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oral\GitHub\kickstarter-analysis\"/>
    </mc:Choice>
  </mc:AlternateContent>
  <xr:revisionPtr revIDLastSave="0" documentId="13_ncr:1_{DBC987D9-091E-4D76-ACFA-A0ECABC27A8B}" xr6:coauthVersionLast="46" xr6:coauthVersionMax="46" xr10:uidLastSave="{00000000-0000-0000-0000-000000000000}"/>
  <bookViews>
    <workbookView xWindow="-120" yWindow="-120" windowWidth="29040" windowHeight="15840" firstSheet="4" activeTab="5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Outcomes Based on Launch Date" sheetId="5" r:id="rId4"/>
    <sheet name="Category Statistics" sheetId="2" r:id="rId5"/>
    <sheet name="Subcategory Statistics" sheetId="4" r:id="rId6"/>
    <sheet name="Edinburgh Research" sheetId="6" r:id="rId7"/>
    <sheet name="Successful US Kickstarters" sheetId="7" r:id="rId8"/>
    <sheet name="Failed US Kickstarters" sheetId="8" r:id="rId9"/>
    <sheet name="Successful US Technology" sheetId="10" r:id="rId10"/>
    <sheet name="Failed US Technology" sheetId="11" r:id="rId11"/>
    <sheet name="Successful US Film" sheetId="13" r:id="rId12"/>
    <sheet name="Failed US Film" sheetId="12" r:id="rId13"/>
    <sheet name="Descriptive Statistics" sheetId="9" r:id="rId14"/>
    <sheet name="Chart1" sheetId="14" r:id="rId15"/>
    <sheet name="Sheet2" sheetId="3" r:id="rId16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7"/>
    <pivotCache cacheId="1" r:id="rId18"/>
    <pivotCache cacheId="2" r:id="rId19"/>
    <pivotCache cacheId="3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7" l="1"/>
  <c r="E7" i="17" s="1"/>
  <c r="C5" i="17"/>
  <c r="B5" i="17"/>
  <c r="C4" i="17"/>
  <c r="E4" i="17" s="1"/>
  <c r="C3" i="17"/>
  <c r="E3" i="17" s="1"/>
  <c r="F3" i="17" s="1"/>
  <c r="C2" i="17"/>
  <c r="E2" i="17" s="1"/>
  <c r="B13" i="17"/>
  <c r="B12" i="17"/>
  <c r="B10" i="17"/>
  <c r="B11" i="17"/>
  <c r="B9" i="17"/>
  <c r="B8" i="17"/>
  <c r="B7" i="17"/>
  <c r="B6" i="17"/>
  <c r="B4" i="17"/>
  <c r="B3" i="17"/>
  <c r="B2" i="17"/>
  <c r="D13" i="17"/>
  <c r="C13" i="17"/>
  <c r="D12" i="17"/>
  <c r="D11" i="17"/>
  <c r="D10" i="17"/>
  <c r="D9" i="17"/>
  <c r="D8" i="17"/>
  <c r="D7" i="17"/>
  <c r="D6" i="17"/>
  <c r="D5" i="17"/>
  <c r="D4" i="17"/>
  <c r="D3" i="17"/>
  <c r="D2" i="17"/>
  <c r="C12" i="17"/>
  <c r="C11" i="17"/>
  <c r="C10" i="17"/>
  <c r="C9" i="17"/>
  <c r="C8" i="17"/>
  <c r="C6" i="17"/>
  <c r="B13" i="9"/>
  <c r="C14" i="9"/>
  <c r="C13" i="9"/>
  <c r="C12" i="9"/>
  <c r="B12" i="9"/>
  <c r="C11" i="9"/>
  <c r="B11" i="9"/>
  <c r="C7" i="9"/>
  <c r="C6" i="9"/>
  <c r="C5" i="9"/>
  <c r="C4" i="9"/>
  <c r="B5" i="9"/>
  <c r="B7" i="9"/>
  <c r="B6" i="9"/>
  <c r="B4" i="9"/>
  <c r="C28" i="9"/>
  <c r="B28" i="9"/>
  <c r="C27" i="9"/>
  <c r="B27" i="9"/>
  <c r="C25" i="9"/>
  <c r="B25" i="9"/>
  <c r="C24" i="9"/>
  <c r="B24" i="9"/>
  <c r="B21" i="9"/>
  <c r="C21" i="9"/>
  <c r="C20" i="9"/>
  <c r="B20" i="9"/>
  <c r="C18" i="9"/>
  <c r="C17" i="9"/>
  <c r="B18" i="9"/>
  <c r="B17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7"/>
  <c r="H8" i="17"/>
  <c r="E12" i="17"/>
  <c r="F12" i="17" s="1"/>
  <c r="E6" i="17"/>
  <c r="F6" i="17"/>
  <c r="E13" i="17"/>
  <c r="G13" i="17" s="1"/>
  <c r="H13" i="17"/>
  <c r="E11" i="17"/>
  <c r="F11" i="17"/>
  <c r="E10" i="17"/>
  <c r="F10" i="17"/>
  <c r="E9" i="17"/>
  <c r="F9" i="17"/>
  <c r="B14" i="9"/>
  <c r="G8" i="17"/>
  <c r="F8" i="17"/>
  <c r="H10" i="17"/>
  <c r="G6" i="17"/>
  <c r="G9" i="17"/>
  <c r="G11" i="17"/>
  <c r="G10" i="17"/>
  <c r="H11" i="17"/>
  <c r="H9" i="17"/>
  <c r="H6" i="17"/>
  <c r="F7" i="17" l="1"/>
  <c r="H7" i="17"/>
  <c r="G7" i="17"/>
  <c r="E5" i="17"/>
  <c r="H5" i="17" s="1"/>
  <c r="H4" i="17"/>
  <c r="F4" i="17"/>
  <c r="G4" i="17"/>
  <c r="H3" i="17"/>
  <c r="G3" i="17"/>
  <c r="H2" i="17"/>
  <c r="F2" i="17"/>
  <c r="G2" i="17"/>
  <c r="F13" i="17"/>
  <c r="G12" i="17"/>
  <c r="H12" i="17"/>
  <c r="F5" i="17" l="1"/>
  <c r="G5" i="17"/>
</calcChain>
</file>

<file path=xl/sharedStrings.xml><?xml version="1.0" encoding="utf-8"?>
<sst xmlns="http://schemas.openxmlformats.org/spreadsheetml/2006/main" count="44038" uniqueCount="8422">
  <si>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</si>
  <si>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</si>
  <si>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</si>
  <si>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</si>
  <si>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</si>
  <si>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</si>
  <si>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</si>
  <si>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</si>
  <si>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</si>
  <si>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</si>
  <si>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</si>
  <si>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</si>
  <si>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</si>
  <si>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</si>
  <si>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</si>
  <si>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</si>
  <si>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</si>
  <si>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</si>
  <si>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</si>
  <si>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</si>
  <si>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</si>
  <si>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</si>
  <si>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</si>
  <si>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</si>
  <si>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</si>
  <si>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</si>
  <si>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</si>
  <si>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</si>
  <si>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</si>
  <si>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</si>
  <si>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</si>
  <si>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</si>
  <si>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</si>
  <si>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</si>
  <si>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</si>
  <si>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</si>
  <si>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</si>
  <si>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</si>
  <si>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</si>
  <si>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</si>
  <si>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</si>
  <si>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</si>
  <si>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</si>
  <si>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</si>
  <si>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</si>
  <si>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</si>
  <si>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</si>
  <si>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</si>
  <si>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</si>
  <si>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</si>
  <si>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</si>
  <si>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</si>
  <si>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</si>
  <si>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</si>
  <si>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</si>
  <si>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</si>
  <si>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</si>
  <si>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</si>
  <si>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</si>
  <si>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</si>
  <si>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</si>
  <si>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</si>
  <si>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</si>
  <si>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</si>
  <si>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</si>
  <si>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</si>
  <si>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</si>
  <si>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</si>
  <si>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</si>
  <si>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</si>
  <si>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</si>
  <si>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</si>
  <si>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</si>
  <si>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</si>
  <si>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</si>
  <si>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</si>
  <si>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</si>
  <si>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</si>
  <si>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</si>
  <si>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</si>
  <si>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</si>
  <si>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</si>
  <si>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</si>
  <si>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</si>
  <si>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</si>
  <si>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</si>
  <si>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</si>
  <si>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</si>
  <si>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</si>
  <si>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</si>
  <si>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</si>
  <si>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</si>
  <si>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</si>
  <si>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</si>
  <si>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</si>
  <si>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</si>
  <si>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</si>
  <si>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</si>
  <si>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</si>
  <si>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</si>
  <si>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</si>
  <si>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</si>
  <si>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</si>
  <si>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</si>
  <si>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</si>
  <si>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</si>
  <si>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</si>
  <si>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</si>
  <si>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</si>
  <si>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</si>
  <si>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</si>
  <si>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</si>
  <si>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</si>
  <si>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</si>
  <si>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</si>
  <si>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</si>
  <si>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</si>
  <si>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</si>
  <si>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</si>
  <si>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</si>
  <si>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</si>
  <si>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</si>
  <si>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</si>
  <si>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</si>
  <si>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</si>
  <si>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</si>
  <si>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</si>
  <si>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</si>
  <si>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</si>
  <si>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</si>
  <si>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</si>
  <si>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</si>
  <si>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</si>
  <si>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</si>
  <si>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</si>
  <si>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</si>
  <si>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</si>
  <si>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</si>
  <si>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</si>
  <si>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</si>
  <si>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</si>
  <si>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</si>
  <si>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</si>
  <si>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</si>
  <si>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</si>
  <si>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</si>
  <si>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</si>
  <si>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</si>
  <si>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</si>
  <si>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</si>
  <si>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</si>
  <si>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</si>
  <si>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</si>
  <si>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</si>
  <si>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</si>
  <si>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</si>
  <si>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</si>
  <si>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</si>
  <si>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</si>
  <si>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</si>
  <si>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</si>
  <si>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</si>
  <si>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</si>
  <si>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</si>
  <si>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</si>
  <si>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</si>
  <si>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</si>
  <si>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</si>
  <si>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</si>
  <si>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</si>
  <si>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</si>
  <si>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</si>
  <si>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</si>
  <si>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</si>
  <si>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</si>
  <si>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</si>
  <si>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</si>
  <si>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</si>
  <si>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</si>
  <si>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</si>
  <si>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</si>
  <si>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</si>
  <si>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</si>
  <si>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</si>
  <si>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</si>
  <si>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</si>
  <si>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</si>
  <si>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</si>
  <si>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</si>
  <si>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</si>
  <si>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</si>
  <si>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</si>
  <si>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</si>
  <si>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</si>
  <si>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</si>
  <si>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</si>
  <si>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</si>
  <si>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</si>
  <si>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</si>
  <si>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</si>
  <si>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</si>
  <si>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</si>
  <si>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</si>
  <si>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</si>
  <si>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</si>
  <si>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</si>
  <si>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</si>
  <si>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</si>
  <si>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</si>
  <si>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</si>
  <si>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</si>
  <si>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</si>
  <si>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</si>
  <si>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</si>
  <si>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</si>
  <si>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</si>
  <si>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</si>
  <si>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</si>
  <si>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</si>
  <si>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</si>
  <si>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</si>
  <si>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</si>
  <si>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</si>
  <si>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</si>
  <si>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</si>
  <si>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</si>
  <si>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</si>
  <si>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</si>
  <si>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</si>
  <si>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</si>
  <si>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</si>
  <si>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</si>
  <si>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</si>
  <si>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</si>
  <si>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</si>
  <si>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</si>
  <si>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</si>
  <si>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</si>
  <si>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</si>
  <si>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</si>
  <si>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</si>
  <si>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</si>
  <si>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</si>
  <si>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</si>
  <si>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</si>
  <si>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</si>
  <si>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</si>
  <si>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</si>
  <si>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</si>
  <si>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</si>
  <si>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</si>
  <si>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</si>
  <si>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</si>
  <si>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</si>
  <si>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</si>
  <si>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</si>
  <si>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</si>
  <si>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</si>
  <si>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</si>
  <si>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</si>
  <si>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</si>
  <si>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</si>
  <si>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</si>
  <si>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</si>
  <si>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</si>
  <si>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</si>
  <si>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</si>
  <si>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</si>
  <si>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</si>
  <si>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</si>
  <si>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</si>
  <si>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</si>
  <si>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</si>
  <si>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</si>
  <si>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</si>
  <si>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</si>
  <si>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</si>
  <si>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</si>
  <si>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</si>
  <si>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</si>
  <si>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</si>
  <si>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</si>
  <si>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</si>
  <si>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</si>
  <si>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</si>
  <si>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</si>
  <si>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</si>
  <si>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</si>
  <si>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</si>
  <si>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</si>
  <si>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</si>
  <si>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</si>
  <si>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</si>
  <si>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</si>
  <si>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</si>
  <si>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</si>
  <si>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</si>
  <si>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</si>
  <si>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</si>
  <si>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</si>
  <si>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</si>
  <si>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</si>
  <si>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</si>
  <si>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</si>
  <si>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</si>
  <si>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</si>
  <si>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</si>
  <si>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</si>
  <si>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</si>
  <si>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</si>
  <si>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</si>
  <si>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</si>
  <si>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</si>
  <si>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</si>
  <si>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</si>
  <si>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</si>
  <si>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</si>
  <si>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</si>
  <si>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</si>
  <si>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</si>
  <si>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</si>
  <si>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</si>
  <si>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</si>
  <si>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</si>
  <si>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</si>
  <si>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</si>
  <si>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</si>
  <si>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</si>
  <si>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</si>
  <si>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</si>
  <si>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</si>
  <si>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</si>
  <si>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</si>
  <si>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</si>
  <si>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</si>
  <si>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</si>
  <si>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</si>
  <si>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</si>
  <si>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</si>
  <si>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</si>
  <si>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</si>
  <si>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</si>
  <si>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</si>
  <si>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</si>
  <si>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</si>
  <si>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</si>
  <si>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</si>
  <si>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</si>
  <si>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</si>
  <si>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</si>
  <si>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</si>
  <si>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</si>
  <si>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</si>
  <si>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</si>
  <si>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</si>
  <si>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</si>
  <si>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</si>
  <si>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</si>
  <si>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</si>
  <si>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</si>
  <si>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</si>
  <si>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</si>
  <si>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</si>
  <si>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</si>
  <si>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</si>
  <si>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</si>
  <si>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</si>
  <si>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</si>
  <si>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</si>
  <si>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</si>
  <si>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</si>
  <si>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</si>
  <si>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</si>
  <si>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</si>
  <si>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</si>
  <si>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</si>
  <si>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</si>
  <si>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</si>
  <si>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</si>
  <si>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</si>
  <si>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</si>
  <si>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</si>
  <si>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</si>
  <si>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</si>
  <si>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</si>
  <si>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</si>
  <si>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</si>
  <si>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</si>
  <si>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</si>
  <si>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</si>
  <si>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</si>
  <si>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</si>
  <si>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</si>
  <si>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</si>
  <si>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</si>
  <si>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</si>
  <si>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</si>
  <si>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</si>
  <si>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</si>
  <si>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</si>
  <si>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</si>
  <si>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</si>
  <si>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</si>
  <si>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</si>
  <si>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</si>
  <si>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</si>
  <si>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</si>
  <si>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</si>
  <si>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</si>
  <si>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</si>
  <si>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</si>
  <si>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</si>
  <si>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</si>
  <si>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</si>
  <si>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</si>
  <si>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</si>
  <si>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</si>
  <si>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</si>
  <si>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</si>
  <si>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</si>
  <si>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</si>
  <si>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</si>
  <si>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</si>
  <si>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</si>
  <si>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</si>
  <si>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</si>
  <si>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</si>
  <si>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</si>
  <si>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</si>
  <si>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</si>
  <si>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</si>
  <si>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</si>
  <si>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</si>
  <si>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</si>
  <si>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</si>
  <si>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</si>
  <si>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</si>
  <si>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</si>
  <si>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</si>
  <si>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</si>
  <si>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</si>
  <si>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</si>
  <si>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</si>
  <si>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</si>
  <si>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</si>
  <si>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</si>
  <si>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</si>
  <si>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</si>
  <si>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</si>
  <si>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</si>
  <si>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</si>
  <si>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</si>
  <si>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</si>
  <si>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</si>
  <si>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</si>
  <si>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</si>
  <si>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</si>
  <si>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</si>
  <si>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</si>
  <si>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</si>
  <si>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</si>
  <si>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</si>
  <si>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</si>
  <si>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</si>
  <si>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</si>
  <si>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</si>
  <si>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</si>
  <si>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</si>
  <si>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</si>
  <si>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</si>
  <si>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</si>
  <si>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</si>
  <si>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</si>
  <si>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</si>
  <si>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</si>
  <si>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</si>
  <si>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</si>
  <si>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</si>
  <si>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</si>
  <si>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</si>
  <si>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</si>
  <si>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</si>
  <si>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</si>
  <si>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</si>
  <si>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</si>
  <si>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</si>
  <si>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</si>
  <si>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</si>
  <si>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</si>
  <si>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</si>
  <si>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</si>
  <si>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</si>
  <si>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</si>
  <si>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</si>
  <si>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</si>
  <si>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</si>
  <si>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</si>
  <si>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</si>
  <si>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</si>
  <si>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</si>
  <si>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</si>
  <si>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</si>
  <si>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</si>
  <si>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</si>
  <si>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</si>
  <si>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</si>
  <si>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</si>
  <si>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</si>
  <si>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</si>
  <si>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</si>
  <si>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</si>
  <si>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</si>
  <si>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</si>
  <si>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</si>
  <si>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</si>
  <si>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</si>
  <si>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</si>
  <si>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</si>
  <si>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</si>
  <si>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</si>
  <si>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</si>
  <si>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</si>
  <si>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</si>
  <si>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</si>
  <si>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</si>
  <si>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</si>
  <si>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</si>
  <si>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</si>
  <si>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</si>
  <si>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</si>
  <si>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</si>
  <si>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</si>
  <si>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</si>
  <si>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</si>
  <si>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</si>
  <si>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</si>
  <si>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</si>
  <si>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</si>
  <si>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</si>
  <si>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</si>
  <si>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</si>
  <si>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</si>
  <si>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</si>
  <si>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</si>
  <si>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</si>
  <si>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</si>
  <si>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</si>
  <si>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</si>
  <si>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</si>
  <si>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</si>
  <si>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</si>
  <si>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</si>
  <si>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</si>
  <si>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</si>
  <si>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</si>
  <si>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</si>
  <si>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</si>
  <si>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</si>
  <si>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</si>
  <si>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</si>
  <si>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</si>
  <si>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</si>
  <si>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</si>
  <si>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</si>
  <si>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</si>
  <si>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</si>
  <si>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</si>
  <si>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</si>
  <si>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</si>
  <si>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</si>
  <si>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</si>
  <si>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</si>
  <si>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</si>
  <si>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</si>
  <si>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</si>
  <si>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</si>
  <si>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</si>
  <si>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</si>
  <si>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</si>
  <si>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</si>
  <si>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</si>
  <si>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</si>
  <si>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</si>
  <si>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</si>
  <si>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</si>
  <si>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</si>
  <si>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</si>
  <si>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</si>
  <si>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</si>
  <si>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</si>
  <si>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</si>
  <si>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</si>
  <si>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</si>
  <si>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</si>
  <si>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</si>
  <si>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</si>
  <si>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</si>
  <si>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</si>
  <si>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</si>
  <si>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</si>
  <si>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</si>
  <si>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</si>
  <si>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</si>
  <si>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</si>
  <si>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</si>
  <si>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</si>
  <si>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</si>
  <si>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</si>
  <si>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</si>
  <si>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</si>
  <si>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</si>
  <si>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</si>
  <si>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</si>
  <si>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</si>
  <si>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</si>
  <si>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</si>
  <si>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</si>
  <si>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</si>
  <si>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</si>
  <si>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</si>
  <si>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</si>
  <si>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</si>
  <si>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</si>
  <si>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</si>
  <si>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</si>
  <si>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</si>
  <si>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</si>
  <si>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</si>
  <si>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</si>
  <si>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</si>
  <si>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</si>
  <si>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</si>
  <si>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</si>
  <si>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</si>
  <si>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</si>
  <si>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</si>
  <si>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</si>
  <si>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</si>
  <si>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</si>
  <si>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</si>
  <si>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</si>
  <si>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</si>
  <si>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</si>
  <si>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</si>
  <si>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</si>
  <si>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</si>
  <si>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</si>
  <si>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</si>
  <si>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</si>
  <si>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</si>
  <si>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</si>
  <si>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</si>
  <si>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</si>
  <si>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</si>
  <si>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</si>
  <si>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</si>
  <si>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</si>
  <si>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</si>
  <si>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</si>
  <si>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</si>
  <si>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</si>
  <si>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</si>
  <si>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</si>
  <si>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</si>
  <si>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</si>
  <si>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</si>
  <si>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</si>
  <si>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</si>
  <si>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</si>
  <si>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</si>
  <si>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</si>
  <si>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</si>
  <si>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</si>
  <si>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</si>
  <si>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</si>
  <si>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</si>
  <si>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</si>
  <si>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</si>
  <si>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</si>
  <si>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</si>
  <si>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</si>
  <si>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</si>
  <si>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</si>
  <si>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</si>
  <si>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</si>
  <si>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</si>
  <si>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</si>
  <si>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</si>
  <si>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</si>
  <si>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</si>
  <si>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</si>
  <si>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</si>
  <si>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</si>
  <si>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</si>
  <si>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</si>
  <si>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</si>
  <si>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</si>
  <si>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</si>
  <si>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</si>
  <si>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</si>
  <si>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</si>
  <si>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</si>
  <si>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</si>
  <si>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</si>
  <si>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</si>
  <si>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</si>
  <si>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</si>
  <si>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</si>
  <si>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</si>
  <si>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</si>
  <si>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</si>
  <si>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</si>
  <si>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</si>
  <si>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</si>
  <si>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</si>
  <si>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</si>
  <si>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</si>
  <si>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</si>
  <si>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</si>
  <si>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</si>
  <si>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</si>
  <si>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</si>
  <si>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</si>
  <si>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</si>
  <si>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</si>
  <si>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</si>
  <si>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</si>
  <si>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</si>
  <si>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</si>
  <si>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</si>
  <si>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</si>
  <si>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</si>
  <si>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</si>
  <si>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</si>
  <si>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</si>
  <si>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</si>
  <si>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</si>
  <si>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</si>
  <si>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</si>
  <si>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</si>
  <si>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</si>
  <si>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</si>
  <si>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</si>
  <si>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</si>
  <si>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</si>
  <si>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</si>
  <si>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</si>
  <si>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</si>
  <si>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</si>
  <si>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</si>
  <si>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</si>
  <si>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</si>
  <si>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</si>
  <si>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</si>
  <si>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</si>
  <si>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</si>
  <si>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</si>
  <si>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</si>
  <si>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</si>
  <si>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</si>
  <si>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</si>
  <si>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</si>
  <si>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</si>
  <si>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</si>
  <si>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</si>
  <si>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</si>
  <si>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</si>
  <si>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</si>
  <si>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</si>
  <si>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</si>
  <si>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</si>
  <si>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</si>
  <si>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</si>
  <si>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</si>
  <si>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</si>
  <si>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</si>
  <si>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</si>
  <si>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</si>
  <si>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</si>
  <si>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</si>
  <si>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</si>
  <si>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</si>
  <si>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</si>
  <si>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</si>
  <si>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</si>
  <si>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</si>
  <si>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</si>
  <si>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</si>
  <si>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</si>
  <si>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</si>
  <si>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</si>
  <si>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</si>
  <si>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</si>
  <si>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</si>
  <si>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</si>
  <si>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</si>
  <si>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</si>
  <si>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</si>
  <si>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</si>
  <si>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</si>
  <si>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</si>
  <si>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</si>
  <si>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</si>
  <si>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</si>
  <si>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</si>
  <si>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</si>
  <si>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</si>
  <si>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</si>
  <si>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</si>
  <si>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</si>
  <si>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</si>
  <si>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</si>
  <si>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</si>
  <si>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</si>
  <si>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</si>
  <si>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</si>
  <si>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</si>
  <si>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</si>
  <si>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</si>
  <si>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</si>
  <si>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</si>
  <si>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</si>
  <si>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</si>
  <si>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</si>
  <si>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</si>
  <si>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</si>
  <si>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</si>
  <si>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</si>
  <si>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</si>
  <si>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</si>
  <si>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</si>
  <si>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</si>
  <si>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</si>
  <si>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</si>
  <si>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</si>
  <si>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</si>
  <si>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</si>
  <si>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</si>
  <si>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</si>
  <si>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</si>
  <si>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</si>
  <si>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</si>
  <si>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</si>
  <si>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</si>
  <si>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</si>
  <si>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</si>
  <si>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</si>
  <si>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</si>
  <si>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</si>
  <si>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</si>
  <si>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</si>
  <si>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</si>
  <si>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</si>
  <si>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</si>
  <si>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</si>
  <si>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</si>
  <si>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</si>
  <si>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</si>
  <si>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</si>
  <si>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</si>
  <si>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</si>
  <si>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</si>
  <si>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</si>
  <si>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</si>
  <si>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</si>
  <si>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</si>
  <si>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</si>
  <si>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</si>
  <si>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</si>
  <si>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</si>
  <si>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</si>
  <si>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</si>
  <si>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</si>
  <si>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</si>
  <si>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</si>
  <si>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</si>
  <si>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</si>
  <si>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</si>
  <si>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</si>
  <si>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</si>
  <si>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</si>
  <si>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</si>
  <si>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</si>
  <si>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</si>
  <si>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</si>
  <si>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</si>
  <si>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</si>
  <si>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</si>
  <si>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</si>
  <si>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</si>
  <si>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</si>
  <si>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</si>
  <si>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</si>
  <si>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</si>
  <si>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</si>
  <si>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</si>
  <si>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</si>
  <si>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</si>
  <si>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</si>
  <si>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</si>
  <si>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</si>
  <si>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</si>
  <si>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</si>
  <si>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</si>
  <si>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</si>
  <si>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</si>
  <si>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</si>
  <si>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</si>
  <si>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</si>
  <si>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</si>
  <si>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</si>
  <si>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</si>
  <si>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</si>
  <si>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</si>
  <si>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</si>
  <si>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</si>
  <si>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</si>
  <si>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</si>
  <si>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</si>
  <si>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</si>
  <si>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</si>
  <si>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</si>
  <si>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</si>
  <si>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</si>
  <si>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</si>
  <si>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</si>
  <si>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</si>
  <si>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</si>
  <si>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</si>
  <si>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</si>
  <si>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</si>
  <si>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</si>
  <si>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</si>
  <si>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</si>
  <si>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</si>
  <si>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</si>
  <si>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</si>
  <si>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</si>
  <si>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</si>
  <si>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</si>
  <si>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</si>
  <si>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</si>
  <si>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</si>
  <si>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</si>
  <si>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</si>
  <si>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</si>
  <si>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</si>
  <si>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</si>
  <si>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</si>
  <si>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</si>
  <si>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</si>
  <si>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</si>
  <si>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</si>
  <si>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</si>
  <si>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</si>
  <si>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</si>
  <si>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</si>
  <si>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</si>
  <si>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</si>
  <si>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</si>
  <si>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</si>
  <si>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</si>
  <si>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</si>
  <si>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</si>
  <si>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</si>
  <si>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</si>
  <si>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</si>
  <si>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</si>
  <si>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</si>
  <si>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</si>
  <si>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</si>
  <si>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</si>
  <si>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</si>
  <si>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</si>
  <si>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</si>
  <si>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</si>
  <si>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</si>
  <si>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</si>
  <si>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</si>
  <si>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</si>
  <si>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</si>
  <si>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</si>
  <si>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</si>
  <si>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</si>
  <si>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</si>
  <si>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</si>
  <si>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</si>
  <si>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</si>
  <si>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</si>
  <si>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</si>
  <si>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</si>
  <si>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</si>
  <si>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</si>
  <si>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</si>
  <si>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</si>
  <si>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</si>
  <si>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</si>
  <si>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</si>
  <si>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</si>
  <si>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</si>
  <si>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</si>
  <si>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</si>
  <si>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</si>
  <si>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</si>
  <si>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</si>
  <si>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</si>
  <si>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</si>
  <si>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</si>
  <si>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</si>
  <si>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</si>
  <si>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</si>
  <si>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</si>
  <si>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</si>
  <si>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</si>
  <si>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</si>
  <si>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</si>
  <si>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</si>
  <si>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</si>
  <si>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</si>
  <si>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</si>
  <si>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</si>
  <si>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</si>
  <si>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</si>
  <si>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</si>
  <si>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</si>
  <si>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</si>
  <si>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</si>
  <si>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</si>
  <si>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</si>
  <si>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</si>
  <si>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</si>
  <si>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</si>
  <si>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</si>
  <si>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</si>
  <si>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</si>
  <si>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</si>
  <si>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</si>
  <si>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</si>
  <si>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</si>
  <si>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</si>
  <si>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</si>
  <si>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</si>
  <si>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</si>
  <si>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</si>
  <si>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</si>
  <si>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</si>
  <si>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</si>
  <si>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</si>
  <si>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</si>
  <si>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</si>
  <si>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</si>
  <si>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</si>
  <si>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</si>
  <si>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</si>
  <si>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</si>
  <si>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</si>
  <si>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</si>
  <si>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</si>
  <si>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</si>
  <si>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</si>
  <si>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</si>
  <si>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</si>
  <si>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</si>
  <si>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</si>
  <si>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</si>
  <si>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</si>
  <si>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</si>
  <si>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</si>
  <si>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</si>
  <si>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</si>
  <si>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</si>
  <si>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</si>
  <si>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</si>
  <si>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</si>
  <si>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</si>
  <si>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</si>
  <si>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</si>
  <si>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</si>
  <si>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</si>
  <si>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</si>
  <si>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</si>
  <si>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</si>
  <si>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</si>
  <si>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</si>
  <si>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</si>
  <si>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</si>
  <si>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</si>
  <si>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</si>
  <si>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</si>
  <si>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</si>
  <si>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</si>
  <si>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</si>
  <si>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</si>
  <si>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</si>
  <si>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</si>
  <si>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</si>
  <si>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</si>
  <si>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</si>
  <si>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</si>
  <si>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</si>
  <si>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</si>
  <si>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</si>
  <si>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</si>
  <si>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</si>
  <si>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</si>
  <si>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</si>
  <si>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</si>
  <si>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</si>
  <si>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</si>
  <si>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</si>
  <si>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</si>
  <si>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</si>
  <si>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</si>
  <si>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</si>
  <si>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</si>
  <si>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</si>
  <si>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</si>
  <si>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</si>
  <si>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</si>
  <si>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</si>
  <si>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</si>
  <si>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</si>
  <si>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</si>
  <si>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</si>
  <si>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</si>
  <si>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</si>
  <si>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</si>
  <si>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</si>
  <si>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</si>
  <si>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</si>
  <si>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</si>
  <si>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</si>
  <si>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</si>
  <si>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</si>
  <si>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</si>
  <si>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</si>
  <si>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</si>
  <si>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</si>
  <si>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</si>
  <si>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</si>
  <si>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</si>
  <si>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</si>
  <si>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</si>
  <si>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</si>
  <si>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</si>
  <si>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</si>
  <si>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</si>
  <si>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</si>
  <si>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</si>
  <si>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</si>
  <si>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</si>
  <si>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</si>
  <si>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</si>
  <si>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</si>
  <si>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</si>
  <si>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</si>
  <si>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</si>
  <si>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</si>
  <si>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</si>
  <si>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</si>
  <si>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</si>
  <si>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</si>
  <si>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</si>
  <si>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</si>
  <si>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</si>
  <si>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</si>
  <si>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</si>
  <si>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</si>
  <si>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</si>
  <si>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</si>
  <si>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</si>
  <si>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</si>
  <si>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</si>
  <si>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</si>
  <si>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</si>
  <si>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</si>
  <si>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</si>
  <si>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</si>
  <si>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</si>
  <si>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</si>
  <si>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</si>
  <si>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</si>
  <si>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</si>
  <si>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</si>
  <si>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</si>
  <si>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</si>
  <si>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</si>
  <si>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</si>
  <si>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</si>
  <si>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</si>
  <si>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</si>
  <si>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</si>
  <si>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</si>
  <si>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</si>
  <si>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</si>
  <si>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</si>
  <si>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</si>
  <si>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</si>
  <si>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</si>
  <si>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</si>
  <si>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</si>
  <si>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</si>
  <si>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</si>
  <si>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</si>
  <si>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</si>
  <si>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</si>
  <si>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</si>
  <si>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</si>
  <si>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</si>
  <si>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</si>
  <si>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</si>
  <si>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</si>
  <si>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</si>
  <si>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</si>
  <si>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</si>
  <si>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</si>
  <si>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</si>
  <si>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</si>
  <si>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</si>
  <si>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</si>
  <si>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</si>
  <si>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</si>
  <si>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</si>
  <si>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</si>
  <si>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</si>
  <si>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</si>
  <si>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</si>
  <si>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</si>
  <si>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</si>
  <si>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</si>
  <si>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</si>
  <si>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</si>
  <si>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</si>
  <si>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</si>
  <si>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</si>
  <si>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</si>
  <si>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</si>
  <si>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</si>
  <si>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</si>
  <si>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</si>
  <si>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</si>
  <si>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</si>
  <si>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</si>
  <si>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</si>
  <si>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</si>
  <si>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</si>
  <si>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</si>
  <si>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</si>
  <si>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</si>
  <si>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</si>
  <si>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</si>
  <si>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</si>
  <si>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</si>
  <si>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</si>
  <si>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</si>
  <si>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</si>
  <si>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</si>
  <si>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</si>
  <si>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</si>
  <si>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</si>
  <si>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</si>
  <si>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</si>
  <si>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</si>
  <si>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</si>
  <si>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</si>
  <si>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</si>
  <si>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</si>
  <si>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</si>
  <si>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</si>
  <si>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</si>
  <si>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</si>
  <si>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</si>
  <si>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</si>
  <si>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</si>
  <si>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</si>
  <si>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</si>
  <si>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</si>
  <si>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</si>
  <si>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</si>
  <si>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</si>
  <si>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</si>
  <si>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</si>
  <si>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</si>
  <si>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</si>
  <si>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</si>
  <si>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</si>
  <si>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</si>
  <si>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</si>
  <si>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</si>
  <si>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</si>
  <si>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</si>
  <si>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</si>
  <si>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</si>
  <si>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</si>
  <si>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</si>
  <si>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</si>
  <si>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</si>
  <si>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</si>
  <si>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</si>
  <si>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</si>
  <si>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</si>
  <si>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</si>
  <si>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</si>
  <si>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</si>
  <si>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</si>
  <si>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</si>
  <si>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</si>
  <si>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</si>
  <si>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</si>
  <si>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</si>
  <si>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</si>
  <si>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</si>
  <si>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</si>
  <si>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</si>
  <si>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</si>
  <si>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</si>
  <si>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</si>
  <si>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</si>
  <si>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</si>
  <si>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</si>
  <si>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</si>
  <si>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</si>
  <si>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</si>
  <si>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</si>
  <si>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</si>
  <si>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</si>
  <si>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</si>
  <si>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</si>
  <si>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</si>
  <si>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</si>
  <si>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</si>
  <si>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</si>
  <si>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</si>
  <si>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</si>
  <si>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</si>
  <si>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</si>
  <si>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</si>
  <si>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</si>
  <si>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</si>
  <si>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</si>
  <si>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</si>
  <si>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</si>
  <si>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</si>
  <si>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</si>
  <si>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</si>
  <si>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</si>
  <si>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</si>
  <si>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</si>
  <si>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</si>
  <si>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</si>
  <si>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</si>
  <si>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</si>
  <si>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</si>
  <si>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</si>
  <si>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</si>
  <si>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</si>
  <si>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</si>
  <si>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</si>
  <si>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</si>
  <si>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</si>
  <si>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</si>
  <si>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</si>
  <si>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</si>
  <si>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</si>
  <si>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</si>
  <si>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</si>
  <si>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</si>
  <si>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</si>
  <si>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</si>
  <si>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</si>
  <si>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</si>
  <si>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</si>
  <si>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</si>
  <si>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</si>
  <si>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</si>
  <si>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</si>
  <si>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</si>
  <si>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</si>
  <si>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</si>
  <si>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</si>
  <si>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</si>
  <si>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</si>
  <si>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</si>
  <si>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</si>
  <si>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</si>
  <si>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</si>
  <si>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</si>
  <si>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</si>
  <si>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</si>
  <si>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</si>
  <si>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</si>
  <si>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</si>
  <si>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</si>
  <si>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</si>
  <si>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</si>
  <si>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</si>
  <si>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</si>
  <si>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</si>
  <si>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</si>
  <si>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</si>
  <si>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</si>
  <si>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</si>
  <si>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</si>
  <si>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</si>
  <si>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</si>
  <si>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</si>
  <si>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</si>
  <si>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</si>
  <si>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</si>
  <si>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</si>
  <si>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</si>
  <si>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</si>
  <si>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</si>
  <si>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</si>
  <si>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</si>
  <si>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</si>
  <si>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</si>
  <si>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</si>
  <si>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</si>
  <si>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</si>
  <si>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</si>
  <si>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</si>
  <si>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</si>
  <si>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</si>
  <si>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</si>
  <si>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</si>
  <si>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</si>
  <si>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</si>
  <si>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</si>
  <si>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</si>
  <si>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</si>
  <si>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</si>
  <si>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</si>
  <si>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</si>
  <si>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</si>
  <si>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</si>
  <si>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</si>
  <si>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</si>
  <si>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</si>
  <si>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</si>
  <si>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</si>
  <si>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</si>
  <si>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</si>
  <si>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</si>
  <si>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</si>
  <si>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</si>
  <si>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</si>
  <si>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</si>
  <si>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</si>
  <si>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</si>
  <si>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</si>
  <si>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</si>
  <si>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</si>
  <si>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</si>
  <si>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</si>
  <si>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</si>
  <si>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</si>
  <si>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</si>
  <si>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</si>
  <si>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</si>
  <si>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</si>
  <si>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</si>
  <si>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</si>
  <si>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</si>
  <si>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</si>
  <si>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</si>
  <si>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</si>
  <si>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</si>
  <si>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</si>
  <si>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</si>
  <si>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</si>
  <si>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</si>
  <si>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</si>
  <si>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</si>
  <si>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</si>
  <si>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</si>
  <si>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</si>
  <si>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</si>
  <si>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</si>
  <si>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</si>
  <si>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</si>
  <si>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</si>
  <si>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</si>
  <si>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</si>
  <si>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</si>
  <si>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</si>
  <si>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</si>
  <si>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</si>
  <si>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</si>
  <si>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</si>
  <si>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</si>
  <si>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</si>
  <si>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</si>
  <si>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</si>
  <si>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</si>
  <si>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</si>
  <si>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</si>
  <si>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</si>
  <si>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</si>
  <si>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</si>
  <si>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</si>
  <si>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</si>
  <si>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</si>
  <si>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</si>
  <si>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</si>
  <si>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</si>
  <si>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</si>
  <si>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</si>
  <si>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</si>
  <si>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</si>
  <si>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</si>
  <si>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</si>
  <si>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</si>
  <si>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</si>
  <si>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</si>
  <si>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</si>
  <si>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</si>
  <si>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</si>
  <si>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</si>
  <si>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</si>
  <si>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</si>
  <si>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</si>
  <si>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</si>
  <si>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</si>
  <si>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</si>
  <si>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</si>
  <si>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</si>
  <si>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</si>
  <si>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</si>
  <si>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</si>
  <si>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</si>
  <si>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</si>
  <si>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</si>
  <si>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</si>
  <si>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</si>
  <si>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</si>
  <si>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</si>
  <si>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</si>
  <si>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</si>
  <si>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</si>
  <si>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</si>
  <si>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</si>
  <si>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</si>
  <si>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</si>
  <si>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</si>
  <si>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</si>
  <si>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</si>
  <si>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</si>
  <si>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</si>
  <si>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</si>
  <si>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</si>
  <si>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</si>
  <si>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</si>
  <si>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</si>
  <si>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</si>
  <si>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</si>
  <si>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</si>
  <si>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</si>
  <si>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</si>
  <si>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</si>
  <si>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</si>
  <si>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</si>
  <si>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</si>
  <si>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</si>
  <si>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</si>
  <si>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</si>
  <si>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</si>
  <si>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</si>
  <si>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</si>
  <si>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</si>
  <si>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</si>
  <si>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</si>
  <si>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</si>
  <si>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</si>
  <si>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</si>
  <si>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</si>
  <si>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</si>
  <si>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</si>
  <si>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</si>
  <si>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</si>
  <si>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</si>
  <si>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</si>
  <si>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</si>
  <si>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</si>
  <si>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</si>
  <si>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</si>
  <si>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</si>
  <si>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</si>
  <si>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</si>
  <si>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</si>
  <si>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</si>
  <si>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</si>
  <si>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</si>
  <si>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</si>
  <si>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</si>
  <si>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</si>
  <si>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</si>
  <si>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</si>
  <si>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</si>
  <si>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</si>
  <si>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</si>
  <si>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</si>
  <si>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</si>
  <si>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</si>
  <si>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</si>
  <si>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</si>
  <si>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</si>
  <si>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</si>
  <si>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</si>
  <si>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</si>
  <si>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</si>
  <si>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</si>
  <si>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</si>
  <si>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</si>
  <si>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</si>
  <si>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</si>
  <si>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</si>
  <si>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</si>
  <si>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</si>
  <si>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</si>
  <si>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</si>
  <si>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</si>
  <si>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</si>
  <si>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</si>
  <si>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</si>
  <si>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</si>
  <si>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</si>
  <si>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</si>
  <si>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</si>
  <si>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</si>
  <si>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</si>
  <si>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</si>
  <si>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</si>
  <si>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</si>
  <si>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</si>
  <si>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</si>
  <si>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</si>
  <si>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</si>
  <si>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</si>
  <si>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</si>
  <si>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</si>
  <si>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</si>
  <si>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</si>
  <si>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</si>
  <si>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</si>
  <si>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</si>
  <si>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</si>
  <si>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</si>
  <si>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</si>
  <si>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</si>
  <si>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</si>
  <si>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</si>
  <si>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</si>
  <si>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</si>
  <si>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</si>
  <si>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</si>
  <si>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</si>
  <si>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</si>
  <si>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</si>
  <si>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</si>
  <si>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</si>
  <si>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</si>
  <si>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</si>
  <si>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</si>
  <si>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</si>
  <si>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</si>
  <si>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</si>
  <si>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</si>
  <si>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</si>
  <si>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</si>
  <si>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</si>
  <si>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</si>
  <si>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</si>
  <si>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</si>
  <si>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</si>
  <si>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</si>
  <si>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</si>
  <si>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</si>
  <si>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</si>
  <si>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</si>
  <si>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</si>
  <si>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</si>
  <si>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</si>
  <si>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</si>
  <si>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</si>
  <si>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</si>
  <si>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</si>
  <si>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</si>
  <si>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</si>
  <si>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</si>
  <si>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</si>
  <si>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</si>
  <si>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</si>
  <si>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</si>
  <si>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</si>
  <si>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</si>
  <si>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</si>
  <si>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</si>
  <si>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</si>
  <si>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</si>
  <si>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</si>
  <si>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</si>
  <si>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</si>
  <si>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</si>
  <si>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</si>
  <si>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</si>
  <si>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</si>
  <si>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</si>
  <si>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</si>
  <si>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</si>
  <si>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</si>
  <si>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</si>
  <si>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</si>
  <si>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</si>
  <si>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</si>
  <si>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</si>
  <si>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</si>
  <si>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</si>
  <si>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</si>
  <si>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</si>
  <si>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</si>
  <si>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</si>
  <si>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</si>
  <si>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</si>
  <si>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</si>
  <si>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</si>
  <si>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</si>
  <si>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</si>
  <si>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</si>
  <si>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</si>
  <si>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</si>
  <si>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</si>
  <si>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</si>
  <si>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</si>
  <si>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</si>
  <si>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</si>
  <si>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</si>
  <si>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</si>
  <si>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</si>
  <si>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</si>
  <si>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</si>
  <si>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</si>
  <si>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</si>
  <si>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</si>
  <si>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</si>
  <si>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</si>
  <si>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</si>
  <si>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</si>
  <si>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</si>
  <si>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</si>
  <si>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</si>
  <si>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</si>
  <si>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</si>
  <si>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</si>
  <si>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</si>
  <si>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</si>
  <si>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</si>
  <si>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</si>
  <si>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</si>
  <si>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</si>
  <si>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</si>
  <si>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</si>
  <si>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</si>
  <si>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</si>
  <si>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</si>
  <si>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</si>
  <si>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</si>
  <si>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</si>
  <si>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</si>
  <si>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</si>
  <si>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</si>
  <si>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</si>
  <si>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</si>
  <si>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</si>
  <si>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</si>
  <si>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</si>
  <si>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</si>
  <si>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</si>
  <si>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</si>
  <si>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</si>
  <si>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</si>
  <si>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</si>
  <si>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</si>
  <si>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</si>
  <si>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</si>
  <si>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</si>
  <si>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</si>
  <si>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</si>
  <si>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</si>
  <si>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</si>
  <si>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</si>
  <si>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</si>
  <si>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</si>
  <si>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</si>
  <si>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</si>
  <si>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</si>
  <si>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</si>
  <si>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</si>
  <si>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</si>
  <si>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</si>
  <si>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</si>
  <si>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</si>
  <si>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</si>
  <si>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</si>
  <si>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</si>
  <si>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</si>
  <si>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</si>
  <si>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</si>
  <si>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</si>
  <si>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</si>
  <si>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</si>
  <si>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</si>
  <si>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</si>
  <si>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</si>
  <si>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</si>
  <si>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</si>
  <si>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</si>
  <si>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</si>
  <si>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</si>
  <si>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</si>
  <si>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</si>
  <si>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</si>
  <si>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</si>
  <si>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</si>
  <si>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</si>
  <si>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</si>
  <si>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</si>
  <si>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</si>
  <si>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</si>
  <si>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</si>
  <si>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</si>
  <si>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</si>
  <si>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</si>
  <si>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</si>
  <si>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</si>
  <si>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</si>
  <si>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</si>
  <si>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</si>
  <si>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</si>
  <si>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</si>
  <si>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</si>
  <si>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</si>
  <si>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</si>
  <si>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</si>
  <si>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</si>
  <si>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</si>
  <si>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</si>
  <si>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</si>
  <si>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</si>
  <si>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</si>
  <si>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</si>
  <si>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</si>
  <si>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</si>
  <si>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</si>
  <si>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</si>
  <si>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</si>
  <si>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</si>
  <si>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</si>
  <si>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</si>
  <si>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</si>
  <si>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</si>
  <si>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</si>
  <si>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</si>
  <si>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</si>
  <si>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</si>
  <si>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</si>
  <si>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</si>
  <si>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</si>
  <si>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</si>
  <si>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</si>
  <si>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</si>
  <si>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</si>
  <si>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</si>
  <si>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</si>
  <si>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</si>
  <si>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</si>
  <si>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</si>
  <si>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</si>
  <si>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</si>
  <si>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</si>
  <si>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</si>
  <si>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</si>
  <si>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</si>
  <si>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</si>
  <si>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</si>
  <si>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</si>
  <si>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</si>
  <si>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</si>
  <si>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</si>
  <si>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</si>
  <si>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</si>
  <si>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</si>
  <si>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</si>
  <si>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</si>
  <si>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</si>
  <si>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</si>
  <si>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</si>
  <si>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</si>
  <si>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</si>
  <si>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</si>
  <si>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</si>
  <si>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</si>
  <si>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</si>
  <si>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</si>
  <si>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</si>
  <si>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</si>
  <si>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</si>
  <si>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</si>
  <si>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</si>
  <si>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</si>
  <si>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</si>
  <si>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</si>
  <si>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</si>
  <si>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</si>
  <si>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</si>
  <si>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</si>
  <si>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</si>
  <si>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</si>
  <si>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</si>
  <si>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</si>
  <si>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</si>
  <si>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</si>
  <si>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</si>
  <si>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</si>
  <si>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</si>
  <si>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</si>
  <si>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</si>
  <si>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</si>
  <si>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</si>
  <si>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</si>
  <si>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</si>
  <si>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</si>
  <si>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</si>
  <si>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</si>
  <si>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</si>
  <si>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</si>
  <si>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</si>
  <si>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</si>
  <si>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</si>
  <si>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</si>
  <si>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</si>
  <si>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</si>
  <si>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</si>
  <si>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</si>
  <si>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</si>
  <si>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</si>
  <si>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</si>
  <si>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</si>
  <si>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</si>
  <si>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</si>
  <si>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</si>
  <si>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</si>
  <si>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</si>
  <si>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</si>
  <si>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</si>
  <si>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</si>
  <si>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</si>
  <si>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</si>
  <si>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</si>
  <si>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</si>
  <si>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</si>
  <si>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</si>
  <si>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</si>
  <si>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</si>
  <si>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</si>
  <si>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</si>
  <si>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</si>
  <si>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</si>
  <si>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</si>
  <si>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</si>
  <si>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</si>
  <si>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</si>
  <si>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</si>
  <si>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</si>
  <si>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</si>
  <si>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</si>
  <si>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</si>
  <si>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</si>
  <si>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</si>
  <si>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</si>
  <si>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</si>
  <si>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</si>
  <si>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</si>
  <si>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</si>
  <si>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</si>
  <si>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</si>
  <si>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</si>
  <si>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</si>
  <si>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</si>
  <si>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</si>
  <si>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</si>
  <si>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</si>
  <si>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</si>
  <si>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</si>
  <si>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</si>
  <si>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</si>
  <si>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</si>
  <si>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</si>
  <si>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</si>
  <si>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</si>
  <si>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</si>
  <si>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</si>
  <si>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</si>
  <si>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</si>
  <si>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</si>
  <si>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</si>
  <si>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</si>
  <si>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</si>
  <si>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</si>
  <si>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</si>
  <si>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</si>
  <si>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</si>
  <si>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</si>
  <si>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</si>
  <si>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</si>
  <si>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</si>
  <si>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</si>
  <si>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</si>
  <si>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</si>
  <si>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</si>
  <si>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</si>
  <si>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</si>
  <si>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</si>
  <si>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</si>
  <si>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</si>
  <si>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</si>
  <si>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</si>
  <si>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</si>
  <si>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</si>
  <si>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</si>
  <si>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</si>
  <si>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</si>
  <si>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</si>
  <si>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</si>
  <si>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</si>
  <si>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</si>
  <si>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</si>
  <si>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</si>
  <si>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</si>
  <si>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</si>
  <si>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</si>
  <si>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</si>
  <si>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</si>
  <si>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</si>
  <si>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</si>
  <si>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</si>
  <si>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</si>
  <si>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</si>
  <si>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</si>
  <si>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</si>
  <si>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</si>
  <si>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</si>
  <si>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</si>
  <si>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</si>
  <si>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</si>
  <si>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</si>
  <si>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</si>
  <si>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</si>
  <si>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</si>
  <si>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</si>
  <si>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</si>
  <si>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</si>
  <si>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</si>
  <si>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</si>
  <si>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</si>
  <si>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</si>
  <si>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</si>
  <si>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</si>
  <si>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</si>
  <si>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</si>
  <si>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</si>
  <si>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</si>
  <si>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</si>
  <si>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</si>
  <si>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</si>
  <si>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</si>
  <si>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</si>
  <si>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</si>
  <si>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</si>
  <si>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</si>
  <si>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</si>
  <si>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</si>
  <si>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</si>
  <si>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</si>
  <si>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</si>
  <si>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</si>
  <si>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</si>
  <si>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</si>
  <si>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</si>
  <si>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</si>
  <si>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</si>
  <si>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</si>
  <si>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</si>
  <si>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</si>
  <si>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</si>
  <si>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</si>
  <si>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</si>
  <si>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</si>
  <si>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</si>
  <si>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</si>
  <si>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</si>
  <si>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</si>
  <si>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</si>
  <si>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</si>
  <si>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</si>
  <si>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</si>
  <si>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</si>
  <si>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</si>
  <si>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</si>
  <si>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</si>
  <si>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</si>
  <si>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</si>
  <si>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</si>
  <si>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</si>
  <si>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</si>
  <si>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</si>
  <si>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</si>
  <si>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</si>
  <si>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</si>
  <si>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</si>
  <si>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</si>
  <si>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</si>
  <si>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</si>
  <si>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</si>
  <si>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</si>
  <si>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</si>
  <si>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</si>
  <si>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</si>
  <si>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</si>
  <si>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</si>
  <si>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</si>
  <si>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</si>
  <si>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</si>
  <si>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</si>
  <si>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</si>
  <si>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</si>
  <si>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</si>
  <si>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</si>
  <si>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</si>
  <si>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</si>
  <si>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</si>
  <si>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</si>
  <si>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</si>
  <si>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</si>
  <si>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</si>
  <si>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</si>
  <si>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</si>
  <si>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</si>
  <si>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</si>
  <si>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</si>
  <si>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</si>
  <si>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</si>
  <si>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</si>
  <si>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</si>
  <si>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</si>
  <si>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</si>
  <si>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</si>
  <si>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</si>
  <si>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</si>
  <si>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</si>
  <si>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</si>
  <si>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</si>
  <si>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</si>
  <si>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</si>
  <si>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</si>
  <si>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</si>
  <si>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</si>
  <si>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</si>
  <si>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</si>
  <si>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</si>
  <si>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</si>
  <si>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</si>
  <si>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</si>
  <si>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</si>
  <si>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</si>
  <si>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</si>
  <si>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</si>
  <si>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</si>
  <si>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</si>
  <si>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</si>
  <si>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</si>
  <si>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</si>
  <si>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</si>
  <si>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</si>
  <si>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</si>
  <si>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</si>
  <si>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</si>
  <si>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</si>
  <si>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</si>
  <si>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</si>
  <si>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</si>
  <si>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</si>
  <si>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</si>
  <si>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</si>
  <si>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</si>
  <si>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</si>
  <si>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</si>
  <si>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</si>
  <si>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</si>
  <si>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</si>
  <si>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</si>
  <si>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</si>
  <si>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</si>
  <si>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</si>
  <si>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</si>
  <si>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</si>
  <si>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</si>
  <si>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</si>
  <si>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</si>
  <si>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</si>
  <si>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</si>
  <si>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</si>
  <si>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</si>
  <si>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</si>
  <si>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</si>
  <si>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</si>
  <si>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</si>
  <si>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</si>
  <si>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</si>
  <si>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</si>
  <si>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</si>
  <si>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</si>
  <si>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</si>
  <si>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</si>
  <si>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</si>
  <si>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</si>
  <si>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</si>
  <si>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</si>
  <si>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</si>
  <si>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</si>
  <si>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</si>
  <si>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</si>
  <si>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</si>
  <si>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</si>
  <si>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</si>
  <si>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</si>
  <si>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</si>
  <si>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</si>
  <si>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</si>
  <si>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</si>
  <si>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</si>
  <si>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</si>
  <si>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</si>
  <si>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</si>
  <si>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</si>
  <si>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</si>
  <si>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</si>
  <si>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</si>
  <si>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</si>
  <si>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</si>
  <si>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</si>
  <si>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</si>
  <si>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</si>
  <si>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</si>
  <si>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</si>
  <si>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</si>
  <si>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</si>
  <si>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</si>
  <si>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</si>
  <si>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</si>
  <si>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</si>
  <si>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</si>
  <si>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</si>
  <si>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</si>
  <si>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</si>
  <si>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</si>
  <si>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</si>
  <si>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</si>
  <si>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</si>
  <si>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</si>
  <si>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</si>
  <si>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</si>
  <si>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</si>
  <si>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</si>
  <si>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</si>
  <si>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</si>
  <si>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</si>
  <si>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</si>
  <si>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</si>
  <si>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</si>
  <si>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</si>
  <si>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</si>
  <si>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</si>
  <si>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</si>
  <si>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</si>
  <si>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</si>
  <si>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</si>
  <si>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</si>
  <si>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</si>
  <si>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</si>
  <si>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</si>
  <si>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</si>
  <si>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</si>
  <si>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</si>
  <si>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</si>
  <si>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</si>
  <si>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</si>
  <si>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</si>
  <si>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</si>
  <si>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</si>
  <si>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</si>
  <si>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</si>
  <si>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</si>
  <si>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</si>
  <si>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</si>
  <si>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</si>
  <si>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</si>
  <si>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</si>
  <si>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</si>
  <si>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</si>
  <si>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</si>
  <si>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</si>
  <si>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</si>
  <si>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</si>
  <si>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</si>
  <si>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</si>
  <si>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</si>
  <si>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</si>
  <si>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</si>
  <si>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</si>
  <si>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</si>
  <si>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</si>
  <si>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</si>
  <si>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</si>
  <si>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</si>
  <si>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</si>
  <si>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</si>
  <si>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</si>
  <si>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</si>
  <si>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</si>
  <si>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</si>
  <si>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</si>
  <si>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</si>
  <si>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</si>
  <si>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</si>
  <si>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</si>
  <si>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</si>
  <si>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</si>
  <si>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</si>
  <si>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</si>
  <si>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</si>
  <si>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</si>
  <si>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</si>
  <si>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</si>
  <si>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</si>
  <si>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</si>
  <si>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</si>
  <si>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</si>
  <si>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</si>
  <si>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</si>
  <si>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</si>
  <si>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</si>
  <si>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</si>
  <si>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</si>
  <si>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</si>
  <si>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</si>
  <si>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</si>
  <si>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</si>
  <si>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</si>
  <si>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</si>
  <si>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</si>
  <si>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</si>
  <si>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</si>
  <si>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</si>
  <si>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</si>
  <si>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</si>
  <si>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</si>
  <si>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</si>
  <si>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</si>
  <si>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</si>
  <si>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</si>
  <si>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</si>
  <si>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</si>
  <si>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</si>
  <si>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</si>
  <si>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</si>
  <si>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</si>
  <si>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</si>
  <si>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</si>
  <si>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</si>
  <si>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</si>
  <si>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</si>
  <si>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</si>
  <si>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</si>
  <si>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</si>
  <si>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</si>
  <si>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</si>
  <si>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</si>
  <si>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</si>
  <si>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</si>
  <si>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</si>
  <si>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</si>
  <si>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</si>
  <si>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</si>
  <si>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</si>
  <si>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</si>
  <si>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</si>
  <si>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</si>
  <si>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</si>
  <si>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</si>
  <si>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</si>
  <si>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</si>
  <si>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</si>
  <si>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</si>
  <si>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</si>
  <si>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</si>
  <si>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</si>
  <si>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</si>
  <si>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</si>
  <si>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</si>
  <si>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</si>
  <si>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</si>
  <si>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</si>
  <si>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</si>
  <si>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</si>
  <si>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</si>
  <si>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</si>
  <si>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</si>
  <si>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</si>
  <si>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</si>
  <si>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</si>
  <si>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</si>
  <si>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</si>
  <si>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</si>
  <si>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</si>
  <si>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</si>
  <si>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</si>
  <si>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</si>
  <si>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</si>
  <si>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</si>
  <si>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</si>
  <si>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</si>
  <si>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</si>
  <si>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</si>
  <si>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</si>
  <si>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</si>
  <si>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</si>
  <si>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</si>
  <si>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</si>
  <si>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</si>
  <si>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</si>
  <si>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</si>
  <si>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</si>
  <si>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</si>
  <si>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</si>
  <si>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</si>
  <si>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</si>
  <si>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</si>
  <si>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</si>
  <si>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</si>
  <si>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</si>
  <si>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</si>
  <si>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</si>
  <si>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</si>
  <si>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</si>
  <si>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</si>
  <si>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</si>
  <si>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</si>
  <si>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</si>
  <si>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</si>
  <si>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</si>
  <si>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</si>
  <si>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</si>
  <si>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</si>
  <si>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</si>
  <si>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</si>
  <si>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</si>
  <si>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</si>
  <si>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</si>
  <si>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</si>
  <si>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</si>
  <si>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</si>
  <si>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</si>
  <si>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</si>
  <si>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</si>
  <si>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</si>
  <si>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</si>
  <si>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</si>
  <si>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</si>
  <si>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</si>
  <si>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</si>
  <si>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</si>
  <si>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</si>
  <si>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</si>
  <si>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</si>
  <si>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</si>
  <si>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</si>
  <si>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</si>
  <si>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</si>
  <si>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</si>
  <si>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</si>
  <si>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</si>
  <si>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</si>
  <si>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</si>
  <si>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</si>
  <si>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</si>
  <si>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</si>
  <si>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</si>
  <si>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</si>
  <si>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</si>
  <si>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</si>
  <si>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</si>
  <si>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</si>
  <si>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</si>
  <si>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</si>
  <si>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</si>
  <si>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</si>
  <si>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</si>
  <si>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</si>
  <si>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</si>
  <si>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</si>
  <si>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</si>
  <si>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</si>
  <si>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</si>
  <si>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</si>
  <si>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</si>
  <si>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</si>
  <si>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</si>
  <si>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</si>
  <si>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</si>
  <si>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</si>
  <si>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</si>
  <si>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</si>
  <si>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</si>
  <si>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</si>
  <si>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</si>
  <si>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</si>
  <si>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</si>
  <si>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</si>
  <si>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</si>
  <si>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</si>
  <si>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</si>
  <si>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</si>
  <si>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</si>
  <si>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</si>
  <si>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</si>
  <si>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</si>
  <si>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</si>
  <si>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</si>
  <si>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</si>
  <si>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</si>
  <si>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</si>
  <si>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</si>
  <si>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</si>
  <si>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</si>
  <si>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</si>
  <si>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</si>
  <si>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</si>
  <si>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</si>
  <si>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</si>
  <si>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</si>
  <si>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</si>
  <si>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</si>
  <si>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</si>
  <si>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</si>
  <si>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</si>
  <si>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</si>
  <si>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</si>
  <si>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</si>
  <si>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</si>
  <si>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</si>
  <si>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</si>
  <si>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</si>
  <si>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</si>
  <si>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</si>
  <si>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</si>
  <si>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</si>
  <si>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</si>
  <si>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</si>
  <si>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</si>
  <si>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</si>
  <si>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</si>
  <si>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</si>
  <si>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</si>
  <si>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</si>
  <si>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</si>
  <si>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</si>
  <si>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</si>
  <si>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</si>
  <si>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</si>
  <si>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</si>
  <si>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</si>
  <si>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</si>
  <si>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</si>
  <si>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</si>
  <si>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</si>
  <si>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</si>
  <si>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</si>
  <si>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</si>
  <si>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</si>
  <si>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</si>
  <si>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</si>
  <si>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</si>
  <si>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</si>
  <si>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</si>
  <si>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</si>
  <si>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</si>
  <si>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</si>
  <si>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</si>
  <si>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</si>
  <si>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</si>
  <si>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</si>
  <si>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</si>
  <si>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</si>
  <si>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</si>
  <si>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</si>
  <si>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</si>
  <si>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</si>
  <si>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</si>
  <si>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</si>
  <si>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</si>
  <si>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</si>
  <si>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</si>
  <si>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</si>
  <si>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</si>
  <si>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</si>
  <si>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</si>
  <si>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</si>
  <si>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</si>
  <si>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</si>
  <si>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</si>
  <si>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</si>
  <si>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</si>
  <si>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</si>
  <si>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</si>
  <si>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</si>
  <si>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</si>
  <si>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</si>
  <si>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</si>
  <si>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</si>
  <si>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</si>
  <si>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</si>
  <si>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</si>
  <si>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</si>
  <si>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</si>
  <si>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</si>
  <si>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</si>
  <si>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</si>
  <si>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</si>
  <si>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</si>
  <si>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</si>
  <si>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</si>
  <si>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</si>
  <si>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</si>
  <si>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</si>
  <si>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</si>
  <si>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</si>
  <si>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</si>
  <si>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</si>
  <si>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</si>
  <si>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</si>
  <si>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</si>
  <si>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</si>
  <si>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</si>
  <si>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</si>
  <si>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</si>
  <si>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</si>
  <si>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</si>
  <si>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</si>
  <si>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</si>
  <si>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</si>
  <si>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</si>
  <si>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</si>
  <si>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</si>
  <si>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</si>
  <si>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</si>
  <si>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</si>
  <si>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</si>
  <si>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</si>
  <si>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</si>
  <si>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</si>
  <si>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</si>
  <si>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</si>
  <si>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</si>
  <si>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</si>
  <si>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</si>
  <si>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</si>
  <si>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</si>
  <si>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</si>
  <si>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</si>
  <si>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</si>
  <si>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</si>
  <si>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</si>
  <si>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</si>
  <si>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</si>
  <si>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</si>
  <si>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</si>
  <si>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</si>
  <si>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</si>
  <si>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</si>
  <si>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</si>
  <si>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</si>
  <si>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</si>
  <si>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</si>
  <si>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</si>
  <si>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</si>
  <si>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</si>
  <si>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</si>
  <si>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</si>
  <si>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</si>
  <si>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</si>
  <si>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</si>
  <si>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</si>
  <si>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</si>
  <si>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</si>
  <si>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</si>
  <si>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</si>
  <si>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</si>
  <si>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</si>
  <si>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</si>
  <si>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</si>
  <si>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</si>
  <si>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</si>
  <si>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</si>
  <si>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</si>
  <si>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</si>
  <si>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</si>
  <si>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</si>
  <si>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</si>
  <si>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</si>
  <si>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</si>
  <si>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</si>
  <si>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</si>
  <si>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</si>
  <si>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</si>
  <si>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</si>
  <si>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</si>
  <si>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</si>
  <si>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</si>
  <si>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</si>
  <si>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</si>
  <si>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</si>
  <si>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</si>
  <si>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</si>
  <si>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</si>
  <si>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</si>
  <si>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</si>
  <si>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</si>
  <si>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</si>
  <si>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</si>
  <si>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</si>
  <si>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</si>
  <si>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</si>
  <si>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</si>
  <si>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</si>
  <si>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</si>
  <si>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</si>
  <si>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</si>
  <si>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</si>
  <si>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</si>
  <si>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</si>
  <si>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</si>
  <si>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</si>
  <si>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</si>
  <si>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</si>
  <si>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</si>
  <si>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</si>
  <si>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</si>
  <si>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</si>
  <si>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</si>
  <si>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</si>
  <si>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</si>
  <si>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</si>
  <si>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</si>
  <si>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</si>
  <si>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</si>
  <si>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</si>
  <si>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</si>
  <si>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</si>
  <si>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</si>
  <si>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</si>
  <si>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</si>
  <si>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</si>
  <si>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</si>
  <si>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</si>
  <si>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</si>
  <si>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</si>
  <si>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</si>
  <si>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</si>
  <si>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</si>
  <si>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</si>
  <si>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</si>
  <si>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</si>
  <si>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</si>
  <si>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</si>
  <si>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</si>
  <si>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</si>
  <si>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</si>
  <si>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</si>
  <si>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</si>
  <si>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</si>
  <si>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</si>
  <si>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</si>
  <si>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</si>
  <si>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</si>
  <si>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</si>
  <si>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</si>
  <si>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</si>
  <si>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</si>
  <si>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</si>
  <si>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</si>
  <si>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</si>
  <si>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</si>
  <si>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</si>
  <si>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</si>
  <si>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</si>
  <si>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</si>
  <si>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</si>
  <si>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</si>
  <si>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</si>
  <si>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</si>
  <si>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</si>
  <si>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</si>
  <si>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</si>
  <si>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</si>
  <si>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</si>
  <si>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</si>
  <si>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</si>
  <si>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</si>
  <si>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</si>
  <si>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</si>
  <si>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</si>
  <si>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</si>
  <si>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</si>
  <si>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</si>
  <si>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</si>
  <si>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</si>
  <si>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</si>
  <si>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</si>
  <si>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</si>
  <si>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</si>
  <si>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</si>
  <si>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</si>
  <si>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</si>
  <si>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</si>
  <si>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</si>
  <si>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</si>
  <si>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</si>
  <si>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</si>
  <si>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</si>
  <si>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</si>
  <si>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</si>
  <si>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</si>
  <si>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</si>
  <si>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</si>
  <si>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</si>
  <si>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</si>
  <si>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</si>
  <si>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</si>
  <si>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</si>
  <si>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</si>
  <si>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</si>
  <si>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</si>
  <si>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</si>
  <si>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</si>
  <si>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</si>
  <si>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</si>
  <si>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</si>
  <si>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</si>
  <si>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</si>
  <si>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</si>
  <si>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</si>
  <si>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</si>
  <si>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</si>
  <si>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</si>
  <si>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</si>
  <si>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</si>
  <si>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</si>
  <si>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</si>
  <si>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</si>
  <si>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</si>
  <si>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</si>
  <si>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</si>
  <si>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</si>
  <si>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</si>
  <si>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</si>
  <si>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</si>
  <si>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</si>
  <si>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</si>
  <si>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</si>
  <si>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</si>
  <si>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</si>
  <si>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</si>
  <si>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</si>
  <si>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</si>
  <si>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</si>
  <si>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</si>
  <si>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</si>
  <si>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</si>
  <si>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</si>
  <si>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</si>
  <si>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</si>
  <si>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</si>
  <si>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</si>
  <si>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</si>
  <si>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</si>
  <si>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</si>
  <si>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</si>
  <si>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</si>
  <si>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</si>
  <si>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</si>
  <si>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</si>
  <si>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</si>
  <si>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</si>
  <si>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</si>
  <si>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</si>
  <si>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</si>
  <si>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</si>
  <si>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</si>
  <si>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</si>
  <si>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</si>
  <si>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</si>
  <si>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</si>
  <si>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</si>
  <si>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</si>
  <si>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</si>
  <si>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</si>
  <si>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</si>
  <si>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</si>
  <si>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</si>
  <si>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</si>
  <si>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</si>
  <si>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</si>
  <si>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</si>
  <si>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</si>
  <si>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</si>
  <si>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</si>
  <si>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</si>
  <si>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</si>
  <si>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</si>
  <si>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</si>
  <si>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</si>
  <si>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</si>
  <si>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</si>
  <si>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</si>
  <si>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</si>
  <si>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</si>
  <si>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</si>
  <si>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</si>
  <si>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</si>
  <si>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</si>
  <si>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</si>
  <si>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</si>
  <si>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</si>
  <si>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</si>
  <si>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</si>
  <si>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</si>
  <si>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</si>
  <si>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</si>
  <si>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</si>
  <si>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</si>
  <si>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</si>
  <si>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</si>
  <si>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</si>
  <si>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</si>
  <si>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</si>
  <si>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</si>
  <si>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</si>
  <si>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</si>
  <si>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</si>
  <si>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</si>
  <si>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</si>
  <si>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</si>
  <si>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</si>
  <si>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</si>
  <si>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</si>
  <si>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</si>
  <si>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</si>
  <si>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</si>
  <si>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</si>
  <si>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</si>
  <si>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</si>
  <si>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</si>
  <si>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</si>
  <si>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</si>
  <si>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</si>
  <si>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</si>
  <si>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</si>
  <si>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</si>
  <si>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</si>
  <si>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</si>
  <si>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</si>
  <si>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</si>
  <si>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</si>
  <si>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</si>
  <si>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</si>
  <si>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</si>
  <si>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</si>
  <si>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</si>
  <si>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</si>
  <si>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</si>
  <si>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</si>
  <si>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</si>
  <si>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</si>
  <si>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</si>
  <si>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</si>
  <si>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</si>
  <si>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</si>
  <si>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</si>
  <si>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</si>
  <si>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</si>
  <si>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</si>
  <si>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</si>
  <si>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</si>
  <si>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</si>
  <si>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</si>
  <si>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</si>
  <si>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</si>
  <si>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</si>
  <si>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</si>
  <si>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</si>
  <si>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</si>
  <si>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</si>
  <si>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</si>
  <si>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</si>
  <si>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</si>
  <si>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</si>
  <si>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</si>
  <si>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</si>
  <si>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</si>
  <si>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</si>
  <si>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</si>
  <si>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</si>
  <si>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</si>
  <si>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</si>
  <si>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</si>
  <si>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</si>
  <si>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</si>
  <si>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</si>
  <si>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</si>
  <si>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</si>
  <si>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</si>
  <si>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</si>
  <si>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</si>
  <si>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</si>
  <si>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</si>
  <si>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</si>
  <si>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</si>
  <si>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</si>
  <si>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</si>
  <si>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</si>
  <si>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</si>
  <si>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</si>
  <si>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</si>
  <si>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</si>
  <si>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</si>
  <si>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</si>
  <si>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</si>
  <si>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</si>
  <si>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</si>
  <si>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</si>
  <si>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</si>
  <si>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</si>
  <si>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</si>
  <si>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</si>
  <si>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</si>
  <si>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</si>
  <si>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</si>
  <si>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</si>
  <si>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</si>
  <si>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</si>
  <si>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</si>
  <si>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</si>
  <si>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</si>
  <si>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</si>
  <si>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</si>
  <si>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</si>
  <si>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</si>
  <si>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</si>
  <si>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</si>
  <si>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</si>
  <si>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</si>
  <si>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</si>
  <si>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</si>
  <si>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</si>
  <si>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</si>
  <si>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</si>
  <si>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</si>
  <si>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</si>
  <si>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</si>
  <si>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</si>
  <si>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</si>
  <si>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</si>
  <si>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</si>
  <si>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</si>
  <si>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</si>
  <si>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</si>
  <si>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</si>
  <si>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</si>
  <si>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</si>
  <si>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</si>
  <si>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</si>
  <si>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</si>
  <si>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</si>
  <si>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</si>
  <si>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</si>
  <si>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</si>
  <si>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</si>
  <si>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</si>
  <si>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</si>
  <si>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</si>
  <si>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</si>
  <si>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</si>
  <si>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</si>
  <si>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</si>
  <si>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</si>
  <si>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</si>
  <si>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</si>
  <si>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</si>
  <si>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</si>
  <si>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</si>
  <si>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</si>
  <si>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</si>
  <si>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</si>
  <si>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</si>
  <si>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</si>
  <si>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</si>
  <si>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</si>
  <si>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</si>
  <si>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</si>
  <si>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</si>
  <si>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</si>
  <si>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</si>
  <si>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</si>
  <si>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</si>
  <si>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</si>
  <si>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</si>
  <si>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</si>
  <si>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</si>
  <si>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</si>
  <si>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</si>
  <si>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</si>
  <si>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</si>
  <si>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</si>
  <si>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</si>
  <si>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</si>
  <si>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</si>
  <si>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</si>
  <si>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</si>
  <si>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</si>
  <si>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</si>
  <si>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</si>
  <si>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</si>
  <si>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</si>
  <si>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</si>
  <si>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</si>
  <si>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</si>
  <si>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</si>
  <si>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</si>
  <si>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</si>
  <si>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</si>
  <si>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</si>
  <si>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</si>
  <si>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</si>
  <si>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</si>
  <si>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</si>
  <si>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</si>
  <si>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</si>
  <si>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</si>
  <si>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</si>
  <si>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</si>
  <si>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</si>
  <si>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</si>
  <si>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</si>
  <si>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</si>
  <si>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</si>
  <si>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</si>
  <si>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</si>
  <si>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</si>
  <si>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</si>
  <si>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</si>
  <si>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</si>
  <si>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</si>
  <si>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</si>
  <si>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</si>
  <si>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</si>
  <si>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</si>
  <si>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</si>
  <si>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</si>
  <si>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</si>
  <si>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</si>
  <si>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</si>
  <si>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</si>
  <si>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</si>
  <si>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</si>
  <si>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</si>
  <si>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</si>
  <si>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</si>
  <si>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</si>
  <si>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</si>
  <si>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</si>
  <si>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</si>
  <si>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</si>
  <si>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</si>
  <si>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</si>
  <si>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</si>
  <si>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</si>
  <si>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</si>
  <si>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</si>
  <si>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</si>
  <si>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</si>
  <si>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</si>
  <si>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</si>
  <si>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</si>
  <si>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</si>
  <si>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</si>
  <si>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</si>
  <si>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</si>
  <si>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</si>
  <si>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</si>
  <si>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</si>
  <si>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</si>
  <si>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</si>
  <si>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</si>
  <si>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</si>
  <si>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</si>
  <si>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</si>
  <si>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</si>
  <si>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</si>
  <si>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</si>
  <si>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</si>
  <si>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</si>
  <si>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</si>
  <si>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</si>
  <si>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</si>
  <si>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</si>
  <si>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</si>
  <si>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</si>
  <si>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</si>
  <si>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</si>
  <si>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</si>
  <si>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</si>
  <si>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</si>
  <si>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</si>
  <si>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</si>
  <si>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</si>
  <si>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</si>
  <si>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</si>
  <si>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</si>
  <si>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</si>
  <si>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</si>
  <si>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</si>
  <si>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</si>
  <si>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</si>
  <si>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</si>
  <si>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</si>
  <si>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</si>
  <si>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</si>
  <si>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</si>
  <si>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</si>
  <si>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</si>
  <si>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</si>
  <si>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</si>
  <si>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</si>
  <si>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</si>
  <si>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</si>
  <si>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</si>
  <si>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</si>
  <si>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</si>
  <si>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</si>
  <si>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</si>
  <si>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</si>
  <si>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</si>
  <si>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</si>
  <si>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</si>
  <si>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</si>
  <si>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</si>
  <si>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</si>
  <si>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</si>
  <si>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</si>
  <si>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</si>
  <si>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</si>
  <si>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</si>
  <si>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</si>
  <si>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</si>
  <si>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</si>
  <si>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</si>
  <si>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</si>
  <si>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</si>
  <si>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</si>
  <si>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</si>
  <si>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</si>
  <si>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</si>
  <si>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</si>
  <si>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</si>
  <si>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</si>
  <si>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</si>
  <si>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</si>
  <si>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</si>
  <si>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</si>
  <si>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</si>
  <si>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</si>
  <si>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</si>
  <si>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</si>
  <si>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</si>
  <si>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</si>
  <si>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</si>
  <si>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</si>
  <si>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</si>
  <si>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</si>
  <si>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</si>
  <si>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</si>
  <si>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</si>
  <si>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</si>
  <si>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</si>
  <si>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</si>
  <si>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</si>
  <si>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</si>
  <si>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</si>
  <si>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</si>
  <si>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</si>
  <si>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</si>
  <si>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</si>
  <si>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</si>
  <si>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</si>
  <si>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</si>
  <si>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</si>
  <si>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</si>
  <si>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</si>
  <si>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</si>
  <si>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</si>
  <si>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</si>
  <si>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</si>
  <si>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</si>
  <si>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</si>
  <si>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</si>
  <si>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</si>
  <si>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</si>
  <si>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</si>
  <si>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</si>
  <si>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</si>
  <si>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</si>
  <si>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</si>
  <si>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</si>
  <si>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</si>
  <si>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</si>
  <si>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</si>
  <si>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</si>
  <si>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</si>
  <si>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</si>
  <si>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</si>
  <si>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</si>
  <si>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</si>
  <si>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</si>
  <si>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</si>
  <si>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</si>
  <si>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</si>
  <si>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</si>
  <si>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</si>
  <si>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</si>
  <si>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</si>
  <si>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</si>
  <si>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</si>
  <si>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</si>
  <si>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</si>
  <si>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</si>
  <si>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</si>
  <si>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</si>
  <si>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</si>
  <si>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</si>
  <si>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</si>
  <si>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</si>
  <si>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</si>
  <si>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</si>
  <si>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</si>
  <si>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</si>
  <si>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</si>
  <si>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</si>
  <si>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</si>
  <si>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</si>
  <si>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</si>
  <si>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</si>
  <si>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</si>
  <si>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</si>
  <si>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</si>
  <si>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</si>
  <si>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</si>
  <si>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</si>
  <si>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</si>
  <si>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</si>
  <si>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</si>
  <si>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</si>
  <si>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</si>
  <si>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</si>
  <si>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</si>
  <si>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</si>
  <si>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</si>
  <si>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</si>
  <si>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</si>
  <si>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</si>
  <si>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</si>
  <si>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</si>
  <si>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</si>
  <si>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</si>
  <si>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</si>
  <si>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</si>
  <si>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</si>
  <si>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</si>
  <si>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</si>
  <si>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</si>
  <si>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</si>
  <si>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</si>
  <si>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</si>
  <si>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</si>
  <si>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</si>
  <si>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</si>
  <si>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</si>
  <si>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</si>
  <si>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</si>
  <si>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</si>
  <si>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</si>
  <si>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</si>
  <si>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</si>
  <si>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</si>
  <si>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</si>
  <si>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</si>
  <si>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</si>
  <si>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</si>
  <si>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</si>
  <si>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</si>
  <si>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</si>
  <si>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</si>
  <si>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</si>
  <si>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</si>
  <si>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</si>
  <si>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</si>
  <si>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</si>
  <si>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</si>
  <si>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</si>
  <si>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</si>
  <si>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</si>
  <si>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</si>
  <si>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</si>
  <si>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</si>
  <si>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</si>
  <si>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</si>
  <si>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</si>
  <si>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</si>
  <si>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</si>
  <si>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</si>
  <si>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</si>
  <si>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</si>
  <si>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</si>
  <si>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</si>
  <si>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</si>
  <si>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</si>
  <si>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</si>
  <si>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</si>
  <si>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</si>
  <si>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</si>
  <si>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</si>
  <si>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</si>
  <si>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</si>
  <si>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</si>
  <si>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</si>
  <si>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</si>
  <si>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</si>
  <si>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</si>
  <si>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</si>
  <si>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</si>
  <si>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</si>
  <si>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</si>
  <si>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</si>
  <si>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</si>
  <si>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</si>
  <si>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</si>
  <si>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</si>
  <si>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</si>
  <si>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</si>
  <si>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</si>
  <si>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</si>
  <si>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</si>
  <si>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</si>
  <si>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</si>
  <si>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</si>
  <si>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</si>
  <si>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</si>
  <si>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</si>
  <si>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</si>
  <si>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</si>
  <si>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</si>
  <si>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</si>
  <si>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</si>
  <si>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</si>
  <si>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</si>
  <si>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</si>
  <si>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</si>
  <si>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</si>
  <si>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</si>
  <si>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</si>
  <si>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</si>
  <si>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</si>
  <si>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</si>
  <si>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</si>
  <si>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</si>
  <si>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</si>
  <si>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</si>
  <si>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</si>
  <si>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</si>
  <si>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</si>
  <si>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</si>
  <si>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</si>
  <si>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</si>
  <si>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</si>
  <si>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</si>
  <si>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</si>
  <si>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</si>
  <si>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</si>
  <si>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</si>
  <si>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</si>
  <si>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</si>
  <si>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</si>
  <si>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</si>
  <si>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</si>
  <si>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</si>
  <si>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</si>
  <si>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</si>
  <si>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</si>
  <si>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</si>
  <si>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</si>
  <si>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</si>
  <si>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</si>
  <si>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</si>
  <si>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</si>
  <si>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</si>
  <si>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</si>
  <si>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</si>
  <si>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</si>
  <si>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</si>
  <si>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</si>
  <si>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</si>
  <si>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</si>
  <si>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</si>
  <si>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</si>
  <si>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</si>
  <si>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</si>
  <si>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</si>
  <si>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</si>
  <si>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</si>
  <si>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</si>
  <si>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</si>
  <si>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</si>
  <si>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</si>
  <si>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</si>
  <si>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</si>
  <si>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</si>
  <si>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</si>
  <si>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</si>
  <si>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</si>
  <si>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</si>
  <si>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</si>
  <si>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</si>
  <si>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</si>
  <si>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</si>
  <si>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</si>
  <si>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</si>
  <si>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</si>
  <si>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</si>
  <si>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</si>
  <si>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</si>
  <si>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</si>
  <si>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</si>
  <si>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</si>
  <si>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</si>
  <si>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</si>
  <si>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</si>
  <si>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</si>
  <si>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</si>
  <si>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</si>
  <si>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</si>
  <si>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</si>
  <si>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</si>
  <si>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</si>
  <si>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</si>
  <si>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</si>
  <si>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</si>
  <si>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</si>
  <si>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</si>
  <si>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</si>
  <si>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</si>
  <si>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</si>
  <si>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</si>
  <si>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</si>
  <si>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</si>
  <si>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</si>
  <si>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</si>
  <si>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</si>
  <si>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</si>
  <si>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</si>
  <si>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</si>
  <si>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</si>
  <si>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</si>
  <si>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</si>
  <si>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</si>
  <si>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</si>
  <si>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</si>
  <si>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</si>
  <si>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</si>
  <si>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</si>
  <si>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</si>
  <si>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</si>
  <si>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</si>
  <si>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</si>
  <si>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</si>
  <si>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</si>
  <si>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</si>
  <si>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</si>
  <si>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</si>
  <si>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</si>
  <si>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</si>
  <si>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</si>
  <si>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</si>
  <si>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</si>
  <si>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</si>
  <si>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</si>
  <si>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</si>
  <si>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</si>
  <si>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</si>
  <si>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</si>
  <si>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</si>
  <si>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</si>
  <si>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</si>
  <si>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</si>
  <si>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</si>
  <si>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</si>
  <si>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</si>
  <si>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</si>
  <si>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</si>
  <si>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</si>
  <si>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</si>
  <si>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</si>
  <si>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</si>
  <si>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</si>
  <si>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</si>
  <si>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</si>
  <si>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</si>
  <si>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</si>
  <si>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</si>
  <si>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</si>
  <si>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</si>
  <si>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</si>
  <si>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</si>
  <si>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</si>
  <si>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</si>
  <si>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</si>
  <si>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</si>
  <si>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</si>
  <si>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</si>
  <si>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</si>
  <si>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</si>
  <si>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</si>
  <si>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</si>
  <si>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</si>
  <si>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</si>
  <si>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</si>
  <si>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</si>
  <si>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</si>
  <si>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</si>
  <si>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</si>
  <si>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</si>
  <si>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</si>
  <si>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</si>
  <si>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</si>
  <si>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</si>
  <si>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</si>
  <si>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</si>
  <si>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</si>
  <si>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</si>
  <si>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</si>
  <si>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</si>
  <si>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</si>
  <si>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</si>
  <si>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</si>
  <si>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</si>
  <si>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</si>
  <si>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</si>
  <si>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</si>
  <si>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</si>
  <si>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</si>
  <si>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</si>
  <si>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</si>
  <si>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</si>
  <si>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</si>
  <si>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</si>
  <si>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</si>
  <si>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</si>
  <si>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</si>
  <si>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</si>
  <si>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</si>
  <si>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</si>
  <si>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</si>
  <si>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</si>
  <si>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</si>
  <si>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</si>
  <si>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</si>
  <si>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</si>
  <si>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</si>
  <si>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</si>
  <si>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</si>
  <si>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</si>
  <si>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</si>
  <si>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</si>
  <si>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</si>
  <si>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</si>
  <si>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</si>
  <si>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</si>
  <si>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</si>
  <si>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</si>
  <si>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</si>
  <si>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</si>
  <si>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</si>
  <si>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</si>
  <si>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</si>
  <si>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</si>
  <si>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</si>
  <si>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</si>
  <si>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</si>
  <si>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</si>
  <si>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</si>
  <si>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</si>
  <si>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</si>
  <si>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</si>
  <si>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</si>
  <si>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</si>
  <si>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</si>
  <si>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</si>
  <si>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</si>
  <si>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</si>
  <si>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</si>
  <si>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</si>
  <si>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</si>
  <si>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</si>
  <si>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</si>
  <si>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</si>
  <si>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</si>
  <si>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</si>
  <si>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</si>
  <si>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</si>
  <si>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</si>
  <si>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</si>
  <si>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</si>
  <si>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</si>
  <si>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</si>
  <si>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</si>
  <si>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</si>
  <si>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</si>
  <si>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</si>
  <si>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</si>
  <si>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</si>
  <si>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</si>
  <si>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</si>
  <si>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</si>
  <si>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</si>
  <si>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</si>
  <si>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</si>
  <si>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</si>
  <si>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</si>
  <si>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</si>
  <si>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</si>
  <si>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</si>
  <si>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</si>
  <si>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</si>
  <si>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</si>
  <si>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</si>
  <si>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</si>
  <si>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</si>
  <si>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</si>
  <si>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</si>
  <si>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</si>
  <si>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</si>
  <si>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</si>
  <si>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</si>
  <si>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</si>
  <si>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</si>
  <si>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</si>
  <si>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</si>
  <si>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</si>
  <si>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</si>
  <si>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</si>
  <si>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</si>
  <si>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</si>
  <si>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</si>
  <si>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</si>
  <si>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</si>
  <si>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</si>
  <si>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</si>
  <si>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</si>
  <si>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</si>
  <si>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</si>
  <si>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</si>
  <si>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</si>
  <si>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</si>
  <si>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</si>
  <si>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</si>
  <si>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</si>
  <si>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</si>
  <si>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</si>
  <si>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</si>
  <si>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</si>
  <si>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</si>
  <si>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</si>
  <si>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</si>
  <si>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</si>
  <si>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</si>
  <si>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</si>
  <si>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</si>
  <si>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</si>
  <si>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</si>
  <si>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</si>
  <si>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</si>
  <si>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</si>
  <si>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</si>
  <si>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</si>
  <si>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</si>
  <si>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</si>
  <si>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</si>
  <si>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</si>
  <si>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</si>
  <si>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</si>
  <si>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</si>
  <si>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</si>
  <si>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</si>
  <si>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</si>
  <si>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</si>
  <si>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</si>
  <si>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</si>
  <si>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</si>
  <si>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</si>
  <si>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</si>
  <si>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</si>
  <si>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</si>
  <si>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</si>
  <si>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</si>
  <si>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</si>
  <si>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</si>
  <si>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</si>
  <si>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</si>
  <si>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</si>
  <si>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</si>
  <si>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</si>
  <si>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</si>
  <si>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</si>
  <si>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</si>
  <si>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</si>
  <si>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</si>
  <si>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</si>
  <si>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</si>
  <si>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</si>
  <si>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</si>
  <si>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</si>
  <si>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</si>
  <si>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</si>
  <si>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</si>
  <si>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</si>
  <si>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</si>
  <si>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</si>
  <si>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</si>
  <si>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</si>
  <si>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</si>
  <si>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</si>
  <si>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</si>
  <si>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</si>
  <si>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</si>
  <si>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</si>
  <si>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</si>
  <si>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</si>
  <si>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</si>
  <si>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</si>
  <si>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</si>
  <si>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</si>
  <si>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</si>
  <si>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</si>
  <si>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</si>
  <si>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</si>
  <si>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</si>
  <si>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</si>
  <si>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</si>
  <si>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</si>
  <si>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</si>
  <si>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</si>
  <si>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</si>
  <si>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</si>
  <si>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</si>
  <si>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</si>
  <si>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</si>
  <si>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</si>
  <si>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</si>
  <si>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</si>
  <si>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</si>
  <si>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</si>
  <si>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</si>
  <si>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</si>
  <si>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</si>
  <si>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</si>
  <si>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</si>
  <si>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</si>
  <si>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</si>
  <si>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</si>
  <si>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</si>
  <si>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</si>
  <si>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</si>
  <si>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</si>
  <si>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</si>
  <si>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</si>
  <si>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</si>
  <si>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</si>
  <si>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</si>
  <si>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</si>
  <si>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</si>
  <si>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</si>
  <si>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</si>
  <si>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</si>
  <si>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</si>
  <si>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</si>
  <si>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</si>
  <si>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</si>
  <si>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</si>
  <si>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</si>
  <si>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</si>
  <si>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</si>
  <si>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</si>
  <si>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</si>
  <si>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</si>
  <si>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</si>
  <si>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</si>
  <si>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</si>
  <si>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</si>
  <si>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</si>
  <si>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</si>
  <si>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</si>
  <si>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</si>
  <si>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</si>
  <si>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</si>
  <si>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</si>
  <si>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</si>
  <si>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</si>
  <si>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</si>
  <si>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</si>
  <si>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</si>
  <si>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</si>
  <si>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</si>
  <si>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</si>
  <si>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</si>
  <si>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</si>
  <si>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</si>
  <si>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</si>
  <si>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</si>
  <si>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</si>
  <si>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</si>
  <si>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</si>
  <si>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</si>
  <si>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</si>
  <si>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</si>
  <si>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</si>
  <si>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</si>
  <si>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</si>
  <si>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</si>
  <si>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</si>
  <si>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</si>
  <si>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</si>
  <si>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</si>
  <si>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</si>
  <si>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</si>
  <si>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</si>
  <si>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</si>
  <si>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</si>
  <si>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</si>
  <si>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</si>
  <si>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</si>
  <si>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</si>
  <si>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</si>
  <si>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</si>
  <si>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</si>
  <si>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</si>
  <si>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</si>
  <si>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</si>
  <si>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</si>
  <si>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</si>
  <si>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</si>
  <si>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</si>
  <si>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</si>
  <si>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</si>
  <si>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</si>
  <si>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</si>
  <si>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</si>
  <si>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</si>
  <si>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</si>
  <si>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</si>
  <si>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</si>
  <si>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</si>
  <si>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</si>
  <si>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</si>
  <si>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</si>
  <si>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</si>
  <si>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</si>
  <si>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</si>
  <si>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</si>
  <si>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</si>
  <si>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</si>
  <si>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</si>
  <si>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</si>
  <si>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</si>
  <si>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</si>
  <si>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</si>
  <si>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</si>
  <si>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</si>
  <si>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</si>
  <si>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</si>
  <si>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</si>
  <si>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</si>
  <si>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</si>
  <si>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</si>
  <si>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</si>
  <si>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</si>
  <si>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</si>
  <si>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</si>
  <si>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</si>
  <si>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</si>
  <si>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</si>
  <si>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</si>
  <si>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</si>
  <si>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</si>
  <si>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</si>
  <si>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</si>
  <si>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</si>
  <si>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</si>
  <si>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</si>
  <si>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</si>
  <si>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</si>
  <si>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</si>
  <si>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</si>
  <si>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</si>
  <si>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</si>
  <si>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</si>
  <si>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</si>
  <si>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</si>
  <si>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</si>
  <si>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</si>
  <si>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</si>
  <si>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</si>
  <si>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</si>
  <si>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</si>
  <si>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</si>
  <si>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</si>
  <si>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</si>
  <si>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</si>
  <si>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</si>
  <si>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</si>
  <si>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</si>
  <si>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</si>
  <si>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</si>
  <si>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</si>
  <si>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</si>
  <si>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</si>
  <si>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</si>
  <si>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</si>
  <si>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</si>
  <si>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</si>
  <si>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</si>
  <si>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</si>
  <si>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</si>
  <si>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</si>
  <si>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</si>
  <si>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</si>
  <si>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</si>
  <si>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</si>
  <si>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</si>
  <si>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</si>
  <si>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</si>
  <si>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</si>
  <si>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</si>
  <si>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</si>
  <si>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</si>
  <si>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</si>
  <si>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</si>
  <si>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</si>
  <si>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</si>
  <si>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</si>
  <si>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</si>
  <si>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</si>
  <si>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</si>
  <si>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</si>
  <si>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</si>
  <si>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</si>
  <si>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</si>
  <si>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</si>
  <si>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</si>
  <si>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</si>
  <si>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</si>
  <si>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</si>
  <si>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</si>
  <si>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</si>
  <si>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</si>
  <si>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</si>
  <si>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</si>
  <si>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</si>
  <si>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</si>
  <si>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</si>
  <si>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</si>
  <si>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</si>
  <si>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</si>
  <si>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</si>
  <si>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</si>
  <si>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</si>
  <si>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</si>
  <si>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</si>
  <si>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</si>
  <si>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</si>
  <si>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</si>
  <si>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</si>
  <si>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</si>
  <si>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</si>
  <si>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</si>
  <si>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</si>
  <si>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</si>
  <si>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</si>
  <si>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</si>
  <si>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</si>
  <si>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</si>
  <si>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</si>
  <si>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</si>
  <si>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</si>
  <si>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</si>
  <si>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</si>
  <si>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</si>
  <si>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</si>
  <si>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</si>
  <si>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</si>
  <si>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</si>
  <si>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</si>
  <si>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</si>
  <si>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</si>
  <si>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</si>
  <si>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</si>
  <si>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</si>
  <si>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</si>
  <si>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</si>
  <si>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</si>
  <si>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</si>
  <si>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</si>
  <si>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</si>
  <si>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</si>
  <si>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</si>
  <si>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</si>
  <si>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</si>
  <si>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</si>
  <si>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</si>
  <si>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</si>
  <si>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</si>
  <si>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</si>
  <si>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</si>
  <si>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</si>
  <si>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</si>
  <si>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</si>
  <si>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</si>
  <si>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</si>
  <si>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</si>
  <si>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</si>
  <si>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</si>
  <si>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</si>
  <si>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</si>
  <si>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</si>
  <si>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</si>
  <si>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</si>
  <si>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</si>
  <si>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</si>
  <si>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</si>
  <si>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</si>
  <si>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</si>
  <si>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</si>
  <si>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</si>
  <si>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</si>
  <si>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</si>
  <si>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</si>
  <si>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</si>
  <si>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</si>
  <si>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</si>
  <si>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</si>
  <si>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</si>
  <si>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</si>
  <si>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</si>
  <si>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</si>
  <si>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</si>
  <si>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</si>
  <si>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</si>
  <si>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</si>
  <si>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</si>
  <si>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</si>
  <si>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</si>
  <si>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</si>
  <si>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</si>
  <si>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</si>
  <si>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</si>
  <si>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</si>
  <si>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</si>
  <si>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</si>
  <si>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</si>
  <si>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</si>
  <si>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</si>
  <si>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</si>
  <si>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</si>
  <si>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</si>
  <si>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</si>
  <si>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</si>
  <si>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</si>
  <si>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</si>
  <si>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</si>
  <si>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</si>
  <si>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</si>
  <si>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</si>
  <si>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</si>
  <si>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</si>
  <si>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</si>
  <si>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</si>
  <si>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</si>
  <si>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</si>
  <si>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</si>
  <si>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</si>
  <si>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</si>
  <si>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</si>
  <si>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</si>
  <si>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</si>
  <si>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</si>
  <si>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</si>
  <si>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</si>
  <si>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</si>
  <si>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</si>
  <si>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</si>
  <si>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</si>
  <si>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</si>
  <si>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</si>
  <si>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</si>
  <si>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</si>
  <si>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</si>
  <si>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</si>
  <si>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</si>
  <si>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</si>
  <si>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</si>
  <si>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</si>
  <si>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</si>
  <si>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</si>
  <si>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</si>
  <si>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</si>
  <si>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</si>
  <si>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</si>
  <si>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</si>
  <si>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</si>
  <si>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</si>
  <si>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</si>
  <si>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</si>
  <si>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</si>
  <si>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</si>
  <si>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</si>
  <si>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</si>
  <si>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</si>
  <si>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</si>
  <si>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</si>
  <si>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</si>
  <si>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</si>
  <si>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</si>
  <si>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</si>
  <si>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</si>
  <si>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</si>
  <si>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</si>
  <si>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</si>
  <si>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</si>
  <si>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</si>
  <si>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</si>
  <si>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</si>
  <si>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</si>
  <si>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</si>
  <si>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</si>
  <si>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</si>
  <si>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</si>
  <si>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</si>
  <si>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</si>
  <si>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</si>
  <si>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</si>
  <si>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</si>
  <si>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</si>
  <si>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</si>
  <si>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</si>
  <si>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</si>
  <si>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</si>
  <si>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</si>
  <si>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</si>
  <si>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</si>
  <si>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</si>
  <si>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</si>
  <si>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</si>
  <si>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</si>
  <si>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</si>
  <si>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</si>
  <si>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</si>
  <si>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</si>
  <si>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</si>
  <si>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</si>
  <si>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</si>
  <si>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</si>
  <si>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</si>
  <si>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</si>
  <si>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</si>
  <si>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</si>
  <si>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</si>
  <si>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</si>
  <si>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</si>
  <si>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</si>
  <si>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</si>
  <si>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</si>
  <si>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</si>
  <si>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</si>
  <si>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</si>
  <si>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</si>
  <si>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</si>
  <si>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</si>
  <si>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</si>
  <si>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</si>
  <si>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</si>
  <si>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</si>
  <si>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</si>
  <si>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</si>
  <si>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</si>
  <si>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</si>
  <si>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</si>
  <si>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</si>
  <si>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</si>
  <si>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</si>
  <si>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</si>
  <si>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</si>
  <si>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</si>
  <si>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</si>
  <si>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</si>
  <si>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</si>
  <si>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</si>
  <si>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</si>
  <si>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</si>
  <si>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</si>
  <si>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</si>
  <si>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</si>
  <si>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</si>
  <si>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</si>
  <si>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</si>
  <si>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</si>
  <si>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</si>
  <si>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</si>
  <si>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</si>
  <si>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</si>
  <si>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</si>
  <si>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</si>
  <si>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</si>
  <si>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</si>
  <si>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</si>
  <si>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</si>
  <si>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</si>
  <si>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</si>
  <si>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</si>
  <si>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</si>
  <si>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</si>
  <si>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</si>
  <si>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</si>
  <si>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</si>
  <si>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</si>
  <si>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</si>
  <si>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</si>
  <si>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</si>
  <si>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</si>
  <si>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</si>
  <si>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</si>
  <si>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</si>
  <si>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</si>
  <si>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</si>
  <si>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</si>
  <si>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</si>
  <si>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</si>
  <si>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</si>
  <si>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</si>
  <si>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</si>
  <si>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</si>
  <si>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</si>
  <si>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</si>
  <si>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</si>
  <si>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</si>
  <si>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</si>
  <si>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</si>
  <si>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</si>
  <si>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</si>
  <si>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</si>
  <si>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</si>
  <si>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</si>
  <si>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</si>
  <si>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</si>
  <si>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</si>
  <si>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</si>
  <si>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</si>
  <si>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</si>
  <si>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</si>
  <si>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</si>
  <si>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</si>
  <si>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</si>
  <si>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</si>
  <si>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</si>
  <si>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</si>
  <si>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</si>
  <si>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</si>
  <si>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</si>
  <si>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</si>
  <si>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</si>
  <si>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</si>
  <si>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</si>
  <si>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</si>
  <si>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</si>
  <si>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</si>
  <si>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</si>
  <si>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</si>
  <si>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</si>
  <si>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</si>
  <si>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</si>
  <si>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</si>
  <si>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</si>
  <si>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</si>
  <si>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</si>
  <si>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</si>
  <si>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</si>
  <si>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</si>
  <si>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</si>
  <si>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</si>
  <si>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</si>
  <si>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</si>
  <si>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</si>
  <si>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</si>
  <si>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</si>
  <si>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</si>
  <si>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</si>
  <si>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</si>
  <si>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</si>
  <si>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</si>
  <si>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</si>
  <si>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</si>
  <si>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</si>
  <si>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</si>
  <si>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</si>
  <si>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</si>
  <si>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</si>
  <si>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</si>
  <si>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</si>
  <si>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</si>
  <si>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</si>
  <si>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</si>
  <si>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</si>
  <si>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</si>
  <si>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</si>
  <si>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</si>
  <si>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</si>
  <si>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</si>
  <si>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</si>
  <si>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</si>
  <si>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</si>
  <si>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</si>
  <si>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</si>
  <si>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</si>
  <si>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</si>
  <si>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</si>
  <si>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</si>
  <si>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</si>
  <si>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</si>
  <si>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</si>
  <si>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</si>
  <si>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</si>
  <si>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</si>
  <si>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</si>
  <si>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</si>
  <si>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</si>
  <si>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</si>
  <si>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</si>
  <si>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</si>
  <si>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</si>
  <si>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</si>
  <si>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</si>
  <si>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</si>
  <si>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</si>
  <si>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</si>
  <si>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</si>
  <si>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</si>
  <si>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</si>
  <si>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</si>
  <si>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</si>
  <si>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</si>
  <si>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</si>
  <si>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</si>
  <si>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</si>
  <si>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</si>
  <si>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</si>
  <si>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</si>
  <si>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</si>
  <si>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</si>
  <si>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</si>
  <si>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</si>
  <si>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</si>
  <si>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</si>
  <si>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</si>
  <si>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</si>
  <si>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</si>
  <si>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</si>
  <si>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</si>
  <si>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</si>
  <si>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</si>
  <si>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</si>
  <si>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</si>
  <si>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</si>
  <si>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</si>
  <si>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</si>
  <si>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</si>
  <si>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</si>
  <si>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</si>
  <si>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</si>
  <si>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</si>
  <si>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</si>
  <si>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</si>
  <si>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</si>
  <si>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</si>
  <si>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</si>
  <si>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</si>
  <si>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</si>
  <si>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</si>
  <si>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</si>
  <si>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</si>
  <si>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</si>
  <si>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</si>
  <si>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</si>
  <si>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</si>
  <si>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</si>
  <si>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</si>
  <si>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</si>
  <si>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</si>
  <si>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</si>
  <si>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</si>
  <si>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</si>
  <si>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</si>
  <si>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</si>
  <si>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</si>
  <si>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</si>
  <si>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</si>
  <si>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</si>
  <si>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</si>
  <si>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</si>
  <si>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</si>
  <si>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</si>
  <si>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</si>
  <si>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</si>
  <si>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</si>
  <si>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</si>
  <si>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</si>
  <si>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</si>
  <si>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</si>
  <si>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</si>
  <si>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</si>
  <si>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</si>
  <si>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</si>
  <si>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</si>
  <si>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</si>
  <si>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</si>
  <si>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</si>
  <si>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</si>
  <si>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</si>
  <si>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</si>
  <si>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</si>
  <si>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</si>
  <si>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</si>
  <si>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</si>
  <si>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</si>
  <si>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</si>
  <si>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</si>
  <si>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</si>
  <si>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</si>
  <si>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</si>
  <si>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</si>
  <si>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</si>
  <si>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</si>
  <si>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</si>
  <si>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</si>
  <si>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</si>
  <si>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</si>
  <si>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</si>
  <si>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</si>
  <si>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</si>
  <si>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</si>
  <si>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</si>
  <si>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</si>
  <si>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</si>
  <si>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</si>
  <si>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</si>
  <si>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</si>
  <si>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</si>
  <si>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</si>
  <si>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</si>
  <si>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</si>
  <si>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</si>
  <si>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</si>
  <si>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</si>
  <si>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</si>
  <si>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</si>
  <si>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</si>
  <si>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</si>
  <si>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</si>
  <si>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</si>
  <si>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</si>
  <si>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</si>
  <si>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</si>
  <si>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</si>
  <si>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</si>
  <si>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</si>
  <si>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</si>
  <si>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</si>
  <si>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</si>
  <si>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</si>
  <si>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</si>
  <si>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</si>
  <si>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</si>
  <si>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</si>
  <si>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</si>
  <si>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</si>
  <si>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</si>
  <si>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</si>
  <si>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</si>
  <si>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</si>
  <si>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</si>
  <si>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</si>
  <si>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</si>
  <si>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</si>
  <si>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</si>
  <si>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</si>
  <si>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</si>
  <si>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</si>
  <si>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</si>
  <si>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</si>
  <si>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</si>
  <si>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</si>
  <si>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</si>
  <si>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</si>
  <si>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</si>
  <si>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</si>
  <si>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</si>
  <si>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</si>
  <si>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</si>
  <si>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</si>
  <si>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</si>
  <si>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</si>
  <si>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</si>
  <si>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</si>
  <si>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</si>
  <si>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</si>
  <si>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</si>
  <si>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</si>
  <si>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</si>
  <si>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</si>
  <si>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</si>
  <si>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</si>
  <si>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</si>
  <si>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</si>
  <si>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</si>
  <si>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</si>
  <si>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</si>
  <si>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</si>
  <si>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</si>
  <si>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</si>
  <si>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</si>
  <si>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</si>
  <si>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</si>
  <si>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</si>
  <si>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</si>
  <si>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</si>
  <si>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</si>
  <si>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</si>
  <si>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</si>
  <si>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</si>
  <si>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</si>
  <si>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</si>
  <si>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</si>
  <si>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</si>
  <si>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</si>
  <si>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</si>
  <si>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</si>
  <si>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</si>
  <si>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</si>
  <si>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</si>
  <si>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</si>
  <si>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</si>
  <si>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</si>
  <si>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</si>
  <si>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</si>
  <si>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</si>
  <si>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</si>
  <si>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</si>
  <si>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</si>
  <si>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</si>
  <si>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</si>
  <si>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</si>
  <si>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</si>
  <si>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</si>
  <si>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</si>
  <si>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</si>
  <si>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</si>
  <si>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</si>
  <si>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</si>
  <si>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</si>
  <si>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</si>
  <si>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</si>
  <si>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</si>
  <si>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</si>
  <si>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</si>
  <si>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</si>
  <si>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</si>
  <si>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</si>
  <si>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</si>
  <si>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</si>
  <si>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</si>
  <si>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</si>
  <si>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</si>
  <si>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</si>
  <si>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</si>
  <si>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</si>
  <si>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</si>
  <si>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</si>
  <si>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</si>
  <si>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</si>
  <si>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</si>
  <si>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</si>
  <si>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</si>
  <si>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</si>
  <si>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</si>
  <si>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</si>
  <si>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</si>
  <si>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</si>
  <si>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</si>
  <si>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</si>
  <si>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</si>
  <si>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</si>
  <si>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</si>
  <si>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</si>
  <si>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</si>
  <si>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</si>
  <si>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</si>
  <si>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</si>
  <si>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</si>
  <si>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</si>
  <si>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</si>
  <si>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</si>
  <si>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</si>
  <si>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</si>
  <si>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</si>
  <si>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</si>
  <si>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</si>
  <si>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</si>
  <si>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</si>
  <si>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</si>
  <si>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</si>
  <si>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</si>
  <si>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</si>
  <si>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</si>
  <si>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</si>
  <si>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</si>
  <si>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</si>
  <si>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</si>
  <si>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</si>
  <si>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</si>
  <si>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</si>
  <si>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</si>
  <si>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</si>
  <si>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</si>
  <si>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</si>
  <si>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</si>
  <si>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</si>
  <si>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</si>
  <si>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</si>
  <si>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</si>
  <si>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</si>
  <si>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</si>
  <si>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</si>
  <si>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</si>
  <si>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</si>
  <si>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</si>
  <si>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</si>
  <si>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</si>
  <si>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</si>
  <si>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</si>
  <si>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</si>
  <si>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</si>
  <si>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</si>
  <si>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</si>
  <si>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</si>
  <si>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</si>
  <si>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</si>
  <si>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</si>
  <si>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</si>
  <si>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</si>
  <si>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</si>
  <si>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</si>
  <si>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</si>
  <si>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</si>
  <si>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</si>
  <si>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</si>
  <si>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</si>
  <si>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</si>
  <si>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</si>
  <si>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</si>
  <si>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</si>
  <si>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</si>
  <si>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</si>
  <si>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</si>
  <si>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</si>
  <si>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</si>
  <si>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</si>
  <si>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</si>
  <si>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</si>
  <si>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</si>
  <si>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</si>
  <si>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</si>
  <si>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</si>
  <si>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</si>
  <si>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</si>
  <si>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</si>
  <si>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</si>
  <si>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</si>
  <si>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</si>
  <si>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</si>
  <si>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</si>
  <si>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</si>
  <si>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</si>
  <si>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</si>
  <si>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</si>
  <si>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</si>
  <si>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</si>
  <si>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</si>
  <si>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</si>
  <si>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</si>
  <si>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</si>
  <si>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</si>
  <si>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</si>
  <si>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</si>
  <si>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</si>
  <si>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</si>
  <si>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</si>
  <si>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</si>
  <si>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</si>
  <si>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</si>
  <si>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</si>
  <si>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</si>
  <si>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</si>
  <si>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</si>
  <si>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</si>
  <si>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</si>
  <si>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</si>
  <si>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</si>
  <si>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</si>
  <si>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</si>
  <si>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</si>
  <si>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</si>
  <si>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</si>
  <si>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</si>
  <si>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</si>
  <si>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</si>
  <si>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</si>
  <si>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</si>
  <si>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</si>
  <si>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</si>
  <si>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</si>
  <si>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</si>
  <si>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</si>
  <si>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</si>
  <si>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</si>
  <si>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</si>
  <si>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</si>
  <si>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</si>
  <si>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</si>
  <si>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</si>
  <si>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</si>
  <si>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</si>
  <si>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</si>
  <si>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</si>
  <si>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</si>
  <si>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</si>
  <si>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</si>
  <si>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</si>
  <si>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</si>
  <si>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</si>
  <si>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</si>
  <si>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</si>
  <si>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</si>
  <si>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</si>
  <si>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</si>
  <si>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</si>
  <si>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</si>
  <si>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</si>
  <si>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</si>
  <si>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</si>
  <si>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</si>
  <si>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</si>
  <si>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</si>
  <si>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</si>
  <si>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</si>
  <si>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</si>
  <si>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</si>
  <si>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</si>
  <si>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</si>
  <si>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</si>
  <si>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</si>
  <si>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</si>
  <si>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</si>
  <si>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</si>
  <si>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</si>
  <si>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</si>
  <si>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</si>
  <si>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</si>
  <si>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</si>
  <si>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</si>
  <si>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</si>
  <si>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</si>
  <si>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</si>
  <si>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</si>
  <si>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</si>
  <si>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</si>
  <si>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</si>
  <si>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</si>
  <si>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</si>
  <si>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</si>
  <si>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</si>
  <si>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</si>
  <si>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</si>
  <si>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</si>
  <si>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</si>
  <si>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</si>
  <si>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</si>
  <si>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</si>
  <si>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</si>
  <si>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</si>
  <si>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</si>
  <si>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</si>
  <si>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</si>
  <si>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</si>
  <si>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</si>
  <si>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</si>
  <si>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</si>
  <si>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</si>
  <si>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</si>
  <si>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</si>
  <si>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</si>
  <si>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</si>
  <si>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</si>
  <si>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</si>
  <si>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</si>
  <si>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</si>
  <si>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</si>
  <si>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</si>
  <si>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</si>
  <si>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</si>
  <si>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</si>
  <si>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</si>
  <si>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</si>
  <si>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</si>
  <si>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</si>
  <si>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</si>
  <si>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</si>
  <si>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</si>
  <si>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</si>
  <si>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</si>
  <si>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</si>
  <si>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</si>
  <si>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</si>
  <si>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</si>
  <si>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</si>
  <si>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</si>
  <si>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</si>
  <si>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</si>
  <si>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</si>
  <si>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</si>
  <si>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</si>
  <si>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</si>
  <si>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</si>
  <si>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</si>
  <si>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</si>
  <si>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</si>
  <si>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</si>
  <si>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</si>
  <si>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</si>
  <si>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</si>
  <si>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</si>
  <si>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</si>
  <si>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</si>
  <si>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</si>
  <si>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</si>
  <si>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</si>
  <si>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</si>
  <si>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</si>
  <si>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</si>
  <si>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</si>
  <si>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</si>
  <si>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</si>
  <si>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</si>
  <si>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</si>
  <si>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</si>
  <si>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</si>
  <si>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</si>
  <si>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</si>
  <si>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</si>
  <si>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</si>
  <si>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</si>
  <si>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</si>
  <si>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</si>
  <si>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</si>
  <si>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</si>
  <si>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</si>
  <si>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</si>
  <si>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</si>
  <si>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</si>
  <si>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</si>
  <si>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</si>
  <si>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</si>
  <si>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</si>
  <si>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</si>
  <si>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</si>
  <si>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</si>
  <si>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</si>
  <si>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</si>
  <si>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</si>
  <si>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</si>
  <si>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</si>
  <si>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</si>
  <si>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</si>
  <si>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</si>
  <si>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</si>
  <si>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</si>
  <si>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</si>
  <si>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</si>
  <si>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</si>
  <si>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</si>
  <si>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</si>
  <si>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</si>
  <si>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</si>
  <si>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</si>
  <si>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</si>
  <si>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</si>
  <si>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</si>
  <si>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</si>
  <si>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</si>
  <si>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</si>
  <si>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</si>
  <si>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</si>
  <si>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</si>
  <si>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</si>
  <si>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</si>
  <si>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</si>
  <si>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</si>
  <si>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</si>
  <si>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</si>
  <si>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</si>
  <si>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</si>
  <si>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</si>
  <si>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</si>
  <si>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</si>
  <si>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</si>
  <si>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</si>
  <si>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</si>
  <si>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</si>
  <si>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</si>
  <si>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</si>
  <si>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</si>
  <si>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</si>
  <si>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</si>
  <si>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</si>
  <si>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</si>
  <si>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</si>
  <si>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</si>
  <si>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</si>
  <si>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</si>
  <si>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</si>
  <si>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</si>
  <si>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</si>
  <si>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</si>
  <si>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</si>
  <si>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</si>
  <si>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</si>
  <si>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</si>
  <si>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</si>
  <si>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</si>
  <si>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</si>
  <si>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</si>
  <si>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</si>
  <si>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</si>
  <si>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</si>
  <si>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</si>
  <si>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</si>
  <si>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</si>
  <si>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</si>
  <si>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</si>
  <si>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</si>
  <si>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</si>
  <si>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</si>
  <si>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</si>
  <si>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</si>
  <si>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</si>
  <si>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</si>
  <si>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</si>
  <si>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</si>
  <si>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</si>
  <si>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</si>
  <si>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</si>
  <si>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</si>
  <si>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</si>
  <si>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</si>
  <si>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</si>
  <si>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</si>
  <si>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</si>
  <si>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</si>
  <si>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</si>
  <si>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</si>
  <si>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</si>
  <si>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</si>
  <si>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</si>
  <si>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</si>
  <si>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</si>
  <si>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</si>
  <si>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</si>
  <si>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</si>
  <si>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</si>
  <si>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</si>
  <si>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</si>
  <si>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</si>
  <si>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</si>
  <si>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</si>
  <si>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</si>
  <si>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</si>
  <si>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</si>
  <si>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</si>
  <si>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</si>
  <si>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</si>
  <si>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</si>
  <si>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</si>
  <si>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</si>
  <si>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</si>
  <si>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</si>
  <si>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</si>
  <si>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</si>
  <si>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</si>
  <si>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</si>
  <si>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</si>
  <si>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</si>
  <si>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</si>
  <si>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</si>
  <si>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</si>
  <si>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</si>
  <si>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</si>
  <si>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</si>
  <si>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</si>
  <si>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</si>
  <si>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</si>
  <si>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</si>
  <si>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</si>
  <si>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</si>
  <si>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</si>
  <si>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</si>
  <si>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</si>
  <si>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</si>
  <si>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</si>
  <si>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</si>
  <si>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</si>
  <si>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</si>
  <si>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</si>
  <si>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</si>
  <si>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</si>
  <si>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</si>
  <si>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</si>
  <si>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</si>
  <si>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</si>
  <si>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</si>
  <si>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</si>
  <si>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</si>
  <si>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</si>
  <si>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</si>
  <si>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</si>
  <si>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</si>
  <si>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</si>
  <si>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</si>
  <si>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</si>
  <si>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</si>
  <si>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</si>
  <si>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</si>
  <si>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</si>
  <si>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</si>
  <si>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</si>
  <si>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</si>
  <si>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</si>
  <si>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</si>
  <si>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</si>
  <si>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</si>
  <si>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</si>
  <si>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</si>
  <si>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</si>
  <si>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</si>
  <si>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</si>
  <si>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</si>
  <si>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</si>
  <si>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</si>
  <si>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</si>
  <si>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</si>
  <si>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</si>
  <si>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</si>
  <si>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</si>
  <si>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</si>
  <si>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</si>
  <si>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</si>
  <si>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</si>
  <si>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</si>
  <si>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</si>
  <si>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</si>
  <si>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</si>
  <si>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</si>
  <si>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</si>
  <si>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</si>
  <si>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</si>
  <si>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</si>
  <si>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</si>
  <si>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</si>
  <si>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</si>
  <si>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</si>
  <si>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</si>
  <si>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</si>
  <si>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</si>
  <si>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</si>
  <si>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</si>
  <si>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</si>
  <si>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</si>
  <si>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</si>
  <si>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</si>
  <si>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</si>
  <si>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</si>
  <si>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</si>
  <si>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</si>
  <si>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</si>
  <si>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</si>
  <si>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</si>
  <si>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</si>
  <si>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</si>
  <si>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</si>
  <si>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</si>
  <si>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</si>
  <si>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</si>
  <si>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</si>
  <si>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</si>
  <si>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</si>
  <si>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</si>
  <si>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</si>
  <si>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</si>
  <si>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</si>
  <si>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</si>
  <si>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</si>
  <si>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</si>
  <si>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</si>
  <si>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</si>
  <si>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</si>
  <si>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</si>
  <si>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</si>
  <si>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</si>
  <si>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</si>
  <si>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</si>
  <si>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</si>
  <si>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</si>
  <si>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</si>
  <si>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</si>
  <si>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</si>
  <si>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</si>
  <si>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</si>
  <si>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</si>
  <si>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</si>
  <si>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</si>
  <si>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</si>
  <si>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</si>
  <si>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</si>
  <si>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</si>
  <si>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</si>
  <si>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</si>
  <si>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</si>
  <si>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</si>
  <si>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</si>
  <si>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</si>
  <si>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</si>
  <si>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</si>
  <si>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</si>
  <si>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</si>
  <si>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</si>
  <si>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</si>
  <si>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</si>
  <si>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</si>
  <si>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</si>
  <si>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</si>
  <si>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</si>
  <si>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</si>
  <si>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</si>
  <si>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</si>
  <si>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</si>
  <si>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</si>
  <si>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</si>
  <si>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</si>
  <si>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</si>
  <si>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</si>
  <si>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</si>
  <si>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</si>
  <si>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</si>
  <si>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</si>
  <si>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</si>
  <si>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</si>
  <si>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</si>
  <si>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</si>
  <si>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</si>
  <si>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</si>
  <si>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</si>
  <si>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</si>
  <si>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</si>
  <si>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</si>
  <si>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</si>
  <si>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</si>
  <si>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</si>
  <si>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</si>
  <si>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</si>
  <si>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</si>
  <si>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</si>
  <si>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</si>
  <si>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</si>
  <si>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</si>
  <si>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</si>
  <si>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</si>
  <si>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</si>
  <si>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</si>
  <si>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</si>
  <si>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</si>
  <si>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</si>
  <si>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</si>
  <si>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</si>
  <si>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</si>
  <si>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</si>
  <si>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</si>
  <si>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</si>
  <si>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</si>
  <si>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</si>
  <si>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</si>
  <si>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</si>
  <si>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</si>
  <si>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</si>
  <si>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</si>
  <si>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</si>
  <si>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</si>
  <si>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</si>
  <si>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</si>
  <si>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</si>
  <si>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</si>
  <si>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</si>
  <si>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</si>
  <si>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</si>
  <si>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</si>
  <si>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</si>
  <si>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</si>
  <si>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</si>
  <si>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</si>
  <si>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</si>
  <si>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</si>
  <si>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</si>
  <si>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</si>
  <si>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</si>
  <si>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</si>
  <si>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</si>
  <si>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</si>
  <si>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</si>
  <si>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</si>
  <si>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</si>
  <si>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</si>
  <si>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</si>
  <si>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</si>
  <si>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</si>
  <si>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</si>
  <si>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</si>
  <si>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</si>
  <si>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</si>
  <si>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</si>
  <si>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</si>
  <si>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</si>
  <si>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</si>
  <si>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</si>
  <si>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</si>
  <si>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</si>
  <si>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</si>
  <si>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</si>
  <si>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</si>
  <si>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</si>
  <si>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</si>
  <si>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</si>
  <si>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</si>
  <si>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</si>
  <si>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</si>
  <si>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</si>
  <si>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</si>
  <si>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</si>
  <si>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</si>
  <si>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</si>
  <si>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</si>
  <si>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</si>
  <si>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</si>
  <si>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</si>
  <si>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</si>
  <si>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</si>
  <si>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</si>
  <si>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</si>
  <si>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</si>
  <si>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</si>
  <si>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</si>
  <si>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</si>
  <si>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</si>
  <si>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</si>
  <si>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</si>
  <si>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</si>
  <si>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</si>
  <si>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</si>
  <si>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</si>
  <si>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</si>
  <si>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</si>
  <si>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</si>
  <si>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</si>
  <si>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</si>
  <si>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</si>
  <si>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</si>
  <si>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</si>
  <si>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</si>
  <si>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</si>
  <si>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</si>
  <si>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</si>
  <si>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</si>
  <si>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</si>
  <si>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</si>
  <si>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</si>
  <si>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</si>
  <si>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</si>
  <si>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</si>
  <si>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</si>
  <si>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</si>
  <si>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</si>
  <si>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</si>
  <si>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</si>
  <si>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</si>
  <si>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</si>
  <si>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</si>
  <si>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</si>
  <si>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</si>
  <si>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</si>
  <si>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</si>
  <si>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</si>
  <si>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</si>
  <si>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</si>
  <si>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</si>
  <si>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</si>
  <si>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</si>
  <si>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</si>
  <si>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</si>
  <si>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</si>
  <si>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</si>
  <si>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</si>
  <si>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</si>
  <si>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</si>
  <si>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</si>
  <si>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</si>
  <si>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</si>
  <si>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</si>
  <si>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</si>
  <si>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</si>
  <si>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</si>
  <si>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</si>
  <si>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</si>
  <si>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</si>
  <si>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</si>
  <si>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</si>
  <si>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</si>
  <si>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</si>
  <si>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</si>
  <si>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</si>
  <si>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</si>
  <si>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</si>
  <si>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</si>
  <si>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</si>
  <si>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</si>
  <si>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</si>
  <si>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</si>
  <si>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</si>
  <si>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</si>
  <si>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</si>
  <si>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</si>
  <si>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</si>
  <si>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</si>
  <si>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</si>
  <si>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</si>
  <si>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</si>
  <si>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</si>
  <si>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</si>
  <si>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</si>
  <si>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</si>
  <si>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</si>
  <si>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</si>
  <si>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</si>
  <si>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</si>
  <si>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</si>
  <si>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</si>
  <si>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</si>
  <si>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</si>
  <si>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</si>
  <si>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</si>
  <si>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</si>
  <si>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</si>
  <si>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</si>
  <si>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</si>
  <si>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</si>
  <si>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</si>
  <si>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</si>
  <si>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</si>
  <si>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</si>
  <si>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</si>
  <si>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</si>
  <si>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</si>
  <si>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</si>
  <si>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</si>
  <si>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</si>
  <si>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</si>
  <si>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</si>
  <si>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</si>
  <si>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</si>
  <si>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</si>
  <si>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</si>
  <si>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</si>
  <si>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</si>
  <si>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</si>
  <si>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</si>
  <si>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</si>
  <si>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</si>
  <si>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</si>
  <si>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</si>
  <si>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</si>
  <si>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</si>
  <si>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</si>
  <si>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</si>
  <si>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</si>
  <si>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</si>
  <si>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</si>
  <si>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</si>
  <si>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</si>
  <si>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</si>
  <si>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</si>
  <si>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</si>
  <si>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</si>
  <si>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</si>
  <si>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</si>
  <si>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</si>
  <si>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</si>
  <si>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</si>
  <si>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</si>
  <si>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</si>
  <si>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</si>
  <si>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</si>
  <si>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</si>
  <si>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</si>
  <si>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</si>
  <si>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</si>
  <si>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</si>
  <si>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</si>
  <si>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</si>
  <si>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</si>
  <si>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</si>
  <si>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</si>
  <si>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</si>
  <si>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</si>
  <si>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</si>
  <si>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</si>
  <si>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</si>
  <si>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</si>
  <si>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</si>
  <si>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</si>
  <si>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</si>
  <si>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</si>
  <si>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</si>
  <si>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</si>
  <si>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</si>
  <si>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</si>
  <si>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</si>
  <si>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</si>
  <si>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</si>
  <si>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</si>
  <si>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</si>
  <si>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</si>
  <si>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</si>
  <si>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</si>
  <si>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</si>
  <si>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</si>
  <si>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</si>
  <si>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</si>
  <si>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</si>
  <si>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</si>
  <si>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</si>
  <si>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</si>
  <si>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</si>
  <si>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</si>
  <si>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</si>
  <si>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</si>
  <si>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</si>
  <si>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</si>
  <si>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</si>
  <si>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</si>
  <si>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</si>
  <si>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</si>
  <si>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</si>
  <si>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</si>
  <si>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</si>
  <si>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</si>
  <si>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</si>
  <si>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</si>
  <si>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</si>
  <si>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</si>
  <si>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</si>
  <si>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</si>
  <si>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</si>
  <si>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</si>
  <si>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</si>
  <si>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</si>
  <si>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</si>
  <si>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</si>
  <si>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</si>
  <si>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</si>
  <si>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</si>
  <si>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</si>
  <si>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</si>
  <si>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</si>
  <si>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</si>
  <si>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</si>
  <si>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</si>
  <si>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</si>
  <si>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</si>
  <si>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</si>
  <si>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</si>
  <si>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</si>
  <si>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</si>
  <si>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</si>
  <si>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</si>
  <si>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</si>
  <si>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</si>
  <si>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</si>
  <si>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</si>
  <si>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</si>
  <si>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</si>
  <si>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</si>
  <si>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</si>
  <si>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</si>
  <si>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</si>
  <si>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</si>
  <si>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</si>
  <si>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</si>
  <si>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</si>
  <si>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</si>
  <si>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</si>
  <si>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</si>
  <si>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</si>
  <si>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</si>
  <si>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</si>
  <si>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</si>
  <si>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</si>
  <si>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</si>
  <si>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</si>
  <si>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</si>
  <si>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</si>
  <si>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</si>
  <si>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</si>
  <si>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</si>
  <si>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</si>
  <si>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</si>
  <si>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</si>
  <si>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</si>
  <si>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</si>
  <si>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</si>
  <si>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</si>
  <si>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</si>
  <si>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</si>
  <si>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</si>
  <si>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</si>
  <si>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</si>
  <si>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</si>
  <si>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</si>
  <si>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</si>
  <si>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</si>
  <si>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</si>
  <si>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</si>
  <si>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</si>
  <si>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</si>
  <si>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</si>
  <si>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</si>
  <si>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</si>
  <si>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</si>
  <si>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</si>
  <si>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</si>
  <si>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</si>
  <si>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</si>
  <si>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</si>
  <si>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</si>
  <si>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</si>
  <si>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</si>
  <si>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</si>
  <si>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</si>
  <si>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</si>
  <si>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</si>
  <si>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</si>
  <si>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</si>
  <si>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</si>
  <si>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</si>
  <si>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</si>
  <si>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</si>
  <si>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</si>
  <si>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</si>
  <si>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</si>
  <si>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</si>
  <si>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</si>
  <si>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</si>
  <si>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</si>
  <si>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</si>
  <si>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</si>
  <si>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</si>
  <si>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</si>
  <si>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</si>
  <si>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</si>
  <si>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</si>
  <si>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</si>
  <si>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</si>
  <si>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</si>
  <si>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</si>
  <si>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</si>
  <si>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</si>
  <si>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</si>
  <si>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</si>
  <si>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</si>
  <si>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</si>
  <si>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</si>
  <si>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</si>
  <si>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</si>
  <si>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</si>
  <si>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</si>
  <si>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</si>
  <si>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</si>
  <si>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</si>
  <si>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</si>
  <si>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</si>
  <si>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</si>
  <si>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</si>
  <si>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</si>
  <si>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</si>
  <si>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</si>
  <si>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</si>
  <si>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</si>
  <si>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</si>
  <si>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</si>
  <si>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</si>
  <si>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</si>
  <si>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</si>
  <si>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</si>
  <si>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</si>
  <si>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</si>
  <si>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</si>
  <si>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</si>
  <si>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</si>
  <si>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</si>
  <si>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</si>
  <si>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</si>
  <si>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</si>
  <si>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</si>
  <si>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</si>
  <si>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</si>
  <si>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</si>
  <si>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</si>
  <si>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</si>
  <si>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</si>
  <si>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</si>
  <si>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</si>
  <si>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</si>
  <si>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</si>
  <si>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</si>
  <si>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</si>
  <si>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</si>
  <si>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</si>
  <si>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</si>
  <si>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</si>
  <si>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</si>
  <si>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</si>
  <si>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</si>
  <si>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</si>
  <si>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</si>
  <si>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</si>
  <si>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</si>
  <si>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</si>
  <si>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</si>
  <si>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</si>
  <si>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</si>
  <si>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</si>
  <si>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</si>
  <si>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</si>
  <si>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</si>
  <si>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</si>
  <si>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</si>
  <si>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</si>
  <si>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</si>
  <si>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</si>
  <si>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</si>
  <si>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</si>
  <si>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</si>
  <si>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</si>
  <si>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</si>
  <si>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</si>
  <si>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</si>
  <si>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</si>
  <si>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</si>
  <si>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</si>
  <si>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</si>
  <si>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</si>
  <si>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</si>
  <si>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</si>
  <si>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</si>
  <si>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</si>
  <si>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</si>
  <si>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</si>
  <si>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</si>
  <si>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</si>
  <si>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</si>
  <si>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</si>
  <si>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</si>
  <si>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</si>
  <si>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</si>
  <si>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</si>
  <si>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</si>
  <si>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</si>
  <si>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</si>
  <si>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</si>
  <si>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</si>
  <si>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</si>
  <si>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</si>
  <si>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</si>
  <si>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</si>
  <si>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</si>
  <si>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</si>
  <si>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</si>
  <si>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</si>
  <si>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</si>
  <si>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</si>
  <si>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</si>
  <si>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</si>
  <si>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</si>
  <si>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</si>
  <si>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</si>
  <si>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</si>
  <si>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</si>
  <si>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</si>
  <si>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</si>
  <si>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</si>
  <si>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</si>
  <si>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</si>
  <si>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</si>
  <si>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</si>
  <si>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</si>
  <si>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</si>
  <si>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</si>
  <si>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</si>
  <si>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</si>
  <si>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</si>
  <si>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</si>
  <si>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</si>
  <si>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</si>
  <si>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</si>
  <si>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</si>
  <si>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</si>
  <si>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</si>
  <si>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</si>
  <si>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</si>
  <si>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</si>
  <si>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</si>
  <si>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</si>
  <si>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</si>
  <si>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</si>
  <si>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</si>
  <si>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</si>
  <si>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</si>
  <si>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</si>
  <si>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</si>
  <si>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</si>
  <si>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</si>
  <si>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</si>
  <si>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</si>
  <si>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</si>
  <si>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</si>
  <si>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</si>
  <si>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</si>
  <si>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</si>
  <si>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</si>
  <si>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</si>
  <si>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</si>
  <si>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</si>
  <si>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</si>
  <si>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</si>
  <si>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</si>
  <si>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</si>
  <si>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</si>
  <si>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</si>
  <si>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</si>
  <si>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</si>
  <si>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</si>
  <si>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</si>
  <si>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</si>
  <si>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</si>
  <si>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</si>
  <si>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</si>
  <si>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</si>
  <si>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</si>
  <si>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</si>
  <si>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</si>
  <si>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</si>
  <si>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</si>
  <si>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</si>
  <si>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</si>
  <si>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</si>
  <si>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</si>
  <si>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</si>
  <si>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</si>
  <si>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</si>
  <si>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</si>
  <si>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</si>
  <si>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</si>
  <si>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</si>
  <si>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</si>
  <si>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</si>
  <si>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</si>
  <si>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</si>
  <si>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</si>
  <si>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</si>
  <si>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</si>
  <si>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</si>
  <si>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</si>
  <si>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</si>
  <si>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</si>
  <si>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</si>
  <si>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</si>
  <si>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</si>
  <si>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</si>
  <si>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</si>
  <si>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</si>
  <si>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</si>
  <si>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</si>
  <si>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</si>
  <si>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</si>
  <si>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</si>
  <si>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</si>
  <si>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</si>
  <si>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</si>
  <si>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</si>
  <si>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</si>
  <si>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</si>
  <si>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</si>
  <si>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</si>
  <si>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</si>
  <si>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</si>
  <si>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</si>
  <si>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</si>
  <si>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</si>
  <si>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</si>
  <si>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</si>
  <si>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</si>
  <si>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</si>
  <si>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</si>
  <si>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</si>
  <si>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</si>
  <si>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</si>
  <si>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</si>
  <si>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</si>
  <si>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</si>
  <si>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</si>
  <si>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</si>
  <si>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</si>
  <si>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</si>
  <si>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</si>
  <si>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</si>
  <si>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</si>
  <si>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</si>
  <si>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</si>
  <si>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</si>
  <si>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</si>
  <si>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</si>
  <si>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</si>
  <si>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</si>
  <si>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</si>
  <si>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</si>
  <si>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</si>
  <si>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</si>
  <si>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</si>
  <si>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</si>
  <si>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</si>
  <si>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</si>
  <si>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</si>
  <si>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</si>
  <si>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</si>
  <si>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</si>
  <si>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</si>
  <si>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</si>
  <si>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</si>
  <si>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</si>
  <si>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</si>
  <si>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</si>
  <si>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</si>
  <si>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</si>
  <si>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</si>
  <si>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</si>
  <si>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</si>
  <si>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</si>
  <si>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</si>
  <si>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</si>
  <si>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</si>
  <si>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</si>
  <si>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</si>
  <si>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</si>
  <si>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</si>
  <si>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</si>
  <si>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</si>
  <si>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</si>
  <si>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</si>
  <si>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</si>
  <si>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</si>
  <si>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</si>
  <si>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</si>
  <si>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</si>
  <si>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</si>
  <si>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</si>
  <si>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</si>
  <si>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</si>
  <si>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</si>
  <si>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</si>
  <si>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</si>
  <si>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</si>
  <si>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</si>
  <si>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</si>
  <si>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</si>
  <si>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</si>
  <si>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</si>
  <si>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</si>
  <si>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</si>
  <si>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</si>
  <si>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</si>
  <si>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</si>
  <si>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</si>
  <si>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</si>
  <si>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</si>
  <si>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</si>
  <si>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</si>
  <si>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</si>
  <si>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</si>
  <si>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</si>
  <si>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</si>
  <si>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</si>
  <si>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</si>
  <si>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</si>
  <si>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</si>
  <si>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</si>
  <si>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</si>
  <si>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</si>
  <si>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</si>
  <si>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</si>
  <si>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</si>
  <si>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</si>
  <si>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</si>
  <si>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</si>
  <si>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</si>
  <si>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</si>
  <si>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</si>
  <si>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</si>
  <si>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</si>
  <si>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</si>
  <si>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</si>
  <si>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</si>
  <si>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</si>
  <si>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</si>
  <si>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</si>
  <si>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</si>
  <si>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</si>
  <si>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</si>
  <si>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</si>
  <si>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</si>
  <si>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</si>
  <si>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</si>
  <si>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</si>
  <si>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</si>
  <si>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</si>
  <si>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</si>
  <si>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</si>
  <si>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</si>
  <si>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</si>
  <si>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</si>
  <si>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</si>
  <si>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</si>
  <si>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</si>
  <si>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</si>
  <si>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</si>
  <si>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</si>
  <si>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</si>
  <si>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</si>
  <si>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</si>
  <si>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</si>
  <si>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</si>
  <si>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</si>
  <si>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</si>
  <si>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</si>
  <si>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</si>
  <si>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</si>
  <si>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</si>
  <si>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</si>
  <si>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</si>
  <si>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</si>
  <si>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</si>
  <si>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</si>
  <si>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</si>
  <si>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</si>
  <si>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</si>
  <si>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</si>
  <si>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</si>
  <si>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</si>
  <si>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</si>
  <si>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</si>
  <si>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</si>
  <si>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</si>
  <si>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</si>
  <si>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</si>
  <si>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</si>
  <si>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</si>
  <si>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</si>
  <si>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</si>
  <si>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</si>
  <si>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</si>
  <si>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</si>
  <si>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</si>
  <si>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</si>
  <si>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</si>
  <si>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</si>
  <si>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</si>
  <si>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</si>
  <si>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</si>
  <si>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</si>
  <si>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</si>
  <si>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</si>
  <si>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</si>
  <si>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</si>
  <si>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</si>
  <si>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</si>
  <si>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</si>
  <si>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</si>
  <si>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</si>
  <si>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</si>
  <si>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</si>
  <si>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</si>
  <si>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</si>
  <si>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</si>
  <si>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</si>
  <si>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</si>
  <si>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</si>
  <si>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</si>
  <si>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</si>
  <si>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</si>
  <si>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</si>
  <si>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</si>
  <si>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</si>
  <si>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</si>
  <si>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</si>
  <si>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</si>
  <si>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</si>
  <si>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</si>
  <si>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</si>
  <si>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</si>
  <si>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</si>
  <si>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</si>
  <si>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</si>
  <si>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</si>
  <si>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</si>
  <si>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</si>
  <si>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</si>
  <si>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</si>
  <si>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</si>
  <si>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</si>
  <si>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</si>
  <si>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</si>
  <si>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</si>
  <si>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</si>
  <si>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</si>
  <si>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</si>
  <si>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</si>
  <si>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</si>
  <si>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</si>
  <si>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</si>
  <si>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</si>
  <si>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</si>
  <si>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</si>
  <si>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</si>
  <si>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</si>
  <si>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</si>
  <si>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</si>
  <si>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</si>
  <si>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</si>
  <si>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</si>
  <si>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</si>
  <si>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</si>
  <si>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</si>
  <si>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</si>
  <si>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</si>
  <si>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</si>
  <si>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</si>
  <si>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</si>
  <si>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</si>
  <si>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</si>
  <si>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</si>
  <si>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</si>
  <si>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</si>
  <si>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</si>
  <si>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</si>
  <si>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</si>
  <si>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</si>
  <si>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</si>
  <si>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</si>
  <si>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</si>
  <si>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</si>
  <si>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</si>
  <si>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</si>
  <si>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</si>
  <si>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</si>
  <si>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</si>
  <si>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</si>
  <si>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</si>
  <si>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</si>
  <si>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</si>
  <si>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</si>
  <si>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</si>
  <si>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</si>
  <si>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</si>
  <si>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</si>
  <si>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</si>
  <si>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</si>
  <si>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</si>
  <si>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</si>
  <si>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</si>
  <si>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</si>
  <si>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</si>
  <si>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</si>
  <si>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</si>
  <si>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</si>
  <si>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</si>
  <si>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</si>
  <si>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</si>
  <si>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</si>
  <si>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</si>
  <si>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</si>
  <si>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</si>
  <si>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</si>
  <si>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</si>
  <si>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</si>
  <si>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</si>
  <si>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</si>
  <si>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</si>
  <si>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</si>
  <si>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</si>
  <si>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</si>
  <si>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</si>
  <si>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</si>
  <si>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</si>
  <si>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</si>
  <si>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</si>
  <si>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</si>
  <si>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</si>
  <si>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</si>
  <si>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</si>
  <si>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</si>
  <si>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</si>
  <si>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</si>
  <si>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</si>
  <si>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</si>
  <si>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</si>
  <si>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</si>
  <si>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</si>
  <si>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</si>
  <si>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</si>
  <si>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</si>
  <si>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</si>
  <si>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</si>
  <si>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</si>
  <si>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</si>
  <si>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</si>
  <si>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</si>
  <si>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</si>
  <si>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</si>
  <si>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</si>
  <si>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</si>
  <si>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</si>
  <si>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</si>
  <si>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</si>
  <si>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</si>
  <si>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</si>
  <si>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</si>
  <si>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</si>
  <si>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</si>
  <si>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</si>
  <si>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</si>
  <si>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</si>
  <si>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</si>
  <si>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</si>
  <si>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</si>
  <si>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</si>
  <si>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</si>
  <si>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</si>
  <si>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</si>
  <si>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</si>
  <si>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</si>
  <si>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</si>
  <si>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</si>
  <si>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</si>
  <si>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</si>
  <si>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</si>
  <si>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</si>
  <si>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</si>
  <si>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</si>
  <si>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</si>
  <si>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</si>
  <si>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</si>
  <si>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</si>
  <si>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</si>
  <si>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</si>
  <si>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</si>
  <si>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</si>
  <si>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</si>
  <si>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</si>
  <si>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</si>
  <si>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</si>
  <si>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</si>
  <si>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</si>
  <si>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</si>
  <si>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</si>
  <si>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</si>
  <si>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</si>
  <si>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</si>
  <si>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</si>
  <si>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</si>
  <si>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</si>
  <si>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</si>
  <si>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</si>
  <si>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</si>
  <si>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</si>
  <si>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</si>
  <si>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</si>
  <si>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</si>
  <si>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</si>
  <si>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</si>
  <si>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</si>
  <si>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</si>
  <si>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</si>
  <si>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</si>
  <si>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</si>
  <si>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</si>
  <si>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</si>
  <si>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</si>
  <si>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</si>
  <si>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</si>
  <si>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</si>
  <si>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</si>
  <si>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</si>
  <si>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</si>
  <si>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</si>
  <si>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</si>
  <si>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</si>
  <si>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</si>
  <si>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</si>
  <si>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</si>
  <si>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</si>
  <si>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</si>
  <si>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</si>
  <si>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</si>
  <si>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</si>
  <si>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</si>
  <si>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</si>
  <si>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</si>
  <si>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</si>
  <si>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</si>
  <si>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</si>
  <si>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</si>
  <si>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</si>
  <si>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</si>
  <si>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</si>
  <si>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</si>
  <si>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</si>
  <si>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</si>
  <si>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</si>
  <si>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</si>
  <si>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</si>
  <si>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</si>
  <si>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</si>
  <si>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</si>
  <si>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</si>
  <si>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</si>
  <si>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</si>
  <si>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</si>
  <si>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</si>
  <si>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</si>
  <si>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</si>
  <si>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</si>
  <si>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</si>
  <si>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</si>
  <si>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</si>
  <si>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</si>
  <si>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</si>
  <si>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</si>
  <si>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</si>
  <si>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</si>
  <si>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</si>
  <si>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</si>
  <si>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</si>
  <si>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</si>
  <si>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</si>
  <si>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</si>
  <si>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</si>
  <si>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</si>
  <si>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</si>
  <si>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</si>
  <si>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</si>
  <si>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</si>
  <si>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</si>
  <si>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</si>
  <si>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</si>
  <si>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</si>
  <si>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</si>
  <si>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</si>
  <si>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</si>
  <si>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</si>
  <si>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</si>
  <si>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</si>
  <si>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</si>
  <si>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</si>
  <si>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</si>
  <si>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</si>
  <si>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</si>
  <si>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</si>
  <si>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</si>
  <si>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</si>
  <si>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</si>
  <si>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</si>
  <si>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</si>
  <si>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</si>
  <si>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</si>
  <si>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</si>
  <si>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</si>
  <si>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</si>
  <si>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</si>
  <si>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</si>
  <si>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</si>
  <si>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</si>
  <si>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</si>
  <si>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</si>
  <si>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</si>
  <si>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</si>
  <si>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</si>
  <si>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</si>
  <si>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</si>
  <si>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</si>
  <si>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</si>
  <si>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</si>
  <si>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</si>
  <si>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</si>
  <si>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</si>
  <si>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</si>
  <si>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</si>
  <si>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</si>
  <si>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</si>
  <si>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</si>
  <si>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</si>
  <si>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</si>
  <si>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</si>
  <si>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</si>
  <si>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</si>
  <si>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</si>
  <si>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</si>
  <si>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</si>
  <si>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</si>
  <si>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</si>
  <si>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</si>
  <si>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</si>
  <si>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</si>
  <si>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</si>
  <si>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</si>
  <si>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</si>
  <si>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</si>
  <si>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</si>
  <si>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</si>
  <si>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</si>
  <si>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</si>
  <si>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</si>
  <si>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</si>
  <si>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</si>
  <si>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</si>
  <si>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</si>
  <si>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</si>
  <si>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</si>
  <si>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</si>
  <si>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</si>
  <si>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</si>
  <si>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</si>
  <si>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</si>
  <si>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</si>
  <si>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</si>
  <si>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</si>
  <si>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</si>
  <si>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</si>
  <si>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</si>
  <si>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</si>
  <si>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</si>
  <si>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</si>
  <si>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</si>
  <si>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</si>
  <si>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</si>
  <si>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</si>
  <si>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</si>
  <si>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</si>
  <si>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</si>
  <si>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</si>
  <si>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</si>
  <si>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</si>
  <si>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</si>
  <si>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</si>
  <si>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</si>
  <si>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</si>
  <si>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</si>
  <si>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</si>
  <si>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</si>
  <si>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</si>
  <si>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</si>
  <si>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</si>
  <si>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</si>
  <si>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</si>
  <si>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</si>
  <si>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</si>
  <si>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</si>
  <si>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</si>
  <si>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</si>
  <si>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</si>
  <si>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</si>
  <si>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</si>
  <si>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</si>
  <si>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</si>
  <si>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</si>
  <si>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</si>
  <si>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</si>
  <si>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</si>
  <si>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</si>
  <si>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</si>
  <si>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</si>
  <si>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</si>
  <si>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</si>
  <si>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</si>
  <si>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</si>
  <si>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</si>
  <si>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</si>
  <si>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</si>
  <si>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</si>
  <si>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</si>
  <si>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</si>
  <si>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</si>
  <si>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</si>
  <si>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</si>
  <si>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</si>
  <si>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</si>
  <si>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</si>
  <si>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</si>
  <si>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</si>
  <si>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</si>
  <si>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</si>
  <si>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</si>
  <si>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</si>
  <si>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</si>
  <si>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</si>
  <si>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</si>
  <si>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</si>
  <si>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</si>
  <si>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</si>
  <si>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</si>
  <si>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</si>
  <si>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</si>
  <si>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</si>
  <si>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</si>
  <si>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</si>
  <si>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</si>
  <si>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</si>
  <si>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</si>
  <si>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</si>
  <si>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</si>
  <si>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</si>
  <si>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</si>
  <si>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</si>
  <si>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</si>
  <si>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</si>
  <si>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</si>
  <si>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</si>
  <si>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</si>
  <si>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</si>
  <si>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</si>
  <si>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</si>
  <si>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</si>
  <si>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</si>
  <si>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</si>
  <si>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</si>
  <si>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</si>
  <si>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</si>
  <si>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</si>
  <si>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</si>
  <si>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</si>
  <si>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</si>
  <si>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</si>
  <si>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</si>
  <si>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</si>
  <si>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</si>
  <si>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</si>
  <si>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</si>
  <si>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</si>
  <si>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</si>
  <si>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</si>
  <si>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</si>
  <si>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</si>
  <si>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</si>
  <si>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</si>
  <si>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</si>
  <si>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</si>
  <si>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</si>
  <si>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</si>
  <si>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</si>
  <si>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</si>
  <si>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</si>
  <si>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</si>
  <si>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</si>
  <si>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</si>
  <si>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</si>
  <si>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</si>
  <si>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</si>
  <si>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</si>
  <si>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</si>
  <si>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</si>
  <si>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</si>
  <si>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</si>
  <si>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</si>
  <si>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</si>
  <si>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</si>
  <si>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</si>
  <si>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</si>
  <si>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</si>
  <si>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</si>
  <si>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</si>
  <si>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</si>
  <si>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</si>
  <si>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</si>
  <si>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</si>
  <si>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</si>
  <si>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</si>
  <si>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</si>
  <si>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</si>
  <si>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</si>
  <si>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</si>
  <si>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</si>
  <si>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</si>
  <si>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</si>
  <si>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</si>
  <si>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</si>
  <si>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</si>
  <si>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</si>
  <si>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</si>
  <si>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</si>
  <si>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</si>
  <si>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</si>
  <si>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</si>
  <si>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</si>
  <si>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</si>
  <si>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</si>
  <si>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</si>
  <si>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</si>
  <si>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</si>
  <si>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</si>
  <si>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</si>
  <si>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</si>
  <si>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</si>
  <si>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</si>
  <si>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</si>
  <si>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</si>
  <si>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</si>
  <si>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</si>
  <si>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</si>
  <si>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</si>
  <si>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</si>
  <si>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</si>
  <si>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</si>
  <si>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</si>
  <si>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</si>
  <si>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</si>
  <si>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</si>
  <si>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</si>
  <si>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</si>
  <si>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</si>
  <si>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</si>
  <si>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</si>
  <si>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</si>
  <si>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</si>
  <si>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</si>
  <si>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</si>
  <si>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</si>
  <si>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</si>
  <si>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</si>
  <si>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</si>
  <si>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</si>
  <si>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</si>
  <si>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</si>
  <si>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</si>
  <si>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</si>
  <si>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</si>
  <si>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</si>
  <si>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</si>
  <si>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</si>
  <si>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</si>
  <si>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</si>
  <si>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</si>
  <si>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</si>
  <si>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</si>
  <si>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</si>
  <si>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</si>
  <si>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</si>
  <si>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</si>
  <si>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</si>
  <si>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</si>
  <si>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</si>
  <si>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</si>
  <si>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</si>
  <si>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</si>
  <si>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</si>
  <si>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</si>
  <si>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</si>
  <si>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</si>
  <si>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</si>
  <si>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</si>
  <si>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</si>
  <si>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</si>
  <si>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</si>
  <si>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</si>
  <si>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</si>
  <si>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</si>
  <si>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</si>
  <si>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</si>
  <si>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</si>
  <si>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</si>
  <si>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</si>
  <si>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</si>
  <si>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</si>
  <si>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</si>
  <si>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</si>
  <si>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</si>
  <si>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</si>
  <si>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</si>
  <si>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</si>
  <si>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</si>
  <si>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</si>
  <si>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</si>
  <si>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</si>
  <si>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</si>
  <si>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</si>
  <si>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</si>
  <si>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</si>
  <si>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</si>
  <si>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</si>
  <si>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</si>
  <si>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</si>
  <si>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</si>
  <si>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</si>
  <si>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</si>
  <si>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</si>
  <si>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</si>
  <si>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</si>
  <si>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</si>
  <si>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</si>
  <si>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</si>
  <si>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</si>
  <si>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</si>
  <si>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</si>
  <si>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</si>
  <si>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</si>
  <si>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</si>
  <si>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</si>
  <si>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</si>
  <si>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</si>
  <si>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</si>
  <si>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</si>
  <si>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</si>
  <si>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</si>
  <si>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</si>
  <si>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</si>
  <si>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</si>
  <si>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</si>
  <si>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</si>
  <si>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</si>
  <si>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</si>
  <si>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</si>
  <si>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</si>
  <si>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</si>
  <si>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</si>
  <si>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</si>
  <si>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</si>
  <si>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</si>
  <si>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</si>
  <si>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</si>
  <si>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</si>
  <si>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</si>
  <si>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</si>
  <si>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</si>
  <si>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</si>
  <si>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</si>
  <si>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</si>
  <si>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</si>
  <si>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</si>
  <si>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</si>
  <si>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</si>
  <si>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</si>
  <si>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</si>
  <si>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</si>
  <si>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</si>
  <si>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</si>
  <si>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</si>
  <si>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</si>
  <si>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</si>
  <si>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</si>
  <si>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</si>
  <si>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</si>
  <si>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</si>
  <si>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</si>
  <si>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</si>
  <si>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</si>
  <si>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</si>
  <si>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</si>
  <si>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</si>
  <si>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</si>
  <si>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</si>
  <si>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</si>
  <si>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</si>
  <si>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</si>
  <si>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</si>
  <si>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</si>
  <si>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</si>
  <si>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</si>
  <si>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</si>
  <si>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</si>
  <si>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</si>
  <si>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</si>
  <si>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</si>
  <si>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</si>
  <si>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</si>
  <si>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</si>
  <si>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</si>
  <si>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</si>
  <si>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</si>
  <si>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</si>
  <si>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</si>
  <si>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</si>
  <si>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</si>
  <si>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</si>
  <si>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</si>
  <si>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</si>
  <si>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</si>
  <si>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</si>
  <si>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</si>
  <si>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</si>
  <si>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</si>
  <si>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</si>
  <si>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</si>
  <si>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</si>
  <si>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</si>
  <si>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</si>
  <si>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</si>
  <si>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</si>
  <si>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</si>
  <si>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</si>
  <si>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</si>
  <si>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</si>
  <si>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</si>
  <si>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</si>
  <si>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</si>
  <si>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</si>
  <si>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</si>
  <si>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</si>
  <si>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</si>
  <si>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</si>
  <si>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</si>
  <si>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</si>
  <si>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</si>
  <si>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</si>
  <si>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</si>
  <si>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</si>
  <si>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</si>
  <si>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</si>
  <si>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</si>
  <si>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</si>
  <si>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</si>
  <si>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</si>
  <si>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</si>
  <si>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</si>
  <si>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</si>
  <si>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</si>
  <si>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</si>
  <si>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</si>
  <si>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</si>
  <si>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</si>
  <si>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</si>
  <si>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</si>
  <si>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</si>
  <si>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</si>
  <si>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</si>
  <si>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</si>
  <si>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</si>
  <si>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</si>
  <si>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</si>
  <si>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</si>
  <si>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</si>
  <si>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</si>
  <si>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</si>
  <si>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</si>
  <si>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</si>
  <si>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</si>
  <si>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</si>
  <si>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</si>
  <si>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</si>
  <si>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</si>
  <si>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</si>
  <si>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</si>
  <si>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</si>
  <si>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</si>
  <si>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</si>
  <si>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</si>
  <si>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</si>
  <si>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</si>
  <si>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</si>
  <si>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</si>
  <si>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</si>
  <si>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</si>
  <si>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</si>
  <si>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</si>
  <si>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</si>
  <si>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</si>
  <si>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</si>
  <si>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</si>
  <si>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</si>
  <si>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</si>
  <si>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</si>
  <si>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</si>
  <si>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</si>
  <si>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</si>
  <si>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</si>
  <si>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</si>
  <si>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</si>
  <si>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</si>
  <si>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</si>
  <si>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</si>
  <si>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</si>
  <si>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</si>
  <si>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</si>
  <si>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</si>
  <si>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</si>
  <si>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</si>
  <si>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</si>
  <si>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</si>
  <si>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</si>
  <si>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</si>
  <si>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</si>
  <si>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</si>
  <si>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</si>
  <si>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</si>
  <si>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</si>
  <si>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</si>
  <si>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</si>
  <si>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</si>
  <si>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</si>
  <si>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</si>
  <si>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</si>
  <si>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</si>
  <si>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</si>
  <si>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</si>
  <si>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</si>
  <si>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</si>
  <si>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</si>
  <si>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</si>
  <si>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</si>
  <si>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</si>
  <si>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</si>
  <si>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</si>
  <si>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</si>
  <si>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</si>
  <si>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</si>
  <si>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</si>
  <si>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</si>
  <si>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</si>
  <si>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</si>
  <si>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</si>
  <si>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</si>
  <si>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</si>
  <si>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</si>
  <si>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</si>
  <si>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</si>
  <si>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</si>
  <si>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</si>
  <si>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</si>
  <si>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</si>
  <si>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</si>
  <si>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</si>
  <si>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</si>
  <si>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</si>
  <si>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</si>
  <si>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</si>
  <si>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</si>
  <si>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</si>
  <si>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</si>
  <si>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</si>
  <si>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</si>
  <si>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</si>
  <si>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</si>
  <si>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</si>
  <si>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</si>
  <si>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</si>
  <si>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</si>
  <si>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</si>
  <si>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</si>
  <si>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</si>
  <si>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</si>
  <si>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</si>
  <si>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</si>
  <si>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</si>
  <si>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</si>
  <si>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</si>
  <si>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</si>
  <si>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</si>
  <si>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</si>
  <si>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</si>
  <si>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</si>
  <si>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</si>
  <si>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</si>
  <si>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</si>
  <si>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</si>
  <si>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</si>
  <si>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</si>
  <si>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</si>
  <si>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</si>
  <si>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</si>
  <si>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</si>
  <si>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</si>
  <si>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</si>
  <si>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</si>
  <si>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</si>
  <si>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</si>
  <si>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</si>
  <si>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</si>
  <si>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</si>
  <si>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</si>
  <si>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</si>
  <si>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</si>
  <si>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</si>
  <si>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</si>
  <si>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</si>
  <si>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</si>
  <si>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</si>
  <si>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</si>
  <si>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</si>
  <si>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</si>
  <si>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</si>
  <si>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</si>
  <si>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</si>
  <si>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</si>
  <si>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</si>
  <si>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</si>
  <si>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</si>
  <si>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</si>
  <si>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</si>
  <si>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</si>
  <si>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</si>
  <si>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</si>
  <si>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</si>
  <si>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</si>
  <si>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</si>
  <si>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</si>
  <si>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</si>
  <si>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</si>
  <si>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</si>
  <si>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</si>
  <si>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</si>
  <si>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</si>
  <si>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</si>
  <si>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</si>
  <si>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</si>
  <si>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</si>
  <si>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</si>
  <si>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</si>
  <si>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</si>
  <si>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</si>
  <si>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</si>
  <si>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</si>
  <si>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</si>
  <si>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</si>
  <si>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</si>
  <si>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</si>
  <si>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</si>
  <si>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</si>
  <si>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</si>
  <si>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</si>
  <si>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</si>
  <si>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</si>
  <si>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</si>
  <si>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</si>
  <si>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</si>
  <si>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</si>
  <si>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</si>
  <si>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</si>
  <si>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</si>
  <si>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</si>
  <si>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</si>
  <si>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</si>
  <si>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</si>
  <si>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</si>
  <si>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</si>
  <si>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</si>
  <si>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</si>
  <si>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</si>
  <si>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</si>
  <si>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</si>
  <si>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</si>
  <si>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</si>
  <si>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</si>
  <si>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</si>
  <si>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</si>
  <si>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</si>
  <si>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</si>
  <si>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</si>
  <si>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</si>
  <si>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</si>
  <si>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</si>
  <si>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</si>
  <si>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</si>
  <si>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</si>
  <si>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</si>
  <si>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</si>
  <si>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</si>
  <si>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</si>
  <si>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</si>
  <si>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</si>
  <si>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</si>
  <si>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</si>
  <si>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</si>
  <si>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</si>
  <si>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</si>
  <si>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</si>
  <si>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</si>
  <si>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</si>
  <si>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</si>
  <si>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</si>
  <si>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</si>
  <si>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</si>
  <si>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</si>
  <si>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</si>
  <si>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</si>
  <si>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</si>
  <si>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</si>
  <si>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</si>
  <si>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</si>
  <si>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</si>
  <si>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</si>
  <si>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</si>
  <si>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</si>
  <si>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</si>
  <si>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</si>
  <si>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</si>
  <si>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</si>
  <si>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</si>
  <si>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</si>
  <si>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</si>
  <si>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</si>
  <si>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</si>
  <si>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</si>
  <si>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</si>
  <si>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</si>
  <si>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</si>
  <si>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</si>
  <si>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</si>
  <si>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</si>
  <si>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</si>
  <si>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</si>
  <si>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</si>
  <si>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</si>
  <si>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</si>
  <si>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</si>
  <si>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</si>
  <si>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</si>
  <si>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</si>
  <si>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</si>
  <si>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</si>
  <si>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</si>
  <si>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</si>
  <si>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</si>
  <si>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</si>
  <si>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</si>
  <si>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</si>
  <si>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</si>
  <si>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</si>
  <si>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</si>
  <si>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</si>
  <si>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</si>
  <si>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</si>
  <si>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</si>
  <si>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</si>
  <si>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</si>
  <si>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</si>
  <si>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</si>
  <si>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</si>
  <si>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</si>
  <si>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</si>
  <si>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</si>
  <si>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</si>
  <si>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</si>
  <si>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</si>
  <si>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</si>
  <si>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</si>
  <si>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</si>
  <si>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</si>
  <si>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</si>
  <si>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</si>
  <si>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</si>
  <si>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</si>
  <si>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</si>
  <si>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</si>
  <si>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</si>
  <si>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</si>
  <si>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</si>
  <si>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</si>
  <si>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</si>
  <si>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</si>
  <si>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</si>
  <si>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</si>
  <si>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</si>
  <si>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</si>
  <si>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</si>
  <si>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</si>
  <si>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</si>
  <si>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</si>
  <si>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</si>
  <si>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</si>
  <si>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</si>
  <si>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</si>
  <si>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</si>
  <si>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</si>
  <si>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</si>
  <si>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</si>
  <si>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</si>
  <si>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</si>
  <si>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</si>
  <si>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</si>
  <si>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</si>
  <si>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</si>
  <si>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</si>
  <si>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</si>
  <si>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</si>
  <si>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</si>
  <si>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</si>
  <si>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</si>
  <si>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</si>
  <si>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</si>
  <si>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</si>
  <si>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</si>
  <si>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</si>
  <si>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</si>
  <si>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</si>
  <si>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</si>
  <si>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</si>
  <si>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</si>
  <si>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</si>
  <si>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</si>
  <si>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</si>
  <si>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</si>
  <si>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</si>
  <si>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</si>
  <si>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</si>
  <si>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</si>
  <si>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</si>
  <si>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</si>
  <si>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</si>
  <si>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</si>
  <si>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</si>
  <si>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</si>
  <si>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</si>
  <si>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</si>
  <si>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</si>
  <si>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</si>
  <si>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</si>
  <si>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</si>
  <si>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</si>
  <si>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</si>
  <si>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</si>
  <si>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</si>
  <si>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</si>
  <si>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</si>
  <si>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</si>
  <si>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</si>
  <si>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</si>
  <si>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</si>
  <si>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</si>
  <si>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</si>
  <si>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</si>
  <si>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</si>
  <si>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</si>
  <si>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</si>
  <si>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</si>
  <si>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</si>
  <si>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</si>
  <si>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</si>
  <si>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</si>
  <si>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</si>
  <si>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</si>
  <si>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</si>
  <si>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</si>
  <si>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</si>
  <si>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</si>
  <si>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</si>
  <si>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</si>
  <si>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</si>
  <si>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</si>
  <si>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</si>
  <si>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</si>
  <si>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</si>
  <si>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</si>
  <si>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</si>
  <si>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</si>
  <si>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</si>
  <si>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</si>
  <si>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</si>
  <si>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</si>
  <si>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</si>
  <si>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</si>
  <si>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</si>
  <si>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</si>
  <si>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</si>
  <si>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</si>
  <si>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</si>
  <si>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</si>
  <si>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</si>
  <si>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</si>
  <si>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</si>
  <si>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</si>
  <si>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</si>
  <si>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</si>
  <si>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</si>
  <si>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</si>
  <si>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</si>
  <si>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</si>
  <si>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</si>
  <si>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</si>
  <si>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</si>
  <si>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</si>
  <si>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</si>
  <si>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</si>
  <si>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</si>
  <si>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</si>
  <si>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</si>
  <si>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</si>
  <si>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</si>
  <si>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</si>
  <si>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</si>
  <si>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</si>
  <si>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</si>
  <si>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</si>
  <si>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</si>
  <si>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</si>
  <si>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</si>
  <si>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</si>
  <si>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</si>
  <si>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</si>
  <si>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</si>
  <si>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</si>
  <si>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</si>
  <si>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</si>
  <si>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</si>
  <si>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</si>
  <si>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</si>
  <si>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</si>
  <si>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</si>
  <si>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</si>
  <si>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</si>
  <si>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</si>
  <si>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</si>
  <si>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</si>
  <si>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</si>
  <si>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</si>
  <si>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</si>
  <si>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</si>
  <si>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</si>
  <si>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</si>
  <si>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</si>
  <si>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</si>
  <si>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</si>
  <si>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</si>
  <si>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</si>
  <si>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</si>
  <si>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</si>
  <si>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</si>
  <si>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</si>
  <si>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</si>
  <si>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</si>
  <si>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</si>
  <si>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</si>
  <si>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</si>
  <si>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</si>
  <si>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</si>
  <si>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</si>
  <si>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</si>
  <si>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</si>
  <si>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</si>
  <si>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</si>
  <si>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</si>
  <si>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</si>
  <si>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</si>
  <si>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</si>
  <si>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</si>
  <si>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</si>
  <si>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</si>
  <si>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</si>
  <si>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</si>
  <si>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</si>
  <si>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</si>
  <si>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</si>
  <si>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</si>
  <si>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</si>
  <si>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</si>
  <si>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</si>
  <si>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</si>
  <si>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</si>
  <si>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</si>
  <si>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</si>
  <si>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</si>
  <si>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</si>
  <si>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</si>
  <si>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</si>
  <si>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</si>
  <si>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</si>
  <si>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</si>
  <si>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</si>
  <si>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</si>
  <si>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</si>
  <si>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</si>
  <si>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</si>
  <si>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</si>
  <si>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</si>
  <si>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</si>
  <si>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</si>
  <si>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</si>
  <si>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</si>
  <si>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</si>
  <si>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</si>
  <si>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</si>
  <si>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</si>
  <si>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</si>
  <si>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</si>
  <si>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</si>
  <si>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</si>
  <si>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</si>
  <si>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</si>
  <si>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</si>
  <si>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</si>
  <si>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</si>
  <si>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</si>
  <si>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</si>
  <si>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</si>
  <si>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</si>
  <si>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</si>
  <si>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</si>
  <si>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</si>
  <si>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</si>
  <si>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</si>
  <si>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</si>
  <si>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</si>
  <si>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</si>
  <si>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</si>
  <si>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</si>
  <si>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</si>
  <si>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</si>
  <si>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</si>
  <si>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</si>
  <si>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</si>
  <si>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</si>
  <si>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</si>
  <si>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</si>
  <si>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</si>
  <si>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</si>
  <si>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</si>
  <si>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</si>
  <si>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</si>
  <si>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</si>
  <si>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</si>
  <si>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</si>
  <si>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</si>
  <si>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</si>
  <si>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</si>
  <si>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</si>
  <si>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</si>
  <si>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</si>
  <si>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</si>
  <si>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</si>
  <si>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</si>
  <si>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</si>
  <si>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</si>
  <si>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</si>
  <si>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</si>
  <si>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</si>
  <si>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</si>
  <si>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</si>
  <si>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</si>
  <si>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</si>
  <si>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</si>
  <si>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</si>
  <si>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</si>
  <si>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</si>
  <si>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</si>
  <si>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</si>
  <si>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</si>
  <si>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</si>
  <si>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</si>
  <si>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</si>
  <si>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</si>
  <si>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</si>
  <si>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</si>
  <si>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</si>
  <si>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</si>
  <si>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</si>
  <si>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</si>
  <si>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</si>
  <si>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</si>
  <si>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</si>
  <si>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</si>
  <si>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</si>
  <si>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</si>
  <si>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</si>
  <si>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</si>
  <si>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</si>
  <si>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</si>
  <si>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</si>
  <si>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</si>
  <si>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</si>
  <si>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</si>
  <si>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</si>
  <si>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</si>
  <si>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</si>
  <si>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</si>
  <si>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</si>
  <si>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</si>
  <si>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</si>
  <si>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</si>
  <si>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</si>
  <si>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</si>
  <si>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</si>
  <si>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</si>
  <si>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</si>
  <si>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</si>
  <si>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</si>
  <si>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</si>
  <si>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</si>
  <si>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</si>
  <si>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</si>
  <si>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</si>
  <si>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</si>
  <si>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</si>
  <si>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</si>
  <si>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</si>
  <si>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</si>
  <si>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</si>
  <si>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</si>
  <si>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</si>
  <si>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</si>
  <si>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</si>
  <si>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</si>
  <si>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</si>
  <si>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</si>
  <si>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</si>
  <si>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</si>
  <si>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</si>
  <si>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</si>
  <si>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</si>
  <si>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</si>
  <si>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</si>
  <si>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</si>
  <si>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</si>
  <si>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</si>
  <si>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</si>
  <si>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</si>
  <si>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</si>
  <si>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</si>
  <si>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</si>
  <si>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</si>
  <si>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</si>
  <si>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</si>
  <si>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</si>
  <si>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</si>
  <si>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</si>
  <si>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</si>
  <si>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</si>
  <si>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</si>
  <si>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</si>
  <si>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</si>
  <si>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</si>
  <si>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</si>
  <si>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</si>
  <si>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</si>
  <si>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</si>
  <si>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</si>
  <si>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</si>
  <si>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</si>
  <si>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</si>
  <si>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</si>
  <si>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</si>
  <si>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</si>
  <si>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</si>
  <si>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</si>
  <si>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</si>
  <si>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</si>
  <si>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</si>
  <si>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</si>
  <si>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</si>
  <si>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</si>
  <si>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</si>
  <si>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</si>
  <si>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</si>
  <si>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</si>
  <si>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</si>
  <si>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</si>
  <si>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</si>
  <si>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</si>
  <si>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</si>
  <si>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</si>
  <si>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</si>
  <si>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</si>
  <si>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</si>
  <si>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</si>
  <si>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</si>
  <si>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</si>
  <si>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</si>
  <si>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</si>
  <si>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</si>
  <si>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</si>
  <si>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</si>
  <si>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</si>
  <si>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</si>
  <si>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</si>
  <si>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</si>
  <si>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</si>
  <si>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</si>
  <si>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</si>
  <si>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</si>
  <si>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</si>
  <si>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</si>
  <si>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</si>
  <si>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</si>
  <si>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</si>
  <si>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</si>
  <si>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</si>
  <si>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</si>
  <si>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</si>
  <si>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</si>
  <si>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</si>
  <si>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</si>
  <si>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</si>
  <si>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</si>
  <si>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</si>
  <si>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</si>
  <si>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</si>
  <si>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</si>
  <si>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</si>
  <si>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</si>
  <si>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</si>
  <si>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</si>
  <si>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</si>
  <si>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</si>
  <si>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</si>
  <si>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</si>
  <si>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</si>
  <si>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</si>
  <si>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</si>
  <si>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</si>
  <si>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</si>
  <si>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</si>
  <si>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</si>
  <si>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</si>
  <si>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</si>
  <si>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</si>
  <si>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</si>
  <si>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</si>
  <si>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</si>
  <si>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</si>
  <si>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</si>
  <si>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</si>
  <si>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</si>
  <si>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</si>
  <si>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</si>
  <si>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</si>
  <si>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</si>
  <si>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</si>
  <si>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</si>
  <si>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</si>
  <si>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</si>
  <si>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</si>
  <si>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</si>
  <si>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</si>
  <si>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</si>
  <si>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</si>
  <si>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</si>
  <si>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</si>
  <si>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</si>
  <si>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</si>
  <si>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</si>
  <si>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</si>
  <si>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</si>
  <si>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</si>
  <si>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</si>
  <si>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</si>
  <si>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</si>
  <si>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</si>
  <si>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</si>
  <si>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</si>
  <si>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</si>
  <si>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</si>
  <si>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</si>
  <si>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</si>
  <si>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</si>
  <si>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</si>
  <si>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</si>
  <si>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</si>
  <si>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</si>
  <si>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</si>
  <si>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</si>
  <si>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</si>
  <si>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</si>
  <si>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</si>
  <si>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</si>
  <si>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</si>
  <si>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</si>
  <si>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</si>
  <si>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</si>
  <si>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</si>
  <si>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</si>
  <si>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</si>
  <si>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</si>
  <si>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</si>
  <si>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</si>
  <si>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</si>
  <si>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</si>
  <si>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</si>
  <si>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</si>
  <si>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</si>
  <si>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</si>
  <si>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</si>
  <si>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</si>
  <si>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</si>
  <si>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</si>
  <si>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</si>
  <si>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</si>
  <si>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</si>
  <si>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</si>
  <si>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</si>
  <si>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</si>
  <si>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</si>
  <si>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</si>
  <si>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</si>
  <si>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</si>
  <si>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</si>
  <si>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</si>
  <si>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</si>
  <si>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</si>
  <si>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</si>
  <si>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</si>
  <si>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</si>
  <si>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</si>
  <si>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</si>
  <si>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</si>
  <si>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</si>
  <si>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</si>
  <si>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</si>
  <si>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</si>
  <si>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</si>
  <si>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</si>
  <si>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</si>
  <si>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</si>
  <si>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</si>
  <si>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</si>
  <si>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</si>
  <si>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</si>
  <si>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</si>
  <si>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</si>
  <si>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</si>
  <si>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</si>
  <si>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</si>
  <si>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</si>
  <si>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</si>
  <si>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</si>
  <si>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</si>
  <si>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</si>
  <si>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</si>
  <si>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</si>
  <si>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</si>
  <si>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</si>
  <si>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</si>
  <si>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</si>
  <si>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</si>
  <si>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</si>
  <si>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</si>
  <si>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</si>
  <si>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</si>
  <si>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</si>
  <si>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</si>
  <si>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</si>
  <si>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</si>
  <si>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</si>
  <si>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</si>
  <si>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</si>
  <si>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</si>
  <si>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</si>
  <si>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</si>
  <si>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</si>
  <si>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</si>
  <si>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</si>
  <si>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</si>
  <si>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</si>
  <si>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</si>
  <si>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</si>
  <si>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</si>
  <si>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</si>
  <si>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</si>
  <si>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</si>
  <si>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</si>
  <si>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</si>
  <si>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</si>
  <si>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</si>
  <si>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</si>
  <si>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</si>
  <si>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</si>
  <si>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</si>
  <si>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</si>
  <si>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</si>
  <si>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</si>
  <si>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</si>
  <si>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</si>
  <si>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</si>
  <si>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</si>
  <si>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</si>
  <si>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</si>
  <si>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</si>
  <si>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</si>
  <si>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</si>
  <si>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</si>
  <si>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</si>
  <si>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</si>
  <si>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</si>
  <si>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</si>
  <si>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</si>
  <si>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</si>
  <si>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</si>
  <si>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</si>
  <si>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</si>
  <si>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</si>
  <si>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</si>
  <si>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</si>
  <si>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</si>
  <si>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</si>
  <si>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</si>
  <si>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</si>
  <si>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</si>
  <si>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</si>
  <si>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</si>
  <si>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</si>
  <si>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</si>
  <si>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</si>
  <si>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</si>
  <si>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</si>
  <si>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</si>
  <si>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</si>
  <si>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</si>
  <si>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</si>
  <si>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</si>
  <si>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</si>
  <si>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</si>
  <si>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</si>
  <si>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</si>
  <si>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</si>
  <si>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</si>
  <si>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</si>
  <si>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</si>
  <si>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</si>
  <si>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</si>
  <si>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</si>
  <si>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</si>
  <si>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</si>
  <si>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</si>
  <si>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</si>
  <si>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</si>
  <si>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</si>
  <si>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</si>
  <si>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</si>
  <si>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</si>
  <si>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</si>
  <si>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</si>
  <si>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</si>
  <si>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</si>
  <si>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</si>
  <si>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</si>
  <si>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</si>
  <si>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</si>
  <si>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</si>
  <si>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</si>
  <si>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</si>
  <si>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</si>
  <si>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</si>
  <si>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</si>
  <si>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</si>
  <si>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</si>
  <si>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</si>
  <si>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</si>
  <si>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</si>
  <si>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</si>
  <si>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</si>
  <si>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</si>
  <si>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</si>
  <si>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</si>
  <si>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</si>
  <si>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</si>
  <si>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</si>
  <si>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</si>
  <si>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</si>
  <si>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</si>
  <si>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</si>
  <si>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</si>
  <si>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</si>
  <si>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</si>
  <si>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</si>
  <si>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</si>
  <si>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</si>
  <si>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</si>
  <si>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</si>
  <si>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</si>
  <si>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</si>
  <si>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</si>
  <si>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</si>
  <si>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</si>
  <si>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</si>
  <si>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</si>
  <si>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</si>
  <si>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</si>
  <si>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</si>
  <si>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</si>
  <si>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</si>
  <si>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</si>
  <si>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</si>
  <si>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</si>
  <si>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</si>
  <si>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</si>
  <si>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</si>
  <si>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</si>
  <si>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</si>
  <si>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</si>
  <si>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</si>
  <si>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</si>
  <si>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</si>
  <si>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</si>
  <si>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</si>
  <si>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</si>
  <si>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</si>
  <si>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</si>
  <si>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</si>
  <si>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</si>
  <si>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</si>
  <si>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</si>
  <si>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</si>
  <si>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</si>
  <si>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</si>
  <si>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</si>
  <si>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</si>
  <si>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</si>
  <si>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</si>
  <si>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</si>
  <si>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</si>
  <si>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</si>
  <si>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</si>
  <si>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</si>
  <si>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</si>
  <si>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</si>
  <si>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</si>
  <si>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</si>
  <si>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</si>
  <si>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</si>
  <si>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</si>
  <si>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</si>
  <si>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</si>
  <si>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</si>
  <si>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</si>
  <si>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</si>
  <si>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</si>
  <si>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</si>
  <si>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</si>
  <si>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</si>
  <si>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</si>
  <si>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</si>
  <si>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</si>
  <si>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</si>
  <si>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</si>
  <si>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</si>
  <si>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</si>
  <si>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</si>
  <si>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</si>
  <si>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</si>
  <si>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</si>
  <si>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</si>
  <si>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</si>
  <si>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</si>
  <si>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</si>
  <si>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</si>
  <si>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</si>
  <si>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</si>
  <si>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</si>
  <si>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</si>
  <si>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</si>
  <si>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</si>
  <si>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</si>
  <si>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</si>
  <si>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</si>
  <si>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</si>
  <si>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</si>
  <si>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</si>
  <si>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</si>
  <si>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</si>
  <si>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</si>
  <si>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</si>
  <si>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</si>
  <si>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</si>
  <si>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</si>
  <si>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</si>
  <si>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</si>
  <si>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</si>
  <si>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</si>
  <si>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</si>
  <si>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</si>
  <si>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</si>
  <si>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</si>
  <si>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</si>
  <si>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</si>
  <si>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</si>
  <si>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</si>
  <si>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</si>
  <si>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</si>
  <si>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</si>
  <si>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</si>
  <si>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</si>
  <si>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</si>
  <si>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</si>
  <si>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</si>
  <si>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</si>
  <si>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</si>
  <si>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</si>
  <si>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</si>
  <si>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</si>
  <si>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</si>
  <si>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</si>
  <si>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</si>
  <si>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</si>
  <si>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</si>
  <si>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</si>
  <si>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</si>
  <si>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</si>
  <si>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</si>
  <si>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</si>
  <si>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</si>
  <si>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</si>
  <si>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</si>
  <si>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</si>
  <si>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</si>
  <si>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</si>
  <si>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</si>
  <si>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</si>
  <si>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</si>
  <si>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</si>
  <si>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</si>
  <si>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</si>
  <si>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</si>
  <si>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</si>
  <si>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</si>
  <si>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</si>
  <si>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</si>
  <si>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</si>
  <si>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</si>
  <si>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</si>
  <si>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</si>
  <si>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</si>
  <si>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</si>
  <si>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</si>
  <si>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</si>
  <si>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</si>
  <si>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</si>
  <si>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</si>
  <si>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</si>
  <si>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</si>
  <si>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</si>
  <si>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</si>
  <si>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</si>
  <si>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</si>
  <si>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</si>
  <si>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</si>
  <si>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</si>
  <si>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</si>
  <si>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</si>
  <si>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</si>
  <si>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</si>
  <si>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</si>
  <si>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</si>
  <si>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</si>
  <si>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</si>
  <si>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</si>
  <si>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</si>
  <si>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</si>
  <si>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</si>
  <si>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</si>
  <si>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</si>
  <si>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</si>
  <si>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</si>
  <si>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</si>
  <si>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</si>
  <si>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</si>
  <si>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</si>
  <si>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</si>
  <si>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</si>
  <si>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</si>
  <si>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</si>
  <si>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</si>
  <si>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</si>
  <si>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</si>
  <si>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</si>
  <si>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</si>
  <si>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</si>
  <si>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</si>
  <si>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</si>
  <si>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</si>
  <si>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</si>
  <si>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</si>
  <si>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</si>
  <si>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</si>
  <si>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</si>
  <si>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</si>
  <si>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</si>
  <si>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</si>
  <si>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</si>
  <si>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</si>
  <si>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</si>
  <si>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</si>
  <si>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</si>
  <si>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</si>
  <si>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</si>
  <si>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</si>
  <si>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</si>
  <si>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</si>
  <si>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</si>
  <si>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</si>
  <si>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</si>
  <si>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</si>
  <si>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</si>
  <si>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</si>
  <si>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</si>
  <si>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</si>
  <si>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</si>
  <si>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</si>
  <si>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</si>
  <si>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</si>
  <si>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</si>
  <si>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</si>
  <si>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</si>
  <si>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</si>
  <si>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</si>
  <si>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</si>
  <si>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</si>
  <si>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</si>
  <si>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</si>
  <si>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</si>
  <si>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</si>
  <si>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</si>
  <si>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</si>
  <si>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</si>
  <si>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</si>
  <si>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</si>
  <si>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</si>
  <si>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</si>
  <si>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</si>
  <si>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</si>
  <si>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</si>
  <si>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</si>
  <si>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</si>
  <si>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</si>
  <si>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</si>
  <si>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</si>
  <si>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</si>
  <si>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</si>
  <si>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</si>
  <si>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</si>
  <si>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</si>
  <si>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</si>
  <si>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</si>
  <si>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</si>
  <si>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</si>
  <si>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</si>
  <si>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</si>
  <si>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</si>
  <si>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</si>
  <si>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</si>
  <si>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</si>
  <si>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</si>
  <si>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</si>
  <si>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</si>
  <si>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</si>
  <si>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</si>
  <si>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</si>
  <si>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</si>
  <si>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</si>
  <si>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</si>
  <si>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</si>
  <si>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</si>
  <si>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</si>
  <si>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</si>
  <si>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</si>
  <si>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</si>
  <si>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</si>
  <si>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</si>
  <si>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</si>
  <si>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</si>
  <si>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</si>
  <si>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</si>
  <si>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</si>
  <si>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</si>
  <si>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</si>
  <si>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</si>
  <si>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</si>
  <si>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</si>
  <si>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</si>
  <si>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</si>
  <si>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</si>
  <si>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</si>
  <si>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</si>
  <si>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</si>
  <si>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</si>
  <si>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</si>
  <si>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</si>
  <si>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</si>
  <si>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</si>
  <si>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</si>
  <si>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</si>
  <si>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</si>
  <si>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</si>
  <si>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</si>
  <si>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</si>
  <si>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</si>
  <si>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</si>
  <si>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</si>
  <si>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</si>
  <si>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</si>
  <si>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</si>
  <si>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</si>
  <si>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</si>
  <si>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</si>
  <si>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</si>
  <si>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</si>
  <si>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</si>
  <si>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</si>
  <si>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</si>
  <si>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</si>
  <si>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</si>
  <si>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</si>
  <si>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</si>
  <si>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</si>
  <si>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</si>
  <si>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</si>
  <si>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</si>
  <si>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</si>
  <si>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</si>
  <si>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</si>
  <si>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</si>
  <si>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</si>
  <si>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</si>
  <si>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</si>
  <si>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</si>
  <si>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</si>
  <si>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</si>
  <si>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</si>
  <si>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</si>
  <si>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</si>
  <si>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</si>
  <si>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</si>
  <si>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</si>
  <si>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</si>
  <si>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</si>
  <si>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</si>
  <si>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</si>
  <si>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</si>
  <si>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</si>
  <si>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</si>
  <si>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</si>
  <si>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</si>
  <si>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</si>
  <si>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</si>
  <si>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</si>
  <si>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</si>
  <si>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</si>
  <si>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</si>
  <si>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</si>
  <si>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</si>
  <si>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</si>
  <si>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</si>
  <si>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</si>
  <si>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</si>
  <si>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</si>
  <si>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</si>
  <si>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</si>
  <si>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</si>
  <si>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</si>
  <si>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</si>
  <si>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</si>
  <si>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</si>
  <si>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</si>
  <si>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</si>
  <si>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</si>
  <si>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</si>
  <si>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</si>
  <si>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</si>
  <si>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</si>
  <si>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</si>
  <si>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</si>
  <si>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</si>
  <si>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</si>
  <si>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</si>
  <si>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</si>
  <si>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</si>
  <si>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</si>
  <si>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</si>
  <si>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</si>
  <si>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</si>
  <si>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</si>
  <si>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</si>
  <si>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</si>
  <si>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</si>
  <si>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</si>
  <si>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</si>
  <si>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</si>
  <si>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</si>
  <si>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</si>
  <si>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</si>
  <si>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Parent category</t>
  </si>
  <si>
    <t>Subcategory</t>
  </si>
  <si>
    <t>(All)</t>
  </si>
  <si>
    <t>(blank)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</si>
  <si>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</si>
  <si>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</si>
  <si>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</si>
  <si>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</si>
  <si>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</si>
  <si>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</si>
  <si>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</si>
  <si>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</si>
  <si>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</si>
  <si>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</si>
  <si>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</si>
  <si>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</si>
  <si>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</si>
  <si>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</si>
  <si>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</si>
  <si>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</si>
  <si>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</si>
  <si>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avg donation</t>
  </si>
  <si>
    <t>25, 30, 35, 50, 50, 65, 70, 85, 85</t>
  </si>
  <si>
    <t>Mean Goal</t>
  </si>
  <si>
    <t>Median Goal</t>
  </si>
  <si>
    <t>Mean Pledged</t>
  </si>
  <si>
    <t>Median Pledged</t>
  </si>
  <si>
    <t>Successful</t>
  </si>
  <si>
    <t>Failed</t>
  </si>
  <si>
    <t>Technology</t>
  </si>
  <si>
    <t>Theater</t>
  </si>
  <si>
    <t>Video &amp; Film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</si>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</sst>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165" fontId="1" fillId="0" borderId="0" xfId="0" applyNumberFormat="1" applyFont="1"/>
    <xf numFmtId="165" fontId="0" fillId="0" borderId="0" xfId="0" applyNumberFormat="1"/>
    <xf numFmtId="0" fontId="3" fillId="0" borderId="0" xfId="0" applyFont="1"/>
    <xf numFmtId="9" fontId="0" fillId="0" borderId="0" xfId="1" applyFont="1"/>
    <xf numFmtId="9" fontId="1" fillId="0" borderId="0" xfId="1" applyFont="1" applyAlignment="1">
      <alignment horizontal="center" wrapText="1"/>
    </xf>
  </cellXfs>
  <cellStyles count="2">
    <cellStyle name="Normal" xfId="0" builtinId="0"/>
    <cellStyle name="Percent" xfId="1" builtinId="5"/>
  </cellStyles>
  <dxfs count="2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26757536041939717"/>
          <c:y val="7.43481121742051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79-4F14-8562-7CCF00F0A5F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79-4F14-8562-7CCF00F0A5F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79-4F14-8562-7CCF00F0A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6769823"/>
        <c:axId val="796771071"/>
      </c:lineChart>
      <c:catAx>
        <c:axId val="79676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771071"/>
        <c:crosses val="autoZero"/>
        <c:auto val="1"/>
        <c:lblAlgn val="ctr"/>
        <c:lblOffset val="100"/>
        <c:noMultiLvlLbl val="0"/>
      </c:catAx>
      <c:valAx>
        <c:axId val="79677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76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0.63567839195979903</c:v>
                </c:pt>
                <c:pt idx="1">
                  <c:v>0.72307692307692306</c:v>
                </c:pt>
                <c:pt idx="2">
                  <c:v>0.58333333333333337</c:v>
                </c:pt>
                <c:pt idx="3">
                  <c:v>0.59183673469387754</c:v>
                </c:pt>
                <c:pt idx="4">
                  <c:v>0.55000000000000004</c:v>
                </c:pt>
                <c:pt idx="5">
                  <c:v>0.375</c:v>
                </c:pt>
                <c:pt idx="6">
                  <c:v>0.33333333333333331</c:v>
                </c:pt>
                <c:pt idx="7">
                  <c:v>0.22222222222222221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3D-40C9-B7F1-2E5FADD3EA6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0.36432160804020103</c:v>
                </c:pt>
                <c:pt idx="1">
                  <c:v>0.27692307692307694</c:v>
                </c:pt>
                <c:pt idx="2">
                  <c:v>0.41666666666666669</c:v>
                </c:pt>
                <c:pt idx="3">
                  <c:v>0.40816326530612246</c:v>
                </c:pt>
                <c:pt idx="4">
                  <c:v>0.45</c:v>
                </c:pt>
                <c:pt idx="5">
                  <c:v>0.625</c:v>
                </c:pt>
                <c:pt idx="6">
                  <c:v>0.66666666666666663</c:v>
                </c:pt>
                <c:pt idx="7">
                  <c:v>0.77777777777777779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3D-40C9-B7F1-2E5FADD3EA6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3D-40C9-B7F1-2E5FADD3E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757776"/>
        <c:axId val="4847581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506</c:v>
                      </c:pt>
                      <c:pt idx="1">
                        <c:v>47</c:v>
                      </c:pt>
                      <c:pt idx="2">
                        <c:v>49</c:v>
                      </c:pt>
                      <c:pt idx="3">
                        <c:v>29</c:v>
                      </c:pt>
                      <c:pt idx="4">
                        <c:v>11</c:v>
                      </c:pt>
                      <c:pt idx="5">
                        <c:v>6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63D-40C9-B7F1-2E5FADD3EA6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290</c:v>
                      </c:pt>
                      <c:pt idx="1">
                        <c:v>18</c:v>
                      </c:pt>
                      <c:pt idx="2">
                        <c:v>35</c:v>
                      </c:pt>
                      <c:pt idx="3">
                        <c:v>20</c:v>
                      </c:pt>
                      <c:pt idx="4">
                        <c:v>9</c:v>
                      </c:pt>
                      <c:pt idx="5">
                        <c:v>10</c:v>
                      </c:pt>
                      <c:pt idx="6">
                        <c:v>2</c:v>
                      </c:pt>
                      <c:pt idx="7">
                        <c:v>7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63D-40C9-B7F1-2E5FADD3EA6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63D-40C9-B7F1-2E5FADD3EA6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796</c:v>
                      </c:pt>
                      <c:pt idx="1">
                        <c:v>65</c:v>
                      </c:pt>
                      <c:pt idx="2">
                        <c:v>84</c:v>
                      </c:pt>
                      <c:pt idx="3">
                        <c:v>49</c:v>
                      </c:pt>
                      <c:pt idx="4">
                        <c:v>20</c:v>
                      </c:pt>
                      <c:pt idx="5">
                        <c:v>16</c:v>
                      </c:pt>
                      <c:pt idx="6">
                        <c:v>3</c:v>
                      </c:pt>
                      <c:pt idx="7">
                        <c:v>9</c:v>
                      </c:pt>
                      <c:pt idx="8">
                        <c:v>5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63D-40C9-B7F1-2E5FADD3EA61}"/>
                  </c:ext>
                </c:extLst>
              </c15:ser>
            </c15:filteredLineSeries>
          </c:ext>
        </c:extLst>
      </c:lineChart>
      <c:catAx>
        <c:axId val="48475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58192"/>
        <c:crosses val="autoZero"/>
        <c:auto val="1"/>
        <c:lblAlgn val="ctr"/>
        <c:lblOffset val="100"/>
        <c:noMultiLvlLbl val="0"/>
      </c:catAx>
      <c:valAx>
        <c:axId val="4847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5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2C-4599-B7E6-BB4A52B22AF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2C-4599-B7E6-BB4A52B22AF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2C-4599-B7E6-BB4A52B22AF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2C-4599-B7E6-BB4A52B22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84847"/>
        <c:axId val="1131491087"/>
      </c:lineChart>
      <c:catAx>
        <c:axId val="113148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91087"/>
        <c:crosses val="autoZero"/>
        <c:auto val="1"/>
        <c:lblAlgn val="ctr"/>
        <c:lblOffset val="100"/>
        <c:noMultiLvlLbl val="0"/>
      </c:catAx>
      <c:valAx>
        <c:axId val="113149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8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40887203791469195"/>
          <c:y val="5.52171681318199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E4-41ED-A797-E7A3D5F864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E4-41ED-A797-E7A3D5F864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E4-41ED-A797-E7A3D5F864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E4-41ED-A797-E7A3D5F86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0040111"/>
        <c:axId val="2100028879"/>
      </c:barChart>
      <c:catAx>
        <c:axId val="210004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028879"/>
        <c:crosses val="autoZero"/>
        <c:auto val="1"/>
        <c:lblAlgn val="ctr"/>
        <c:lblOffset val="100"/>
        <c:noMultiLvlLbl val="0"/>
      </c:catAx>
      <c:valAx>
        <c:axId val="210002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04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BA-4ED0-874F-3D3545FD808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BA-4ED0-874F-3D3545FD808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BA-4ED0-874F-3D3545F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1487759"/>
        <c:axId val="1131488175"/>
      </c:barChart>
      <c:catAx>
        <c:axId val="113148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88175"/>
        <c:crosses val="autoZero"/>
        <c:auto val="1"/>
        <c:lblAlgn val="ctr"/>
        <c:lblOffset val="100"/>
        <c:noMultiLvlLbl val="0"/>
      </c:catAx>
      <c:valAx>
        <c:axId val="113148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8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5ADA8B2-F1A2-4A1B-930D-BE039807E8B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4DF47AC-A4B7-45B7-883C-99306E88FC5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5E0E00E-7C38-459B-B19C-568B0B307A2B}">
  <sheetPr codeName="Chart15"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</xdr:row>
      <xdr:rowOff>9525</xdr:rowOff>
    </xdr:from>
    <xdr:to>
      <xdr:col>17</xdr:col>
      <xdr:colOff>571499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C75CA-5FCA-4BC9-B19B-453B5E4F4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0</xdr:row>
      <xdr:rowOff>80962</xdr:rowOff>
    </xdr:from>
    <xdr:to>
      <xdr:col>21</xdr:col>
      <xdr:colOff>19050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70516-0E57-4BA5-89C0-5DCC78663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80961</xdr:colOff>
      <xdr:row>2</xdr:row>
      <xdr:rowOff>23812</xdr:rowOff>
    </xdr:from>
    <xdr:to>
      <xdr:col>17</xdr:col>
      <xdr:colOff>590550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AF4FF-F51E-45D1-823C-79C72F00C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257176</xdr:colOff>
      <xdr:row>2</xdr:row>
      <xdr:rowOff>9524</xdr:rowOff>
    </xdr:from>
    <xdr:to>
      <xdr:col>20</xdr:col>
      <xdr:colOff>542925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222BE-6941-4C33-898D-F450168A0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300036</xdr:colOff>
      <xdr:row>3</xdr:row>
      <xdr:rowOff>14285</xdr:rowOff>
    </xdr:from>
    <xdr:to>
      <xdr:col>22</xdr:col>
      <xdr:colOff>247650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AE84D-2211-4BCB-A424-618910EAB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D8A1726-836A-46E2-8898-EFFA389F7B3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F64B13B-4D50-448A-8EC8-778886AF22E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Morales" refreshedDate="44305.596892245369" createdVersion="7" refreshedVersion="7" minRefreshableVersion="3" recordCount="4114" xr:uid="{411A1BEA-F7F6-45AD-B2EE-5766C711F3C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Morales" refreshedDate="44305.600371527777" createdVersion="7" refreshedVersion="7" minRefreshableVersion="3" recordCount="4115" xr:uid="{02583430-D785-4C66-9506-EA7639279F3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Morales" refreshedDate="44305.651903935184" createdVersion="7" refreshedVersion="7" minRefreshableVersion="3" recordCount="4114" xr:uid="{F2B4309A-BBCB-483E-8799-26762EC4B9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Morales" refreshedDate="44306.702366435187" createdVersion="7" refreshedVersion="7" minRefreshableVersion="3" recordCount="4114" xr:uid="{3498E845-F9D5-4293-ACAE-D45953DB9A8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9458D6-BF12-4F2D-B6E0-8F45D23D8D47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A469C8-D395-4AC8-8897-BB46415405BF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F1B25-DAD0-478C-91D3-29D8F0F3A2F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6AA55-AA4D-46CA-A399-B9D8CFAEABF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B9656-9BE7-47E9-AD11-232E80D2B8A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G5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53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>
      <x v="9"/>
    </i>
    <i r="1"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Normal="100" workbookViewId="0">
      <selection activeCell="D4022" sqref="D402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22.57031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7.42578125" customWidth="1"/>
    <col min="13" max="13" width="19.85546875" customWidth="1"/>
    <col min="14" max="14" width="41.140625" customWidth="1"/>
    <col min="15" max="15" width="23" style="15" bestFit="1" customWidth="1"/>
    <col min="16" max="16" width="15.42578125" customWidth="1"/>
    <col min="17" max="17" width="30.140625" customWidth="1"/>
    <col min="18" max="18" width="16.85546875" bestFit="1" customWidth="1"/>
    <col min="19" max="19" width="23.42578125" style="11" bestFit="1" customWidth="1"/>
    <col min="20" max="20" width="26.57031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  <c r="U1" s="14" t="s">
        <v>8402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5">
        <f>ROUND(E2/D2*100,0)</f>
        <v>137</v>
      </c>
      <c r="P2">
        <f>IFERROR(ROUND(E2/L2,2),0)</f>
        <v>63.92</v>
      </c>
      <c r="Q2" s="17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5">
        <f t="shared" ref="O3:O66" si="0">ROUND(E3/D3*100,0)</f>
        <v>143</v>
      </c>
      <c r="P3">
        <f t="shared" ref="P3:P66" si="1">IFERROR(ROUND(E3/L3,2),0)</f>
        <v>185.48</v>
      </c>
      <c r="Q3" s="17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5">
        <f t="shared" si="0"/>
        <v>105</v>
      </c>
      <c r="P4">
        <f t="shared" si="1"/>
        <v>15</v>
      </c>
      <c r="Q4" s="17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5">
        <f t="shared" si="0"/>
        <v>104</v>
      </c>
      <c r="P5">
        <f t="shared" si="1"/>
        <v>69.27</v>
      </c>
      <c r="Q5" s="17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5">
        <f t="shared" si="0"/>
        <v>123</v>
      </c>
      <c r="P6">
        <f t="shared" si="1"/>
        <v>190.55</v>
      </c>
      <c r="Q6" s="17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5">
        <f t="shared" si="0"/>
        <v>110</v>
      </c>
      <c r="P7">
        <f t="shared" si="1"/>
        <v>93.4</v>
      </c>
      <c r="Q7" s="1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5">
        <f t="shared" si="0"/>
        <v>106</v>
      </c>
      <c r="P8">
        <f t="shared" si="1"/>
        <v>146.88</v>
      </c>
      <c r="Q8" s="17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5">
        <f t="shared" si="0"/>
        <v>101</v>
      </c>
      <c r="P9">
        <f t="shared" si="1"/>
        <v>159.82</v>
      </c>
      <c r="Q9" s="17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5">
        <f t="shared" si="0"/>
        <v>100</v>
      </c>
      <c r="P10">
        <f t="shared" si="1"/>
        <v>291.79000000000002</v>
      </c>
      <c r="Q10" s="17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5">
        <f t="shared" si="0"/>
        <v>126</v>
      </c>
      <c r="P11">
        <f t="shared" si="1"/>
        <v>31.5</v>
      </c>
      <c r="Q11" s="17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5">
        <f t="shared" si="0"/>
        <v>101</v>
      </c>
      <c r="P12">
        <f t="shared" si="1"/>
        <v>158.68</v>
      </c>
      <c r="Q12" s="17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5">
        <f t="shared" si="0"/>
        <v>121</v>
      </c>
      <c r="P13">
        <f t="shared" si="1"/>
        <v>80.33</v>
      </c>
      <c r="Q13" s="17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5">
        <f t="shared" si="0"/>
        <v>165</v>
      </c>
      <c r="P14">
        <f t="shared" si="1"/>
        <v>59.96</v>
      </c>
      <c r="Q14" s="17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5">
        <f t="shared" si="0"/>
        <v>160</v>
      </c>
      <c r="P15">
        <f t="shared" si="1"/>
        <v>109.78</v>
      </c>
      <c r="Q15" s="17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5">
        <f t="shared" si="0"/>
        <v>101</v>
      </c>
      <c r="P16">
        <f t="shared" si="1"/>
        <v>147.71</v>
      </c>
      <c r="Q16" s="17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5">
        <f t="shared" si="0"/>
        <v>107</v>
      </c>
      <c r="P17">
        <f t="shared" si="1"/>
        <v>21.76</v>
      </c>
      <c r="Q17" s="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5">
        <f t="shared" si="0"/>
        <v>100</v>
      </c>
      <c r="P18">
        <f t="shared" si="1"/>
        <v>171.84</v>
      </c>
      <c r="Q18" s="17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5">
        <f t="shared" si="0"/>
        <v>101</v>
      </c>
      <c r="P19">
        <f t="shared" si="1"/>
        <v>41.94</v>
      </c>
      <c r="Q19" s="17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5">
        <f t="shared" si="0"/>
        <v>106</v>
      </c>
      <c r="P20">
        <f t="shared" si="1"/>
        <v>93.26</v>
      </c>
      <c r="Q20" s="17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5">
        <f t="shared" si="0"/>
        <v>145</v>
      </c>
      <c r="P21">
        <f t="shared" si="1"/>
        <v>56.14</v>
      </c>
      <c r="Q21" s="17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5">
        <f t="shared" si="0"/>
        <v>100</v>
      </c>
      <c r="P22">
        <f t="shared" si="1"/>
        <v>80.16</v>
      </c>
      <c r="Q22" s="17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5">
        <f t="shared" si="0"/>
        <v>109</v>
      </c>
      <c r="P23">
        <f t="shared" si="1"/>
        <v>199.9</v>
      </c>
      <c r="Q23" s="17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5">
        <f t="shared" si="0"/>
        <v>117</v>
      </c>
      <c r="P24">
        <f t="shared" si="1"/>
        <v>51.25</v>
      </c>
      <c r="Q24" s="17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5">
        <f t="shared" si="0"/>
        <v>119</v>
      </c>
      <c r="P25">
        <f t="shared" si="1"/>
        <v>103.04</v>
      </c>
      <c r="Q25" s="17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5">
        <f t="shared" si="0"/>
        <v>109</v>
      </c>
      <c r="P26">
        <f t="shared" si="1"/>
        <v>66.349999999999994</v>
      </c>
      <c r="Q26" s="17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5">
        <f t="shared" si="0"/>
        <v>133</v>
      </c>
      <c r="P27">
        <f t="shared" si="1"/>
        <v>57.14</v>
      </c>
      <c r="Q27" s="1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5">
        <f t="shared" si="0"/>
        <v>155</v>
      </c>
      <c r="P28">
        <f t="shared" si="1"/>
        <v>102.11</v>
      </c>
      <c r="Q28" s="17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5">
        <f t="shared" si="0"/>
        <v>112</v>
      </c>
      <c r="P29">
        <f t="shared" si="1"/>
        <v>148.97</v>
      </c>
      <c r="Q29" s="17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5">
        <f t="shared" si="0"/>
        <v>100</v>
      </c>
      <c r="P30">
        <f t="shared" si="1"/>
        <v>169.61</v>
      </c>
      <c r="Q30" s="17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5">
        <f t="shared" si="0"/>
        <v>123</v>
      </c>
      <c r="P31">
        <f t="shared" si="1"/>
        <v>31.62</v>
      </c>
      <c r="Q31" s="17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5">
        <f t="shared" si="0"/>
        <v>101</v>
      </c>
      <c r="P32">
        <f t="shared" si="1"/>
        <v>76.45</v>
      </c>
      <c r="Q32" s="17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5">
        <f t="shared" si="0"/>
        <v>100</v>
      </c>
      <c r="P33">
        <f t="shared" si="1"/>
        <v>13</v>
      </c>
      <c r="Q33" s="17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5">
        <f t="shared" si="0"/>
        <v>100</v>
      </c>
      <c r="P34">
        <f t="shared" si="1"/>
        <v>320.45</v>
      </c>
      <c r="Q34" s="17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5">
        <f t="shared" si="0"/>
        <v>102</v>
      </c>
      <c r="P35">
        <f t="shared" si="1"/>
        <v>83.75</v>
      </c>
      <c r="Q35" s="17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5">
        <f t="shared" si="0"/>
        <v>130</v>
      </c>
      <c r="P36">
        <f t="shared" si="1"/>
        <v>49.88</v>
      </c>
      <c r="Q36" s="17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5">
        <f t="shared" si="0"/>
        <v>167</v>
      </c>
      <c r="P37">
        <f t="shared" si="1"/>
        <v>59.46</v>
      </c>
      <c r="Q37" s="1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5">
        <f t="shared" si="0"/>
        <v>142</v>
      </c>
      <c r="P38">
        <f t="shared" si="1"/>
        <v>193.84</v>
      </c>
      <c r="Q38" s="17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5">
        <f t="shared" si="0"/>
        <v>183</v>
      </c>
      <c r="P39">
        <f t="shared" si="1"/>
        <v>159.51</v>
      </c>
      <c r="Q39" s="17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5">
        <f t="shared" si="0"/>
        <v>110</v>
      </c>
      <c r="P40">
        <f t="shared" si="1"/>
        <v>41.68</v>
      </c>
      <c r="Q40" s="17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5">
        <f t="shared" si="0"/>
        <v>131</v>
      </c>
      <c r="P41">
        <f t="shared" si="1"/>
        <v>150.9</v>
      </c>
      <c r="Q41" s="17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5">
        <f t="shared" si="0"/>
        <v>101</v>
      </c>
      <c r="P42">
        <f t="shared" si="1"/>
        <v>126.69</v>
      </c>
      <c r="Q42" s="17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5">
        <f t="shared" si="0"/>
        <v>100</v>
      </c>
      <c r="P43">
        <f t="shared" si="1"/>
        <v>105.26</v>
      </c>
      <c r="Q43" s="17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5">
        <f t="shared" si="0"/>
        <v>142</v>
      </c>
      <c r="P44">
        <f t="shared" si="1"/>
        <v>117.51</v>
      </c>
      <c r="Q44" s="17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5">
        <f t="shared" si="0"/>
        <v>309</v>
      </c>
      <c r="P45">
        <f t="shared" si="1"/>
        <v>117.36</v>
      </c>
      <c r="Q45" s="17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5">
        <f t="shared" si="0"/>
        <v>100</v>
      </c>
      <c r="P46">
        <f t="shared" si="1"/>
        <v>133.33000000000001</v>
      </c>
      <c r="Q46" s="17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5">
        <f t="shared" si="0"/>
        <v>120</v>
      </c>
      <c r="P47">
        <f t="shared" si="1"/>
        <v>98.36</v>
      </c>
      <c r="Q47" s="1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5">
        <f t="shared" si="0"/>
        <v>104</v>
      </c>
      <c r="P48">
        <f t="shared" si="1"/>
        <v>194.44</v>
      </c>
      <c r="Q48" s="17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5">
        <f t="shared" si="0"/>
        <v>108</v>
      </c>
      <c r="P49">
        <f t="shared" si="1"/>
        <v>76.87</v>
      </c>
      <c r="Q49" s="17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5">
        <f t="shared" si="0"/>
        <v>108</v>
      </c>
      <c r="P50">
        <f t="shared" si="1"/>
        <v>56.82</v>
      </c>
      <c r="Q50" s="17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5">
        <f t="shared" si="0"/>
        <v>100</v>
      </c>
      <c r="P51">
        <f t="shared" si="1"/>
        <v>137.93</v>
      </c>
      <c r="Q51" s="17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5">
        <f t="shared" si="0"/>
        <v>100</v>
      </c>
      <c r="P52">
        <f t="shared" si="1"/>
        <v>27.27</v>
      </c>
      <c r="Q52" s="17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5">
        <f t="shared" si="0"/>
        <v>128</v>
      </c>
      <c r="P53">
        <f t="shared" si="1"/>
        <v>118.34</v>
      </c>
      <c r="Q53" s="17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5">
        <f t="shared" si="0"/>
        <v>116</v>
      </c>
      <c r="P54">
        <f t="shared" si="1"/>
        <v>223.48</v>
      </c>
      <c r="Q54" s="17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5">
        <f t="shared" si="0"/>
        <v>110</v>
      </c>
      <c r="P55">
        <f t="shared" si="1"/>
        <v>28.11</v>
      </c>
      <c r="Q55" s="17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5">
        <f t="shared" si="0"/>
        <v>101</v>
      </c>
      <c r="P56">
        <f t="shared" si="1"/>
        <v>194.23</v>
      </c>
      <c r="Q56" s="17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5">
        <f t="shared" si="0"/>
        <v>129</v>
      </c>
      <c r="P57">
        <f t="shared" si="1"/>
        <v>128.94999999999999</v>
      </c>
      <c r="Q57" s="1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5">
        <f t="shared" si="0"/>
        <v>107</v>
      </c>
      <c r="P58">
        <f t="shared" si="1"/>
        <v>49.32</v>
      </c>
      <c r="Q58" s="17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5">
        <f t="shared" si="0"/>
        <v>102</v>
      </c>
      <c r="P59">
        <f t="shared" si="1"/>
        <v>221.52</v>
      </c>
      <c r="Q59" s="17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5">
        <f t="shared" si="0"/>
        <v>103</v>
      </c>
      <c r="P60">
        <f t="shared" si="1"/>
        <v>137.21</v>
      </c>
      <c r="Q60" s="17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5">
        <f t="shared" si="0"/>
        <v>100</v>
      </c>
      <c r="P61">
        <f t="shared" si="1"/>
        <v>606.82000000000005</v>
      </c>
      <c r="Q61" s="17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5">
        <f t="shared" si="0"/>
        <v>103</v>
      </c>
      <c r="P62">
        <f t="shared" si="1"/>
        <v>43.04</v>
      </c>
      <c r="Q62" s="17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5">
        <f t="shared" si="0"/>
        <v>148</v>
      </c>
      <c r="P63">
        <f t="shared" si="1"/>
        <v>322.39</v>
      </c>
      <c r="Q63" s="17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5">
        <f t="shared" si="0"/>
        <v>155</v>
      </c>
      <c r="P64">
        <f t="shared" si="1"/>
        <v>96.71</v>
      </c>
      <c r="Q64" s="17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5">
        <f t="shared" si="0"/>
        <v>114</v>
      </c>
      <c r="P65">
        <f t="shared" si="1"/>
        <v>35.47</v>
      </c>
      <c r="Q65" s="17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5">
        <f t="shared" si="0"/>
        <v>173</v>
      </c>
      <c r="P66">
        <f t="shared" si="1"/>
        <v>86.67</v>
      </c>
      <c r="Q66" s="17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5">
        <f t="shared" ref="O67:O130" si="5">ROUND(E67/D67*100,0)</f>
        <v>108</v>
      </c>
      <c r="P67">
        <f t="shared" ref="P67:P130" si="6">IFERROR(ROUND(E67/L67,2),0)</f>
        <v>132.05000000000001</v>
      </c>
      <c r="Q67" s="17" t="s">
        <v>8308</v>
      </c>
      <c r="R67" t="s">
        <v>8310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5">
        <f t="shared" si="5"/>
        <v>119</v>
      </c>
      <c r="P68">
        <f t="shared" si="6"/>
        <v>91.23</v>
      </c>
      <c r="Q68" s="17" t="s">
        <v>8308</v>
      </c>
      <c r="R68" t="s">
        <v>8310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5">
        <f t="shared" si="5"/>
        <v>116</v>
      </c>
      <c r="P69">
        <f t="shared" si="6"/>
        <v>116.25</v>
      </c>
      <c r="Q69" s="17" t="s">
        <v>8308</v>
      </c>
      <c r="R69" t="s">
        <v>8310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5">
        <f t="shared" si="5"/>
        <v>127</v>
      </c>
      <c r="P70">
        <f t="shared" si="6"/>
        <v>21.19</v>
      </c>
      <c r="Q70" s="17" t="s">
        <v>8308</v>
      </c>
      <c r="R70" t="s">
        <v>8310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5">
        <f t="shared" si="5"/>
        <v>111</v>
      </c>
      <c r="P71">
        <f t="shared" si="6"/>
        <v>62.33</v>
      </c>
      <c r="Q71" s="17" t="s">
        <v>8308</v>
      </c>
      <c r="R71" t="s">
        <v>8310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5">
        <f t="shared" si="5"/>
        <v>127</v>
      </c>
      <c r="P72">
        <f t="shared" si="6"/>
        <v>37.409999999999997</v>
      </c>
      <c r="Q72" s="17" t="s">
        <v>8308</v>
      </c>
      <c r="R72" t="s">
        <v>8310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5">
        <f t="shared" si="5"/>
        <v>124</v>
      </c>
      <c r="P73">
        <f t="shared" si="6"/>
        <v>69.72</v>
      </c>
      <c r="Q73" s="17" t="s">
        <v>8308</v>
      </c>
      <c r="R73" t="s">
        <v>8310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5">
        <f t="shared" si="5"/>
        <v>108</v>
      </c>
      <c r="P74">
        <f t="shared" si="6"/>
        <v>58.17</v>
      </c>
      <c r="Q74" s="17" t="s">
        <v>8308</v>
      </c>
      <c r="R74" t="s">
        <v>8310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5">
        <f t="shared" si="5"/>
        <v>100</v>
      </c>
      <c r="P75">
        <f t="shared" si="6"/>
        <v>50</v>
      </c>
      <c r="Q75" s="17" t="s">
        <v>8308</v>
      </c>
      <c r="R75" t="s">
        <v>8310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5">
        <f t="shared" si="5"/>
        <v>113</v>
      </c>
      <c r="P76">
        <f t="shared" si="6"/>
        <v>19.47</v>
      </c>
      <c r="Q76" s="17" t="s">
        <v>8308</v>
      </c>
      <c r="R76" t="s">
        <v>8310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5">
        <f t="shared" si="5"/>
        <v>115</v>
      </c>
      <c r="P77">
        <f t="shared" si="6"/>
        <v>85.96</v>
      </c>
      <c r="Q77" s="17" t="s">
        <v>8308</v>
      </c>
      <c r="R77" t="s">
        <v>8310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5">
        <f t="shared" si="5"/>
        <v>153</v>
      </c>
      <c r="P78">
        <f t="shared" si="6"/>
        <v>30.67</v>
      </c>
      <c r="Q78" s="17" t="s">
        <v>8308</v>
      </c>
      <c r="R78" t="s">
        <v>8310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5">
        <f t="shared" si="5"/>
        <v>393</v>
      </c>
      <c r="P79">
        <f t="shared" si="6"/>
        <v>60.38</v>
      </c>
      <c r="Q79" s="17" t="s">
        <v>8308</v>
      </c>
      <c r="R79" t="s">
        <v>8310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5">
        <f t="shared" si="5"/>
        <v>2702</v>
      </c>
      <c r="P80">
        <f t="shared" si="6"/>
        <v>38.6</v>
      </c>
      <c r="Q80" s="17" t="s">
        <v>8308</v>
      </c>
      <c r="R80" t="s">
        <v>8310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5">
        <f t="shared" si="5"/>
        <v>127</v>
      </c>
      <c r="P81">
        <f t="shared" si="6"/>
        <v>40.270000000000003</v>
      </c>
      <c r="Q81" s="17" t="s">
        <v>8308</v>
      </c>
      <c r="R81" t="s">
        <v>8310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5">
        <f t="shared" si="5"/>
        <v>107</v>
      </c>
      <c r="P82">
        <f t="shared" si="6"/>
        <v>273.83</v>
      </c>
      <c r="Q82" s="17" t="s">
        <v>8308</v>
      </c>
      <c r="R82" t="s">
        <v>8310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5">
        <f t="shared" si="5"/>
        <v>198</v>
      </c>
      <c r="P83">
        <f t="shared" si="6"/>
        <v>53.04</v>
      </c>
      <c r="Q83" s="17" t="s">
        <v>8308</v>
      </c>
      <c r="R83" t="s">
        <v>8310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5">
        <f t="shared" si="5"/>
        <v>100</v>
      </c>
      <c r="P84">
        <f t="shared" si="6"/>
        <v>40.01</v>
      </c>
      <c r="Q84" s="17" t="s">
        <v>8308</v>
      </c>
      <c r="R84" t="s">
        <v>8310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5">
        <f t="shared" si="5"/>
        <v>103</v>
      </c>
      <c r="P85">
        <f t="shared" si="6"/>
        <v>15.77</v>
      </c>
      <c r="Q85" s="17" t="s">
        <v>8308</v>
      </c>
      <c r="R85" t="s">
        <v>8310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5">
        <f t="shared" si="5"/>
        <v>100</v>
      </c>
      <c r="P86">
        <f t="shared" si="6"/>
        <v>71.430000000000007</v>
      </c>
      <c r="Q86" s="17" t="s">
        <v>8308</v>
      </c>
      <c r="R86" t="s">
        <v>8310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5">
        <f t="shared" si="5"/>
        <v>126</v>
      </c>
      <c r="P87">
        <f t="shared" si="6"/>
        <v>71.709999999999994</v>
      </c>
      <c r="Q87" s="17" t="s">
        <v>8308</v>
      </c>
      <c r="R87" t="s">
        <v>8310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5">
        <f t="shared" si="5"/>
        <v>106</v>
      </c>
      <c r="P88">
        <f t="shared" si="6"/>
        <v>375.76</v>
      </c>
      <c r="Q88" s="17" t="s">
        <v>8308</v>
      </c>
      <c r="R88" t="s">
        <v>8310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5">
        <f t="shared" si="5"/>
        <v>105</v>
      </c>
      <c r="P89">
        <f t="shared" si="6"/>
        <v>104.6</v>
      </c>
      <c r="Q89" s="17" t="s">
        <v>8308</v>
      </c>
      <c r="R89" t="s">
        <v>8310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5">
        <f t="shared" si="5"/>
        <v>103</v>
      </c>
      <c r="P90">
        <f t="shared" si="6"/>
        <v>60</v>
      </c>
      <c r="Q90" s="17" t="s">
        <v>8308</v>
      </c>
      <c r="R90" t="s">
        <v>8310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5">
        <f t="shared" si="5"/>
        <v>115</v>
      </c>
      <c r="P91">
        <f t="shared" si="6"/>
        <v>123.29</v>
      </c>
      <c r="Q91" s="17" t="s">
        <v>8308</v>
      </c>
      <c r="R91" t="s">
        <v>8310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5">
        <f t="shared" si="5"/>
        <v>100</v>
      </c>
      <c r="P92">
        <f t="shared" si="6"/>
        <v>31.38</v>
      </c>
      <c r="Q92" s="17" t="s">
        <v>8308</v>
      </c>
      <c r="R92" t="s">
        <v>8310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5">
        <f t="shared" si="5"/>
        <v>120</v>
      </c>
      <c r="P93">
        <f t="shared" si="6"/>
        <v>78.260000000000005</v>
      </c>
      <c r="Q93" s="17" t="s">
        <v>8308</v>
      </c>
      <c r="R93" t="s">
        <v>8310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5">
        <f t="shared" si="5"/>
        <v>105</v>
      </c>
      <c r="P94">
        <f t="shared" si="6"/>
        <v>122.33</v>
      </c>
      <c r="Q94" s="17" t="s">
        <v>8308</v>
      </c>
      <c r="R94" t="s">
        <v>8310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5">
        <f t="shared" si="5"/>
        <v>111</v>
      </c>
      <c r="P95">
        <f t="shared" si="6"/>
        <v>73.73</v>
      </c>
      <c r="Q95" s="17" t="s">
        <v>8308</v>
      </c>
      <c r="R95" t="s">
        <v>8310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5">
        <f t="shared" si="5"/>
        <v>104</v>
      </c>
      <c r="P96">
        <f t="shared" si="6"/>
        <v>21.67</v>
      </c>
      <c r="Q96" s="17" t="s">
        <v>8308</v>
      </c>
      <c r="R96" t="s">
        <v>8310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5">
        <f t="shared" si="5"/>
        <v>131</v>
      </c>
      <c r="P97">
        <f t="shared" si="6"/>
        <v>21.9</v>
      </c>
      <c r="Q97" s="17" t="s">
        <v>8308</v>
      </c>
      <c r="R97" t="s">
        <v>8310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5">
        <f t="shared" si="5"/>
        <v>115</v>
      </c>
      <c r="P98">
        <f t="shared" si="6"/>
        <v>50.59</v>
      </c>
      <c r="Q98" s="17" t="s">
        <v>8308</v>
      </c>
      <c r="R98" t="s">
        <v>8310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5">
        <f t="shared" si="5"/>
        <v>106</v>
      </c>
      <c r="P99">
        <f t="shared" si="6"/>
        <v>53.13</v>
      </c>
      <c r="Q99" s="17" t="s">
        <v>8308</v>
      </c>
      <c r="R99" t="s">
        <v>8310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5">
        <f t="shared" si="5"/>
        <v>106</v>
      </c>
      <c r="P100">
        <f t="shared" si="6"/>
        <v>56.67</v>
      </c>
      <c r="Q100" s="17" t="s">
        <v>8308</v>
      </c>
      <c r="R100" t="s">
        <v>8310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5">
        <f t="shared" si="5"/>
        <v>106</v>
      </c>
      <c r="P101">
        <f t="shared" si="6"/>
        <v>40.78</v>
      </c>
      <c r="Q101" s="17" t="s">
        <v>8308</v>
      </c>
      <c r="R101" t="s">
        <v>8310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5">
        <f t="shared" si="5"/>
        <v>100</v>
      </c>
      <c r="P102">
        <f t="shared" si="6"/>
        <v>192.31</v>
      </c>
      <c r="Q102" s="17" t="s">
        <v>8308</v>
      </c>
      <c r="R102" t="s">
        <v>8310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5">
        <f t="shared" si="5"/>
        <v>100</v>
      </c>
      <c r="P103">
        <f t="shared" si="6"/>
        <v>100</v>
      </c>
      <c r="Q103" s="17" t="s">
        <v>8308</v>
      </c>
      <c r="R103" t="s">
        <v>8310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5">
        <f t="shared" si="5"/>
        <v>128</v>
      </c>
      <c r="P104">
        <f t="shared" si="6"/>
        <v>117.92</v>
      </c>
      <c r="Q104" s="17" t="s">
        <v>8308</v>
      </c>
      <c r="R104" t="s">
        <v>8310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5">
        <f t="shared" si="5"/>
        <v>105</v>
      </c>
      <c r="P105">
        <f t="shared" si="6"/>
        <v>27.9</v>
      </c>
      <c r="Q105" s="17" t="s">
        <v>8308</v>
      </c>
      <c r="R105" t="s">
        <v>8310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5">
        <f t="shared" si="5"/>
        <v>120</v>
      </c>
      <c r="P106">
        <f t="shared" si="6"/>
        <v>60</v>
      </c>
      <c r="Q106" s="17" t="s">
        <v>8308</v>
      </c>
      <c r="R106" t="s">
        <v>8310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5">
        <f t="shared" si="5"/>
        <v>107</v>
      </c>
      <c r="P107">
        <f t="shared" si="6"/>
        <v>39.380000000000003</v>
      </c>
      <c r="Q107" s="17" t="s">
        <v>8308</v>
      </c>
      <c r="R107" t="s">
        <v>8310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5">
        <f t="shared" si="5"/>
        <v>101</v>
      </c>
      <c r="P108">
        <f t="shared" si="6"/>
        <v>186.11</v>
      </c>
      <c r="Q108" s="17" t="s">
        <v>8308</v>
      </c>
      <c r="R108" t="s">
        <v>8310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5">
        <f t="shared" si="5"/>
        <v>102</v>
      </c>
      <c r="P109">
        <f t="shared" si="6"/>
        <v>111.38</v>
      </c>
      <c r="Q109" s="17" t="s">
        <v>8308</v>
      </c>
      <c r="R109" t="s">
        <v>8310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5">
        <f t="shared" si="5"/>
        <v>247</v>
      </c>
      <c r="P110">
        <f t="shared" si="6"/>
        <v>78.72</v>
      </c>
      <c r="Q110" s="17" t="s">
        <v>8308</v>
      </c>
      <c r="R110" t="s">
        <v>8310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5">
        <f t="shared" si="5"/>
        <v>220</v>
      </c>
      <c r="P111">
        <f t="shared" si="6"/>
        <v>46.7</v>
      </c>
      <c r="Q111" s="17" t="s">
        <v>8308</v>
      </c>
      <c r="R111" t="s">
        <v>8310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5">
        <f t="shared" si="5"/>
        <v>131</v>
      </c>
      <c r="P112">
        <f t="shared" si="6"/>
        <v>65.38</v>
      </c>
      <c r="Q112" s="17" t="s">
        <v>8308</v>
      </c>
      <c r="R112" t="s">
        <v>8310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5">
        <f t="shared" si="5"/>
        <v>155</v>
      </c>
      <c r="P113">
        <f t="shared" si="6"/>
        <v>102.08</v>
      </c>
      <c r="Q113" s="17" t="s">
        <v>8308</v>
      </c>
      <c r="R113" t="s">
        <v>8310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5">
        <f t="shared" si="5"/>
        <v>104</v>
      </c>
      <c r="P114">
        <f t="shared" si="6"/>
        <v>64.2</v>
      </c>
      <c r="Q114" s="17" t="s">
        <v>8308</v>
      </c>
      <c r="R114" t="s">
        <v>8310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5">
        <f t="shared" si="5"/>
        <v>141</v>
      </c>
      <c r="P115">
        <f t="shared" si="6"/>
        <v>90.38</v>
      </c>
      <c r="Q115" s="17" t="s">
        <v>8308</v>
      </c>
      <c r="R115" t="s">
        <v>8310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5">
        <f t="shared" si="5"/>
        <v>103</v>
      </c>
      <c r="P116">
        <f t="shared" si="6"/>
        <v>88.57</v>
      </c>
      <c r="Q116" s="17" t="s">
        <v>8308</v>
      </c>
      <c r="R116" t="s">
        <v>8310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5">
        <f t="shared" si="5"/>
        <v>140</v>
      </c>
      <c r="P117">
        <f t="shared" si="6"/>
        <v>28.73</v>
      </c>
      <c r="Q117" s="17" t="s">
        <v>8308</v>
      </c>
      <c r="R117" t="s">
        <v>8310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5">
        <f t="shared" si="5"/>
        <v>114</v>
      </c>
      <c r="P118">
        <f t="shared" si="6"/>
        <v>69.790000000000006</v>
      </c>
      <c r="Q118" s="17" t="s">
        <v>8308</v>
      </c>
      <c r="R118" t="s">
        <v>8310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5">
        <f t="shared" si="5"/>
        <v>100</v>
      </c>
      <c r="P119">
        <f t="shared" si="6"/>
        <v>167.49</v>
      </c>
      <c r="Q119" s="17" t="s">
        <v>8308</v>
      </c>
      <c r="R119" t="s">
        <v>8310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5">
        <f t="shared" si="5"/>
        <v>113</v>
      </c>
      <c r="P120">
        <f t="shared" si="6"/>
        <v>144.91</v>
      </c>
      <c r="Q120" s="17" t="s">
        <v>8308</v>
      </c>
      <c r="R120" t="s">
        <v>8310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5">
        <f t="shared" si="5"/>
        <v>105</v>
      </c>
      <c r="P121">
        <f t="shared" si="6"/>
        <v>91.84</v>
      </c>
      <c r="Q121" s="17" t="s">
        <v>8308</v>
      </c>
      <c r="R121" t="s">
        <v>8310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5">
        <f t="shared" si="5"/>
        <v>0</v>
      </c>
      <c r="P122">
        <f t="shared" si="6"/>
        <v>10</v>
      </c>
      <c r="Q122" s="17" t="s">
        <v>8308</v>
      </c>
      <c r="R122" t="s">
        <v>8311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5">
        <f t="shared" si="5"/>
        <v>0</v>
      </c>
      <c r="P123">
        <f t="shared" si="6"/>
        <v>1</v>
      </c>
      <c r="Q123" s="17" t="s">
        <v>8308</v>
      </c>
      <c r="R123" t="s">
        <v>8311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5">
        <f t="shared" si="5"/>
        <v>0</v>
      </c>
      <c r="P124">
        <f t="shared" si="6"/>
        <v>0</v>
      </c>
      <c r="Q124" s="17" t="s">
        <v>8308</v>
      </c>
      <c r="R124" t="s">
        <v>8311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5">
        <f t="shared" si="5"/>
        <v>0</v>
      </c>
      <c r="P125">
        <f t="shared" si="6"/>
        <v>25.17</v>
      </c>
      <c r="Q125" s="17" t="s">
        <v>8308</v>
      </c>
      <c r="R125" t="s">
        <v>8311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5">
        <f t="shared" si="5"/>
        <v>0</v>
      </c>
      <c r="P126">
        <f t="shared" si="6"/>
        <v>0</v>
      </c>
      <c r="Q126" s="17" t="s">
        <v>8308</v>
      </c>
      <c r="R126" t="s">
        <v>8311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5">
        <f t="shared" si="5"/>
        <v>14</v>
      </c>
      <c r="P127">
        <f t="shared" si="6"/>
        <v>11.67</v>
      </c>
      <c r="Q127" s="17" t="s">
        <v>8308</v>
      </c>
      <c r="R127" t="s">
        <v>8311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5">
        <f t="shared" si="5"/>
        <v>6</v>
      </c>
      <c r="P128">
        <f t="shared" si="6"/>
        <v>106.69</v>
      </c>
      <c r="Q128" s="17" t="s">
        <v>8308</v>
      </c>
      <c r="R128" t="s">
        <v>8311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5">
        <f t="shared" si="5"/>
        <v>2</v>
      </c>
      <c r="P129">
        <f t="shared" si="6"/>
        <v>47.5</v>
      </c>
      <c r="Q129" s="17" t="s">
        <v>8308</v>
      </c>
      <c r="R129" t="s">
        <v>8311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5">
        <f t="shared" si="5"/>
        <v>2</v>
      </c>
      <c r="P130">
        <f t="shared" si="6"/>
        <v>311.17</v>
      </c>
      <c r="Q130" s="17" t="s">
        <v>8308</v>
      </c>
      <c r="R130" t="s">
        <v>8311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5">
        <f t="shared" ref="O131:O194" si="10">ROUND(E131/D131*100,0)</f>
        <v>0</v>
      </c>
      <c r="P131">
        <f t="shared" ref="P131:P194" si="11">IFERROR(ROUND(E131/L131,2),0)</f>
        <v>0</v>
      </c>
      <c r="Q131" s="17" t="s">
        <v>8308</v>
      </c>
      <c r="R131" t="s">
        <v>8311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5">
        <f t="shared" si="10"/>
        <v>0</v>
      </c>
      <c r="P132">
        <f t="shared" si="11"/>
        <v>0</v>
      </c>
      <c r="Q132" s="17" t="s">
        <v>8308</v>
      </c>
      <c r="R132" t="s">
        <v>8311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5">
        <f t="shared" si="10"/>
        <v>0</v>
      </c>
      <c r="P133">
        <f t="shared" si="11"/>
        <v>0</v>
      </c>
      <c r="Q133" s="17" t="s">
        <v>8308</v>
      </c>
      <c r="R133" t="s">
        <v>8311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5">
        <f t="shared" si="10"/>
        <v>10</v>
      </c>
      <c r="P134">
        <f t="shared" si="11"/>
        <v>94.51</v>
      </c>
      <c r="Q134" s="17" t="s">
        <v>8308</v>
      </c>
      <c r="R134" t="s">
        <v>8311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5">
        <f t="shared" si="10"/>
        <v>0</v>
      </c>
      <c r="P135">
        <f t="shared" si="11"/>
        <v>0</v>
      </c>
      <c r="Q135" s="17" t="s">
        <v>8308</v>
      </c>
      <c r="R135" t="s">
        <v>8311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5">
        <f t="shared" si="10"/>
        <v>0</v>
      </c>
      <c r="P136">
        <f t="shared" si="11"/>
        <v>0</v>
      </c>
      <c r="Q136" s="17" t="s">
        <v>8308</v>
      </c>
      <c r="R136" t="s">
        <v>8311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5">
        <f t="shared" si="10"/>
        <v>13</v>
      </c>
      <c r="P137">
        <f t="shared" si="11"/>
        <v>80.599999999999994</v>
      </c>
      <c r="Q137" s="17" t="s">
        <v>8308</v>
      </c>
      <c r="R137" t="s">
        <v>8311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5">
        <f t="shared" si="10"/>
        <v>0</v>
      </c>
      <c r="P138">
        <f t="shared" si="11"/>
        <v>0</v>
      </c>
      <c r="Q138" s="17" t="s">
        <v>8308</v>
      </c>
      <c r="R138" t="s">
        <v>8311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5">
        <f t="shared" si="10"/>
        <v>0</v>
      </c>
      <c r="P139">
        <f t="shared" si="11"/>
        <v>0</v>
      </c>
      <c r="Q139" s="17" t="s">
        <v>8308</v>
      </c>
      <c r="R139" t="s">
        <v>8311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5">
        <f t="shared" si="10"/>
        <v>3</v>
      </c>
      <c r="P140">
        <f t="shared" si="11"/>
        <v>81.239999999999995</v>
      </c>
      <c r="Q140" s="17" t="s">
        <v>8308</v>
      </c>
      <c r="R140" t="s">
        <v>8311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5">
        <f t="shared" si="10"/>
        <v>100</v>
      </c>
      <c r="P141">
        <f t="shared" si="11"/>
        <v>500</v>
      </c>
      <c r="Q141" s="17" t="s">
        <v>8308</v>
      </c>
      <c r="R141" t="s">
        <v>8311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5">
        <f t="shared" si="10"/>
        <v>0</v>
      </c>
      <c r="P142">
        <f t="shared" si="11"/>
        <v>0</v>
      </c>
      <c r="Q142" s="17" t="s">
        <v>8308</v>
      </c>
      <c r="R142" t="s">
        <v>8311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5">
        <f t="shared" si="10"/>
        <v>11</v>
      </c>
      <c r="P143">
        <f t="shared" si="11"/>
        <v>46.18</v>
      </c>
      <c r="Q143" s="17" t="s">
        <v>8308</v>
      </c>
      <c r="R143" t="s">
        <v>8311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5">
        <f t="shared" si="10"/>
        <v>0</v>
      </c>
      <c r="P144">
        <f t="shared" si="11"/>
        <v>10</v>
      </c>
      <c r="Q144" s="17" t="s">
        <v>8308</v>
      </c>
      <c r="R144" t="s">
        <v>8311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5">
        <f t="shared" si="10"/>
        <v>0</v>
      </c>
      <c r="P145">
        <f t="shared" si="11"/>
        <v>0</v>
      </c>
      <c r="Q145" s="17" t="s">
        <v>8308</v>
      </c>
      <c r="R145" t="s">
        <v>8311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5">
        <f t="shared" si="10"/>
        <v>28</v>
      </c>
      <c r="P146">
        <f t="shared" si="11"/>
        <v>55.95</v>
      </c>
      <c r="Q146" s="17" t="s">
        <v>8308</v>
      </c>
      <c r="R146" t="s">
        <v>8311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5">
        <f t="shared" si="10"/>
        <v>8</v>
      </c>
      <c r="P147">
        <f t="shared" si="11"/>
        <v>37.56</v>
      </c>
      <c r="Q147" s="17" t="s">
        <v>8308</v>
      </c>
      <c r="R147" t="s">
        <v>8311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5">
        <f t="shared" si="10"/>
        <v>1</v>
      </c>
      <c r="P148">
        <f t="shared" si="11"/>
        <v>38.33</v>
      </c>
      <c r="Q148" s="17" t="s">
        <v>8308</v>
      </c>
      <c r="R148" t="s">
        <v>8311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5">
        <f t="shared" si="10"/>
        <v>0</v>
      </c>
      <c r="P149">
        <f t="shared" si="11"/>
        <v>0</v>
      </c>
      <c r="Q149" s="17" t="s">
        <v>8308</v>
      </c>
      <c r="R149" t="s">
        <v>8311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5">
        <f t="shared" si="10"/>
        <v>0</v>
      </c>
      <c r="P150">
        <f t="shared" si="11"/>
        <v>20</v>
      </c>
      <c r="Q150" s="17" t="s">
        <v>8308</v>
      </c>
      <c r="R150" t="s">
        <v>8311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5">
        <f t="shared" si="10"/>
        <v>1</v>
      </c>
      <c r="P151">
        <f t="shared" si="11"/>
        <v>15.33</v>
      </c>
      <c r="Q151" s="17" t="s">
        <v>8308</v>
      </c>
      <c r="R151" t="s">
        <v>8311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5">
        <f t="shared" si="10"/>
        <v>23</v>
      </c>
      <c r="P152">
        <f t="shared" si="11"/>
        <v>449.43</v>
      </c>
      <c r="Q152" s="17" t="s">
        <v>8308</v>
      </c>
      <c r="R152" t="s">
        <v>8311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5">
        <f t="shared" si="10"/>
        <v>0</v>
      </c>
      <c r="P153">
        <f t="shared" si="11"/>
        <v>28</v>
      </c>
      <c r="Q153" s="17" t="s">
        <v>8308</v>
      </c>
      <c r="R153" t="s">
        <v>8311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5">
        <f t="shared" si="10"/>
        <v>0</v>
      </c>
      <c r="P154">
        <f t="shared" si="11"/>
        <v>15</v>
      </c>
      <c r="Q154" s="17" t="s">
        <v>8308</v>
      </c>
      <c r="R154" t="s">
        <v>8311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5">
        <f t="shared" si="10"/>
        <v>1</v>
      </c>
      <c r="P155">
        <f t="shared" si="11"/>
        <v>35.9</v>
      </c>
      <c r="Q155" s="17" t="s">
        <v>8308</v>
      </c>
      <c r="R155" t="s">
        <v>8311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5">
        <f t="shared" si="10"/>
        <v>3</v>
      </c>
      <c r="P156">
        <f t="shared" si="11"/>
        <v>13.33</v>
      </c>
      <c r="Q156" s="17" t="s">
        <v>8308</v>
      </c>
      <c r="R156" t="s">
        <v>8311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5">
        <f t="shared" si="10"/>
        <v>0</v>
      </c>
      <c r="P157">
        <f t="shared" si="11"/>
        <v>20.25</v>
      </c>
      <c r="Q157" s="17" t="s">
        <v>8308</v>
      </c>
      <c r="R157" t="s">
        <v>8311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5">
        <f t="shared" si="10"/>
        <v>5</v>
      </c>
      <c r="P158">
        <f t="shared" si="11"/>
        <v>119</v>
      </c>
      <c r="Q158" s="17" t="s">
        <v>8308</v>
      </c>
      <c r="R158" t="s">
        <v>8311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5">
        <f t="shared" si="10"/>
        <v>0</v>
      </c>
      <c r="P159">
        <f t="shared" si="11"/>
        <v>4</v>
      </c>
      <c r="Q159" s="17" t="s">
        <v>8308</v>
      </c>
      <c r="R159" t="s">
        <v>8311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5">
        <f t="shared" si="10"/>
        <v>0</v>
      </c>
      <c r="P160">
        <f t="shared" si="11"/>
        <v>0</v>
      </c>
      <c r="Q160" s="17" t="s">
        <v>8308</v>
      </c>
      <c r="R160" t="s">
        <v>8311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5">
        <f t="shared" si="10"/>
        <v>0</v>
      </c>
      <c r="P161">
        <f t="shared" si="11"/>
        <v>10</v>
      </c>
      <c r="Q161" s="17" t="s">
        <v>8308</v>
      </c>
      <c r="R161" t="s">
        <v>8311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5">
        <f t="shared" si="10"/>
        <v>0</v>
      </c>
      <c r="P162">
        <f t="shared" si="11"/>
        <v>0</v>
      </c>
      <c r="Q162" s="17" t="s">
        <v>8308</v>
      </c>
      <c r="R162" t="s">
        <v>8312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5">
        <f t="shared" si="10"/>
        <v>0</v>
      </c>
      <c r="P163">
        <f t="shared" si="11"/>
        <v>5</v>
      </c>
      <c r="Q163" s="17" t="s">
        <v>8308</v>
      </c>
      <c r="R163" t="s">
        <v>8312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5">
        <f t="shared" si="10"/>
        <v>16</v>
      </c>
      <c r="P164">
        <f t="shared" si="11"/>
        <v>43.5</v>
      </c>
      <c r="Q164" s="17" t="s">
        <v>8308</v>
      </c>
      <c r="R164" t="s">
        <v>8312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5">
        <f t="shared" si="10"/>
        <v>0</v>
      </c>
      <c r="P165">
        <f t="shared" si="11"/>
        <v>0</v>
      </c>
      <c r="Q165" s="17" t="s">
        <v>8308</v>
      </c>
      <c r="R165" t="s">
        <v>8312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5">
        <f t="shared" si="10"/>
        <v>1</v>
      </c>
      <c r="P166">
        <f t="shared" si="11"/>
        <v>91.43</v>
      </c>
      <c r="Q166" s="17" t="s">
        <v>8308</v>
      </c>
      <c r="R166" t="s">
        <v>8312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5">
        <f t="shared" si="10"/>
        <v>0</v>
      </c>
      <c r="P167">
        <f t="shared" si="11"/>
        <v>0</v>
      </c>
      <c r="Q167" s="17" t="s">
        <v>8308</v>
      </c>
      <c r="R167" t="s">
        <v>8312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5">
        <f t="shared" si="10"/>
        <v>60</v>
      </c>
      <c r="P168">
        <f t="shared" si="11"/>
        <v>3000</v>
      </c>
      <c r="Q168" s="17" t="s">
        <v>8308</v>
      </c>
      <c r="R168" t="s">
        <v>8312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5">
        <f t="shared" si="10"/>
        <v>0</v>
      </c>
      <c r="P169">
        <f t="shared" si="11"/>
        <v>5.5</v>
      </c>
      <c r="Q169" s="17" t="s">
        <v>8308</v>
      </c>
      <c r="R169" t="s">
        <v>8312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5">
        <f t="shared" si="10"/>
        <v>4</v>
      </c>
      <c r="P170">
        <f t="shared" si="11"/>
        <v>108.33</v>
      </c>
      <c r="Q170" s="17" t="s">
        <v>8308</v>
      </c>
      <c r="R170" t="s">
        <v>8312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5">
        <f t="shared" si="10"/>
        <v>22</v>
      </c>
      <c r="P171">
        <f t="shared" si="11"/>
        <v>56</v>
      </c>
      <c r="Q171" s="17" t="s">
        <v>8308</v>
      </c>
      <c r="R171" t="s">
        <v>8312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5">
        <f t="shared" si="10"/>
        <v>3</v>
      </c>
      <c r="P172">
        <f t="shared" si="11"/>
        <v>32.5</v>
      </c>
      <c r="Q172" s="17" t="s">
        <v>8308</v>
      </c>
      <c r="R172" t="s">
        <v>8312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5">
        <f t="shared" si="10"/>
        <v>0</v>
      </c>
      <c r="P173">
        <f t="shared" si="11"/>
        <v>1</v>
      </c>
      <c r="Q173" s="17" t="s">
        <v>8308</v>
      </c>
      <c r="R173" t="s">
        <v>8312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5">
        <f t="shared" si="10"/>
        <v>0</v>
      </c>
      <c r="P174">
        <f t="shared" si="11"/>
        <v>0</v>
      </c>
      <c r="Q174" s="17" t="s">
        <v>8308</v>
      </c>
      <c r="R174" t="s">
        <v>8312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5">
        <f t="shared" si="10"/>
        <v>0</v>
      </c>
      <c r="P175">
        <f t="shared" si="11"/>
        <v>0</v>
      </c>
      <c r="Q175" s="17" t="s">
        <v>8308</v>
      </c>
      <c r="R175" t="s">
        <v>8312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5">
        <f t="shared" si="10"/>
        <v>0</v>
      </c>
      <c r="P176">
        <f t="shared" si="11"/>
        <v>0</v>
      </c>
      <c r="Q176" s="17" t="s">
        <v>8308</v>
      </c>
      <c r="R176" t="s">
        <v>8312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5">
        <f t="shared" si="10"/>
        <v>6</v>
      </c>
      <c r="P177">
        <f t="shared" si="11"/>
        <v>49.88</v>
      </c>
      <c r="Q177" s="17" t="s">
        <v>8308</v>
      </c>
      <c r="R177" t="s">
        <v>8312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5">
        <f t="shared" si="10"/>
        <v>0</v>
      </c>
      <c r="P178">
        <f t="shared" si="11"/>
        <v>0</v>
      </c>
      <c r="Q178" s="17" t="s">
        <v>8308</v>
      </c>
      <c r="R178" t="s">
        <v>8312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5">
        <f t="shared" si="10"/>
        <v>40</v>
      </c>
      <c r="P179">
        <f t="shared" si="11"/>
        <v>25.71</v>
      </c>
      <c r="Q179" s="17" t="s">
        <v>8308</v>
      </c>
      <c r="R179" t="s">
        <v>8312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5">
        <f t="shared" si="10"/>
        <v>0</v>
      </c>
      <c r="P180">
        <f t="shared" si="11"/>
        <v>0</v>
      </c>
      <c r="Q180" s="17" t="s">
        <v>8308</v>
      </c>
      <c r="R180" t="s">
        <v>8312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5">
        <f t="shared" si="10"/>
        <v>20</v>
      </c>
      <c r="P181">
        <f t="shared" si="11"/>
        <v>100</v>
      </c>
      <c r="Q181" s="17" t="s">
        <v>8308</v>
      </c>
      <c r="R181" t="s">
        <v>8312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5">
        <f t="shared" si="10"/>
        <v>33</v>
      </c>
      <c r="P182">
        <f t="shared" si="11"/>
        <v>30.85</v>
      </c>
      <c r="Q182" s="17" t="s">
        <v>8308</v>
      </c>
      <c r="R182" t="s">
        <v>8312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5">
        <f t="shared" si="10"/>
        <v>21</v>
      </c>
      <c r="P183">
        <f t="shared" si="11"/>
        <v>180.5</v>
      </c>
      <c r="Q183" s="17" t="s">
        <v>8308</v>
      </c>
      <c r="R183" t="s">
        <v>8312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5">
        <f t="shared" si="10"/>
        <v>0</v>
      </c>
      <c r="P184">
        <f t="shared" si="11"/>
        <v>0</v>
      </c>
      <c r="Q184" s="17" t="s">
        <v>8308</v>
      </c>
      <c r="R184" t="s">
        <v>8312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5">
        <f t="shared" si="10"/>
        <v>36</v>
      </c>
      <c r="P185">
        <f t="shared" si="11"/>
        <v>373.5</v>
      </c>
      <c r="Q185" s="17" t="s">
        <v>8308</v>
      </c>
      <c r="R185" t="s">
        <v>8312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5">
        <f t="shared" si="10"/>
        <v>3</v>
      </c>
      <c r="P186">
        <f t="shared" si="11"/>
        <v>25.5</v>
      </c>
      <c r="Q186" s="17" t="s">
        <v>8308</v>
      </c>
      <c r="R186" t="s">
        <v>8312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5">
        <f t="shared" si="10"/>
        <v>6</v>
      </c>
      <c r="P187">
        <f t="shared" si="11"/>
        <v>220</v>
      </c>
      <c r="Q187" s="17" t="s">
        <v>8308</v>
      </c>
      <c r="R187" t="s">
        <v>8312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5">
        <f t="shared" si="10"/>
        <v>0</v>
      </c>
      <c r="P188">
        <f t="shared" si="11"/>
        <v>0</v>
      </c>
      <c r="Q188" s="17" t="s">
        <v>8308</v>
      </c>
      <c r="R188" t="s">
        <v>8312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5">
        <f t="shared" si="10"/>
        <v>16</v>
      </c>
      <c r="P189">
        <f t="shared" si="11"/>
        <v>160</v>
      </c>
      <c r="Q189" s="17" t="s">
        <v>8308</v>
      </c>
      <c r="R189" t="s">
        <v>8312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5">
        <f t="shared" si="10"/>
        <v>0</v>
      </c>
      <c r="P190">
        <f t="shared" si="11"/>
        <v>0</v>
      </c>
      <c r="Q190" s="17" t="s">
        <v>8308</v>
      </c>
      <c r="R190" t="s">
        <v>8312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5">
        <f t="shared" si="10"/>
        <v>0</v>
      </c>
      <c r="P191">
        <f t="shared" si="11"/>
        <v>69</v>
      </c>
      <c r="Q191" s="17" t="s">
        <v>8308</v>
      </c>
      <c r="R191" t="s">
        <v>8312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5">
        <f t="shared" si="10"/>
        <v>0</v>
      </c>
      <c r="P192">
        <f t="shared" si="11"/>
        <v>50</v>
      </c>
      <c r="Q192" s="17" t="s">
        <v>8308</v>
      </c>
      <c r="R192" t="s">
        <v>8312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5">
        <f t="shared" si="10"/>
        <v>5</v>
      </c>
      <c r="P193">
        <f t="shared" si="11"/>
        <v>83.33</v>
      </c>
      <c r="Q193" s="17" t="s">
        <v>8308</v>
      </c>
      <c r="R193" t="s">
        <v>8312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5">
        <f t="shared" si="10"/>
        <v>0</v>
      </c>
      <c r="P194">
        <f t="shared" si="11"/>
        <v>5.67</v>
      </c>
      <c r="Q194" s="17" t="s">
        <v>8308</v>
      </c>
      <c r="R194" t="s">
        <v>8312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5">
        <f t="shared" ref="O195:O258" si="15">ROUND(E195/D195*100,0)</f>
        <v>0</v>
      </c>
      <c r="P195">
        <f t="shared" ref="P195:P258" si="16">IFERROR(ROUND(E195/L195,2),0)</f>
        <v>0</v>
      </c>
      <c r="Q195" s="17" t="s">
        <v>8308</v>
      </c>
      <c r="R195" t="s">
        <v>8312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5">
        <f t="shared" si="15"/>
        <v>0</v>
      </c>
      <c r="P196">
        <f t="shared" si="16"/>
        <v>1</v>
      </c>
      <c r="Q196" s="17" t="s">
        <v>8308</v>
      </c>
      <c r="R196" t="s">
        <v>8312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5">
        <f t="shared" si="15"/>
        <v>0</v>
      </c>
      <c r="P197">
        <f t="shared" si="16"/>
        <v>0</v>
      </c>
      <c r="Q197" s="17" t="s">
        <v>8308</v>
      </c>
      <c r="R197" t="s">
        <v>8312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5">
        <f t="shared" si="15"/>
        <v>42</v>
      </c>
      <c r="P198">
        <f t="shared" si="16"/>
        <v>77.11</v>
      </c>
      <c r="Q198" s="17" t="s">
        <v>8308</v>
      </c>
      <c r="R198" t="s">
        <v>8312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5">
        <f t="shared" si="15"/>
        <v>10</v>
      </c>
      <c r="P199">
        <f t="shared" si="16"/>
        <v>32.75</v>
      </c>
      <c r="Q199" s="17" t="s">
        <v>8308</v>
      </c>
      <c r="R199" t="s">
        <v>8312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5">
        <f t="shared" si="15"/>
        <v>1</v>
      </c>
      <c r="P200">
        <f t="shared" si="16"/>
        <v>46.5</v>
      </c>
      <c r="Q200" s="17" t="s">
        <v>8308</v>
      </c>
      <c r="R200" t="s">
        <v>8312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5">
        <f t="shared" si="15"/>
        <v>0</v>
      </c>
      <c r="P201">
        <f t="shared" si="16"/>
        <v>0</v>
      </c>
      <c r="Q201" s="17" t="s">
        <v>8308</v>
      </c>
      <c r="R201" t="s">
        <v>8312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5">
        <f t="shared" si="15"/>
        <v>26</v>
      </c>
      <c r="P202">
        <f t="shared" si="16"/>
        <v>87.31</v>
      </c>
      <c r="Q202" s="17" t="s">
        <v>8308</v>
      </c>
      <c r="R202" t="s">
        <v>8312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5">
        <f t="shared" si="15"/>
        <v>58</v>
      </c>
      <c r="P203">
        <f t="shared" si="16"/>
        <v>54.29</v>
      </c>
      <c r="Q203" s="17" t="s">
        <v>8308</v>
      </c>
      <c r="R203" t="s">
        <v>8312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5">
        <f t="shared" si="15"/>
        <v>0</v>
      </c>
      <c r="P204">
        <f t="shared" si="16"/>
        <v>0</v>
      </c>
      <c r="Q204" s="17" t="s">
        <v>8308</v>
      </c>
      <c r="R204" t="s">
        <v>8312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5">
        <f t="shared" si="15"/>
        <v>30</v>
      </c>
      <c r="P205">
        <f t="shared" si="16"/>
        <v>93.25</v>
      </c>
      <c r="Q205" s="17" t="s">
        <v>8308</v>
      </c>
      <c r="R205" t="s">
        <v>8312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5">
        <f t="shared" si="15"/>
        <v>51</v>
      </c>
      <c r="P206">
        <f t="shared" si="16"/>
        <v>117.68</v>
      </c>
      <c r="Q206" s="17" t="s">
        <v>8308</v>
      </c>
      <c r="R206" t="s">
        <v>8312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5">
        <f t="shared" si="15"/>
        <v>16</v>
      </c>
      <c r="P207">
        <f t="shared" si="16"/>
        <v>76.47</v>
      </c>
      <c r="Q207" s="17" t="s">
        <v>8308</v>
      </c>
      <c r="R207" t="s">
        <v>8312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5">
        <f t="shared" si="15"/>
        <v>0</v>
      </c>
      <c r="P208">
        <f t="shared" si="16"/>
        <v>0</v>
      </c>
      <c r="Q208" s="17" t="s">
        <v>8308</v>
      </c>
      <c r="R208" t="s">
        <v>8312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5">
        <f t="shared" si="15"/>
        <v>15</v>
      </c>
      <c r="P209">
        <f t="shared" si="16"/>
        <v>163.85</v>
      </c>
      <c r="Q209" s="17" t="s">
        <v>8308</v>
      </c>
      <c r="R209" t="s">
        <v>8312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5">
        <f t="shared" si="15"/>
        <v>0</v>
      </c>
      <c r="P210">
        <f t="shared" si="16"/>
        <v>0</v>
      </c>
      <c r="Q210" s="17" t="s">
        <v>8308</v>
      </c>
      <c r="R210" t="s">
        <v>8312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5">
        <f t="shared" si="15"/>
        <v>0</v>
      </c>
      <c r="P211">
        <f t="shared" si="16"/>
        <v>0</v>
      </c>
      <c r="Q211" s="17" t="s">
        <v>8308</v>
      </c>
      <c r="R211" t="s">
        <v>8312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5">
        <f t="shared" si="15"/>
        <v>25</v>
      </c>
      <c r="P212">
        <f t="shared" si="16"/>
        <v>91.82</v>
      </c>
      <c r="Q212" s="17" t="s">
        <v>8308</v>
      </c>
      <c r="R212" t="s">
        <v>8312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5">
        <f t="shared" si="15"/>
        <v>45</v>
      </c>
      <c r="P213">
        <f t="shared" si="16"/>
        <v>185.83</v>
      </c>
      <c r="Q213" s="17" t="s">
        <v>8308</v>
      </c>
      <c r="R213" t="s">
        <v>8312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5">
        <f t="shared" si="15"/>
        <v>0</v>
      </c>
      <c r="P214">
        <f t="shared" si="16"/>
        <v>1</v>
      </c>
      <c r="Q214" s="17" t="s">
        <v>8308</v>
      </c>
      <c r="R214" t="s">
        <v>8312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5">
        <f t="shared" si="15"/>
        <v>0</v>
      </c>
      <c r="P215">
        <f t="shared" si="16"/>
        <v>20</v>
      </c>
      <c r="Q215" s="17" t="s">
        <v>8308</v>
      </c>
      <c r="R215" t="s">
        <v>8312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5">
        <f t="shared" si="15"/>
        <v>0</v>
      </c>
      <c r="P216">
        <f t="shared" si="16"/>
        <v>1</v>
      </c>
      <c r="Q216" s="17" t="s">
        <v>8308</v>
      </c>
      <c r="R216" t="s">
        <v>8312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5">
        <f t="shared" si="15"/>
        <v>0</v>
      </c>
      <c r="P217">
        <f t="shared" si="16"/>
        <v>10</v>
      </c>
      <c r="Q217" s="17" t="s">
        <v>8308</v>
      </c>
      <c r="R217" t="s">
        <v>8312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5">
        <f t="shared" si="15"/>
        <v>56</v>
      </c>
      <c r="P218">
        <f t="shared" si="16"/>
        <v>331.54</v>
      </c>
      <c r="Q218" s="17" t="s">
        <v>8308</v>
      </c>
      <c r="R218" t="s">
        <v>8312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5">
        <f t="shared" si="15"/>
        <v>12</v>
      </c>
      <c r="P219">
        <f t="shared" si="16"/>
        <v>314.29000000000002</v>
      </c>
      <c r="Q219" s="17" t="s">
        <v>8308</v>
      </c>
      <c r="R219" t="s">
        <v>8312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5">
        <f t="shared" si="15"/>
        <v>2</v>
      </c>
      <c r="P220">
        <f t="shared" si="16"/>
        <v>100</v>
      </c>
      <c r="Q220" s="17" t="s">
        <v>8308</v>
      </c>
      <c r="R220" t="s">
        <v>8312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5">
        <f t="shared" si="15"/>
        <v>18</v>
      </c>
      <c r="P221">
        <f t="shared" si="16"/>
        <v>115.99</v>
      </c>
      <c r="Q221" s="17" t="s">
        <v>8308</v>
      </c>
      <c r="R221" t="s">
        <v>8312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5">
        <f t="shared" si="15"/>
        <v>1</v>
      </c>
      <c r="P222">
        <f t="shared" si="16"/>
        <v>120</v>
      </c>
      <c r="Q222" s="17" t="s">
        <v>8308</v>
      </c>
      <c r="R222" t="s">
        <v>8312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5">
        <f t="shared" si="15"/>
        <v>0</v>
      </c>
      <c r="P223">
        <f t="shared" si="16"/>
        <v>0</v>
      </c>
      <c r="Q223" s="17" t="s">
        <v>8308</v>
      </c>
      <c r="R223" t="s">
        <v>8312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5">
        <f t="shared" si="15"/>
        <v>13</v>
      </c>
      <c r="P224">
        <f t="shared" si="16"/>
        <v>65</v>
      </c>
      <c r="Q224" s="17" t="s">
        <v>8308</v>
      </c>
      <c r="R224" t="s">
        <v>8312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5">
        <f t="shared" si="15"/>
        <v>0</v>
      </c>
      <c r="P225">
        <f t="shared" si="16"/>
        <v>0</v>
      </c>
      <c r="Q225" s="17" t="s">
        <v>8308</v>
      </c>
      <c r="R225" t="s">
        <v>8312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5">
        <f t="shared" si="15"/>
        <v>0</v>
      </c>
      <c r="P226">
        <f t="shared" si="16"/>
        <v>0</v>
      </c>
      <c r="Q226" s="17" t="s">
        <v>8308</v>
      </c>
      <c r="R226" t="s">
        <v>8312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5">
        <f t="shared" si="15"/>
        <v>0</v>
      </c>
      <c r="P227">
        <f t="shared" si="16"/>
        <v>0</v>
      </c>
      <c r="Q227" s="17" t="s">
        <v>8308</v>
      </c>
      <c r="R227" t="s">
        <v>8312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5">
        <f t="shared" si="15"/>
        <v>1</v>
      </c>
      <c r="P228">
        <f t="shared" si="16"/>
        <v>125</v>
      </c>
      <c r="Q228" s="17" t="s">
        <v>8308</v>
      </c>
      <c r="R228" t="s">
        <v>8312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5">
        <f t="shared" si="15"/>
        <v>0</v>
      </c>
      <c r="P229">
        <f t="shared" si="16"/>
        <v>0</v>
      </c>
      <c r="Q229" s="17" t="s">
        <v>8308</v>
      </c>
      <c r="R229" t="s">
        <v>8312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5">
        <f t="shared" si="15"/>
        <v>0</v>
      </c>
      <c r="P230">
        <f t="shared" si="16"/>
        <v>0</v>
      </c>
      <c r="Q230" s="17" t="s">
        <v>8308</v>
      </c>
      <c r="R230" t="s">
        <v>8312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5">
        <f t="shared" si="15"/>
        <v>0</v>
      </c>
      <c r="P231">
        <f t="shared" si="16"/>
        <v>0</v>
      </c>
      <c r="Q231" s="17" t="s">
        <v>8308</v>
      </c>
      <c r="R231" t="s">
        <v>8312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5">
        <f t="shared" si="15"/>
        <v>0</v>
      </c>
      <c r="P232">
        <f t="shared" si="16"/>
        <v>30</v>
      </c>
      <c r="Q232" s="17" t="s">
        <v>8308</v>
      </c>
      <c r="R232" t="s">
        <v>8312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5">
        <f t="shared" si="15"/>
        <v>0</v>
      </c>
      <c r="P233">
        <f t="shared" si="16"/>
        <v>0</v>
      </c>
      <c r="Q233" s="17" t="s">
        <v>8308</v>
      </c>
      <c r="R233" t="s">
        <v>8312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5">
        <f t="shared" si="15"/>
        <v>3</v>
      </c>
      <c r="P234">
        <f t="shared" si="16"/>
        <v>15.71</v>
      </c>
      <c r="Q234" s="17" t="s">
        <v>8308</v>
      </c>
      <c r="R234" t="s">
        <v>8312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5">
        <f t="shared" si="15"/>
        <v>0</v>
      </c>
      <c r="P235">
        <f t="shared" si="16"/>
        <v>0</v>
      </c>
      <c r="Q235" s="17" t="s">
        <v>8308</v>
      </c>
      <c r="R235" t="s">
        <v>8312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5">
        <f t="shared" si="15"/>
        <v>40</v>
      </c>
      <c r="P236">
        <f t="shared" si="16"/>
        <v>80.2</v>
      </c>
      <c r="Q236" s="17" t="s">
        <v>8308</v>
      </c>
      <c r="R236" t="s">
        <v>8312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5">
        <f t="shared" si="15"/>
        <v>0</v>
      </c>
      <c r="P237">
        <f t="shared" si="16"/>
        <v>0</v>
      </c>
      <c r="Q237" s="17" t="s">
        <v>8308</v>
      </c>
      <c r="R237" t="s">
        <v>8312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5">
        <f t="shared" si="15"/>
        <v>0</v>
      </c>
      <c r="P238">
        <f t="shared" si="16"/>
        <v>0</v>
      </c>
      <c r="Q238" s="17" t="s">
        <v>8308</v>
      </c>
      <c r="R238" t="s">
        <v>8312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5">
        <f t="shared" si="15"/>
        <v>0</v>
      </c>
      <c r="P239">
        <f t="shared" si="16"/>
        <v>50</v>
      </c>
      <c r="Q239" s="17" t="s">
        <v>8308</v>
      </c>
      <c r="R239" t="s">
        <v>8312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5">
        <f t="shared" si="15"/>
        <v>0</v>
      </c>
      <c r="P240">
        <f t="shared" si="16"/>
        <v>0</v>
      </c>
      <c r="Q240" s="17" t="s">
        <v>8308</v>
      </c>
      <c r="R240" t="s">
        <v>8312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5">
        <f t="shared" si="15"/>
        <v>25</v>
      </c>
      <c r="P241">
        <f t="shared" si="16"/>
        <v>50</v>
      </c>
      <c r="Q241" s="17" t="s">
        <v>8308</v>
      </c>
      <c r="R241" t="s">
        <v>8312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5">
        <f t="shared" si="15"/>
        <v>108</v>
      </c>
      <c r="P242">
        <f t="shared" si="16"/>
        <v>117.85</v>
      </c>
      <c r="Q242" s="17" t="s">
        <v>8308</v>
      </c>
      <c r="R242" t="s">
        <v>8313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5">
        <f t="shared" si="15"/>
        <v>113</v>
      </c>
      <c r="P243">
        <f t="shared" si="16"/>
        <v>109.04</v>
      </c>
      <c r="Q243" s="17" t="s">
        <v>8308</v>
      </c>
      <c r="R243" t="s">
        <v>8313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5">
        <f t="shared" si="15"/>
        <v>113</v>
      </c>
      <c r="P244">
        <f t="shared" si="16"/>
        <v>73.02</v>
      </c>
      <c r="Q244" s="17" t="s">
        <v>8308</v>
      </c>
      <c r="R244" t="s">
        <v>8313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5">
        <f t="shared" si="15"/>
        <v>103</v>
      </c>
      <c r="P245">
        <f t="shared" si="16"/>
        <v>78.2</v>
      </c>
      <c r="Q245" s="17" t="s">
        <v>8308</v>
      </c>
      <c r="R245" t="s">
        <v>8313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5">
        <f t="shared" si="15"/>
        <v>114</v>
      </c>
      <c r="P246">
        <f t="shared" si="16"/>
        <v>47.4</v>
      </c>
      <c r="Q246" s="17" t="s">
        <v>8308</v>
      </c>
      <c r="R246" t="s">
        <v>8313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5">
        <f t="shared" si="15"/>
        <v>104</v>
      </c>
      <c r="P247">
        <f t="shared" si="16"/>
        <v>54.02</v>
      </c>
      <c r="Q247" s="17" t="s">
        <v>8308</v>
      </c>
      <c r="R247" t="s">
        <v>8313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5">
        <f t="shared" si="15"/>
        <v>305</v>
      </c>
      <c r="P248">
        <f t="shared" si="16"/>
        <v>68.489999999999995</v>
      </c>
      <c r="Q248" s="17" t="s">
        <v>8308</v>
      </c>
      <c r="R248" t="s">
        <v>8313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5">
        <f t="shared" si="15"/>
        <v>134</v>
      </c>
      <c r="P249">
        <f t="shared" si="16"/>
        <v>108.15</v>
      </c>
      <c r="Q249" s="17" t="s">
        <v>8308</v>
      </c>
      <c r="R249" t="s">
        <v>8313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5">
        <f t="shared" si="15"/>
        <v>101</v>
      </c>
      <c r="P250">
        <f t="shared" si="16"/>
        <v>589.95000000000005</v>
      </c>
      <c r="Q250" s="17" t="s">
        <v>8308</v>
      </c>
      <c r="R250" t="s">
        <v>8313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5">
        <f t="shared" si="15"/>
        <v>113</v>
      </c>
      <c r="P251">
        <f t="shared" si="16"/>
        <v>48.05</v>
      </c>
      <c r="Q251" s="17" t="s">
        <v>8308</v>
      </c>
      <c r="R251" t="s">
        <v>8313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5">
        <f t="shared" si="15"/>
        <v>106</v>
      </c>
      <c r="P252">
        <f t="shared" si="16"/>
        <v>72.48</v>
      </c>
      <c r="Q252" s="17" t="s">
        <v>8308</v>
      </c>
      <c r="R252" t="s">
        <v>8313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5">
        <f t="shared" si="15"/>
        <v>126</v>
      </c>
      <c r="P253">
        <f t="shared" si="16"/>
        <v>57.08</v>
      </c>
      <c r="Q253" s="17" t="s">
        <v>8308</v>
      </c>
      <c r="R253" t="s">
        <v>8313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5">
        <f t="shared" si="15"/>
        <v>185</v>
      </c>
      <c r="P254">
        <f t="shared" si="16"/>
        <v>85.44</v>
      </c>
      <c r="Q254" s="17" t="s">
        <v>8308</v>
      </c>
      <c r="R254" t="s">
        <v>8313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5">
        <f t="shared" si="15"/>
        <v>101</v>
      </c>
      <c r="P255">
        <f t="shared" si="16"/>
        <v>215.86</v>
      </c>
      <c r="Q255" s="17" t="s">
        <v>8308</v>
      </c>
      <c r="R255" t="s">
        <v>8313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5">
        <f t="shared" si="15"/>
        <v>117</v>
      </c>
      <c r="P256">
        <f t="shared" si="16"/>
        <v>89.39</v>
      </c>
      <c r="Q256" s="17" t="s">
        <v>8308</v>
      </c>
      <c r="R256" t="s">
        <v>8313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5">
        <f t="shared" si="15"/>
        <v>107</v>
      </c>
      <c r="P257">
        <f t="shared" si="16"/>
        <v>45.42</v>
      </c>
      <c r="Q257" s="17" t="s">
        <v>8308</v>
      </c>
      <c r="R257" t="s">
        <v>8313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5">
        <f t="shared" si="15"/>
        <v>139</v>
      </c>
      <c r="P258">
        <f t="shared" si="16"/>
        <v>65.760000000000005</v>
      </c>
      <c r="Q258" s="17" t="s">
        <v>8308</v>
      </c>
      <c r="R258" t="s">
        <v>8313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5">
        <f t="shared" ref="O259:O322" si="20">ROUND(E259/D259*100,0)</f>
        <v>107</v>
      </c>
      <c r="P259">
        <f t="shared" ref="P259:P322" si="21">IFERROR(ROUND(E259/L259,2),0)</f>
        <v>66.7</v>
      </c>
      <c r="Q259" s="17" t="s">
        <v>8308</v>
      </c>
      <c r="R259" t="s">
        <v>8313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5">
        <f t="shared" si="20"/>
        <v>191</v>
      </c>
      <c r="P260">
        <f t="shared" si="21"/>
        <v>83.35</v>
      </c>
      <c r="Q260" s="17" t="s">
        <v>8308</v>
      </c>
      <c r="R260" t="s">
        <v>8313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5">
        <f t="shared" si="20"/>
        <v>132</v>
      </c>
      <c r="P261">
        <f t="shared" si="21"/>
        <v>105.05</v>
      </c>
      <c r="Q261" s="17" t="s">
        <v>8308</v>
      </c>
      <c r="R261" t="s">
        <v>8313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5">
        <f t="shared" si="20"/>
        <v>106</v>
      </c>
      <c r="P262">
        <f t="shared" si="21"/>
        <v>120.91</v>
      </c>
      <c r="Q262" s="17" t="s">
        <v>8308</v>
      </c>
      <c r="R262" t="s">
        <v>8313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5">
        <f t="shared" si="20"/>
        <v>107</v>
      </c>
      <c r="P263">
        <f t="shared" si="21"/>
        <v>97.64</v>
      </c>
      <c r="Q263" s="17" t="s">
        <v>8308</v>
      </c>
      <c r="R263" t="s">
        <v>8313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5">
        <f t="shared" si="20"/>
        <v>240</v>
      </c>
      <c r="P264">
        <f t="shared" si="21"/>
        <v>41.38</v>
      </c>
      <c r="Q264" s="17" t="s">
        <v>8308</v>
      </c>
      <c r="R264" t="s">
        <v>8313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5">
        <f t="shared" si="20"/>
        <v>118</v>
      </c>
      <c r="P265">
        <f t="shared" si="21"/>
        <v>30.65</v>
      </c>
      <c r="Q265" s="17" t="s">
        <v>8308</v>
      </c>
      <c r="R265" t="s">
        <v>8313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5">
        <f t="shared" si="20"/>
        <v>118</v>
      </c>
      <c r="P266">
        <f t="shared" si="21"/>
        <v>64.95</v>
      </c>
      <c r="Q266" s="17" t="s">
        <v>8308</v>
      </c>
      <c r="R266" t="s">
        <v>8313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5">
        <f t="shared" si="20"/>
        <v>111</v>
      </c>
      <c r="P267">
        <f t="shared" si="21"/>
        <v>95.78</v>
      </c>
      <c r="Q267" s="17" t="s">
        <v>8308</v>
      </c>
      <c r="R267" t="s">
        <v>8313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5">
        <f t="shared" si="20"/>
        <v>146</v>
      </c>
      <c r="P268">
        <f t="shared" si="21"/>
        <v>40.42</v>
      </c>
      <c r="Q268" s="17" t="s">
        <v>8308</v>
      </c>
      <c r="R268" t="s">
        <v>8313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5">
        <f t="shared" si="20"/>
        <v>132</v>
      </c>
      <c r="P269">
        <f t="shared" si="21"/>
        <v>78.58</v>
      </c>
      <c r="Q269" s="17" t="s">
        <v>8308</v>
      </c>
      <c r="R269" t="s">
        <v>8313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5">
        <f t="shared" si="20"/>
        <v>111</v>
      </c>
      <c r="P270">
        <f t="shared" si="21"/>
        <v>50.18</v>
      </c>
      <c r="Q270" s="17" t="s">
        <v>8308</v>
      </c>
      <c r="R270" t="s">
        <v>8313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5">
        <f t="shared" si="20"/>
        <v>147</v>
      </c>
      <c r="P271">
        <f t="shared" si="21"/>
        <v>92.25</v>
      </c>
      <c r="Q271" s="17" t="s">
        <v>8308</v>
      </c>
      <c r="R271" t="s">
        <v>8313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5">
        <f t="shared" si="20"/>
        <v>153</v>
      </c>
      <c r="P272">
        <f t="shared" si="21"/>
        <v>57.54</v>
      </c>
      <c r="Q272" s="17" t="s">
        <v>8308</v>
      </c>
      <c r="R272" t="s">
        <v>8313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5">
        <f t="shared" si="20"/>
        <v>105</v>
      </c>
      <c r="P273">
        <f t="shared" si="21"/>
        <v>109.42</v>
      </c>
      <c r="Q273" s="17" t="s">
        <v>8308</v>
      </c>
      <c r="R273" t="s">
        <v>8313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5">
        <f t="shared" si="20"/>
        <v>177</v>
      </c>
      <c r="P274">
        <f t="shared" si="21"/>
        <v>81.89</v>
      </c>
      <c r="Q274" s="17" t="s">
        <v>8308</v>
      </c>
      <c r="R274" t="s">
        <v>8313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5">
        <f t="shared" si="20"/>
        <v>108</v>
      </c>
      <c r="P275">
        <f t="shared" si="21"/>
        <v>45.67</v>
      </c>
      <c r="Q275" s="17" t="s">
        <v>8308</v>
      </c>
      <c r="R275" t="s">
        <v>8313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5">
        <f t="shared" si="20"/>
        <v>156</v>
      </c>
      <c r="P276">
        <f t="shared" si="21"/>
        <v>55.22</v>
      </c>
      <c r="Q276" s="17" t="s">
        <v>8308</v>
      </c>
      <c r="R276" t="s">
        <v>8313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5">
        <f t="shared" si="20"/>
        <v>108</v>
      </c>
      <c r="P277">
        <f t="shared" si="21"/>
        <v>65.3</v>
      </c>
      <c r="Q277" s="17" t="s">
        <v>8308</v>
      </c>
      <c r="R277" t="s">
        <v>8313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5">
        <f t="shared" si="20"/>
        <v>148</v>
      </c>
      <c r="P278">
        <f t="shared" si="21"/>
        <v>95.23</v>
      </c>
      <c r="Q278" s="17" t="s">
        <v>8308</v>
      </c>
      <c r="R278" t="s">
        <v>8313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5">
        <f t="shared" si="20"/>
        <v>110</v>
      </c>
      <c r="P279">
        <f t="shared" si="21"/>
        <v>75.44</v>
      </c>
      <c r="Q279" s="17" t="s">
        <v>8308</v>
      </c>
      <c r="R279" t="s">
        <v>8313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5">
        <f t="shared" si="20"/>
        <v>150</v>
      </c>
      <c r="P280">
        <f t="shared" si="21"/>
        <v>97.82</v>
      </c>
      <c r="Q280" s="17" t="s">
        <v>8308</v>
      </c>
      <c r="R280" t="s">
        <v>8313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5">
        <f t="shared" si="20"/>
        <v>157</v>
      </c>
      <c r="P281">
        <f t="shared" si="21"/>
        <v>87.69</v>
      </c>
      <c r="Q281" s="17" t="s">
        <v>8308</v>
      </c>
      <c r="R281" t="s">
        <v>8313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5">
        <f t="shared" si="20"/>
        <v>156</v>
      </c>
      <c r="P282">
        <f t="shared" si="21"/>
        <v>54.75</v>
      </c>
      <c r="Q282" s="17" t="s">
        <v>8308</v>
      </c>
      <c r="R282" t="s">
        <v>8313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5">
        <f t="shared" si="20"/>
        <v>121</v>
      </c>
      <c r="P283">
        <f t="shared" si="21"/>
        <v>83.95</v>
      </c>
      <c r="Q283" s="17" t="s">
        <v>8308</v>
      </c>
      <c r="R283" t="s">
        <v>8313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5">
        <f t="shared" si="20"/>
        <v>101</v>
      </c>
      <c r="P284">
        <f t="shared" si="21"/>
        <v>254.39</v>
      </c>
      <c r="Q284" s="17" t="s">
        <v>8308</v>
      </c>
      <c r="R284" t="s">
        <v>8313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5">
        <f t="shared" si="20"/>
        <v>114</v>
      </c>
      <c r="P285">
        <f t="shared" si="21"/>
        <v>101.83</v>
      </c>
      <c r="Q285" s="17" t="s">
        <v>8308</v>
      </c>
      <c r="R285" t="s">
        <v>8313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5">
        <f t="shared" si="20"/>
        <v>105</v>
      </c>
      <c r="P286">
        <f t="shared" si="21"/>
        <v>55.07</v>
      </c>
      <c r="Q286" s="17" t="s">
        <v>8308</v>
      </c>
      <c r="R286" t="s">
        <v>8313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5">
        <f t="shared" si="20"/>
        <v>229</v>
      </c>
      <c r="P287">
        <f t="shared" si="21"/>
        <v>56.9</v>
      </c>
      <c r="Q287" s="17" t="s">
        <v>8308</v>
      </c>
      <c r="R287" t="s">
        <v>8313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5">
        <f t="shared" si="20"/>
        <v>109</v>
      </c>
      <c r="P288">
        <f t="shared" si="21"/>
        <v>121.28</v>
      </c>
      <c r="Q288" s="17" t="s">
        <v>8308</v>
      </c>
      <c r="R288" t="s">
        <v>8313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5">
        <f t="shared" si="20"/>
        <v>176</v>
      </c>
      <c r="P289">
        <f t="shared" si="21"/>
        <v>91.19</v>
      </c>
      <c r="Q289" s="17" t="s">
        <v>8308</v>
      </c>
      <c r="R289" t="s">
        <v>8313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5">
        <f t="shared" si="20"/>
        <v>103</v>
      </c>
      <c r="P290">
        <f t="shared" si="21"/>
        <v>115.45</v>
      </c>
      <c r="Q290" s="17" t="s">
        <v>8308</v>
      </c>
      <c r="R290" t="s">
        <v>8313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5">
        <f t="shared" si="20"/>
        <v>105</v>
      </c>
      <c r="P291">
        <f t="shared" si="21"/>
        <v>67.77</v>
      </c>
      <c r="Q291" s="17" t="s">
        <v>8308</v>
      </c>
      <c r="R291" t="s">
        <v>8313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5">
        <f t="shared" si="20"/>
        <v>107</v>
      </c>
      <c r="P292">
        <f t="shared" si="21"/>
        <v>28.58</v>
      </c>
      <c r="Q292" s="17" t="s">
        <v>8308</v>
      </c>
      <c r="R292" t="s">
        <v>8313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5">
        <f t="shared" si="20"/>
        <v>120</v>
      </c>
      <c r="P293">
        <f t="shared" si="21"/>
        <v>46.88</v>
      </c>
      <c r="Q293" s="17" t="s">
        <v>8308</v>
      </c>
      <c r="R293" t="s">
        <v>8313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5">
        <f t="shared" si="20"/>
        <v>102</v>
      </c>
      <c r="P294">
        <f t="shared" si="21"/>
        <v>154.41999999999999</v>
      </c>
      <c r="Q294" s="17" t="s">
        <v>8308</v>
      </c>
      <c r="R294" t="s">
        <v>8313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5">
        <f t="shared" si="20"/>
        <v>101</v>
      </c>
      <c r="P295">
        <f t="shared" si="21"/>
        <v>201.22</v>
      </c>
      <c r="Q295" s="17" t="s">
        <v>8308</v>
      </c>
      <c r="R295" t="s">
        <v>8313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5">
        <f t="shared" si="20"/>
        <v>100</v>
      </c>
      <c r="P296">
        <f t="shared" si="21"/>
        <v>100</v>
      </c>
      <c r="Q296" s="17" t="s">
        <v>8308</v>
      </c>
      <c r="R296" t="s">
        <v>8313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5">
        <f t="shared" si="20"/>
        <v>133</v>
      </c>
      <c r="P297">
        <f t="shared" si="21"/>
        <v>100.08</v>
      </c>
      <c r="Q297" s="17" t="s">
        <v>8308</v>
      </c>
      <c r="R297" t="s">
        <v>8313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5">
        <f t="shared" si="20"/>
        <v>119</v>
      </c>
      <c r="P298">
        <f t="shared" si="21"/>
        <v>230.09</v>
      </c>
      <c r="Q298" s="17" t="s">
        <v>8308</v>
      </c>
      <c r="R298" t="s">
        <v>8313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5">
        <f t="shared" si="20"/>
        <v>101</v>
      </c>
      <c r="P299">
        <f t="shared" si="21"/>
        <v>141.75</v>
      </c>
      <c r="Q299" s="17" t="s">
        <v>8308</v>
      </c>
      <c r="R299" t="s">
        <v>8313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5">
        <f t="shared" si="20"/>
        <v>109</v>
      </c>
      <c r="P300">
        <f t="shared" si="21"/>
        <v>56.34</v>
      </c>
      <c r="Q300" s="17" t="s">
        <v>8308</v>
      </c>
      <c r="R300" t="s">
        <v>8313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5">
        <f t="shared" si="20"/>
        <v>179</v>
      </c>
      <c r="P301">
        <f t="shared" si="21"/>
        <v>73.34</v>
      </c>
      <c r="Q301" s="17" t="s">
        <v>8308</v>
      </c>
      <c r="R301" t="s">
        <v>8313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5">
        <f t="shared" si="20"/>
        <v>102</v>
      </c>
      <c r="P302">
        <f t="shared" si="21"/>
        <v>85.34</v>
      </c>
      <c r="Q302" s="17" t="s">
        <v>8308</v>
      </c>
      <c r="R302" t="s">
        <v>8313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5">
        <f t="shared" si="20"/>
        <v>119</v>
      </c>
      <c r="P303">
        <f t="shared" si="21"/>
        <v>61.5</v>
      </c>
      <c r="Q303" s="17" t="s">
        <v>8308</v>
      </c>
      <c r="R303" t="s">
        <v>8313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5">
        <f t="shared" si="20"/>
        <v>100</v>
      </c>
      <c r="P304">
        <f t="shared" si="21"/>
        <v>93.02</v>
      </c>
      <c r="Q304" s="17" t="s">
        <v>8308</v>
      </c>
      <c r="R304" t="s">
        <v>8313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5">
        <f t="shared" si="20"/>
        <v>137</v>
      </c>
      <c r="P305">
        <f t="shared" si="21"/>
        <v>50.29</v>
      </c>
      <c r="Q305" s="17" t="s">
        <v>8308</v>
      </c>
      <c r="R305" t="s">
        <v>8313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5">
        <f t="shared" si="20"/>
        <v>232</v>
      </c>
      <c r="P306">
        <f t="shared" si="21"/>
        <v>106.43</v>
      </c>
      <c r="Q306" s="17" t="s">
        <v>8308</v>
      </c>
      <c r="R306" t="s">
        <v>8313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5">
        <f t="shared" si="20"/>
        <v>130</v>
      </c>
      <c r="P307">
        <f t="shared" si="21"/>
        <v>51.72</v>
      </c>
      <c r="Q307" s="17" t="s">
        <v>8308</v>
      </c>
      <c r="R307" t="s">
        <v>8313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5">
        <f t="shared" si="20"/>
        <v>293</v>
      </c>
      <c r="P308">
        <f t="shared" si="21"/>
        <v>36.61</v>
      </c>
      <c r="Q308" s="17" t="s">
        <v>8308</v>
      </c>
      <c r="R308" t="s">
        <v>8313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5">
        <f t="shared" si="20"/>
        <v>111</v>
      </c>
      <c r="P309">
        <f t="shared" si="21"/>
        <v>42.52</v>
      </c>
      <c r="Q309" s="17" t="s">
        <v>8308</v>
      </c>
      <c r="R309" t="s">
        <v>8313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5">
        <f t="shared" si="20"/>
        <v>106</v>
      </c>
      <c r="P310">
        <f t="shared" si="21"/>
        <v>62.71</v>
      </c>
      <c r="Q310" s="17" t="s">
        <v>8308</v>
      </c>
      <c r="R310" t="s">
        <v>8313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5">
        <f t="shared" si="20"/>
        <v>119</v>
      </c>
      <c r="P311">
        <f t="shared" si="21"/>
        <v>89.96</v>
      </c>
      <c r="Q311" s="17" t="s">
        <v>8308</v>
      </c>
      <c r="R311" t="s">
        <v>8313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5">
        <f t="shared" si="20"/>
        <v>104</v>
      </c>
      <c r="P312">
        <f t="shared" si="21"/>
        <v>28.92</v>
      </c>
      <c r="Q312" s="17" t="s">
        <v>8308</v>
      </c>
      <c r="R312" t="s">
        <v>8313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5">
        <f t="shared" si="20"/>
        <v>104</v>
      </c>
      <c r="P313">
        <f t="shared" si="21"/>
        <v>138.80000000000001</v>
      </c>
      <c r="Q313" s="17" t="s">
        <v>8308</v>
      </c>
      <c r="R313" t="s">
        <v>8313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5">
        <f t="shared" si="20"/>
        <v>112</v>
      </c>
      <c r="P314">
        <f t="shared" si="21"/>
        <v>61.3</v>
      </c>
      <c r="Q314" s="17" t="s">
        <v>8308</v>
      </c>
      <c r="R314" t="s">
        <v>8313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5">
        <f t="shared" si="20"/>
        <v>105</v>
      </c>
      <c r="P315">
        <f t="shared" si="21"/>
        <v>80.2</v>
      </c>
      <c r="Q315" s="17" t="s">
        <v>8308</v>
      </c>
      <c r="R315" t="s">
        <v>8313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5">
        <f t="shared" si="20"/>
        <v>385</v>
      </c>
      <c r="P316">
        <f t="shared" si="21"/>
        <v>32.1</v>
      </c>
      <c r="Q316" s="17" t="s">
        <v>8308</v>
      </c>
      <c r="R316" t="s">
        <v>8313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5">
        <f t="shared" si="20"/>
        <v>101</v>
      </c>
      <c r="P317">
        <f t="shared" si="21"/>
        <v>200.89</v>
      </c>
      <c r="Q317" s="17" t="s">
        <v>8308</v>
      </c>
      <c r="R317" t="s">
        <v>8313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5">
        <f t="shared" si="20"/>
        <v>114</v>
      </c>
      <c r="P318">
        <f t="shared" si="21"/>
        <v>108.01</v>
      </c>
      <c r="Q318" s="17" t="s">
        <v>8308</v>
      </c>
      <c r="R318" t="s">
        <v>8313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5">
        <f t="shared" si="20"/>
        <v>101</v>
      </c>
      <c r="P319">
        <f t="shared" si="21"/>
        <v>95.7</v>
      </c>
      <c r="Q319" s="17" t="s">
        <v>8308</v>
      </c>
      <c r="R319" t="s">
        <v>8313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5">
        <f t="shared" si="20"/>
        <v>283</v>
      </c>
      <c r="P320">
        <f t="shared" si="21"/>
        <v>49.88</v>
      </c>
      <c r="Q320" s="17" t="s">
        <v>8308</v>
      </c>
      <c r="R320" t="s">
        <v>8313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5">
        <f t="shared" si="20"/>
        <v>113</v>
      </c>
      <c r="P321">
        <f t="shared" si="21"/>
        <v>110.47</v>
      </c>
      <c r="Q321" s="17" t="s">
        <v>8308</v>
      </c>
      <c r="R321" t="s">
        <v>8313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5">
        <f t="shared" si="20"/>
        <v>107</v>
      </c>
      <c r="P322">
        <f t="shared" si="21"/>
        <v>134.91</v>
      </c>
      <c r="Q322" s="17" t="s">
        <v>8308</v>
      </c>
      <c r="R322" t="s">
        <v>8313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5">
        <f t="shared" ref="O323:O386" si="25">ROUND(E323/D323*100,0)</f>
        <v>103</v>
      </c>
      <c r="P323">
        <f t="shared" ref="P323:P386" si="26">IFERROR(ROUND(E323/L323,2),0)</f>
        <v>106.62</v>
      </c>
      <c r="Q323" s="17" t="s">
        <v>8308</v>
      </c>
      <c r="R323" t="s">
        <v>8313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5">
        <f t="shared" si="25"/>
        <v>108</v>
      </c>
      <c r="P324">
        <f t="shared" si="26"/>
        <v>145.04</v>
      </c>
      <c r="Q324" s="17" t="s">
        <v>8308</v>
      </c>
      <c r="R324" t="s">
        <v>8313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5">
        <f t="shared" si="25"/>
        <v>123</v>
      </c>
      <c r="P325">
        <f t="shared" si="26"/>
        <v>114.59</v>
      </c>
      <c r="Q325" s="17" t="s">
        <v>8308</v>
      </c>
      <c r="R325" t="s">
        <v>8313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5">
        <f t="shared" si="25"/>
        <v>102</v>
      </c>
      <c r="P326">
        <f t="shared" si="26"/>
        <v>105.32</v>
      </c>
      <c r="Q326" s="17" t="s">
        <v>8308</v>
      </c>
      <c r="R326" t="s">
        <v>8313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5">
        <f t="shared" si="25"/>
        <v>104</v>
      </c>
      <c r="P327">
        <f t="shared" si="26"/>
        <v>70.92</v>
      </c>
      <c r="Q327" s="17" t="s">
        <v>8308</v>
      </c>
      <c r="R327" t="s">
        <v>8313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5">
        <f t="shared" si="25"/>
        <v>113</v>
      </c>
      <c r="P328">
        <f t="shared" si="26"/>
        <v>147.16999999999999</v>
      </c>
      <c r="Q328" s="17" t="s">
        <v>8308</v>
      </c>
      <c r="R328" t="s">
        <v>8313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5">
        <f t="shared" si="25"/>
        <v>136</v>
      </c>
      <c r="P329">
        <f t="shared" si="26"/>
        <v>160.47</v>
      </c>
      <c r="Q329" s="17" t="s">
        <v>8308</v>
      </c>
      <c r="R329" t="s">
        <v>8313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5">
        <f t="shared" si="25"/>
        <v>104</v>
      </c>
      <c r="P330">
        <f t="shared" si="26"/>
        <v>156.05000000000001</v>
      </c>
      <c r="Q330" s="17" t="s">
        <v>8308</v>
      </c>
      <c r="R330" t="s">
        <v>8313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5">
        <f t="shared" si="25"/>
        <v>106</v>
      </c>
      <c r="P331">
        <f t="shared" si="26"/>
        <v>63.17</v>
      </c>
      <c r="Q331" s="17" t="s">
        <v>8308</v>
      </c>
      <c r="R331" t="s">
        <v>8313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5">
        <f t="shared" si="25"/>
        <v>102</v>
      </c>
      <c r="P332">
        <f t="shared" si="26"/>
        <v>104.82</v>
      </c>
      <c r="Q332" s="17" t="s">
        <v>8308</v>
      </c>
      <c r="R332" t="s">
        <v>8313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5">
        <f t="shared" si="25"/>
        <v>107</v>
      </c>
      <c r="P333">
        <f t="shared" si="26"/>
        <v>97.36</v>
      </c>
      <c r="Q333" s="17" t="s">
        <v>8308</v>
      </c>
      <c r="R333" t="s">
        <v>8313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5">
        <f t="shared" si="25"/>
        <v>113</v>
      </c>
      <c r="P334">
        <f t="shared" si="26"/>
        <v>203.63</v>
      </c>
      <c r="Q334" s="17" t="s">
        <v>8308</v>
      </c>
      <c r="R334" t="s">
        <v>8313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5">
        <f t="shared" si="25"/>
        <v>125</v>
      </c>
      <c r="P335">
        <f t="shared" si="26"/>
        <v>188.31</v>
      </c>
      <c r="Q335" s="17" t="s">
        <v>8308</v>
      </c>
      <c r="R335" t="s">
        <v>8313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5">
        <f t="shared" si="25"/>
        <v>101</v>
      </c>
      <c r="P336">
        <f t="shared" si="26"/>
        <v>146.65</v>
      </c>
      <c r="Q336" s="17" t="s">
        <v>8308</v>
      </c>
      <c r="R336" t="s">
        <v>8313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5">
        <f t="shared" si="25"/>
        <v>103</v>
      </c>
      <c r="P337">
        <f t="shared" si="26"/>
        <v>109.19</v>
      </c>
      <c r="Q337" s="17" t="s">
        <v>8308</v>
      </c>
      <c r="R337" t="s">
        <v>8313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5">
        <f t="shared" si="25"/>
        <v>117</v>
      </c>
      <c r="P338">
        <f t="shared" si="26"/>
        <v>59.25</v>
      </c>
      <c r="Q338" s="17" t="s">
        <v>8308</v>
      </c>
      <c r="R338" t="s">
        <v>8313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5">
        <f t="shared" si="25"/>
        <v>101</v>
      </c>
      <c r="P339">
        <f t="shared" si="26"/>
        <v>97.9</v>
      </c>
      <c r="Q339" s="17" t="s">
        <v>8308</v>
      </c>
      <c r="R339" t="s">
        <v>8313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5">
        <f t="shared" si="25"/>
        <v>110</v>
      </c>
      <c r="P340">
        <f t="shared" si="26"/>
        <v>70</v>
      </c>
      <c r="Q340" s="17" t="s">
        <v>8308</v>
      </c>
      <c r="R340" t="s">
        <v>8313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5">
        <f t="shared" si="25"/>
        <v>108</v>
      </c>
      <c r="P341">
        <f t="shared" si="26"/>
        <v>72.87</v>
      </c>
      <c r="Q341" s="17" t="s">
        <v>8308</v>
      </c>
      <c r="R341" t="s">
        <v>8313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5">
        <f t="shared" si="25"/>
        <v>125</v>
      </c>
      <c r="P342">
        <f t="shared" si="26"/>
        <v>146.35</v>
      </c>
      <c r="Q342" s="17" t="s">
        <v>8308</v>
      </c>
      <c r="R342" t="s">
        <v>8313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5">
        <f t="shared" si="25"/>
        <v>107</v>
      </c>
      <c r="P343">
        <f t="shared" si="26"/>
        <v>67.91</v>
      </c>
      <c r="Q343" s="17" t="s">
        <v>8308</v>
      </c>
      <c r="R343" t="s">
        <v>8313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5">
        <f t="shared" si="25"/>
        <v>100</v>
      </c>
      <c r="P344">
        <f t="shared" si="26"/>
        <v>169.85</v>
      </c>
      <c r="Q344" s="17" t="s">
        <v>8308</v>
      </c>
      <c r="R344" t="s">
        <v>8313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5">
        <f t="shared" si="25"/>
        <v>102</v>
      </c>
      <c r="P345">
        <f t="shared" si="26"/>
        <v>58.41</v>
      </c>
      <c r="Q345" s="17" t="s">
        <v>8308</v>
      </c>
      <c r="R345" t="s">
        <v>8313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5">
        <f t="shared" si="25"/>
        <v>102</v>
      </c>
      <c r="P346">
        <f t="shared" si="26"/>
        <v>119.99</v>
      </c>
      <c r="Q346" s="17" t="s">
        <v>8308</v>
      </c>
      <c r="R346" t="s">
        <v>8313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5">
        <f t="shared" si="25"/>
        <v>123</v>
      </c>
      <c r="P347">
        <f t="shared" si="26"/>
        <v>99.86</v>
      </c>
      <c r="Q347" s="17" t="s">
        <v>8308</v>
      </c>
      <c r="R347" t="s">
        <v>8313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5">
        <f t="shared" si="25"/>
        <v>170</v>
      </c>
      <c r="P348">
        <f t="shared" si="26"/>
        <v>90.58</v>
      </c>
      <c r="Q348" s="17" t="s">
        <v>8308</v>
      </c>
      <c r="R348" t="s">
        <v>8313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5">
        <f t="shared" si="25"/>
        <v>112</v>
      </c>
      <c r="P349">
        <f t="shared" si="26"/>
        <v>117.77</v>
      </c>
      <c r="Q349" s="17" t="s">
        <v>8308</v>
      </c>
      <c r="R349" t="s">
        <v>8313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5">
        <f t="shared" si="25"/>
        <v>103</v>
      </c>
      <c r="P350">
        <f t="shared" si="26"/>
        <v>86.55</v>
      </c>
      <c r="Q350" s="17" t="s">
        <v>8308</v>
      </c>
      <c r="R350" t="s">
        <v>8313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5">
        <f t="shared" si="25"/>
        <v>107</v>
      </c>
      <c r="P351">
        <f t="shared" si="26"/>
        <v>71.900000000000006</v>
      </c>
      <c r="Q351" s="17" t="s">
        <v>8308</v>
      </c>
      <c r="R351" t="s">
        <v>8313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5">
        <f t="shared" si="25"/>
        <v>115</v>
      </c>
      <c r="P352">
        <f t="shared" si="26"/>
        <v>129.82</v>
      </c>
      <c r="Q352" s="17" t="s">
        <v>8308</v>
      </c>
      <c r="R352" t="s">
        <v>8313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5">
        <f t="shared" si="25"/>
        <v>127</v>
      </c>
      <c r="P353">
        <f t="shared" si="26"/>
        <v>44.91</v>
      </c>
      <c r="Q353" s="17" t="s">
        <v>8308</v>
      </c>
      <c r="R353" t="s">
        <v>8313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5">
        <f t="shared" si="25"/>
        <v>117</v>
      </c>
      <c r="P354">
        <f t="shared" si="26"/>
        <v>40.76</v>
      </c>
      <c r="Q354" s="17" t="s">
        <v>8308</v>
      </c>
      <c r="R354" t="s">
        <v>8313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5">
        <f t="shared" si="25"/>
        <v>109</v>
      </c>
      <c r="P355">
        <f t="shared" si="26"/>
        <v>103.52</v>
      </c>
      <c r="Q355" s="17" t="s">
        <v>8308</v>
      </c>
      <c r="R355" t="s">
        <v>8313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5">
        <f t="shared" si="25"/>
        <v>104</v>
      </c>
      <c r="P356">
        <f t="shared" si="26"/>
        <v>125.45</v>
      </c>
      <c r="Q356" s="17" t="s">
        <v>8308</v>
      </c>
      <c r="R356" t="s">
        <v>8313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5">
        <f t="shared" si="25"/>
        <v>116</v>
      </c>
      <c r="P357">
        <f t="shared" si="26"/>
        <v>246.61</v>
      </c>
      <c r="Q357" s="17" t="s">
        <v>8308</v>
      </c>
      <c r="R357" t="s">
        <v>8313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5">
        <f t="shared" si="25"/>
        <v>103</v>
      </c>
      <c r="P358">
        <f t="shared" si="26"/>
        <v>79.400000000000006</v>
      </c>
      <c r="Q358" s="17" t="s">
        <v>8308</v>
      </c>
      <c r="R358" t="s">
        <v>8313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5">
        <f t="shared" si="25"/>
        <v>174</v>
      </c>
      <c r="P359">
        <f t="shared" si="26"/>
        <v>86.14</v>
      </c>
      <c r="Q359" s="17" t="s">
        <v>8308</v>
      </c>
      <c r="R359" t="s">
        <v>8313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5">
        <f t="shared" si="25"/>
        <v>103</v>
      </c>
      <c r="P360">
        <f t="shared" si="26"/>
        <v>193.05</v>
      </c>
      <c r="Q360" s="17" t="s">
        <v>8308</v>
      </c>
      <c r="R360" t="s">
        <v>8313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5">
        <f t="shared" si="25"/>
        <v>105</v>
      </c>
      <c r="P361">
        <f t="shared" si="26"/>
        <v>84.02</v>
      </c>
      <c r="Q361" s="17" t="s">
        <v>8308</v>
      </c>
      <c r="R361" t="s">
        <v>8313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5">
        <f t="shared" si="25"/>
        <v>101</v>
      </c>
      <c r="P362">
        <f t="shared" si="26"/>
        <v>139.83000000000001</v>
      </c>
      <c r="Q362" s="17" t="s">
        <v>8308</v>
      </c>
      <c r="R362" t="s">
        <v>8313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5">
        <f t="shared" si="25"/>
        <v>111</v>
      </c>
      <c r="P363">
        <f t="shared" si="26"/>
        <v>109.82</v>
      </c>
      <c r="Q363" s="17" t="s">
        <v>8308</v>
      </c>
      <c r="R363" t="s">
        <v>8313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5">
        <f t="shared" si="25"/>
        <v>124</v>
      </c>
      <c r="P364">
        <f t="shared" si="26"/>
        <v>139.53</v>
      </c>
      <c r="Q364" s="17" t="s">
        <v>8308</v>
      </c>
      <c r="R364" t="s">
        <v>8313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5">
        <f t="shared" si="25"/>
        <v>101</v>
      </c>
      <c r="P365">
        <f t="shared" si="26"/>
        <v>347.85</v>
      </c>
      <c r="Q365" s="17" t="s">
        <v>8308</v>
      </c>
      <c r="R365" t="s">
        <v>8313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5">
        <f t="shared" si="25"/>
        <v>110</v>
      </c>
      <c r="P366">
        <f t="shared" si="26"/>
        <v>68.239999999999995</v>
      </c>
      <c r="Q366" s="17" t="s">
        <v>8308</v>
      </c>
      <c r="R366" t="s">
        <v>8313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5">
        <f t="shared" si="25"/>
        <v>104</v>
      </c>
      <c r="P367">
        <f t="shared" si="26"/>
        <v>239.94</v>
      </c>
      <c r="Q367" s="17" t="s">
        <v>8308</v>
      </c>
      <c r="R367" t="s">
        <v>8313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5">
        <f t="shared" si="25"/>
        <v>101</v>
      </c>
      <c r="P368">
        <f t="shared" si="26"/>
        <v>287.31</v>
      </c>
      <c r="Q368" s="17" t="s">
        <v>8308</v>
      </c>
      <c r="R368" t="s">
        <v>8313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5">
        <f t="shared" si="25"/>
        <v>103</v>
      </c>
      <c r="P369">
        <f t="shared" si="26"/>
        <v>86.85</v>
      </c>
      <c r="Q369" s="17" t="s">
        <v>8308</v>
      </c>
      <c r="R369" t="s">
        <v>8313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5">
        <f t="shared" si="25"/>
        <v>104</v>
      </c>
      <c r="P370">
        <f t="shared" si="26"/>
        <v>81.849999999999994</v>
      </c>
      <c r="Q370" s="17" t="s">
        <v>8308</v>
      </c>
      <c r="R370" t="s">
        <v>8313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5">
        <f t="shared" si="25"/>
        <v>110</v>
      </c>
      <c r="P371">
        <f t="shared" si="26"/>
        <v>42.87</v>
      </c>
      <c r="Q371" s="17" t="s">
        <v>8308</v>
      </c>
      <c r="R371" t="s">
        <v>8313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5">
        <f t="shared" si="25"/>
        <v>122</v>
      </c>
      <c r="P372">
        <f t="shared" si="26"/>
        <v>709.42</v>
      </c>
      <c r="Q372" s="17" t="s">
        <v>8308</v>
      </c>
      <c r="R372" t="s">
        <v>8313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5">
        <f t="shared" si="25"/>
        <v>114</v>
      </c>
      <c r="P373">
        <f t="shared" si="26"/>
        <v>161.26</v>
      </c>
      <c r="Q373" s="17" t="s">
        <v>8308</v>
      </c>
      <c r="R373" t="s">
        <v>8313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5">
        <f t="shared" si="25"/>
        <v>125</v>
      </c>
      <c r="P374">
        <f t="shared" si="26"/>
        <v>41.78</v>
      </c>
      <c r="Q374" s="17" t="s">
        <v>8308</v>
      </c>
      <c r="R374" t="s">
        <v>8313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5">
        <f t="shared" si="25"/>
        <v>107</v>
      </c>
      <c r="P375">
        <f t="shared" si="26"/>
        <v>89.89</v>
      </c>
      <c r="Q375" s="17" t="s">
        <v>8308</v>
      </c>
      <c r="R375" t="s">
        <v>8313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5">
        <f t="shared" si="25"/>
        <v>131</v>
      </c>
      <c r="P376">
        <f t="shared" si="26"/>
        <v>45.05</v>
      </c>
      <c r="Q376" s="17" t="s">
        <v>8308</v>
      </c>
      <c r="R376" t="s">
        <v>8313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5">
        <f t="shared" si="25"/>
        <v>120</v>
      </c>
      <c r="P377">
        <f t="shared" si="26"/>
        <v>42.86</v>
      </c>
      <c r="Q377" s="17" t="s">
        <v>8308</v>
      </c>
      <c r="R377" t="s">
        <v>8313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5">
        <f t="shared" si="25"/>
        <v>106</v>
      </c>
      <c r="P378">
        <f t="shared" si="26"/>
        <v>54.08</v>
      </c>
      <c r="Q378" s="17" t="s">
        <v>8308</v>
      </c>
      <c r="R378" t="s">
        <v>8313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5">
        <f t="shared" si="25"/>
        <v>114</v>
      </c>
      <c r="P379">
        <f t="shared" si="26"/>
        <v>103.22</v>
      </c>
      <c r="Q379" s="17" t="s">
        <v>8308</v>
      </c>
      <c r="R379" t="s">
        <v>8313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5">
        <f t="shared" si="25"/>
        <v>112</v>
      </c>
      <c r="P380">
        <f t="shared" si="26"/>
        <v>40.4</v>
      </c>
      <c r="Q380" s="17" t="s">
        <v>8308</v>
      </c>
      <c r="R380" t="s">
        <v>8313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5">
        <f t="shared" si="25"/>
        <v>116</v>
      </c>
      <c r="P381">
        <f t="shared" si="26"/>
        <v>116.86</v>
      </c>
      <c r="Q381" s="17" t="s">
        <v>8308</v>
      </c>
      <c r="R381" t="s">
        <v>8313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5">
        <f t="shared" si="25"/>
        <v>142</v>
      </c>
      <c r="P382">
        <f t="shared" si="26"/>
        <v>115.51</v>
      </c>
      <c r="Q382" s="17" t="s">
        <v>8308</v>
      </c>
      <c r="R382" t="s">
        <v>8313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5">
        <f t="shared" si="25"/>
        <v>105</v>
      </c>
      <c r="P383">
        <f t="shared" si="26"/>
        <v>104.31</v>
      </c>
      <c r="Q383" s="17" t="s">
        <v>8308</v>
      </c>
      <c r="R383" t="s">
        <v>8313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5">
        <f t="shared" si="25"/>
        <v>256</v>
      </c>
      <c r="P384">
        <f t="shared" si="26"/>
        <v>69.77</v>
      </c>
      <c r="Q384" s="17" t="s">
        <v>8308</v>
      </c>
      <c r="R384" t="s">
        <v>8313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5">
        <f t="shared" si="25"/>
        <v>207</v>
      </c>
      <c r="P385">
        <f t="shared" si="26"/>
        <v>43.02</v>
      </c>
      <c r="Q385" s="17" t="s">
        <v>8308</v>
      </c>
      <c r="R385" t="s">
        <v>8313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5">
        <f t="shared" si="25"/>
        <v>112</v>
      </c>
      <c r="P386">
        <f t="shared" si="26"/>
        <v>58.54</v>
      </c>
      <c r="Q386" s="17" t="s">
        <v>8308</v>
      </c>
      <c r="R386" t="s">
        <v>8313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5">
        <f t="shared" ref="O387:O450" si="30">ROUND(E387/D387*100,0)</f>
        <v>106</v>
      </c>
      <c r="P387">
        <f t="shared" ref="P387:P450" si="31">IFERROR(ROUND(E387/L387,2),0)</f>
        <v>111.8</v>
      </c>
      <c r="Q387" s="17" t="s">
        <v>8308</v>
      </c>
      <c r="R387" t="s">
        <v>8313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5">
        <f t="shared" si="30"/>
        <v>100</v>
      </c>
      <c r="P388">
        <f t="shared" si="31"/>
        <v>46.23</v>
      </c>
      <c r="Q388" s="17" t="s">
        <v>8308</v>
      </c>
      <c r="R388" t="s">
        <v>8313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5">
        <f t="shared" si="30"/>
        <v>214</v>
      </c>
      <c r="P389">
        <f t="shared" si="31"/>
        <v>144.69</v>
      </c>
      <c r="Q389" s="17" t="s">
        <v>8308</v>
      </c>
      <c r="R389" t="s">
        <v>8313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5">
        <f t="shared" si="30"/>
        <v>126</v>
      </c>
      <c r="P390">
        <f t="shared" si="31"/>
        <v>88.85</v>
      </c>
      <c r="Q390" s="17" t="s">
        <v>8308</v>
      </c>
      <c r="R390" t="s">
        <v>8313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5">
        <f t="shared" si="30"/>
        <v>182</v>
      </c>
      <c r="P391">
        <f t="shared" si="31"/>
        <v>81.75</v>
      </c>
      <c r="Q391" s="17" t="s">
        <v>8308</v>
      </c>
      <c r="R391" t="s">
        <v>8313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5">
        <f t="shared" si="30"/>
        <v>100</v>
      </c>
      <c r="P392">
        <f t="shared" si="31"/>
        <v>71.430000000000007</v>
      </c>
      <c r="Q392" s="17" t="s">
        <v>8308</v>
      </c>
      <c r="R392" t="s">
        <v>8313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5">
        <f t="shared" si="30"/>
        <v>101</v>
      </c>
      <c r="P393">
        <f t="shared" si="31"/>
        <v>104.26</v>
      </c>
      <c r="Q393" s="17" t="s">
        <v>8308</v>
      </c>
      <c r="R393" t="s">
        <v>8313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5">
        <f t="shared" si="30"/>
        <v>101</v>
      </c>
      <c r="P394">
        <f t="shared" si="31"/>
        <v>90.62</v>
      </c>
      <c r="Q394" s="17" t="s">
        <v>8308</v>
      </c>
      <c r="R394" t="s">
        <v>8313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5">
        <f t="shared" si="30"/>
        <v>110</v>
      </c>
      <c r="P395">
        <f t="shared" si="31"/>
        <v>157.33000000000001</v>
      </c>
      <c r="Q395" s="17" t="s">
        <v>8308</v>
      </c>
      <c r="R395" t="s">
        <v>8313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5">
        <f t="shared" si="30"/>
        <v>112</v>
      </c>
      <c r="P396">
        <f t="shared" si="31"/>
        <v>105.18</v>
      </c>
      <c r="Q396" s="17" t="s">
        <v>8308</v>
      </c>
      <c r="R396" t="s">
        <v>8313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5">
        <f t="shared" si="30"/>
        <v>108</v>
      </c>
      <c r="P397">
        <f t="shared" si="31"/>
        <v>58.72</v>
      </c>
      <c r="Q397" s="17" t="s">
        <v>8308</v>
      </c>
      <c r="R397" t="s">
        <v>8313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5">
        <f t="shared" si="30"/>
        <v>107</v>
      </c>
      <c r="P398">
        <f t="shared" si="31"/>
        <v>81.63</v>
      </c>
      <c r="Q398" s="17" t="s">
        <v>8308</v>
      </c>
      <c r="R398" t="s">
        <v>8313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5">
        <f t="shared" si="30"/>
        <v>104</v>
      </c>
      <c r="P399">
        <f t="shared" si="31"/>
        <v>56.46</v>
      </c>
      <c r="Q399" s="17" t="s">
        <v>8308</v>
      </c>
      <c r="R399" t="s">
        <v>8313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5">
        <f t="shared" si="30"/>
        <v>125</v>
      </c>
      <c r="P400">
        <f t="shared" si="31"/>
        <v>140.1</v>
      </c>
      <c r="Q400" s="17" t="s">
        <v>8308</v>
      </c>
      <c r="R400" t="s">
        <v>8313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5">
        <f t="shared" si="30"/>
        <v>107</v>
      </c>
      <c r="P401">
        <f t="shared" si="31"/>
        <v>224.85</v>
      </c>
      <c r="Q401" s="17" t="s">
        <v>8308</v>
      </c>
      <c r="R401" t="s">
        <v>8313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5">
        <f t="shared" si="30"/>
        <v>112</v>
      </c>
      <c r="P402">
        <f t="shared" si="31"/>
        <v>181.13</v>
      </c>
      <c r="Q402" s="17" t="s">
        <v>8308</v>
      </c>
      <c r="R402" t="s">
        <v>8313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5">
        <f t="shared" si="30"/>
        <v>104</v>
      </c>
      <c r="P403">
        <f t="shared" si="31"/>
        <v>711.04</v>
      </c>
      <c r="Q403" s="17" t="s">
        <v>8308</v>
      </c>
      <c r="R403" t="s">
        <v>8313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5">
        <f t="shared" si="30"/>
        <v>142</v>
      </c>
      <c r="P404">
        <f t="shared" si="31"/>
        <v>65.88</v>
      </c>
      <c r="Q404" s="17" t="s">
        <v>8308</v>
      </c>
      <c r="R404" t="s">
        <v>8313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5">
        <f t="shared" si="30"/>
        <v>105</v>
      </c>
      <c r="P405">
        <f t="shared" si="31"/>
        <v>75.19</v>
      </c>
      <c r="Q405" s="17" t="s">
        <v>8308</v>
      </c>
      <c r="R405" t="s">
        <v>8313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5">
        <f t="shared" si="30"/>
        <v>103</v>
      </c>
      <c r="P406">
        <f t="shared" si="31"/>
        <v>133.13999999999999</v>
      </c>
      <c r="Q406" s="17" t="s">
        <v>8308</v>
      </c>
      <c r="R406" t="s">
        <v>8313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5">
        <f t="shared" si="30"/>
        <v>108</v>
      </c>
      <c r="P407">
        <f t="shared" si="31"/>
        <v>55.2</v>
      </c>
      <c r="Q407" s="17" t="s">
        <v>8308</v>
      </c>
      <c r="R407" t="s">
        <v>8313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5">
        <f t="shared" si="30"/>
        <v>108</v>
      </c>
      <c r="P408">
        <f t="shared" si="31"/>
        <v>86.16</v>
      </c>
      <c r="Q408" s="17" t="s">
        <v>8308</v>
      </c>
      <c r="R408" t="s">
        <v>8313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5">
        <f t="shared" si="30"/>
        <v>102</v>
      </c>
      <c r="P409">
        <f t="shared" si="31"/>
        <v>92.32</v>
      </c>
      <c r="Q409" s="17" t="s">
        <v>8308</v>
      </c>
      <c r="R409" t="s">
        <v>8313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5">
        <f t="shared" si="30"/>
        <v>101</v>
      </c>
      <c r="P410">
        <f t="shared" si="31"/>
        <v>160.16</v>
      </c>
      <c r="Q410" s="17" t="s">
        <v>8308</v>
      </c>
      <c r="R410" t="s">
        <v>8313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5">
        <f t="shared" si="30"/>
        <v>137</v>
      </c>
      <c r="P411">
        <f t="shared" si="31"/>
        <v>45.6</v>
      </c>
      <c r="Q411" s="17" t="s">
        <v>8308</v>
      </c>
      <c r="R411" t="s">
        <v>8313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5">
        <f t="shared" si="30"/>
        <v>128</v>
      </c>
      <c r="P412">
        <f t="shared" si="31"/>
        <v>183.29</v>
      </c>
      <c r="Q412" s="17" t="s">
        <v>8308</v>
      </c>
      <c r="R412" t="s">
        <v>8313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5">
        <f t="shared" si="30"/>
        <v>101</v>
      </c>
      <c r="P413">
        <f t="shared" si="31"/>
        <v>125.79</v>
      </c>
      <c r="Q413" s="17" t="s">
        <v>8308</v>
      </c>
      <c r="R413" t="s">
        <v>8313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5">
        <f t="shared" si="30"/>
        <v>127</v>
      </c>
      <c r="P414">
        <f t="shared" si="31"/>
        <v>57.65</v>
      </c>
      <c r="Q414" s="17" t="s">
        <v>8308</v>
      </c>
      <c r="R414" t="s">
        <v>8313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5">
        <f t="shared" si="30"/>
        <v>105</v>
      </c>
      <c r="P415">
        <f t="shared" si="31"/>
        <v>78.66</v>
      </c>
      <c r="Q415" s="17" t="s">
        <v>8308</v>
      </c>
      <c r="R415" t="s">
        <v>8313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5">
        <f t="shared" si="30"/>
        <v>103</v>
      </c>
      <c r="P416">
        <f t="shared" si="31"/>
        <v>91.48</v>
      </c>
      <c r="Q416" s="17" t="s">
        <v>8308</v>
      </c>
      <c r="R416" t="s">
        <v>8313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5">
        <f t="shared" si="30"/>
        <v>102</v>
      </c>
      <c r="P417">
        <f t="shared" si="31"/>
        <v>68.099999999999994</v>
      </c>
      <c r="Q417" s="17" t="s">
        <v>8308</v>
      </c>
      <c r="R417" t="s">
        <v>8313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5">
        <f t="shared" si="30"/>
        <v>120</v>
      </c>
      <c r="P418">
        <f t="shared" si="31"/>
        <v>48.09</v>
      </c>
      <c r="Q418" s="17" t="s">
        <v>8308</v>
      </c>
      <c r="R418" t="s">
        <v>8313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5">
        <f t="shared" si="30"/>
        <v>100</v>
      </c>
      <c r="P419">
        <f t="shared" si="31"/>
        <v>202.42</v>
      </c>
      <c r="Q419" s="17" t="s">
        <v>8308</v>
      </c>
      <c r="R419" t="s">
        <v>8313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5">
        <f t="shared" si="30"/>
        <v>101</v>
      </c>
      <c r="P420">
        <f t="shared" si="31"/>
        <v>216.75</v>
      </c>
      <c r="Q420" s="17" t="s">
        <v>8308</v>
      </c>
      <c r="R420" t="s">
        <v>8313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5">
        <f t="shared" si="30"/>
        <v>100</v>
      </c>
      <c r="P421">
        <f t="shared" si="31"/>
        <v>110.07</v>
      </c>
      <c r="Q421" s="17" t="s">
        <v>8308</v>
      </c>
      <c r="R421" t="s">
        <v>8313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5">
        <f t="shared" si="30"/>
        <v>0</v>
      </c>
      <c r="P422">
        <f t="shared" si="31"/>
        <v>4.83</v>
      </c>
      <c r="Q422" s="17" t="s">
        <v>8308</v>
      </c>
      <c r="R422" t="s">
        <v>8314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5">
        <f t="shared" si="30"/>
        <v>2</v>
      </c>
      <c r="P423">
        <f t="shared" si="31"/>
        <v>50.17</v>
      </c>
      <c r="Q423" s="17" t="s">
        <v>8308</v>
      </c>
      <c r="R423" t="s">
        <v>8314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5">
        <f t="shared" si="30"/>
        <v>1</v>
      </c>
      <c r="P424">
        <f t="shared" si="31"/>
        <v>35.83</v>
      </c>
      <c r="Q424" s="17" t="s">
        <v>8308</v>
      </c>
      <c r="R424" t="s">
        <v>8314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5">
        <f t="shared" si="30"/>
        <v>1</v>
      </c>
      <c r="P425">
        <f t="shared" si="31"/>
        <v>11.77</v>
      </c>
      <c r="Q425" s="17" t="s">
        <v>8308</v>
      </c>
      <c r="R425" t="s">
        <v>8314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5">
        <f t="shared" si="30"/>
        <v>7</v>
      </c>
      <c r="P426">
        <f t="shared" si="31"/>
        <v>40.78</v>
      </c>
      <c r="Q426" s="17" t="s">
        <v>8308</v>
      </c>
      <c r="R426" t="s">
        <v>8314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5">
        <f t="shared" si="30"/>
        <v>0</v>
      </c>
      <c r="P427">
        <f t="shared" si="31"/>
        <v>3</v>
      </c>
      <c r="Q427" s="17" t="s">
        <v>8308</v>
      </c>
      <c r="R427" t="s">
        <v>8314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5">
        <f t="shared" si="30"/>
        <v>1</v>
      </c>
      <c r="P428">
        <f t="shared" si="31"/>
        <v>16.63</v>
      </c>
      <c r="Q428" s="17" t="s">
        <v>8308</v>
      </c>
      <c r="R428" t="s">
        <v>8314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5">
        <f t="shared" si="30"/>
        <v>0</v>
      </c>
      <c r="P429">
        <f t="shared" si="31"/>
        <v>0</v>
      </c>
      <c r="Q429" s="17" t="s">
        <v>8308</v>
      </c>
      <c r="R429" t="s">
        <v>8314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5">
        <f t="shared" si="30"/>
        <v>6</v>
      </c>
      <c r="P430">
        <f t="shared" si="31"/>
        <v>52</v>
      </c>
      <c r="Q430" s="17" t="s">
        <v>8308</v>
      </c>
      <c r="R430" t="s">
        <v>8314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5">
        <f t="shared" si="30"/>
        <v>0</v>
      </c>
      <c r="P431">
        <f t="shared" si="31"/>
        <v>0</v>
      </c>
      <c r="Q431" s="17" t="s">
        <v>8308</v>
      </c>
      <c r="R431" t="s">
        <v>8314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5">
        <f t="shared" si="30"/>
        <v>2</v>
      </c>
      <c r="P432">
        <f t="shared" si="31"/>
        <v>4.8</v>
      </c>
      <c r="Q432" s="17" t="s">
        <v>8308</v>
      </c>
      <c r="R432" t="s">
        <v>8314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5">
        <f t="shared" si="30"/>
        <v>14</v>
      </c>
      <c r="P433">
        <f t="shared" si="31"/>
        <v>51.88</v>
      </c>
      <c r="Q433" s="17" t="s">
        <v>8308</v>
      </c>
      <c r="R433" t="s">
        <v>8314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5">
        <f t="shared" si="30"/>
        <v>10</v>
      </c>
      <c r="P434">
        <f t="shared" si="31"/>
        <v>71.25</v>
      </c>
      <c r="Q434" s="17" t="s">
        <v>8308</v>
      </c>
      <c r="R434" t="s">
        <v>8314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5">
        <f t="shared" si="30"/>
        <v>0</v>
      </c>
      <c r="P435">
        <f t="shared" si="31"/>
        <v>0</v>
      </c>
      <c r="Q435" s="17" t="s">
        <v>8308</v>
      </c>
      <c r="R435" t="s">
        <v>8314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5">
        <f t="shared" si="30"/>
        <v>5</v>
      </c>
      <c r="P436">
        <f t="shared" si="31"/>
        <v>62.5</v>
      </c>
      <c r="Q436" s="17" t="s">
        <v>8308</v>
      </c>
      <c r="R436" t="s">
        <v>8314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5">
        <f t="shared" si="30"/>
        <v>0</v>
      </c>
      <c r="P437">
        <f t="shared" si="31"/>
        <v>1</v>
      </c>
      <c r="Q437" s="17" t="s">
        <v>8308</v>
      </c>
      <c r="R437" t="s">
        <v>8314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5">
        <f t="shared" si="30"/>
        <v>0</v>
      </c>
      <c r="P438">
        <f t="shared" si="31"/>
        <v>0</v>
      </c>
      <c r="Q438" s="17" t="s">
        <v>8308</v>
      </c>
      <c r="R438" t="s">
        <v>8314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5">
        <f t="shared" si="30"/>
        <v>0</v>
      </c>
      <c r="P439">
        <f t="shared" si="31"/>
        <v>0</v>
      </c>
      <c r="Q439" s="17" t="s">
        <v>8308</v>
      </c>
      <c r="R439" t="s">
        <v>8314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5">
        <f t="shared" si="30"/>
        <v>9</v>
      </c>
      <c r="P440">
        <f t="shared" si="31"/>
        <v>170.55</v>
      </c>
      <c r="Q440" s="17" t="s">
        <v>8308</v>
      </c>
      <c r="R440" t="s">
        <v>8314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5">
        <f t="shared" si="30"/>
        <v>0</v>
      </c>
      <c r="P441">
        <f t="shared" si="31"/>
        <v>0</v>
      </c>
      <c r="Q441" s="17" t="s">
        <v>8308</v>
      </c>
      <c r="R441" t="s">
        <v>8314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5">
        <f t="shared" si="30"/>
        <v>0</v>
      </c>
      <c r="P442">
        <f t="shared" si="31"/>
        <v>5</v>
      </c>
      <c r="Q442" s="17" t="s">
        <v>8308</v>
      </c>
      <c r="R442" t="s">
        <v>8314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5">
        <f t="shared" si="30"/>
        <v>0</v>
      </c>
      <c r="P443">
        <f t="shared" si="31"/>
        <v>0</v>
      </c>
      <c r="Q443" s="17" t="s">
        <v>8308</v>
      </c>
      <c r="R443" t="s">
        <v>8314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5">
        <f t="shared" si="30"/>
        <v>39</v>
      </c>
      <c r="P444">
        <f t="shared" si="31"/>
        <v>393.59</v>
      </c>
      <c r="Q444" s="17" t="s">
        <v>8308</v>
      </c>
      <c r="R444" t="s">
        <v>8314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5">
        <f t="shared" si="30"/>
        <v>0</v>
      </c>
      <c r="P445">
        <f t="shared" si="31"/>
        <v>5</v>
      </c>
      <c r="Q445" s="17" t="s">
        <v>8308</v>
      </c>
      <c r="R445" t="s">
        <v>8314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5">
        <f t="shared" si="30"/>
        <v>5</v>
      </c>
      <c r="P446">
        <f t="shared" si="31"/>
        <v>50</v>
      </c>
      <c r="Q446" s="17" t="s">
        <v>8308</v>
      </c>
      <c r="R446" t="s">
        <v>8314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5">
        <f t="shared" si="30"/>
        <v>0</v>
      </c>
      <c r="P447">
        <f t="shared" si="31"/>
        <v>1</v>
      </c>
      <c r="Q447" s="17" t="s">
        <v>8308</v>
      </c>
      <c r="R447" t="s">
        <v>8314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5">
        <f t="shared" si="30"/>
        <v>7</v>
      </c>
      <c r="P448">
        <f t="shared" si="31"/>
        <v>47.88</v>
      </c>
      <c r="Q448" s="17" t="s">
        <v>8308</v>
      </c>
      <c r="R448" t="s">
        <v>8314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5">
        <f t="shared" si="30"/>
        <v>0</v>
      </c>
      <c r="P449">
        <f t="shared" si="31"/>
        <v>5</v>
      </c>
      <c r="Q449" s="17" t="s">
        <v>8308</v>
      </c>
      <c r="R449" t="s">
        <v>8314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5">
        <f t="shared" si="30"/>
        <v>3</v>
      </c>
      <c r="P450">
        <f t="shared" si="31"/>
        <v>20.5</v>
      </c>
      <c r="Q450" s="17" t="s">
        <v>8308</v>
      </c>
      <c r="R450" t="s">
        <v>8314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5">
        <f t="shared" ref="O451:O514" si="35">ROUND(E451/D451*100,0)</f>
        <v>2</v>
      </c>
      <c r="P451">
        <f t="shared" ref="P451:P514" si="36">IFERROR(ROUND(E451/L451,2),0)</f>
        <v>9</v>
      </c>
      <c r="Q451" s="17" t="s">
        <v>8308</v>
      </c>
      <c r="R451" t="s">
        <v>8314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5">
        <f t="shared" si="35"/>
        <v>1</v>
      </c>
      <c r="P452">
        <f t="shared" si="36"/>
        <v>56.57</v>
      </c>
      <c r="Q452" s="17" t="s">
        <v>8308</v>
      </c>
      <c r="R452" t="s">
        <v>8314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5">
        <f t="shared" si="35"/>
        <v>0</v>
      </c>
      <c r="P453">
        <f t="shared" si="36"/>
        <v>0</v>
      </c>
      <c r="Q453" s="17" t="s">
        <v>8308</v>
      </c>
      <c r="R453" t="s">
        <v>8314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5">
        <f t="shared" si="35"/>
        <v>64</v>
      </c>
      <c r="P454">
        <f t="shared" si="36"/>
        <v>40</v>
      </c>
      <c r="Q454" s="17" t="s">
        <v>8308</v>
      </c>
      <c r="R454" t="s">
        <v>8314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5">
        <f t="shared" si="35"/>
        <v>0</v>
      </c>
      <c r="P455">
        <f t="shared" si="36"/>
        <v>13</v>
      </c>
      <c r="Q455" s="17" t="s">
        <v>8308</v>
      </c>
      <c r="R455" t="s">
        <v>8314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5">
        <f t="shared" si="35"/>
        <v>1</v>
      </c>
      <c r="P456">
        <f t="shared" si="36"/>
        <v>16.399999999999999</v>
      </c>
      <c r="Q456" s="17" t="s">
        <v>8308</v>
      </c>
      <c r="R456" t="s">
        <v>8314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5">
        <f t="shared" si="35"/>
        <v>0</v>
      </c>
      <c r="P457">
        <f t="shared" si="36"/>
        <v>22.5</v>
      </c>
      <c r="Q457" s="17" t="s">
        <v>8308</v>
      </c>
      <c r="R457" t="s">
        <v>8314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5">
        <f t="shared" si="35"/>
        <v>1</v>
      </c>
      <c r="P458">
        <f t="shared" si="36"/>
        <v>20.329999999999998</v>
      </c>
      <c r="Q458" s="17" t="s">
        <v>8308</v>
      </c>
      <c r="R458" t="s">
        <v>8314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5">
        <f t="shared" si="35"/>
        <v>0</v>
      </c>
      <c r="P459">
        <f t="shared" si="36"/>
        <v>0</v>
      </c>
      <c r="Q459" s="17" t="s">
        <v>8308</v>
      </c>
      <c r="R459" t="s">
        <v>8314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5">
        <f t="shared" si="35"/>
        <v>8</v>
      </c>
      <c r="P460">
        <f t="shared" si="36"/>
        <v>16.760000000000002</v>
      </c>
      <c r="Q460" s="17" t="s">
        <v>8308</v>
      </c>
      <c r="R460" t="s">
        <v>8314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5">
        <f t="shared" si="35"/>
        <v>0</v>
      </c>
      <c r="P461">
        <f t="shared" si="36"/>
        <v>25</v>
      </c>
      <c r="Q461" s="17" t="s">
        <v>8308</v>
      </c>
      <c r="R461" t="s">
        <v>8314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5">
        <f t="shared" si="35"/>
        <v>0</v>
      </c>
      <c r="P462">
        <f t="shared" si="36"/>
        <v>12.5</v>
      </c>
      <c r="Q462" s="17" t="s">
        <v>8308</v>
      </c>
      <c r="R462" t="s">
        <v>8314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5">
        <f t="shared" si="35"/>
        <v>0</v>
      </c>
      <c r="P463">
        <f t="shared" si="36"/>
        <v>0</v>
      </c>
      <c r="Q463" s="17" t="s">
        <v>8308</v>
      </c>
      <c r="R463" t="s">
        <v>8314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5">
        <f t="shared" si="35"/>
        <v>0</v>
      </c>
      <c r="P464">
        <f t="shared" si="36"/>
        <v>0</v>
      </c>
      <c r="Q464" s="17" t="s">
        <v>8308</v>
      </c>
      <c r="R464" t="s">
        <v>8314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5">
        <f t="shared" si="35"/>
        <v>2</v>
      </c>
      <c r="P465">
        <f t="shared" si="36"/>
        <v>113.64</v>
      </c>
      <c r="Q465" s="17" t="s">
        <v>8308</v>
      </c>
      <c r="R465" t="s">
        <v>8314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5">
        <f t="shared" si="35"/>
        <v>0</v>
      </c>
      <c r="P466">
        <f t="shared" si="36"/>
        <v>1</v>
      </c>
      <c r="Q466" s="17" t="s">
        <v>8308</v>
      </c>
      <c r="R466" t="s">
        <v>8314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5">
        <f t="shared" si="35"/>
        <v>27</v>
      </c>
      <c r="P467">
        <f t="shared" si="36"/>
        <v>17.25</v>
      </c>
      <c r="Q467" s="17" t="s">
        <v>8308</v>
      </c>
      <c r="R467" t="s">
        <v>8314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5">
        <f t="shared" si="35"/>
        <v>1</v>
      </c>
      <c r="P468">
        <f t="shared" si="36"/>
        <v>15.2</v>
      </c>
      <c r="Q468" s="17" t="s">
        <v>8308</v>
      </c>
      <c r="R468" t="s">
        <v>8314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5">
        <f t="shared" si="35"/>
        <v>22</v>
      </c>
      <c r="P469">
        <f t="shared" si="36"/>
        <v>110.64</v>
      </c>
      <c r="Q469" s="17" t="s">
        <v>8308</v>
      </c>
      <c r="R469" t="s">
        <v>8314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5">
        <f t="shared" si="35"/>
        <v>0</v>
      </c>
      <c r="P470">
        <f t="shared" si="36"/>
        <v>0</v>
      </c>
      <c r="Q470" s="17" t="s">
        <v>8308</v>
      </c>
      <c r="R470" t="s">
        <v>8314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5">
        <f t="shared" si="35"/>
        <v>0</v>
      </c>
      <c r="P471">
        <f t="shared" si="36"/>
        <v>0</v>
      </c>
      <c r="Q471" s="17" t="s">
        <v>8308</v>
      </c>
      <c r="R471" t="s">
        <v>8314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5">
        <f t="shared" si="35"/>
        <v>1</v>
      </c>
      <c r="P472">
        <f t="shared" si="36"/>
        <v>25.5</v>
      </c>
      <c r="Q472" s="17" t="s">
        <v>8308</v>
      </c>
      <c r="R472" t="s">
        <v>8314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5">
        <f t="shared" si="35"/>
        <v>12</v>
      </c>
      <c r="P473">
        <f t="shared" si="36"/>
        <v>38.479999999999997</v>
      </c>
      <c r="Q473" s="17" t="s">
        <v>8308</v>
      </c>
      <c r="R473" t="s">
        <v>8314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5">
        <f t="shared" si="35"/>
        <v>18</v>
      </c>
      <c r="P474">
        <f t="shared" si="36"/>
        <v>28.2</v>
      </c>
      <c r="Q474" s="17" t="s">
        <v>8308</v>
      </c>
      <c r="R474" t="s">
        <v>8314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5">
        <f t="shared" si="35"/>
        <v>3</v>
      </c>
      <c r="P475">
        <f t="shared" si="36"/>
        <v>61.5</v>
      </c>
      <c r="Q475" s="17" t="s">
        <v>8308</v>
      </c>
      <c r="R475" t="s">
        <v>8314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5">
        <f t="shared" si="35"/>
        <v>0</v>
      </c>
      <c r="P476">
        <f t="shared" si="36"/>
        <v>1</v>
      </c>
      <c r="Q476" s="17" t="s">
        <v>8308</v>
      </c>
      <c r="R476" t="s">
        <v>8314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5">
        <f t="shared" si="35"/>
        <v>0</v>
      </c>
      <c r="P477">
        <f t="shared" si="36"/>
        <v>0</v>
      </c>
      <c r="Q477" s="17" t="s">
        <v>8308</v>
      </c>
      <c r="R477" t="s">
        <v>8314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5">
        <f t="shared" si="35"/>
        <v>2</v>
      </c>
      <c r="P478">
        <f t="shared" si="36"/>
        <v>39.57</v>
      </c>
      <c r="Q478" s="17" t="s">
        <v>8308</v>
      </c>
      <c r="R478" t="s">
        <v>8314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5">
        <f t="shared" si="35"/>
        <v>0</v>
      </c>
      <c r="P479">
        <f t="shared" si="36"/>
        <v>0</v>
      </c>
      <c r="Q479" s="17" t="s">
        <v>8308</v>
      </c>
      <c r="R479" t="s">
        <v>8314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5">
        <f t="shared" si="35"/>
        <v>0</v>
      </c>
      <c r="P480">
        <f t="shared" si="36"/>
        <v>0</v>
      </c>
      <c r="Q480" s="17" t="s">
        <v>8308</v>
      </c>
      <c r="R480" t="s">
        <v>8314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5">
        <f t="shared" si="35"/>
        <v>33</v>
      </c>
      <c r="P481">
        <f t="shared" si="36"/>
        <v>88.8</v>
      </c>
      <c r="Q481" s="17" t="s">
        <v>8308</v>
      </c>
      <c r="R481" t="s">
        <v>8314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5">
        <f t="shared" si="35"/>
        <v>19</v>
      </c>
      <c r="P482">
        <f t="shared" si="36"/>
        <v>55.46</v>
      </c>
      <c r="Q482" s="17" t="s">
        <v>8308</v>
      </c>
      <c r="R482" t="s">
        <v>8314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5">
        <f t="shared" si="35"/>
        <v>6</v>
      </c>
      <c r="P483">
        <f t="shared" si="36"/>
        <v>87.14</v>
      </c>
      <c r="Q483" s="17" t="s">
        <v>8308</v>
      </c>
      <c r="R483" t="s">
        <v>8314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5">
        <f t="shared" si="35"/>
        <v>0</v>
      </c>
      <c r="P484">
        <f t="shared" si="36"/>
        <v>10</v>
      </c>
      <c r="Q484" s="17" t="s">
        <v>8308</v>
      </c>
      <c r="R484" t="s">
        <v>8314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5">
        <f t="shared" si="35"/>
        <v>50</v>
      </c>
      <c r="P485">
        <f t="shared" si="36"/>
        <v>51.22</v>
      </c>
      <c r="Q485" s="17" t="s">
        <v>8308</v>
      </c>
      <c r="R485" t="s">
        <v>8314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5">
        <f t="shared" si="35"/>
        <v>0</v>
      </c>
      <c r="P486">
        <f t="shared" si="36"/>
        <v>13.55</v>
      </c>
      <c r="Q486" s="17" t="s">
        <v>8308</v>
      </c>
      <c r="R486" t="s">
        <v>8314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5">
        <f t="shared" si="35"/>
        <v>22</v>
      </c>
      <c r="P487">
        <f t="shared" si="36"/>
        <v>66.52</v>
      </c>
      <c r="Q487" s="17" t="s">
        <v>8308</v>
      </c>
      <c r="R487" t="s">
        <v>8314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5">
        <f t="shared" si="35"/>
        <v>0</v>
      </c>
      <c r="P488">
        <f t="shared" si="36"/>
        <v>50</v>
      </c>
      <c r="Q488" s="17" t="s">
        <v>8308</v>
      </c>
      <c r="R488" t="s">
        <v>8314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5">
        <f t="shared" si="35"/>
        <v>0</v>
      </c>
      <c r="P489">
        <f t="shared" si="36"/>
        <v>0</v>
      </c>
      <c r="Q489" s="17" t="s">
        <v>8308</v>
      </c>
      <c r="R489" t="s">
        <v>8314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5">
        <f t="shared" si="35"/>
        <v>0</v>
      </c>
      <c r="P490">
        <f t="shared" si="36"/>
        <v>0</v>
      </c>
      <c r="Q490" s="17" t="s">
        <v>8308</v>
      </c>
      <c r="R490" t="s">
        <v>8314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5">
        <f t="shared" si="35"/>
        <v>0</v>
      </c>
      <c r="P491">
        <f t="shared" si="36"/>
        <v>71.67</v>
      </c>
      <c r="Q491" s="17" t="s">
        <v>8308</v>
      </c>
      <c r="R491" t="s">
        <v>8314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5">
        <f t="shared" si="35"/>
        <v>0</v>
      </c>
      <c r="P492">
        <f t="shared" si="36"/>
        <v>0</v>
      </c>
      <c r="Q492" s="17" t="s">
        <v>8308</v>
      </c>
      <c r="R492" t="s">
        <v>8314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5">
        <f t="shared" si="35"/>
        <v>0</v>
      </c>
      <c r="P493">
        <f t="shared" si="36"/>
        <v>0</v>
      </c>
      <c r="Q493" s="17" t="s">
        <v>8308</v>
      </c>
      <c r="R493" t="s">
        <v>8314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5">
        <f t="shared" si="35"/>
        <v>0</v>
      </c>
      <c r="P494">
        <f t="shared" si="36"/>
        <v>0</v>
      </c>
      <c r="Q494" s="17" t="s">
        <v>8308</v>
      </c>
      <c r="R494" t="s">
        <v>8314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5">
        <f t="shared" si="35"/>
        <v>0</v>
      </c>
      <c r="P495">
        <f t="shared" si="36"/>
        <v>0</v>
      </c>
      <c r="Q495" s="17" t="s">
        <v>8308</v>
      </c>
      <c r="R495" t="s">
        <v>8314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5">
        <f t="shared" si="35"/>
        <v>0</v>
      </c>
      <c r="P496">
        <f t="shared" si="36"/>
        <v>10.33</v>
      </c>
      <c r="Q496" s="17" t="s">
        <v>8308</v>
      </c>
      <c r="R496" t="s">
        <v>8314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5">
        <f t="shared" si="35"/>
        <v>0</v>
      </c>
      <c r="P497">
        <f t="shared" si="36"/>
        <v>0</v>
      </c>
      <c r="Q497" s="17" t="s">
        <v>8308</v>
      </c>
      <c r="R497" t="s">
        <v>8314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5">
        <f t="shared" si="35"/>
        <v>0</v>
      </c>
      <c r="P498">
        <f t="shared" si="36"/>
        <v>1</v>
      </c>
      <c r="Q498" s="17" t="s">
        <v>8308</v>
      </c>
      <c r="R498" t="s">
        <v>8314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5">
        <f t="shared" si="35"/>
        <v>1</v>
      </c>
      <c r="P499">
        <f t="shared" si="36"/>
        <v>10</v>
      </c>
      <c r="Q499" s="17" t="s">
        <v>8308</v>
      </c>
      <c r="R499" t="s">
        <v>8314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5">
        <f t="shared" si="35"/>
        <v>5</v>
      </c>
      <c r="P500">
        <f t="shared" si="36"/>
        <v>136.09</v>
      </c>
      <c r="Q500" s="17" t="s">
        <v>8308</v>
      </c>
      <c r="R500" t="s">
        <v>8314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5">
        <f t="shared" si="35"/>
        <v>10</v>
      </c>
      <c r="P501">
        <f t="shared" si="36"/>
        <v>73.459999999999994</v>
      </c>
      <c r="Q501" s="17" t="s">
        <v>8308</v>
      </c>
      <c r="R501" t="s">
        <v>8314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5">
        <f t="shared" si="35"/>
        <v>3</v>
      </c>
      <c r="P502">
        <f t="shared" si="36"/>
        <v>53.75</v>
      </c>
      <c r="Q502" s="17" t="s">
        <v>8308</v>
      </c>
      <c r="R502" t="s">
        <v>8314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5">
        <f t="shared" si="35"/>
        <v>0</v>
      </c>
      <c r="P503">
        <f t="shared" si="36"/>
        <v>0</v>
      </c>
      <c r="Q503" s="17" t="s">
        <v>8308</v>
      </c>
      <c r="R503" t="s">
        <v>8314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5">
        <f t="shared" si="35"/>
        <v>1</v>
      </c>
      <c r="P504">
        <f t="shared" si="36"/>
        <v>57.5</v>
      </c>
      <c r="Q504" s="17" t="s">
        <v>8308</v>
      </c>
      <c r="R504" t="s">
        <v>8314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5">
        <f t="shared" si="35"/>
        <v>2</v>
      </c>
      <c r="P505">
        <f t="shared" si="36"/>
        <v>12.67</v>
      </c>
      <c r="Q505" s="17" t="s">
        <v>8308</v>
      </c>
      <c r="R505" t="s">
        <v>8314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5">
        <f t="shared" si="35"/>
        <v>1</v>
      </c>
      <c r="P506">
        <f t="shared" si="36"/>
        <v>67</v>
      </c>
      <c r="Q506" s="17" t="s">
        <v>8308</v>
      </c>
      <c r="R506" t="s">
        <v>8314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5">
        <f t="shared" si="35"/>
        <v>0</v>
      </c>
      <c r="P507">
        <f t="shared" si="36"/>
        <v>3.71</v>
      </c>
      <c r="Q507" s="17" t="s">
        <v>8308</v>
      </c>
      <c r="R507" t="s">
        <v>8314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5">
        <f t="shared" si="35"/>
        <v>0</v>
      </c>
      <c r="P508">
        <f t="shared" si="36"/>
        <v>250</v>
      </c>
      <c r="Q508" s="17" t="s">
        <v>8308</v>
      </c>
      <c r="R508" t="s">
        <v>8314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5">
        <f t="shared" si="35"/>
        <v>3</v>
      </c>
      <c r="P509">
        <f t="shared" si="36"/>
        <v>64</v>
      </c>
      <c r="Q509" s="17" t="s">
        <v>8308</v>
      </c>
      <c r="R509" t="s">
        <v>8314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5">
        <f t="shared" si="35"/>
        <v>1</v>
      </c>
      <c r="P510">
        <f t="shared" si="36"/>
        <v>133.33000000000001</v>
      </c>
      <c r="Q510" s="17" t="s">
        <v>8308</v>
      </c>
      <c r="R510" t="s">
        <v>8314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5">
        <f t="shared" si="35"/>
        <v>0</v>
      </c>
      <c r="P511">
        <f t="shared" si="36"/>
        <v>10</v>
      </c>
      <c r="Q511" s="17" t="s">
        <v>8308</v>
      </c>
      <c r="R511" t="s">
        <v>8314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5">
        <f t="shared" si="35"/>
        <v>0</v>
      </c>
      <c r="P512">
        <f t="shared" si="36"/>
        <v>0</v>
      </c>
      <c r="Q512" s="17" t="s">
        <v>8308</v>
      </c>
      <c r="R512" t="s">
        <v>8314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5">
        <f t="shared" si="35"/>
        <v>3</v>
      </c>
      <c r="P513">
        <f t="shared" si="36"/>
        <v>30</v>
      </c>
      <c r="Q513" s="17" t="s">
        <v>8308</v>
      </c>
      <c r="R513" t="s">
        <v>8314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5">
        <f t="shared" si="35"/>
        <v>0</v>
      </c>
      <c r="P514">
        <f t="shared" si="36"/>
        <v>5.5</v>
      </c>
      <c r="Q514" s="17" t="s">
        <v>8308</v>
      </c>
      <c r="R514" t="s">
        <v>8314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5">
        <f t="shared" ref="O515:O578" si="40">ROUND(E515/D515*100,0)</f>
        <v>14</v>
      </c>
      <c r="P515">
        <f t="shared" ref="P515:P578" si="41">IFERROR(ROUND(E515/L515,2),0)</f>
        <v>102.38</v>
      </c>
      <c r="Q515" s="17" t="s">
        <v>8308</v>
      </c>
      <c r="R515" t="s">
        <v>8314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5">
        <f t="shared" si="40"/>
        <v>3</v>
      </c>
      <c r="P516">
        <f t="shared" si="41"/>
        <v>16.670000000000002</v>
      </c>
      <c r="Q516" s="17" t="s">
        <v>8308</v>
      </c>
      <c r="R516" t="s">
        <v>8314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5">
        <f t="shared" si="40"/>
        <v>25</v>
      </c>
      <c r="P517">
        <f t="shared" si="41"/>
        <v>725.03</v>
      </c>
      <c r="Q517" s="17" t="s">
        <v>8308</v>
      </c>
      <c r="R517" t="s">
        <v>8314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5">
        <f t="shared" si="40"/>
        <v>0</v>
      </c>
      <c r="P518">
        <f t="shared" si="41"/>
        <v>0</v>
      </c>
      <c r="Q518" s="17" t="s">
        <v>8308</v>
      </c>
      <c r="R518" t="s">
        <v>8314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5">
        <f t="shared" si="40"/>
        <v>1</v>
      </c>
      <c r="P519">
        <f t="shared" si="41"/>
        <v>68.33</v>
      </c>
      <c r="Q519" s="17" t="s">
        <v>8308</v>
      </c>
      <c r="R519" t="s">
        <v>8314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5">
        <f t="shared" si="40"/>
        <v>0</v>
      </c>
      <c r="P520">
        <f t="shared" si="41"/>
        <v>0</v>
      </c>
      <c r="Q520" s="17" t="s">
        <v>8308</v>
      </c>
      <c r="R520" t="s">
        <v>8314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5">
        <f t="shared" si="40"/>
        <v>23</v>
      </c>
      <c r="P521">
        <f t="shared" si="41"/>
        <v>39.229999999999997</v>
      </c>
      <c r="Q521" s="17" t="s">
        <v>8308</v>
      </c>
      <c r="R521" t="s">
        <v>8314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5">
        <f t="shared" si="40"/>
        <v>102</v>
      </c>
      <c r="P522">
        <f t="shared" si="41"/>
        <v>150.15</v>
      </c>
      <c r="Q522" s="17" t="s">
        <v>8315</v>
      </c>
      <c r="R522" t="s">
        <v>8316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5">
        <f t="shared" si="40"/>
        <v>105</v>
      </c>
      <c r="P523">
        <f t="shared" si="41"/>
        <v>93.43</v>
      </c>
      <c r="Q523" s="17" t="s">
        <v>8315</v>
      </c>
      <c r="R523" t="s">
        <v>8316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5">
        <f t="shared" si="40"/>
        <v>115</v>
      </c>
      <c r="P524">
        <f t="shared" si="41"/>
        <v>110.97</v>
      </c>
      <c r="Q524" s="17" t="s">
        <v>8315</v>
      </c>
      <c r="R524" t="s">
        <v>8316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5">
        <f t="shared" si="40"/>
        <v>121</v>
      </c>
      <c r="P525">
        <f t="shared" si="41"/>
        <v>71.790000000000006</v>
      </c>
      <c r="Q525" s="17" t="s">
        <v>8315</v>
      </c>
      <c r="R525" t="s">
        <v>8316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5">
        <f t="shared" si="40"/>
        <v>109</v>
      </c>
      <c r="P526">
        <f t="shared" si="41"/>
        <v>29.26</v>
      </c>
      <c r="Q526" s="17" t="s">
        <v>8315</v>
      </c>
      <c r="R526" t="s">
        <v>8316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5">
        <f t="shared" si="40"/>
        <v>100</v>
      </c>
      <c r="P527">
        <f t="shared" si="41"/>
        <v>1000</v>
      </c>
      <c r="Q527" s="17" t="s">
        <v>8315</v>
      </c>
      <c r="R527" t="s">
        <v>8316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5">
        <f t="shared" si="40"/>
        <v>114</v>
      </c>
      <c r="P528">
        <f t="shared" si="41"/>
        <v>74.349999999999994</v>
      </c>
      <c r="Q528" s="17" t="s">
        <v>8315</v>
      </c>
      <c r="R528" t="s">
        <v>8316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5">
        <f t="shared" si="40"/>
        <v>101</v>
      </c>
      <c r="P529">
        <f t="shared" si="41"/>
        <v>63.83</v>
      </c>
      <c r="Q529" s="17" t="s">
        <v>8315</v>
      </c>
      <c r="R529" t="s">
        <v>8316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5">
        <f t="shared" si="40"/>
        <v>116</v>
      </c>
      <c r="P530">
        <f t="shared" si="41"/>
        <v>44.33</v>
      </c>
      <c r="Q530" s="17" t="s">
        <v>8315</v>
      </c>
      <c r="R530" t="s">
        <v>8316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5">
        <f t="shared" si="40"/>
        <v>130</v>
      </c>
      <c r="P531">
        <f t="shared" si="41"/>
        <v>86.94</v>
      </c>
      <c r="Q531" s="17" t="s">
        <v>8315</v>
      </c>
      <c r="R531" t="s">
        <v>8316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5">
        <f t="shared" si="40"/>
        <v>108</v>
      </c>
      <c r="P532">
        <f t="shared" si="41"/>
        <v>126.55</v>
      </c>
      <c r="Q532" s="17" t="s">
        <v>8315</v>
      </c>
      <c r="R532" t="s">
        <v>8316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5">
        <f t="shared" si="40"/>
        <v>100</v>
      </c>
      <c r="P533">
        <f t="shared" si="41"/>
        <v>129.03</v>
      </c>
      <c r="Q533" s="17" t="s">
        <v>8315</v>
      </c>
      <c r="R533" t="s">
        <v>8316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5">
        <f t="shared" si="40"/>
        <v>123</v>
      </c>
      <c r="P534">
        <f t="shared" si="41"/>
        <v>71.239999999999995</v>
      </c>
      <c r="Q534" s="17" t="s">
        <v>8315</v>
      </c>
      <c r="R534" t="s">
        <v>8316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5">
        <f t="shared" si="40"/>
        <v>100</v>
      </c>
      <c r="P535">
        <f t="shared" si="41"/>
        <v>117.88</v>
      </c>
      <c r="Q535" s="17" t="s">
        <v>8315</v>
      </c>
      <c r="R535" t="s">
        <v>8316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5">
        <f t="shared" si="40"/>
        <v>105</v>
      </c>
      <c r="P536">
        <f t="shared" si="41"/>
        <v>327.08</v>
      </c>
      <c r="Q536" s="17" t="s">
        <v>8315</v>
      </c>
      <c r="R536" t="s">
        <v>8316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5">
        <f t="shared" si="40"/>
        <v>103</v>
      </c>
      <c r="P537">
        <f t="shared" si="41"/>
        <v>34.75</v>
      </c>
      <c r="Q537" s="17" t="s">
        <v>8315</v>
      </c>
      <c r="R537" t="s">
        <v>8316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5">
        <f t="shared" si="40"/>
        <v>118</v>
      </c>
      <c r="P538">
        <f t="shared" si="41"/>
        <v>100.06</v>
      </c>
      <c r="Q538" s="17" t="s">
        <v>8315</v>
      </c>
      <c r="R538" t="s">
        <v>8316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5">
        <f t="shared" si="40"/>
        <v>121</v>
      </c>
      <c r="P539">
        <f t="shared" si="41"/>
        <v>40.85</v>
      </c>
      <c r="Q539" s="17" t="s">
        <v>8315</v>
      </c>
      <c r="R539" t="s">
        <v>8316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5">
        <f t="shared" si="40"/>
        <v>302</v>
      </c>
      <c r="P540">
        <f t="shared" si="41"/>
        <v>252.02</v>
      </c>
      <c r="Q540" s="17" t="s">
        <v>8315</v>
      </c>
      <c r="R540" t="s">
        <v>8316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5">
        <f t="shared" si="40"/>
        <v>101</v>
      </c>
      <c r="P541">
        <f t="shared" si="41"/>
        <v>25.16</v>
      </c>
      <c r="Q541" s="17" t="s">
        <v>8315</v>
      </c>
      <c r="R541" t="s">
        <v>8316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5">
        <f t="shared" si="40"/>
        <v>0</v>
      </c>
      <c r="P542">
        <f t="shared" si="41"/>
        <v>1</v>
      </c>
      <c r="Q542" s="17" t="s">
        <v>8317</v>
      </c>
      <c r="R542" t="s">
        <v>8318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5">
        <f t="shared" si="40"/>
        <v>1</v>
      </c>
      <c r="P543">
        <f t="shared" si="41"/>
        <v>25</v>
      </c>
      <c r="Q543" s="17" t="s">
        <v>8317</v>
      </c>
      <c r="R543" t="s">
        <v>8318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5">
        <f t="shared" si="40"/>
        <v>0</v>
      </c>
      <c r="P544">
        <f t="shared" si="41"/>
        <v>1</v>
      </c>
      <c r="Q544" s="17" t="s">
        <v>8317</v>
      </c>
      <c r="R544" t="s">
        <v>8318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5">
        <f t="shared" si="40"/>
        <v>0</v>
      </c>
      <c r="P545">
        <f t="shared" si="41"/>
        <v>35</v>
      </c>
      <c r="Q545" s="17" t="s">
        <v>8317</v>
      </c>
      <c r="R545" t="s">
        <v>8318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5">
        <f t="shared" si="40"/>
        <v>1</v>
      </c>
      <c r="P546">
        <f t="shared" si="41"/>
        <v>3</v>
      </c>
      <c r="Q546" s="17" t="s">
        <v>8317</v>
      </c>
      <c r="R546" t="s">
        <v>8318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5">
        <f t="shared" si="40"/>
        <v>27</v>
      </c>
      <c r="P547">
        <f t="shared" si="41"/>
        <v>402.71</v>
      </c>
      <c r="Q547" s="17" t="s">
        <v>8317</v>
      </c>
      <c r="R547" t="s">
        <v>8318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5">
        <f t="shared" si="40"/>
        <v>0</v>
      </c>
      <c r="P548">
        <f t="shared" si="41"/>
        <v>26</v>
      </c>
      <c r="Q548" s="17" t="s">
        <v>8317</v>
      </c>
      <c r="R548" t="s">
        <v>8318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5">
        <f t="shared" si="40"/>
        <v>0</v>
      </c>
      <c r="P549">
        <f t="shared" si="41"/>
        <v>0</v>
      </c>
      <c r="Q549" s="17" t="s">
        <v>8317</v>
      </c>
      <c r="R549" t="s">
        <v>8318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5">
        <f t="shared" si="40"/>
        <v>0</v>
      </c>
      <c r="P550">
        <f t="shared" si="41"/>
        <v>9</v>
      </c>
      <c r="Q550" s="17" t="s">
        <v>8317</v>
      </c>
      <c r="R550" t="s">
        <v>8318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5">
        <f t="shared" si="40"/>
        <v>3</v>
      </c>
      <c r="P551">
        <f t="shared" si="41"/>
        <v>8.5</v>
      </c>
      <c r="Q551" s="17" t="s">
        <v>8317</v>
      </c>
      <c r="R551" t="s">
        <v>8318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5">
        <f t="shared" si="40"/>
        <v>1</v>
      </c>
      <c r="P552">
        <f t="shared" si="41"/>
        <v>8.75</v>
      </c>
      <c r="Q552" s="17" t="s">
        <v>8317</v>
      </c>
      <c r="R552" t="s">
        <v>8318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5">
        <f t="shared" si="40"/>
        <v>5</v>
      </c>
      <c r="P553">
        <f t="shared" si="41"/>
        <v>135.04</v>
      </c>
      <c r="Q553" s="17" t="s">
        <v>8317</v>
      </c>
      <c r="R553" t="s">
        <v>8318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5">
        <f t="shared" si="40"/>
        <v>0</v>
      </c>
      <c r="P554">
        <f t="shared" si="41"/>
        <v>0</v>
      </c>
      <c r="Q554" s="17" t="s">
        <v>8317</v>
      </c>
      <c r="R554" t="s">
        <v>8318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5">
        <f t="shared" si="40"/>
        <v>0</v>
      </c>
      <c r="P555">
        <f t="shared" si="41"/>
        <v>20.5</v>
      </c>
      <c r="Q555" s="17" t="s">
        <v>8317</v>
      </c>
      <c r="R555" t="s">
        <v>8318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5">
        <f t="shared" si="40"/>
        <v>37</v>
      </c>
      <c r="P556">
        <f t="shared" si="41"/>
        <v>64.36</v>
      </c>
      <c r="Q556" s="17" t="s">
        <v>8317</v>
      </c>
      <c r="R556" t="s">
        <v>8318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5">
        <f t="shared" si="40"/>
        <v>0</v>
      </c>
      <c r="P557">
        <f t="shared" si="41"/>
        <v>0</v>
      </c>
      <c r="Q557" s="17" t="s">
        <v>8317</v>
      </c>
      <c r="R557" t="s">
        <v>8318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5">
        <f t="shared" si="40"/>
        <v>3</v>
      </c>
      <c r="P558">
        <f t="shared" si="41"/>
        <v>200</v>
      </c>
      <c r="Q558" s="17" t="s">
        <v>8317</v>
      </c>
      <c r="R558" t="s">
        <v>8318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5">
        <f t="shared" si="40"/>
        <v>1</v>
      </c>
      <c r="P559">
        <f t="shared" si="41"/>
        <v>68.3</v>
      </c>
      <c r="Q559" s="17" t="s">
        <v>8317</v>
      </c>
      <c r="R559" t="s">
        <v>8318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5">
        <f t="shared" si="40"/>
        <v>0</v>
      </c>
      <c r="P560">
        <f t="shared" si="41"/>
        <v>0</v>
      </c>
      <c r="Q560" s="17" t="s">
        <v>8317</v>
      </c>
      <c r="R560" t="s">
        <v>8318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5">
        <f t="shared" si="40"/>
        <v>0</v>
      </c>
      <c r="P561">
        <f t="shared" si="41"/>
        <v>50</v>
      </c>
      <c r="Q561" s="17" t="s">
        <v>8317</v>
      </c>
      <c r="R561" t="s">
        <v>8318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5">
        <f t="shared" si="40"/>
        <v>0</v>
      </c>
      <c r="P562">
        <f t="shared" si="41"/>
        <v>4</v>
      </c>
      <c r="Q562" s="17" t="s">
        <v>8317</v>
      </c>
      <c r="R562" t="s">
        <v>8318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5">
        <f t="shared" si="40"/>
        <v>0</v>
      </c>
      <c r="P563">
        <f t="shared" si="41"/>
        <v>27.5</v>
      </c>
      <c r="Q563" s="17" t="s">
        <v>8317</v>
      </c>
      <c r="R563" t="s">
        <v>8318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5">
        <f t="shared" si="40"/>
        <v>0</v>
      </c>
      <c r="P564">
        <f t="shared" si="41"/>
        <v>0</v>
      </c>
      <c r="Q564" s="17" t="s">
        <v>8317</v>
      </c>
      <c r="R564" t="s">
        <v>8318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5">
        <f t="shared" si="40"/>
        <v>0</v>
      </c>
      <c r="P565">
        <f t="shared" si="41"/>
        <v>34</v>
      </c>
      <c r="Q565" s="17" t="s">
        <v>8317</v>
      </c>
      <c r="R565" t="s">
        <v>8318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5">
        <f t="shared" si="40"/>
        <v>0</v>
      </c>
      <c r="P566">
        <f t="shared" si="41"/>
        <v>1</v>
      </c>
      <c r="Q566" s="17" t="s">
        <v>8317</v>
      </c>
      <c r="R566" t="s">
        <v>8318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5">
        <f t="shared" si="40"/>
        <v>0</v>
      </c>
      <c r="P567">
        <f t="shared" si="41"/>
        <v>0</v>
      </c>
      <c r="Q567" s="17" t="s">
        <v>8317</v>
      </c>
      <c r="R567" t="s">
        <v>8318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5">
        <f t="shared" si="40"/>
        <v>0</v>
      </c>
      <c r="P568">
        <f t="shared" si="41"/>
        <v>1</v>
      </c>
      <c r="Q568" s="17" t="s">
        <v>8317</v>
      </c>
      <c r="R568" t="s">
        <v>8318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5">
        <f t="shared" si="40"/>
        <v>0</v>
      </c>
      <c r="P569">
        <f t="shared" si="41"/>
        <v>0</v>
      </c>
      <c r="Q569" s="17" t="s">
        <v>8317</v>
      </c>
      <c r="R569" t="s">
        <v>8318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5">
        <f t="shared" si="40"/>
        <v>1</v>
      </c>
      <c r="P570">
        <f t="shared" si="41"/>
        <v>49</v>
      </c>
      <c r="Q570" s="17" t="s">
        <v>8317</v>
      </c>
      <c r="R570" t="s">
        <v>8318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5">
        <f t="shared" si="40"/>
        <v>1</v>
      </c>
      <c r="P571">
        <f t="shared" si="41"/>
        <v>20</v>
      </c>
      <c r="Q571" s="17" t="s">
        <v>8317</v>
      </c>
      <c r="R571" t="s">
        <v>8318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5">
        <f t="shared" si="40"/>
        <v>0</v>
      </c>
      <c r="P572">
        <f t="shared" si="41"/>
        <v>142</v>
      </c>
      <c r="Q572" s="17" t="s">
        <v>8317</v>
      </c>
      <c r="R572" t="s">
        <v>8318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5">
        <f t="shared" si="40"/>
        <v>0</v>
      </c>
      <c r="P573">
        <f t="shared" si="41"/>
        <v>53</v>
      </c>
      <c r="Q573" s="17" t="s">
        <v>8317</v>
      </c>
      <c r="R573" t="s">
        <v>8318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5">
        <f t="shared" si="40"/>
        <v>0</v>
      </c>
      <c r="P574">
        <f t="shared" si="41"/>
        <v>0</v>
      </c>
      <c r="Q574" s="17" t="s">
        <v>8317</v>
      </c>
      <c r="R574" t="s">
        <v>8318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5">
        <f t="shared" si="40"/>
        <v>0</v>
      </c>
      <c r="P575">
        <f t="shared" si="41"/>
        <v>38.44</v>
      </c>
      <c r="Q575" s="17" t="s">
        <v>8317</v>
      </c>
      <c r="R575" t="s">
        <v>8318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5">
        <f t="shared" si="40"/>
        <v>1</v>
      </c>
      <c r="P576">
        <f t="shared" si="41"/>
        <v>20</v>
      </c>
      <c r="Q576" s="17" t="s">
        <v>8317</v>
      </c>
      <c r="R576" t="s">
        <v>8318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5">
        <f t="shared" si="40"/>
        <v>0</v>
      </c>
      <c r="P577">
        <f t="shared" si="41"/>
        <v>64.75</v>
      </c>
      <c r="Q577" s="17" t="s">
        <v>8317</v>
      </c>
      <c r="R577" t="s">
        <v>8318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5">
        <f t="shared" si="40"/>
        <v>0</v>
      </c>
      <c r="P578">
        <f t="shared" si="41"/>
        <v>1</v>
      </c>
      <c r="Q578" s="17" t="s">
        <v>8317</v>
      </c>
      <c r="R578" t="s">
        <v>8318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5">
        <f t="shared" ref="O579:O642" si="45">ROUND(E579/D579*100,0)</f>
        <v>0</v>
      </c>
      <c r="P579">
        <f t="shared" ref="P579:P642" si="46">IFERROR(ROUND(E579/L579,2),0)</f>
        <v>10</v>
      </c>
      <c r="Q579" s="17" t="s">
        <v>8317</v>
      </c>
      <c r="R579" t="s">
        <v>8318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5">
        <f t="shared" si="45"/>
        <v>0</v>
      </c>
      <c r="P580">
        <f t="shared" si="46"/>
        <v>2</v>
      </c>
      <c r="Q580" s="17" t="s">
        <v>8317</v>
      </c>
      <c r="R580" t="s">
        <v>8318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5">
        <f t="shared" si="45"/>
        <v>1</v>
      </c>
      <c r="P581">
        <f t="shared" si="46"/>
        <v>35</v>
      </c>
      <c r="Q581" s="17" t="s">
        <v>8317</v>
      </c>
      <c r="R581" t="s">
        <v>8318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5">
        <f t="shared" si="45"/>
        <v>0</v>
      </c>
      <c r="P582">
        <f t="shared" si="46"/>
        <v>1</v>
      </c>
      <c r="Q582" s="17" t="s">
        <v>8317</v>
      </c>
      <c r="R582" t="s">
        <v>8318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5">
        <f t="shared" si="45"/>
        <v>0</v>
      </c>
      <c r="P583">
        <f t="shared" si="46"/>
        <v>0</v>
      </c>
      <c r="Q583" s="17" t="s">
        <v>8317</v>
      </c>
      <c r="R583" t="s">
        <v>8318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5">
        <f t="shared" si="45"/>
        <v>0</v>
      </c>
      <c r="P584">
        <f t="shared" si="46"/>
        <v>0</v>
      </c>
      <c r="Q584" s="17" t="s">
        <v>8317</v>
      </c>
      <c r="R584" t="s">
        <v>8318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5">
        <f t="shared" si="45"/>
        <v>0</v>
      </c>
      <c r="P585">
        <f t="shared" si="46"/>
        <v>1</v>
      </c>
      <c r="Q585" s="17" t="s">
        <v>8317</v>
      </c>
      <c r="R585" t="s">
        <v>8318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5">
        <f t="shared" si="45"/>
        <v>1</v>
      </c>
      <c r="P586">
        <f t="shared" si="46"/>
        <v>5</v>
      </c>
      <c r="Q586" s="17" t="s">
        <v>8317</v>
      </c>
      <c r="R586" t="s">
        <v>8318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5">
        <f t="shared" si="45"/>
        <v>0</v>
      </c>
      <c r="P587">
        <f t="shared" si="46"/>
        <v>0</v>
      </c>
      <c r="Q587" s="17" t="s">
        <v>8317</v>
      </c>
      <c r="R587" t="s">
        <v>8318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5">
        <f t="shared" si="45"/>
        <v>1</v>
      </c>
      <c r="P588">
        <f t="shared" si="46"/>
        <v>14</v>
      </c>
      <c r="Q588" s="17" t="s">
        <v>8317</v>
      </c>
      <c r="R588" t="s">
        <v>8318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5">
        <f t="shared" si="45"/>
        <v>9</v>
      </c>
      <c r="P589">
        <f t="shared" si="46"/>
        <v>389.29</v>
      </c>
      <c r="Q589" s="17" t="s">
        <v>8317</v>
      </c>
      <c r="R589" t="s">
        <v>8318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5">
        <f t="shared" si="45"/>
        <v>3</v>
      </c>
      <c r="P590">
        <f t="shared" si="46"/>
        <v>150.5</v>
      </c>
      <c r="Q590" s="17" t="s">
        <v>8317</v>
      </c>
      <c r="R590" t="s">
        <v>8318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5">
        <f t="shared" si="45"/>
        <v>0</v>
      </c>
      <c r="P591">
        <f t="shared" si="46"/>
        <v>1</v>
      </c>
      <c r="Q591" s="17" t="s">
        <v>8317</v>
      </c>
      <c r="R591" t="s">
        <v>8318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5">
        <f t="shared" si="45"/>
        <v>4</v>
      </c>
      <c r="P592">
        <f t="shared" si="46"/>
        <v>24.78</v>
      </c>
      <c r="Q592" s="17" t="s">
        <v>8317</v>
      </c>
      <c r="R592" t="s">
        <v>8318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5">
        <f t="shared" si="45"/>
        <v>0</v>
      </c>
      <c r="P593">
        <f t="shared" si="46"/>
        <v>30.5</v>
      </c>
      <c r="Q593" s="17" t="s">
        <v>8317</v>
      </c>
      <c r="R593" t="s">
        <v>8318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5">
        <f t="shared" si="45"/>
        <v>3</v>
      </c>
      <c r="P594">
        <f t="shared" si="46"/>
        <v>250</v>
      </c>
      <c r="Q594" s="17" t="s">
        <v>8317</v>
      </c>
      <c r="R594" t="s">
        <v>8318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5">
        <f t="shared" si="45"/>
        <v>23</v>
      </c>
      <c r="P595">
        <f t="shared" si="46"/>
        <v>16.43</v>
      </c>
      <c r="Q595" s="17" t="s">
        <v>8317</v>
      </c>
      <c r="R595" t="s">
        <v>8318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5">
        <f t="shared" si="45"/>
        <v>0</v>
      </c>
      <c r="P596">
        <f t="shared" si="46"/>
        <v>13</v>
      </c>
      <c r="Q596" s="17" t="s">
        <v>8317</v>
      </c>
      <c r="R596" t="s">
        <v>8318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5">
        <f t="shared" si="45"/>
        <v>0</v>
      </c>
      <c r="P597">
        <f t="shared" si="46"/>
        <v>53.25</v>
      </c>
      <c r="Q597" s="17" t="s">
        <v>8317</v>
      </c>
      <c r="R597" t="s">
        <v>8318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5">
        <f t="shared" si="45"/>
        <v>0</v>
      </c>
      <c r="P598">
        <f t="shared" si="46"/>
        <v>3</v>
      </c>
      <c r="Q598" s="17" t="s">
        <v>8317</v>
      </c>
      <c r="R598" t="s">
        <v>8318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5">
        <f t="shared" si="45"/>
        <v>0</v>
      </c>
      <c r="P599">
        <f t="shared" si="46"/>
        <v>10</v>
      </c>
      <c r="Q599" s="17" t="s">
        <v>8317</v>
      </c>
      <c r="R599" t="s">
        <v>8318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5">
        <f t="shared" si="45"/>
        <v>34</v>
      </c>
      <c r="P600">
        <f t="shared" si="46"/>
        <v>121.43</v>
      </c>
      <c r="Q600" s="17" t="s">
        <v>8317</v>
      </c>
      <c r="R600" t="s">
        <v>8318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5">
        <f t="shared" si="45"/>
        <v>0</v>
      </c>
      <c r="P601">
        <f t="shared" si="46"/>
        <v>15.5</v>
      </c>
      <c r="Q601" s="17" t="s">
        <v>8317</v>
      </c>
      <c r="R601" t="s">
        <v>8318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5">
        <f t="shared" si="45"/>
        <v>2</v>
      </c>
      <c r="P602">
        <f t="shared" si="46"/>
        <v>100</v>
      </c>
      <c r="Q602" s="17" t="s">
        <v>8317</v>
      </c>
      <c r="R602" t="s">
        <v>8318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5">
        <f t="shared" si="45"/>
        <v>1</v>
      </c>
      <c r="P603">
        <f t="shared" si="46"/>
        <v>23.33</v>
      </c>
      <c r="Q603" s="17" t="s">
        <v>8317</v>
      </c>
      <c r="R603" t="s">
        <v>8318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5">
        <f t="shared" si="45"/>
        <v>0</v>
      </c>
      <c r="P604">
        <f t="shared" si="46"/>
        <v>0</v>
      </c>
      <c r="Q604" s="17" t="s">
        <v>8317</v>
      </c>
      <c r="R604" t="s">
        <v>8318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5">
        <f t="shared" si="45"/>
        <v>4</v>
      </c>
      <c r="P605">
        <f t="shared" si="46"/>
        <v>45.39</v>
      </c>
      <c r="Q605" s="17" t="s">
        <v>8317</v>
      </c>
      <c r="R605" t="s">
        <v>8318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5">
        <f t="shared" si="45"/>
        <v>0</v>
      </c>
      <c r="P606">
        <f t="shared" si="46"/>
        <v>0</v>
      </c>
      <c r="Q606" s="17" t="s">
        <v>8317</v>
      </c>
      <c r="R606" t="s">
        <v>8318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5">
        <f t="shared" si="45"/>
        <v>3</v>
      </c>
      <c r="P607">
        <f t="shared" si="46"/>
        <v>16.38</v>
      </c>
      <c r="Q607" s="17" t="s">
        <v>8317</v>
      </c>
      <c r="R607" t="s">
        <v>8318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5">
        <f t="shared" si="45"/>
        <v>0</v>
      </c>
      <c r="P608">
        <f t="shared" si="46"/>
        <v>10</v>
      </c>
      <c r="Q608" s="17" t="s">
        <v>8317</v>
      </c>
      <c r="R608" t="s">
        <v>8318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5">
        <f t="shared" si="45"/>
        <v>0</v>
      </c>
      <c r="P609">
        <f t="shared" si="46"/>
        <v>0</v>
      </c>
      <c r="Q609" s="17" t="s">
        <v>8317</v>
      </c>
      <c r="R609" t="s">
        <v>8318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5">
        <f t="shared" si="45"/>
        <v>1</v>
      </c>
      <c r="P610">
        <f t="shared" si="46"/>
        <v>292.2</v>
      </c>
      <c r="Q610" s="17" t="s">
        <v>8317</v>
      </c>
      <c r="R610" t="s">
        <v>8318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5">
        <f t="shared" si="45"/>
        <v>1</v>
      </c>
      <c r="P611">
        <f t="shared" si="46"/>
        <v>5</v>
      </c>
      <c r="Q611" s="17" t="s">
        <v>8317</v>
      </c>
      <c r="R611" t="s">
        <v>8318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5">
        <f t="shared" si="45"/>
        <v>0</v>
      </c>
      <c r="P612">
        <f t="shared" si="46"/>
        <v>0</v>
      </c>
      <c r="Q612" s="17" t="s">
        <v>8317</v>
      </c>
      <c r="R612" t="s">
        <v>8318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5">
        <f t="shared" si="45"/>
        <v>0</v>
      </c>
      <c r="P613">
        <f t="shared" si="46"/>
        <v>0</v>
      </c>
      <c r="Q613" s="17" t="s">
        <v>8317</v>
      </c>
      <c r="R613" t="s">
        <v>8318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5">
        <f t="shared" si="45"/>
        <v>0</v>
      </c>
      <c r="P614">
        <f t="shared" si="46"/>
        <v>0</v>
      </c>
      <c r="Q614" s="17" t="s">
        <v>8317</v>
      </c>
      <c r="R614" t="s">
        <v>8318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5">
        <f t="shared" si="45"/>
        <v>21</v>
      </c>
      <c r="P615">
        <f t="shared" si="46"/>
        <v>105.93</v>
      </c>
      <c r="Q615" s="17" t="s">
        <v>8317</v>
      </c>
      <c r="R615" t="s">
        <v>8318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5">
        <f t="shared" si="45"/>
        <v>0</v>
      </c>
      <c r="P616">
        <f t="shared" si="46"/>
        <v>0</v>
      </c>
      <c r="Q616" s="17" t="s">
        <v>8317</v>
      </c>
      <c r="R616" t="s">
        <v>8318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5">
        <f t="shared" si="45"/>
        <v>0</v>
      </c>
      <c r="P617">
        <f t="shared" si="46"/>
        <v>0</v>
      </c>
      <c r="Q617" s="17" t="s">
        <v>8317</v>
      </c>
      <c r="R617" t="s">
        <v>8318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5">
        <f t="shared" si="45"/>
        <v>0</v>
      </c>
      <c r="P618">
        <f t="shared" si="46"/>
        <v>0</v>
      </c>
      <c r="Q618" s="17" t="s">
        <v>8317</v>
      </c>
      <c r="R618" t="s">
        <v>8318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5">
        <f t="shared" si="45"/>
        <v>3</v>
      </c>
      <c r="P619">
        <f t="shared" si="46"/>
        <v>20</v>
      </c>
      <c r="Q619" s="17" t="s">
        <v>8317</v>
      </c>
      <c r="R619" t="s">
        <v>8318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5">
        <f t="shared" si="45"/>
        <v>0</v>
      </c>
      <c r="P620">
        <f t="shared" si="46"/>
        <v>0</v>
      </c>
      <c r="Q620" s="17" t="s">
        <v>8317</v>
      </c>
      <c r="R620" t="s">
        <v>8318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5">
        <f t="shared" si="45"/>
        <v>0</v>
      </c>
      <c r="P621">
        <f t="shared" si="46"/>
        <v>1</v>
      </c>
      <c r="Q621" s="17" t="s">
        <v>8317</v>
      </c>
      <c r="R621" t="s">
        <v>8318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5">
        <f t="shared" si="45"/>
        <v>1</v>
      </c>
      <c r="P622">
        <f t="shared" si="46"/>
        <v>300</v>
      </c>
      <c r="Q622" s="17" t="s">
        <v>8317</v>
      </c>
      <c r="R622" t="s">
        <v>8318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5">
        <f t="shared" si="45"/>
        <v>1</v>
      </c>
      <c r="P623">
        <f t="shared" si="46"/>
        <v>87</v>
      </c>
      <c r="Q623" s="17" t="s">
        <v>8317</v>
      </c>
      <c r="R623" t="s">
        <v>8318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5">
        <f t="shared" si="45"/>
        <v>6</v>
      </c>
      <c r="P624">
        <f t="shared" si="46"/>
        <v>37.89</v>
      </c>
      <c r="Q624" s="17" t="s">
        <v>8317</v>
      </c>
      <c r="R624" t="s">
        <v>8318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5">
        <f t="shared" si="45"/>
        <v>0</v>
      </c>
      <c r="P625">
        <f t="shared" si="46"/>
        <v>0</v>
      </c>
      <c r="Q625" s="17" t="s">
        <v>8317</v>
      </c>
      <c r="R625" t="s">
        <v>8318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5">
        <f t="shared" si="45"/>
        <v>0</v>
      </c>
      <c r="P626">
        <f t="shared" si="46"/>
        <v>0</v>
      </c>
      <c r="Q626" s="17" t="s">
        <v>8317</v>
      </c>
      <c r="R626" t="s">
        <v>8318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5">
        <f t="shared" si="45"/>
        <v>0</v>
      </c>
      <c r="P627">
        <f t="shared" si="46"/>
        <v>0</v>
      </c>
      <c r="Q627" s="17" t="s">
        <v>8317</v>
      </c>
      <c r="R627" t="s">
        <v>8318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5">
        <f t="shared" si="45"/>
        <v>17</v>
      </c>
      <c r="P628">
        <f t="shared" si="46"/>
        <v>111.41</v>
      </c>
      <c r="Q628" s="17" t="s">
        <v>8317</v>
      </c>
      <c r="R628" t="s">
        <v>8318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5">
        <f t="shared" si="45"/>
        <v>0</v>
      </c>
      <c r="P629">
        <f t="shared" si="46"/>
        <v>90</v>
      </c>
      <c r="Q629" s="17" t="s">
        <v>8317</v>
      </c>
      <c r="R629" t="s">
        <v>8318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5">
        <f t="shared" si="45"/>
        <v>0</v>
      </c>
      <c r="P630">
        <f t="shared" si="46"/>
        <v>0</v>
      </c>
      <c r="Q630" s="17" t="s">
        <v>8317</v>
      </c>
      <c r="R630" t="s">
        <v>8318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5">
        <f t="shared" si="45"/>
        <v>0</v>
      </c>
      <c r="P631">
        <f t="shared" si="46"/>
        <v>116.67</v>
      </c>
      <c r="Q631" s="17" t="s">
        <v>8317</v>
      </c>
      <c r="R631" t="s">
        <v>8318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5">
        <f t="shared" si="45"/>
        <v>0</v>
      </c>
      <c r="P632">
        <f t="shared" si="46"/>
        <v>10</v>
      </c>
      <c r="Q632" s="17" t="s">
        <v>8317</v>
      </c>
      <c r="R632" t="s">
        <v>8318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5">
        <f t="shared" si="45"/>
        <v>1</v>
      </c>
      <c r="P633">
        <f t="shared" si="46"/>
        <v>76.67</v>
      </c>
      <c r="Q633" s="17" t="s">
        <v>8317</v>
      </c>
      <c r="R633" t="s">
        <v>8318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5">
        <f t="shared" si="45"/>
        <v>0</v>
      </c>
      <c r="P634">
        <f t="shared" si="46"/>
        <v>0</v>
      </c>
      <c r="Q634" s="17" t="s">
        <v>8317</v>
      </c>
      <c r="R634" t="s">
        <v>8318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5">
        <f t="shared" si="45"/>
        <v>12</v>
      </c>
      <c r="P635">
        <f t="shared" si="46"/>
        <v>49.8</v>
      </c>
      <c r="Q635" s="17" t="s">
        <v>8317</v>
      </c>
      <c r="R635" t="s">
        <v>8318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5">
        <f t="shared" si="45"/>
        <v>0</v>
      </c>
      <c r="P636">
        <f t="shared" si="46"/>
        <v>1</v>
      </c>
      <c r="Q636" s="17" t="s">
        <v>8317</v>
      </c>
      <c r="R636" t="s">
        <v>8318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5">
        <f t="shared" si="45"/>
        <v>0</v>
      </c>
      <c r="P637">
        <f t="shared" si="46"/>
        <v>2</v>
      </c>
      <c r="Q637" s="17" t="s">
        <v>8317</v>
      </c>
      <c r="R637" t="s">
        <v>8318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5">
        <f t="shared" si="45"/>
        <v>0</v>
      </c>
      <c r="P638">
        <f t="shared" si="46"/>
        <v>4</v>
      </c>
      <c r="Q638" s="17" t="s">
        <v>8317</v>
      </c>
      <c r="R638" t="s">
        <v>8318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5">
        <f t="shared" si="45"/>
        <v>0</v>
      </c>
      <c r="P639">
        <f t="shared" si="46"/>
        <v>0</v>
      </c>
      <c r="Q639" s="17" t="s">
        <v>8317</v>
      </c>
      <c r="R639" t="s">
        <v>8318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5">
        <f t="shared" si="45"/>
        <v>0</v>
      </c>
      <c r="P640">
        <f t="shared" si="46"/>
        <v>3</v>
      </c>
      <c r="Q640" s="17" t="s">
        <v>8317</v>
      </c>
      <c r="R640" t="s">
        <v>8318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5">
        <f t="shared" si="45"/>
        <v>0</v>
      </c>
      <c r="P641">
        <f t="shared" si="46"/>
        <v>1</v>
      </c>
      <c r="Q641" s="17" t="s">
        <v>8317</v>
      </c>
      <c r="R641" t="s">
        <v>8318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5">
        <f t="shared" si="45"/>
        <v>144</v>
      </c>
      <c r="P642">
        <f t="shared" si="46"/>
        <v>50.5</v>
      </c>
      <c r="Q642" s="17" t="s">
        <v>8317</v>
      </c>
      <c r="R642" t="s">
        <v>8319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5">
        <f t="shared" ref="O643:O706" si="50">ROUND(E643/D643*100,0)</f>
        <v>119</v>
      </c>
      <c r="P643">
        <f t="shared" ref="P643:P706" si="51">IFERROR(ROUND(E643/L643,2),0)</f>
        <v>151.32</v>
      </c>
      <c r="Q643" s="17" t="s">
        <v>8317</v>
      </c>
      <c r="R643" t="s">
        <v>8319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5">
        <f t="shared" si="50"/>
        <v>1460</v>
      </c>
      <c r="P644">
        <f t="shared" si="51"/>
        <v>134.36000000000001</v>
      </c>
      <c r="Q644" s="17" t="s">
        <v>8317</v>
      </c>
      <c r="R644" t="s">
        <v>8319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5">
        <f t="shared" si="50"/>
        <v>106</v>
      </c>
      <c r="P645">
        <f t="shared" si="51"/>
        <v>174.03</v>
      </c>
      <c r="Q645" s="17" t="s">
        <v>8317</v>
      </c>
      <c r="R645" t="s">
        <v>8319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5">
        <f t="shared" si="50"/>
        <v>300</v>
      </c>
      <c r="P646">
        <f t="shared" si="51"/>
        <v>73.489999999999995</v>
      </c>
      <c r="Q646" s="17" t="s">
        <v>8317</v>
      </c>
      <c r="R646" t="s">
        <v>8319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5">
        <f t="shared" si="50"/>
        <v>279</v>
      </c>
      <c r="P647">
        <f t="shared" si="51"/>
        <v>23.52</v>
      </c>
      <c r="Q647" s="17" t="s">
        <v>8317</v>
      </c>
      <c r="R647" t="s">
        <v>8319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5">
        <f t="shared" si="50"/>
        <v>132</v>
      </c>
      <c r="P648">
        <f t="shared" si="51"/>
        <v>39.07</v>
      </c>
      <c r="Q648" s="17" t="s">
        <v>8317</v>
      </c>
      <c r="R648" t="s">
        <v>8319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5">
        <f t="shared" si="50"/>
        <v>107</v>
      </c>
      <c r="P649">
        <f t="shared" si="51"/>
        <v>125.94</v>
      </c>
      <c r="Q649" s="17" t="s">
        <v>8317</v>
      </c>
      <c r="R649" t="s">
        <v>8319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5">
        <f t="shared" si="50"/>
        <v>127</v>
      </c>
      <c r="P650">
        <f t="shared" si="51"/>
        <v>1644</v>
      </c>
      <c r="Q650" s="17" t="s">
        <v>8317</v>
      </c>
      <c r="R650" t="s">
        <v>8319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5">
        <f t="shared" si="50"/>
        <v>140</v>
      </c>
      <c r="P651">
        <f t="shared" si="51"/>
        <v>42.67</v>
      </c>
      <c r="Q651" s="17" t="s">
        <v>8317</v>
      </c>
      <c r="R651" t="s">
        <v>8319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5">
        <f t="shared" si="50"/>
        <v>112</v>
      </c>
      <c r="P652">
        <f t="shared" si="51"/>
        <v>35.130000000000003</v>
      </c>
      <c r="Q652" s="17" t="s">
        <v>8317</v>
      </c>
      <c r="R652" t="s">
        <v>8319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5">
        <f t="shared" si="50"/>
        <v>101</v>
      </c>
      <c r="P653">
        <f t="shared" si="51"/>
        <v>239.35</v>
      </c>
      <c r="Q653" s="17" t="s">
        <v>8317</v>
      </c>
      <c r="R653" t="s">
        <v>8319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5">
        <f t="shared" si="50"/>
        <v>100</v>
      </c>
      <c r="P654">
        <f t="shared" si="51"/>
        <v>107.64</v>
      </c>
      <c r="Q654" s="17" t="s">
        <v>8317</v>
      </c>
      <c r="R654" t="s">
        <v>8319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5">
        <f t="shared" si="50"/>
        <v>141</v>
      </c>
      <c r="P655">
        <f t="shared" si="51"/>
        <v>95.83</v>
      </c>
      <c r="Q655" s="17" t="s">
        <v>8317</v>
      </c>
      <c r="R655" t="s">
        <v>8319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5">
        <f t="shared" si="50"/>
        <v>267</v>
      </c>
      <c r="P656">
        <f t="shared" si="51"/>
        <v>31.66</v>
      </c>
      <c r="Q656" s="17" t="s">
        <v>8317</v>
      </c>
      <c r="R656" t="s">
        <v>8319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5">
        <f t="shared" si="50"/>
        <v>147</v>
      </c>
      <c r="P657">
        <f t="shared" si="51"/>
        <v>42.89</v>
      </c>
      <c r="Q657" s="17" t="s">
        <v>8317</v>
      </c>
      <c r="R657" t="s">
        <v>8319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5">
        <f t="shared" si="50"/>
        <v>214</v>
      </c>
      <c r="P658">
        <f t="shared" si="51"/>
        <v>122.74</v>
      </c>
      <c r="Q658" s="17" t="s">
        <v>8317</v>
      </c>
      <c r="R658" t="s">
        <v>8319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5">
        <f t="shared" si="50"/>
        <v>126</v>
      </c>
      <c r="P659">
        <f t="shared" si="51"/>
        <v>190.45</v>
      </c>
      <c r="Q659" s="17" t="s">
        <v>8317</v>
      </c>
      <c r="R659" t="s">
        <v>8319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5">
        <f t="shared" si="50"/>
        <v>104</v>
      </c>
      <c r="P660">
        <f t="shared" si="51"/>
        <v>109.34</v>
      </c>
      <c r="Q660" s="17" t="s">
        <v>8317</v>
      </c>
      <c r="R660" t="s">
        <v>8319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5">
        <f t="shared" si="50"/>
        <v>101</v>
      </c>
      <c r="P661">
        <f t="shared" si="51"/>
        <v>143.66999999999999</v>
      </c>
      <c r="Q661" s="17" t="s">
        <v>8317</v>
      </c>
      <c r="R661" t="s">
        <v>8319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5">
        <f t="shared" si="50"/>
        <v>3</v>
      </c>
      <c r="P662">
        <f t="shared" si="51"/>
        <v>84.94</v>
      </c>
      <c r="Q662" s="17" t="s">
        <v>8317</v>
      </c>
      <c r="R662" t="s">
        <v>8319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5">
        <f t="shared" si="50"/>
        <v>1</v>
      </c>
      <c r="P663">
        <f t="shared" si="51"/>
        <v>10.56</v>
      </c>
      <c r="Q663" s="17" t="s">
        <v>8317</v>
      </c>
      <c r="R663" t="s">
        <v>8319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5">
        <f t="shared" si="50"/>
        <v>0</v>
      </c>
      <c r="P664">
        <f t="shared" si="51"/>
        <v>39</v>
      </c>
      <c r="Q664" s="17" t="s">
        <v>8317</v>
      </c>
      <c r="R664" t="s">
        <v>8319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5">
        <f t="shared" si="50"/>
        <v>0</v>
      </c>
      <c r="P665">
        <f t="shared" si="51"/>
        <v>100</v>
      </c>
      <c r="Q665" s="17" t="s">
        <v>8317</v>
      </c>
      <c r="R665" t="s">
        <v>8319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5">
        <f t="shared" si="50"/>
        <v>8</v>
      </c>
      <c r="P666">
        <f t="shared" si="51"/>
        <v>31.17</v>
      </c>
      <c r="Q666" s="17" t="s">
        <v>8317</v>
      </c>
      <c r="R666" t="s">
        <v>8319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5">
        <f t="shared" si="50"/>
        <v>19</v>
      </c>
      <c r="P667">
        <f t="shared" si="51"/>
        <v>155.33000000000001</v>
      </c>
      <c r="Q667" s="17" t="s">
        <v>8317</v>
      </c>
      <c r="R667" t="s">
        <v>8319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5">
        <f t="shared" si="50"/>
        <v>0</v>
      </c>
      <c r="P668">
        <f t="shared" si="51"/>
        <v>2</v>
      </c>
      <c r="Q668" s="17" t="s">
        <v>8317</v>
      </c>
      <c r="R668" t="s">
        <v>8319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5">
        <f t="shared" si="50"/>
        <v>10</v>
      </c>
      <c r="P669">
        <f t="shared" si="51"/>
        <v>178.93</v>
      </c>
      <c r="Q669" s="17" t="s">
        <v>8317</v>
      </c>
      <c r="R669" t="s">
        <v>8319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5">
        <f t="shared" si="50"/>
        <v>5</v>
      </c>
      <c r="P670">
        <f t="shared" si="51"/>
        <v>27.36</v>
      </c>
      <c r="Q670" s="17" t="s">
        <v>8317</v>
      </c>
      <c r="R670" t="s">
        <v>8319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5">
        <f t="shared" si="50"/>
        <v>22</v>
      </c>
      <c r="P671">
        <f t="shared" si="51"/>
        <v>1536.25</v>
      </c>
      <c r="Q671" s="17" t="s">
        <v>8317</v>
      </c>
      <c r="R671" t="s">
        <v>8319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5">
        <f t="shared" si="50"/>
        <v>29</v>
      </c>
      <c r="P672">
        <f t="shared" si="51"/>
        <v>85</v>
      </c>
      <c r="Q672" s="17" t="s">
        <v>8317</v>
      </c>
      <c r="R672" t="s">
        <v>8319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5">
        <f t="shared" si="50"/>
        <v>39</v>
      </c>
      <c r="P673">
        <f t="shared" si="51"/>
        <v>788.53</v>
      </c>
      <c r="Q673" s="17" t="s">
        <v>8317</v>
      </c>
      <c r="R673" t="s">
        <v>8319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5">
        <f t="shared" si="50"/>
        <v>22</v>
      </c>
      <c r="P674">
        <f t="shared" si="51"/>
        <v>50.3</v>
      </c>
      <c r="Q674" s="17" t="s">
        <v>8317</v>
      </c>
      <c r="R674" t="s">
        <v>8319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5">
        <f t="shared" si="50"/>
        <v>0</v>
      </c>
      <c r="P675">
        <f t="shared" si="51"/>
        <v>68.33</v>
      </c>
      <c r="Q675" s="17" t="s">
        <v>8317</v>
      </c>
      <c r="R675" t="s">
        <v>8319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5">
        <f t="shared" si="50"/>
        <v>0</v>
      </c>
      <c r="P676">
        <f t="shared" si="51"/>
        <v>7.5</v>
      </c>
      <c r="Q676" s="17" t="s">
        <v>8317</v>
      </c>
      <c r="R676" t="s">
        <v>8319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5">
        <f t="shared" si="50"/>
        <v>15</v>
      </c>
      <c r="P677">
        <f t="shared" si="51"/>
        <v>34.270000000000003</v>
      </c>
      <c r="Q677" s="17" t="s">
        <v>8317</v>
      </c>
      <c r="R677" t="s">
        <v>8319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5">
        <f t="shared" si="50"/>
        <v>1</v>
      </c>
      <c r="P678">
        <f t="shared" si="51"/>
        <v>61.29</v>
      </c>
      <c r="Q678" s="17" t="s">
        <v>8317</v>
      </c>
      <c r="R678" t="s">
        <v>8319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5">
        <f t="shared" si="50"/>
        <v>26</v>
      </c>
      <c r="P679">
        <f t="shared" si="51"/>
        <v>133.25</v>
      </c>
      <c r="Q679" s="17" t="s">
        <v>8317</v>
      </c>
      <c r="R679" t="s">
        <v>8319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5">
        <f t="shared" si="50"/>
        <v>4</v>
      </c>
      <c r="P680">
        <f t="shared" si="51"/>
        <v>65.180000000000007</v>
      </c>
      <c r="Q680" s="17" t="s">
        <v>8317</v>
      </c>
      <c r="R680" t="s">
        <v>8319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5">
        <f t="shared" si="50"/>
        <v>15</v>
      </c>
      <c r="P681">
        <f t="shared" si="51"/>
        <v>93.9</v>
      </c>
      <c r="Q681" s="17" t="s">
        <v>8317</v>
      </c>
      <c r="R681" t="s">
        <v>8319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5">
        <f t="shared" si="50"/>
        <v>26</v>
      </c>
      <c r="P682">
        <f t="shared" si="51"/>
        <v>150.65</v>
      </c>
      <c r="Q682" s="17" t="s">
        <v>8317</v>
      </c>
      <c r="R682" t="s">
        <v>8319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5">
        <f t="shared" si="50"/>
        <v>0</v>
      </c>
      <c r="P683">
        <f t="shared" si="51"/>
        <v>1</v>
      </c>
      <c r="Q683" s="17" t="s">
        <v>8317</v>
      </c>
      <c r="R683" t="s">
        <v>8319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5">
        <f t="shared" si="50"/>
        <v>0</v>
      </c>
      <c r="P684">
        <f t="shared" si="51"/>
        <v>13.25</v>
      </c>
      <c r="Q684" s="17" t="s">
        <v>8317</v>
      </c>
      <c r="R684" t="s">
        <v>8319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5">
        <f t="shared" si="50"/>
        <v>1</v>
      </c>
      <c r="P685">
        <f t="shared" si="51"/>
        <v>99.33</v>
      </c>
      <c r="Q685" s="17" t="s">
        <v>8317</v>
      </c>
      <c r="R685" t="s">
        <v>8319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5">
        <f t="shared" si="50"/>
        <v>7</v>
      </c>
      <c r="P686">
        <f t="shared" si="51"/>
        <v>177.39</v>
      </c>
      <c r="Q686" s="17" t="s">
        <v>8317</v>
      </c>
      <c r="R686" t="s">
        <v>8319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5">
        <f t="shared" si="50"/>
        <v>28</v>
      </c>
      <c r="P687">
        <f t="shared" si="51"/>
        <v>55.3</v>
      </c>
      <c r="Q687" s="17" t="s">
        <v>8317</v>
      </c>
      <c r="R687" t="s">
        <v>8319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5">
        <f t="shared" si="50"/>
        <v>0</v>
      </c>
      <c r="P688">
        <f t="shared" si="51"/>
        <v>0</v>
      </c>
      <c r="Q688" s="17" t="s">
        <v>8317</v>
      </c>
      <c r="R688" t="s">
        <v>8319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5">
        <f t="shared" si="50"/>
        <v>4</v>
      </c>
      <c r="P689">
        <f t="shared" si="51"/>
        <v>591.66999999999996</v>
      </c>
      <c r="Q689" s="17" t="s">
        <v>8317</v>
      </c>
      <c r="R689" t="s">
        <v>8319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5">
        <f t="shared" si="50"/>
        <v>73</v>
      </c>
      <c r="P690">
        <f t="shared" si="51"/>
        <v>405.5</v>
      </c>
      <c r="Q690" s="17" t="s">
        <v>8317</v>
      </c>
      <c r="R690" t="s">
        <v>8319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5">
        <f t="shared" si="50"/>
        <v>58</v>
      </c>
      <c r="P691">
        <f t="shared" si="51"/>
        <v>343.15</v>
      </c>
      <c r="Q691" s="17" t="s">
        <v>8317</v>
      </c>
      <c r="R691" t="s">
        <v>8319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5">
        <f t="shared" si="50"/>
        <v>12</v>
      </c>
      <c r="P692">
        <f t="shared" si="51"/>
        <v>72.59</v>
      </c>
      <c r="Q692" s="17" t="s">
        <v>8317</v>
      </c>
      <c r="R692" t="s">
        <v>8319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5">
        <f t="shared" si="50"/>
        <v>1</v>
      </c>
      <c r="P693">
        <f t="shared" si="51"/>
        <v>26</v>
      </c>
      <c r="Q693" s="17" t="s">
        <v>8317</v>
      </c>
      <c r="R693" t="s">
        <v>8319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5">
        <f t="shared" si="50"/>
        <v>7</v>
      </c>
      <c r="P694">
        <f t="shared" si="51"/>
        <v>6.5</v>
      </c>
      <c r="Q694" s="17" t="s">
        <v>8317</v>
      </c>
      <c r="R694" t="s">
        <v>8319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5">
        <f t="shared" si="50"/>
        <v>35</v>
      </c>
      <c r="P695">
        <f t="shared" si="51"/>
        <v>119.39</v>
      </c>
      <c r="Q695" s="17" t="s">
        <v>8317</v>
      </c>
      <c r="R695" t="s">
        <v>8319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5">
        <f t="shared" si="50"/>
        <v>0</v>
      </c>
      <c r="P696">
        <f t="shared" si="51"/>
        <v>84.29</v>
      </c>
      <c r="Q696" s="17" t="s">
        <v>8317</v>
      </c>
      <c r="R696" t="s">
        <v>8319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5">
        <f t="shared" si="50"/>
        <v>1</v>
      </c>
      <c r="P697">
        <f t="shared" si="51"/>
        <v>90.86</v>
      </c>
      <c r="Q697" s="17" t="s">
        <v>8317</v>
      </c>
      <c r="R697" t="s">
        <v>8319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5">
        <f t="shared" si="50"/>
        <v>0</v>
      </c>
      <c r="P698">
        <f t="shared" si="51"/>
        <v>1</v>
      </c>
      <c r="Q698" s="17" t="s">
        <v>8317</v>
      </c>
      <c r="R698" t="s">
        <v>8319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5">
        <f t="shared" si="50"/>
        <v>46</v>
      </c>
      <c r="P699">
        <f t="shared" si="51"/>
        <v>20.34</v>
      </c>
      <c r="Q699" s="17" t="s">
        <v>8317</v>
      </c>
      <c r="R699" t="s">
        <v>8319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5">
        <f t="shared" si="50"/>
        <v>15</v>
      </c>
      <c r="P700">
        <f t="shared" si="51"/>
        <v>530.69000000000005</v>
      </c>
      <c r="Q700" s="17" t="s">
        <v>8317</v>
      </c>
      <c r="R700" t="s">
        <v>8319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5">
        <f t="shared" si="50"/>
        <v>82</v>
      </c>
      <c r="P701">
        <f t="shared" si="51"/>
        <v>120.39</v>
      </c>
      <c r="Q701" s="17" t="s">
        <v>8317</v>
      </c>
      <c r="R701" t="s">
        <v>8319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5">
        <f t="shared" si="50"/>
        <v>3</v>
      </c>
      <c r="P702">
        <f t="shared" si="51"/>
        <v>13</v>
      </c>
      <c r="Q702" s="17" t="s">
        <v>8317</v>
      </c>
      <c r="R702" t="s">
        <v>8319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5">
        <f t="shared" si="50"/>
        <v>27</v>
      </c>
      <c r="P703">
        <f t="shared" si="51"/>
        <v>291.33</v>
      </c>
      <c r="Q703" s="17" t="s">
        <v>8317</v>
      </c>
      <c r="R703" t="s">
        <v>8319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5">
        <f t="shared" si="50"/>
        <v>31</v>
      </c>
      <c r="P704">
        <f t="shared" si="51"/>
        <v>124.92</v>
      </c>
      <c r="Q704" s="17" t="s">
        <v>8317</v>
      </c>
      <c r="R704" t="s">
        <v>8319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5">
        <f t="shared" si="50"/>
        <v>6</v>
      </c>
      <c r="P705">
        <f t="shared" si="51"/>
        <v>119.57</v>
      </c>
      <c r="Q705" s="17" t="s">
        <v>8317</v>
      </c>
      <c r="R705" t="s">
        <v>8319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5">
        <f t="shared" si="50"/>
        <v>1</v>
      </c>
      <c r="P706">
        <f t="shared" si="51"/>
        <v>120.25</v>
      </c>
      <c r="Q706" s="17" t="s">
        <v>8317</v>
      </c>
      <c r="R706" t="s">
        <v>8319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5">
        <f t="shared" ref="O707:O770" si="55">ROUND(E707/D707*100,0)</f>
        <v>1</v>
      </c>
      <c r="P707">
        <f t="shared" ref="P707:P770" si="56">IFERROR(ROUND(E707/L707,2),0)</f>
        <v>195.4</v>
      </c>
      <c r="Q707" s="17" t="s">
        <v>8317</v>
      </c>
      <c r="R707" t="s">
        <v>8319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5">
        <f t="shared" si="55"/>
        <v>0</v>
      </c>
      <c r="P708">
        <f t="shared" si="56"/>
        <v>0</v>
      </c>
      <c r="Q708" s="17" t="s">
        <v>8317</v>
      </c>
      <c r="R708" t="s">
        <v>8319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5">
        <f t="shared" si="55"/>
        <v>79</v>
      </c>
      <c r="P709">
        <f t="shared" si="56"/>
        <v>117.7</v>
      </c>
      <c r="Q709" s="17" t="s">
        <v>8317</v>
      </c>
      <c r="R709" t="s">
        <v>8319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5">
        <f t="shared" si="55"/>
        <v>22</v>
      </c>
      <c r="P710">
        <f t="shared" si="56"/>
        <v>23.95</v>
      </c>
      <c r="Q710" s="17" t="s">
        <v>8317</v>
      </c>
      <c r="R710" t="s">
        <v>8319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5">
        <f t="shared" si="55"/>
        <v>0</v>
      </c>
      <c r="P711">
        <f t="shared" si="56"/>
        <v>30.5</v>
      </c>
      <c r="Q711" s="17" t="s">
        <v>8317</v>
      </c>
      <c r="R711" t="s">
        <v>8319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5">
        <f t="shared" si="55"/>
        <v>0</v>
      </c>
      <c r="P712">
        <f t="shared" si="56"/>
        <v>0</v>
      </c>
      <c r="Q712" s="17" t="s">
        <v>8317</v>
      </c>
      <c r="R712" t="s">
        <v>8319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5">
        <f t="shared" si="55"/>
        <v>34</v>
      </c>
      <c r="P713">
        <f t="shared" si="56"/>
        <v>99.97</v>
      </c>
      <c r="Q713" s="17" t="s">
        <v>8317</v>
      </c>
      <c r="R713" t="s">
        <v>8319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5">
        <f t="shared" si="55"/>
        <v>0</v>
      </c>
      <c r="P714">
        <f t="shared" si="56"/>
        <v>26.25</v>
      </c>
      <c r="Q714" s="17" t="s">
        <v>8317</v>
      </c>
      <c r="R714" t="s">
        <v>8319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5">
        <f t="shared" si="55"/>
        <v>1</v>
      </c>
      <c r="P715">
        <f t="shared" si="56"/>
        <v>199</v>
      </c>
      <c r="Q715" s="17" t="s">
        <v>8317</v>
      </c>
      <c r="R715" t="s">
        <v>8319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5">
        <f t="shared" si="55"/>
        <v>15</v>
      </c>
      <c r="P716">
        <f t="shared" si="56"/>
        <v>80.319999999999993</v>
      </c>
      <c r="Q716" s="17" t="s">
        <v>8317</v>
      </c>
      <c r="R716" t="s">
        <v>8319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5">
        <f t="shared" si="55"/>
        <v>5</v>
      </c>
      <c r="P717">
        <f t="shared" si="56"/>
        <v>115.75</v>
      </c>
      <c r="Q717" s="17" t="s">
        <v>8317</v>
      </c>
      <c r="R717" t="s">
        <v>8319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5">
        <f t="shared" si="55"/>
        <v>10</v>
      </c>
      <c r="P718">
        <f t="shared" si="56"/>
        <v>44.69</v>
      </c>
      <c r="Q718" s="17" t="s">
        <v>8317</v>
      </c>
      <c r="R718" t="s">
        <v>8319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5">
        <f t="shared" si="55"/>
        <v>0</v>
      </c>
      <c r="P719">
        <f t="shared" si="56"/>
        <v>76.25</v>
      </c>
      <c r="Q719" s="17" t="s">
        <v>8317</v>
      </c>
      <c r="R719" t="s">
        <v>8319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5">
        <f t="shared" si="55"/>
        <v>1</v>
      </c>
      <c r="P720">
        <f t="shared" si="56"/>
        <v>22.5</v>
      </c>
      <c r="Q720" s="17" t="s">
        <v>8317</v>
      </c>
      <c r="R720" t="s">
        <v>8319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5">
        <f t="shared" si="55"/>
        <v>1</v>
      </c>
      <c r="P721">
        <f t="shared" si="56"/>
        <v>19.399999999999999</v>
      </c>
      <c r="Q721" s="17" t="s">
        <v>8317</v>
      </c>
      <c r="R721" t="s">
        <v>8319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5">
        <f t="shared" si="55"/>
        <v>144</v>
      </c>
      <c r="P722">
        <f t="shared" si="56"/>
        <v>66.709999999999994</v>
      </c>
      <c r="Q722" s="17" t="s">
        <v>8320</v>
      </c>
      <c r="R722" t="s">
        <v>8321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5">
        <f t="shared" si="55"/>
        <v>122</v>
      </c>
      <c r="P723">
        <f t="shared" si="56"/>
        <v>84.14</v>
      </c>
      <c r="Q723" s="17" t="s">
        <v>8320</v>
      </c>
      <c r="R723" t="s">
        <v>8321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5">
        <f t="shared" si="55"/>
        <v>132</v>
      </c>
      <c r="P724">
        <f t="shared" si="56"/>
        <v>215.73</v>
      </c>
      <c r="Q724" s="17" t="s">
        <v>8320</v>
      </c>
      <c r="R724" t="s">
        <v>8321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5">
        <f t="shared" si="55"/>
        <v>109</v>
      </c>
      <c r="P725">
        <f t="shared" si="56"/>
        <v>54.69</v>
      </c>
      <c r="Q725" s="17" t="s">
        <v>8320</v>
      </c>
      <c r="R725" t="s">
        <v>8321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5">
        <f t="shared" si="55"/>
        <v>105</v>
      </c>
      <c r="P726">
        <f t="shared" si="56"/>
        <v>51.63</v>
      </c>
      <c r="Q726" s="17" t="s">
        <v>8320</v>
      </c>
      <c r="R726" t="s">
        <v>8321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5">
        <f t="shared" si="55"/>
        <v>100</v>
      </c>
      <c r="P727">
        <f t="shared" si="56"/>
        <v>143.36000000000001</v>
      </c>
      <c r="Q727" s="17" t="s">
        <v>8320</v>
      </c>
      <c r="R727" t="s">
        <v>8321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5">
        <f t="shared" si="55"/>
        <v>101</v>
      </c>
      <c r="P728">
        <f t="shared" si="56"/>
        <v>72.430000000000007</v>
      </c>
      <c r="Q728" s="17" t="s">
        <v>8320</v>
      </c>
      <c r="R728" t="s">
        <v>8321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5">
        <f t="shared" si="55"/>
        <v>156</v>
      </c>
      <c r="P729">
        <f t="shared" si="56"/>
        <v>36.53</v>
      </c>
      <c r="Q729" s="17" t="s">
        <v>8320</v>
      </c>
      <c r="R729" t="s">
        <v>8321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5">
        <f t="shared" si="55"/>
        <v>106</v>
      </c>
      <c r="P730">
        <f t="shared" si="56"/>
        <v>60.9</v>
      </c>
      <c r="Q730" s="17" t="s">
        <v>8320</v>
      </c>
      <c r="R730" t="s">
        <v>8321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5">
        <f t="shared" si="55"/>
        <v>131</v>
      </c>
      <c r="P731">
        <f t="shared" si="56"/>
        <v>43.55</v>
      </c>
      <c r="Q731" s="17" t="s">
        <v>8320</v>
      </c>
      <c r="R731" t="s">
        <v>8321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5">
        <f t="shared" si="55"/>
        <v>132</v>
      </c>
      <c r="P732">
        <f t="shared" si="56"/>
        <v>99.77</v>
      </c>
      <c r="Q732" s="17" t="s">
        <v>8320</v>
      </c>
      <c r="R732" t="s">
        <v>8321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5">
        <f t="shared" si="55"/>
        <v>126</v>
      </c>
      <c r="P733">
        <f t="shared" si="56"/>
        <v>88.73</v>
      </c>
      <c r="Q733" s="17" t="s">
        <v>8320</v>
      </c>
      <c r="R733" t="s">
        <v>8321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5">
        <f t="shared" si="55"/>
        <v>160</v>
      </c>
      <c r="P734">
        <f t="shared" si="56"/>
        <v>4.92</v>
      </c>
      <c r="Q734" s="17" t="s">
        <v>8320</v>
      </c>
      <c r="R734" t="s">
        <v>8321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5">
        <f t="shared" si="55"/>
        <v>120</v>
      </c>
      <c r="P735">
        <f t="shared" si="56"/>
        <v>17.82</v>
      </c>
      <c r="Q735" s="17" t="s">
        <v>8320</v>
      </c>
      <c r="R735" t="s">
        <v>8321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5">
        <f t="shared" si="55"/>
        <v>126</v>
      </c>
      <c r="P736">
        <f t="shared" si="56"/>
        <v>187.19</v>
      </c>
      <c r="Q736" s="17" t="s">
        <v>8320</v>
      </c>
      <c r="R736" t="s">
        <v>8321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5">
        <f t="shared" si="55"/>
        <v>114</v>
      </c>
      <c r="P737">
        <f t="shared" si="56"/>
        <v>234.81</v>
      </c>
      <c r="Q737" s="17" t="s">
        <v>8320</v>
      </c>
      <c r="R737" t="s">
        <v>8321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5">
        <f t="shared" si="55"/>
        <v>315</v>
      </c>
      <c r="P738">
        <f t="shared" si="56"/>
        <v>105.05</v>
      </c>
      <c r="Q738" s="17" t="s">
        <v>8320</v>
      </c>
      <c r="R738" t="s">
        <v>8321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5">
        <f t="shared" si="55"/>
        <v>122</v>
      </c>
      <c r="P739">
        <f t="shared" si="56"/>
        <v>56.67</v>
      </c>
      <c r="Q739" s="17" t="s">
        <v>8320</v>
      </c>
      <c r="R739" t="s">
        <v>8321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5">
        <f t="shared" si="55"/>
        <v>107</v>
      </c>
      <c r="P740">
        <f t="shared" si="56"/>
        <v>39.049999999999997</v>
      </c>
      <c r="Q740" s="17" t="s">
        <v>8320</v>
      </c>
      <c r="R740" t="s">
        <v>8321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5">
        <f t="shared" si="55"/>
        <v>158</v>
      </c>
      <c r="P741">
        <f t="shared" si="56"/>
        <v>68.349999999999994</v>
      </c>
      <c r="Q741" s="17" t="s">
        <v>8320</v>
      </c>
      <c r="R741" t="s">
        <v>8321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5">
        <f t="shared" si="55"/>
        <v>107</v>
      </c>
      <c r="P742">
        <f t="shared" si="56"/>
        <v>169.58</v>
      </c>
      <c r="Q742" s="17" t="s">
        <v>8320</v>
      </c>
      <c r="R742" t="s">
        <v>8321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5">
        <f t="shared" si="55"/>
        <v>102</v>
      </c>
      <c r="P743">
        <f t="shared" si="56"/>
        <v>141.41999999999999</v>
      </c>
      <c r="Q743" s="17" t="s">
        <v>8320</v>
      </c>
      <c r="R743" t="s">
        <v>8321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5">
        <f t="shared" si="55"/>
        <v>111</v>
      </c>
      <c r="P744">
        <f t="shared" si="56"/>
        <v>67.39</v>
      </c>
      <c r="Q744" s="17" t="s">
        <v>8320</v>
      </c>
      <c r="R744" t="s">
        <v>8321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5">
        <f t="shared" si="55"/>
        <v>148</v>
      </c>
      <c r="P745">
        <f t="shared" si="56"/>
        <v>54.27</v>
      </c>
      <c r="Q745" s="17" t="s">
        <v>8320</v>
      </c>
      <c r="R745" t="s">
        <v>8321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5">
        <f t="shared" si="55"/>
        <v>102</v>
      </c>
      <c r="P746">
        <f t="shared" si="56"/>
        <v>82.52</v>
      </c>
      <c r="Q746" s="17" t="s">
        <v>8320</v>
      </c>
      <c r="R746" t="s">
        <v>8321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5">
        <f t="shared" si="55"/>
        <v>179</v>
      </c>
      <c r="P747">
        <f t="shared" si="56"/>
        <v>53.73</v>
      </c>
      <c r="Q747" s="17" t="s">
        <v>8320</v>
      </c>
      <c r="R747" t="s">
        <v>8321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5">
        <f t="shared" si="55"/>
        <v>111</v>
      </c>
      <c r="P748">
        <f t="shared" si="56"/>
        <v>34.21</v>
      </c>
      <c r="Q748" s="17" t="s">
        <v>8320</v>
      </c>
      <c r="R748" t="s">
        <v>8321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5">
        <f t="shared" si="55"/>
        <v>100</v>
      </c>
      <c r="P749">
        <f t="shared" si="56"/>
        <v>127.33</v>
      </c>
      <c r="Q749" s="17" t="s">
        <v>8320</v>
      </c>
      <c r="R749" t="s">
        <v>8321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5">
        <f t="shared" si="55"/>
        <v>100</v>
      </c>
      <c r="P750">
        <f t="shared" si="56"/>
        <v>45.57</v>
      </c>
      <c r="Q750" s="17" t="s">
        <v>8320</v>
      </c>
      <c r="R750" t="s">
        <v>8321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5">
        <f t="shared" si="55"/>
        <v>106</v>
      </c>
      <c r="P751">
        <f t="shared" si="56"/>
        <v>95.96</v>
      </c>
      <c r="Q751" s="17" t="s">
        <v>8320</v>
      </c>
      <c r="R751" t="s">
        <v>8321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5">
        <f t="shared" si="55"/>
        <v>103</v>
      </c>
      <c r="P752">
        <f t="shared" si="56"/>
        <v>77.27</v>
      </c>
      <c r="Q752" s="17" t="s">
        <v>8320</v>
      </c>
      <c r="R752" t="s">
        <v>8321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5">
        <f t="shared" si="55"/>
        <v>119</v>
      </c>
      <c r="P753">
        <f t="shared" si="56"/>
        <v>57.34</v>
      </c>
      <c r="Q753" s="17" t="s">
        <v>8320</v>
      </c>
      <c r="R753" t="s">
        <v>8321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5">
        <f t="shared" si="55"/>
        <v>112</v>
      </c>
      <c r="P754">
        <f t="shared" si="56"/>
        <v>53.19</v>
      </c>
      <c r="Q754" s="17" t="s">
        <v>8320</v>
      </c>
      <c r="R754" t="s">
        <v>8321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5">
        <f t="shared" si="55"/>
        <v>128</v>
      </c>
      <c r="P755">
        <f t="shared" si="56"/>
        <v>492.31</v>
      </c>
      <c r="Q755" s="17" t="s">
        <v>8320</v>
      </c>
      <c r="R755" t="s">
        <v>8321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5">
        <f t="shared" si="55"/>
        <v>104</v>
      </c>
      <c r="P756">
        <f t="shared" si="56"/>
        <v>42.35</v>
      </c>
      <c r="Q756" s="17" t="s">
        <v>8320</v>
      </c>
      <c r="R756" t="s">
        <v>8321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5">
        <f t="shared" si="55"/>
        <v>102</v>
      </c>
      <c r="P757">
        <f t="shared" si="56"/>
        <v>37.47</v>
      </c>
      <c r="Q757" s="17" t="s">
        <v>8320</v>
      </c>
      <c r="R757" t="s">
        <v>8321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5">
        <f t="shared" si="55"/>
        <v>118</v>
      </c>
      <c r="P758">
        <f t="shared" si="56"/>
        <v>37.450000000000003</v>
      </c>
      <c r="Q758" s="17" t="s">
        <v>8320</v>
      </c>
      <c r="R758" t="s">
        <v>8321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5">
        <f t="shared" si="55"/>
        <v>238</v>
      </c>
      <c r="P759">
        <f t="shared" si="56"/>
        <v>33.06</v>
      </c>
      <c r="Q759" s="17" t="s">
        <v>8320</v>
      </c>
      <c r="R759" t="s">
        <v>8321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5">
        <f t="shared" si="55"/>
        <v>102</v>
      </c>
      <c r="P760">
        <f t="shared" si="56"/>
        <v>134.21</v>
      </c>
      <c r="Q760" s="17" t="s">
        <v>8320</v>
      </c>
      <c r="R760" t="s">
        <v>8321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5">
        <f t="shared" si="55"/>
        <v>102</v>
      </c>
      <c r="P761">
        <f t="shared" si="56"/>
        <v>51.47</v>
      </c>
      <c r="Q761" s="17" t="s">
        <v>8320</v>
      </c>
      <c r="R761" t="s">
        <v>8321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5">
        <f t="shared" si="55"/>
        <v>0</v>
      </c>
      <c r="P762">
        <f t="shared" si="56"/>
        <v>0</v>
      </c>
      <c r="Q762" s="17" t="s">
        <v>8320</v>
      </c>
      <c r="R762" t="s">
        <v>8322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5">
        <f t="shared" si="55"/>
        <v>5</v>
      </c>
      <c r="P763">
        <f t="shared" si="56"/>
        <v>39.17</v>
      </c>
      <c r="Q763" s="17" t="s">
        <v>8320</v>
      </c>
      <c r="R763" t="s">
        <v>8322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5">
        <f t="shared" si="55"/>
        <v>0</v>
      </c>
      <c r="P764">
        <f t="shared" si="56"/>
        <v>0</v>
      </c>
      <c r="Q764" s="17" t="s">
        <v>8320</v>
      </c>
      <c r="R764" t="s">
        <v>8322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5">
        <f t="shared" si="55"/>
        <v>0</v>
      </c>
      <c r="P765">
        <f t="shared" si="56"/>
        <v>5</v>
      </c>
      <c r="Q765" s="17" t="s">
        <v>8320</v>
      </c>
      <c r="R765" t="s">
        <v>8322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5">
        <f t="shared" si="55"/>
        <v>0</v>
      </c>
      <c r="P766">
        <f t="shared" si="56"/>
        <v>0</v>
      </c>
      <c r="Q766" s="17" t="s">
        <v>8320</v>
      </c>
      <c r="R766" t="s">
        <v>8322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5">
        <f t="shared" si="55"/>
        <v>36</v>
      </c>
      <c r="P767">
        <f t="shared" si="56"/>
        <v>57.3</v>
      </c>
      <c r="Q767" s="17" t="s">
        <v>8320</v>
      </c>
      <c r="R767" t="s">
        <v>8322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5">
        <f t="shared" si="55"/>
        <v>0</v>
      </c>
      <c r="P768">
        <f t="shared" si="56"/>
        <v>0</v>
      </c>
      <c r="Q768" s="17" t="s">
        <v>8320</v>
      </c>
      <c r="R768" t="s">
        <v>8322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5">
        <f t="shared" si="55"/>
        <v>4</v>
      </c>
      <c r="P769">
        <f t="shared" si="56"/>
        <v>59</v>
      </c>
      <c r="Q769" s="17" t="s">
        <v>8320</v>
      </c>
      <c r="R769" t="s">
        <v>8322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5">
        <f t="shared" si="55"/>
        <v>0</v>
      </c>
      <c r="P770">
        <f t="shared" si="56"/>
        <v>0</v>
      </c>
      <c r="Q770" s="17" t="s">
        <v>8320</v>
      </c>
      <c r="R770" t="s">
        <v>8322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5">
        <f t="shared" ref="O771:O834" si="60">ROUND(E771/D771*100,0)</f>
        <v>41</v>
      </c>
      <c r="P771">
        <f t="shared" ref="P771:P834" si="61">IFERROR(ROUND(E771/L771,2),0)</f>
        <v>31.85</v>
      </c>
      <c r="Q771" s="17" t="s">
        <v>8320</v>
      </c>
      <c r="R771" t="s">
        <v>8322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5">
        <f t="shared" si="60"/>
        <v>0</v>
      </c>
      <c r="P772">
        <f t="shared" si="61"/>
        <v>0</v>
      </c>
      <c r="Q772" s="17" t="s">
        <v>8320</v>
      </c>
      <c r="R772" t="s">
        <v>8322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5">
        <f t="shared" si="60"/>
        <v>0</v>
      </c>
      <c r="P773">
        <f t="shared" si="61"/>
        <v>10</v>
      </c>
      <c r="Q773" s="17" t="s">
        <v>8320</v>
      </c>
      <c r="R773" t="s">
        <v>8322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5">
        <f t="shared" si="60"/>
        <v>3</v>
      </c>
      <c r="P774">
        <f t="shared" si="61"/>
        <v>50</v>
      </c>
      <c r="Q774" s="17" t="s">
        <v>8320</v>
      </c>
      <c r="R774" t="s">
        <v>8322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5">
        <f t="shared" si="60"/>
        <v>1</v>
      </c>
      <c r="P775">
        <f t="shared" si="61"/>
        <v>16</v>
      </c>
      <c r="Q775" s="17" t="s">
        <v>8320</v>
      </c>
      <c r="R775" t="s">
        <v>8322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5">
        <f t="shared" si="60"/>
        <v>70</v>
      </c>
      <c r="P776">
        <f t="shared" si="61"/>
        <v>39</v>
      </c>
      <c r="Q776" s="17" t="s">
        <v>8320</v>
      </c>
      <c r="R776" t="s">
        <v>8322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5">
        <f t="shared" si="60"/>
        <v>2</v>
      </c>
      <c r="P777">
        <f t="shared" si="61"/>
        <v>34</v>
      </c>
      <c r="Q777" s="17" t="s">
        <v>8320</v>
      </c>
      <c r="R777" t="s">
        <v>8322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5">
        <f t="shared" si="60"/>
        <v>51</v>
      </c>
      <c r="P778">
        <f t="shared" si="61"/>
        <v>63.12</v>
      </c>
      <c r="Q778" s="17" t="s">
        <v>8320</v>
      </c>
      <c r="R778" t="s">
        <v>8322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5">
        <f t="shared" si="60"/>
        <v>1</v>
      </c>
      <c r="P779">
        <f t="shared" si="61"/>
        <v>7</v>
      </c>
      <c r="Q779" s="17" t="s">
        <v>8320</v>
      </c>
      <c r="R779" t="s">
        <v>8322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5">
        <f t="shared" si="60"/>
        <v>0</v>
      </c>
      <c r="P780">
        <f t="shared" si="61"/>
        <v>2</v>
      </c>
      <c r="Q780" s="17" t="s">
        <v>8320</v>
      </c>
      <c r="R780" t="s">
        <v>8322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5">
        <f t="shared" si="60"/>
        <v>3</v>
      </c>
      <c r="P781">
        <f t="shared" si="61"/>
        <v>66.67</v>
      </c>
      <c r="Q781" s="17" t="s">
        <v>8320</v>
      </c>
      <c r="R781" t="s">
        <v>8322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5">
        <f t="shared" si="60"/>
        <v>104</v>
      </c>
      <c r="P782">
        <f t="shared" si="61"/>
        <v>38.520000000000003</v>
      </c>
      <c r="Q782" s="17" t="s">
        <v>8323</v>
      </c>
      <c r="R782" t="s">
        <v>8324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5">
        <f t="shared" si="60"/>
        <v>133</v>
      </c>
      <c r="P783">
        <f t="shared" si="61"/>
        <v>42.61</v>
      </c>
      <c r="Q783" s="17" t="s">
        <v>8323</v>
      </c>
      <c r="R783" t="s">
        <v>8324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5">
        <f t="shared" si="60"/>
        <v>100</v>
      </c>
      <c r="P784">
        <f t="shared" si="61"/>
        <v>50</v>
      </c>
      <c r="Q784" s="17" t="s">
        <v>8323</v>
      </c>
      <c r="R784" t="s">
        <v>8324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5">
        <f t="shared" si="60"/>
        <v>148</v>
      </c>
      <c r="P785">
        <f t="shared" si="61"/>
        <v>63.49</v>
      </c>
      <c r="Q785" s="17" t="s">
        <v>8323</v>
      </c>
      <c r="R785" t="s">
        <v>8324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5">
        <f t="shared" si="60"/>
        <v>103</v>
      </c>
      <c r="P786">
        <f t="shared" si="61"/>
        <v>102.5</v>
      </c>
      <c r="Q786" s="17" t="s">
        <v>8323</v>
      </c>
      <c r="R786" t="s">
        <v>8324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5">
        <f t="shared" si="60"/>
        <v>181</v>
      </c>
      <c r="P787">
        <f t="shared" si="61"/>
        <v>31.14</v>
      </c>
      <c r="Q787" s="17" t="s">
        <v>8323</v>
      </c>
      <c r="R787" t="s">
        <v>8324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5">
        <f t="shared" si="60"/>
        <v>143</v>
      </c>
      <c r="P788">
        <f t="shared" si="61"/>
        <v>162.27000000000001</v>
      </c>
      <c r="Q788" s="17" t="s">
        <v>8323</v>
      </c>
      <c r="R788" t="s">
        <v>8324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5">
        <f t="shared" si="60"/>
        <v>114</v>
      </c>
      <c r="P789">
        <f t="shared" si="61"/>
        <v>80.59</v>
      </c>
      <c r="Q789" s="17" t="s">
        <v>8323</v>
      </c>
      <c r="R789" t="s">
        <v>8324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5">
        <f t="shared" si="60"/>
        <v>204</v>
      </c>
      <c r="P790">
        <f t="shared" si="61"/>
        <v>59.85</v>
      </c>
      <c r="Q790" s="17" t="s">
        <v>8323</v>
      </c>
      <c r="R790" t="s">
        <v>8324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5">
        <f t="shared" si="60"/>
        <v>109</v>
      </c>
      <c r="P791">
        <f t="shared" si="61"/>
        <v>132.86000000000001</v>
      </c>
      <c r="Q791" s="17" t="s">
        <v>8323</v>
      </c>
      <c r="R791" t="s">
        <v>8324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5">
        <f t="shared" si="60"/>
        <v>144</v>
      </c>
      <c r="P792">
        <f t="shared" si="61"/>
        <v>92.55</v>
      </c>
      <c r="Q792" s="17" t="s">
        <v>8323</v>
      </c>
      <c r="R792" t="s">
        <v>8324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5">
        <f t="shared" si="60"/>
        <v>104</v>
      </c>
      <c r="P793">
        <f t="shared" si="61"/>
        <v>60.86</v>
      </c>
      <c r="Q793" s="17" t="s">
        <v>8323</v>
      </c>
      <c r="R793" t="s">
        <v>8324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5">
        <f t="shared" si="60"/>
        <v>100</v>
      </c>
      <c r="P794">
        <f t="shared" si="61"/>
        <v>41.85</v>
      </c>
      <c r="Q794" s="17" t="s">
        <v>8323</v>
      </c>
      <c r="R794" t="s">
        <v>8324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5">
        <f t="shared" si="60"/>
        <v>103</v>
      </c>
      <c r="P795">
        <f t="shared" si="61"/>
        <v>88.33</v>
      </c>
      <c r="Q795" s="17" t="s">
        <v>8323</v>
      </c>
      <c r="R795" t="s">
        <v>8324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5">
        <f t="shared" si="60"/>
        <v>105</v>
      </c>
      <c r="P796">
        <f t="shared" si="61"/>
        <v>158.96</v>
      </c>
      <c r="Q796" s="17" t="s">
        <v>8323</v>
      </c>
      <c r="R796" t="s">
        <v>8324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5">
        <f t="shared" si="60"/>
        <v>112</v>
      </c>
      <c r="P797">
        <f t="shared" si="61"/>
        <v>85.05</v>
      </c>
      <c r="Q797" s="17" t="s">
        <v>8323</v>
      </c>
      <c r="R797" t="s">
        <v>8324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5">
        <f t="shared" si="60"/>
        <v>101</v>
      </c>
      <c r="P798">
        <f t="shared" si="61"/>
        <v>112.61</v>
      </c>
      <c r="Q798" s="17" t="s">
        <v>8323</v>
      </c>
      <c r="R798" t="s">
        <v>8324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5">
        <f t="shared" si="60"/>
        <v>108</v>
      </c>
      <c r="P799">
        <f t="shared" si="61"/>
        <v>45.44</v>
      </c>
      <c r="Q799" s="17" t="s">
        <v>8323</v>
      </c>
      <c r="R799" t="s">
        <v>8324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5">
        <f t="shared" si="60"/>
        <v>115</v>
      </c>
      <c r="P800">
        <f t="shared" si="61"/>
        <v>46.22</v>
      </c>
      <c r="Q800" s="17" t="s">
        <v>8323</v>
      </c>
      <c r="R800" t="s">
        <v>8324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5">
        <f t="shared" si="60"/>
        <v>100</v>
      </c>
      <c r="P801">
        <f t="shared" si="61"/>
        <v>178.61</v>
      </c>
      <c r="Q801" s="17" t="s">
        <v>8323</v>
      </c>
      <c r="R801" t="s">
        <v>8324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5">
        <f t="shared" si="60"/>
        <v>152</v>
      </c>
      <c r="P802">
        <f t="shared" si="61"/>
        <v>40.75</v>
      </c>
      <c r="Q802" s="17" t="s">
        <v>8323</v>
      </c>
      <c r="R802" t="s">
        <v>8324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5">
        <f t="shared" si="60"/>
        <v>112</v>
      </c>
      <c r="P803">
        <f t="shared" si="61"/>
        <v>43.73</v>
      </c>
      <c r="Q803" s="17" t="s">
        <v>8323</v>
      </c>
      <c r="R803" t="s">
        <v>8324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5">
        <f t="shared" si="60"/>
        <v>101</v>
      </c>
      <c r="P804">
        <f t="shared" si="61"/>
        <v>81.069999999999993</v>
      </c>
      <c r="Q804" s="17" t="s">
        <v>8323</v>
      </c>
      <c r="R804" t="s">
        <v>8324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5">
        <f t="shared" si="60"/>
        <v>123</v>
      </c>
      <c r="P805">
        <f t="shared" si="61"/>
        <v>74.61</v>
      </c>
      <c r="Q805" s="17" t="s">
        <v>8323</v>
      </c>
      <c r="R805" t="s">
        <v>8324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5">
        <f t="shared" si="60"/>
        <v>100</v>
      </c>
      <c r="P806">
        <f t="shared" si="61"/>
        <v>305.56</v>
      </c>
      <c r="Q806" s="17" t="s">
        <v>8323</v>
      </c>
      <c r="R806" t="s">
        <v>8324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5">
        <f t="shared" si="60"/>
        <v>105</v>
      </c>
      <c r="P807">
        <f t="shared" si="61"/>
        <v>58.33</v>
      </c>
      <c r="Q807" s="17" t="s">
        <v>8323</v>
      </c>
      <c r="R807" t="s">
        <v>8324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5">
        <f t="shared" si="60"/>
        <v>104</v>
      </c>
      <c r="P808">
        <f t="shared" si="61"/>
        <v>117.68</v>
      </c>
      <c r="Q808" s="17" t="s">
        <v>8323</v>
      </c>
      <c r="R808" t="s">
        <v>8324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5">
        <f t="shared" si="60"/>
        <v>105</v>
      </c>
      <c r="P809">
        <f t="shared" si="61"/>
        <v>73.77</v>
      </c>
      <c r="Q809" s="17" t="s">
        <v>8323</v>
      </c>
      <c r="R809" t="s">
        <v>8324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5">
        <f t="shared" si="60"/>
        <v>100</v>
      </c>
      <c r="P810">
        <f t="shared" si="61"/>
        <v>104.65</v>
      </c>
      <c r="Q810" s="17" t="s">
        <v>8323</v>
      </c>
      <c r="R810" t="s">
        <v>8324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5">
        <f t="shared" si="60"/>
        <v>104</v>
      </c>
      <c r="P811">
        <f t="shared" si="61"/>
        <v>79.83</v>
      </c>
      <c r="Q811" s="17" t="s">
        <v>8323</v>
      </c>
      <c r="R811" t="s">
        <v>8324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5">
        <f t="shared" si="60"/>
        <v>105</v>
      </c>
      <c r="P812">
        <f t="shared" si="61"/>
        <v>58.33</v>
      </c>
      <c r="Q812" s="17" t="s">
        <v>8323</v>
      </c>
      <c r="R812" t="s">
        <v>8324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5">
        <f t="shared" si="60"/>
        <v>104</v>
      </c>
      <c r="P813">
        <f t="shared" si="61"/>
        <v>86.67</v>
      </c>
      <c r="Q813" s="17" t="s">
        <v>8323</v>
      </c>
      <c r="R813" t="s">
        <v>8324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5">
        <f t="shared" si="60"/>
        <v>152</v>
      </c>
      <c r="P814">
        <f t="shared" si="61"/>
        <v>27.61</v>
      </c>
      <c r="Q814" s="17" t="s">
        <v>8323</v>
      </c>
      <c r="R814" t="s">
        <v>8324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5">
        <f t="shared" si="60"/>
        <v>160</v>
      </c>
      <c r="P815">
        <f t="shared" si="61"/>
        <v>25</v>
      </c>
      <c r="Q815" s="17" t="s">
        <v>8323</v>
      </c>
      <c r="R815" t="s">
        <v>8324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5">
        <f t="shared" si="60"/>
        <v>127</v>
      </c>
      <c r="P816">
        <f t="shared" si="61"/>
        <v>45.46</v>
      </c>
      <c r="Q816" s="17" t="s">
        <v>8323</v>
      </c>
      <c r="R816" t="s">
        <v>8324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5">
        <f t="shared" si="60"/>
        <v>107</v>
      </c>
      <c r="P817">
        <f t="shared" si="61"/>
        <v>99.53</v>
      </c>
      <c r="Q817" s="17" t="s">
        <v>8323</v>
      </c>
      <c r="R817" t="s">
        <v>8324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5">
        <f t="shared" si="60"/>
        <v>115</v>
      </c>
      <c r="P818">
        <f t="shared" si="61"/>
        <v>39.31</v>
      </c>
      <c r="Q818" s="17" t="s">
        <v>8323</v>
      </c>
      <c r="R818" t="s">
        <v>8324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5">
        <f t="shared" si="60"/>
        <v>137</v>
      </c>
      <c r="P819">
        <f t="shared" si="61"/>
        <v>89.42</v>
      </c>
      <c r="Q819" s="17" t="s">
        <v>8323</v>
      </c>
      <c r="R819" t="s">
        <v>8324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5">
        <f t="shared" si="60"/>
        <v>156</v>
      </c>
      <c r="P820">
        <f t="shared" si="61"/>
        <v>28.68</v>
      </c>
      <c r="Q820" s="17" t="s">
        <v>8323</v>
      </c>
      <c r="R820" t="s">
        <v>8324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5">
        <f t="shared" si="60"/>
        <v>109</v>
      </c>
      <c r="P821">
        <f t="shared" si="61"/>
        <v>31.07</v>
      </c>
      <c r="Q821" s="17" t="s">
        <v>8323</v>
      </c>
      <c r="R821" t="s">
        <v>8324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5">
        <f t="shared" si="60"/>
        <v>134</v>
      </c>
      <c r="P822">
        <f t="shared" si="61"/>
        <v>70.55</v>
      </c>
      <c r="Q822" s="17" t="s">
        <v>8323</v>
      </c>
      <c r="R822" t="s">
        <v>8324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5">
        <f t="shared" si="60"/>
        <v>100</v>
      </c>
      <c r="P823">
        <f t="shared" si="61"/>
        <v>224.13</v>
      </c>
      <c r="Q823" s="17" t="s">
        <v>8323</v>
      </c>
      <c r="R823" t="s">
        <v>8324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5">
        <f t="shared" si="60"/>
        <v>119</v>
      </c>
      <c r="P824">
        <f t="shared" si="61"/>
        <v>51.81</v>
      </c>
      <c r="Q824" s="17" t="s">
        <v>8323</v>
      </c>
      <c r="R824" t="s">
        <v>8324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5">
        <f t="shared" si="60"/>
        <v>180</v>
      </c>
      <c r="P825">
        <f t="shared" si="61"/>
        <v>43.52</v>
      </c>
      <c r="Q825" s="17" t="s">
        <v>8323</v>
      </c>
      <c r="R825" t="s">
        <v>8324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5">
        <f t="shared" si="60"/>
        <v>134</v>
      </c>
      <c r="P826">
        <f t="shared" si="61"/>
        <v>39.82</v>
      </c>
      <c r="Q826" s="17" t="s">
        <v>8323</v>
      </c>
      <c r="R826" t="s">
        <v>8324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5">
        <f t="shared" si="60"/>
        <v>100</v>
      </c>
      <c r="P827">
        <f t="shared" si="61"/>
        <v>126.81</v>
      </c>
      <c r="Q827" s="17" t="s">
        <v>8323</v>
      </c>
      <c r="R827" t="s">
        <v>8324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5">
        <f t="shared" si="60"/>
        <v>101</v>
      </c>
      <c r="P828">
        <f t="shared" si="61"/>
        <v>113.88</v>
      </c>
      <c r="Q828" s="17" t="s">
        <v>8323</v>
      </c>
      <c r="R828" t="s">
        <v>8324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5">
        <f t="shared" si="60"/>
        <v>103</v>
      </c>
      <c r="P829">
        <f t="shared" si="61"/>
        <v>28.18</v>
      </c>
      <c r="Q829" s="17" t="s">
        <v>8323</v>
      </c>
      <c r="R829" t="s">
        <v>8324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5">
        <f t="shared" si="60"/>
        <v>107</v>
      </c>
      <c r="P830">
        <f t="shared" si="61"/>
        <v>36.61</v>
      </c>
      <c r="Q830" s="17" t="s">
        <v>8323</v>
      </c>
      <c r="R830" t="s">
        <v>8324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5">
        <f t="shared" si="60"/>
        <v>104</v>
      </c>
      <c r="P831">
        <f t="shared" si="61"/>
        <v>32.5</v>
      </c>
      <c r="Q831" s="17" t="s">
        <v>8323</v>
      </c>
      <c r="R831" t="s">
        <v>8324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5">
        <f t="shared" si="60"/>
        <v>108</v>
      </c>
      <c r="P832">
        <f t="shared" si="61"/>
        <v>60.66</v>
      </c>
      <c r="Q832" s="17" t="s">
        <v>8323</v>
      </c>
      <c r="R832" t="s">
        <v>8324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5">
        <f t="shared" si="60"/>
        <v>233</v>
      </c>
      <c r="P833">
        <f t="shared" si="61"/>
        <v>175</v>
      </c>
      <c r="Q833" s="17" t="s">
        <v>8323</v>
      </c>
      <c r="R833" t="s">
        <v>8324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5">
        <f t="shared" si="60"/>
        <v>101</v>
      </c>
      <c r="P834">
        <f t="shared" si="61"/>
        <v>97.99</v>
      </c>
      <c r="Q834" s="17" t="s">
        <v>8323</v>
      </c>
      <c r="R834" t="s">
        <v>8324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5">
        <f t="shared" ref="O835:O898" si="65">ROUND(E835/D835*100,0)</f>
        <v>102</v>
      </c>
      <c r="P835">
        <f t="shared" ref="P835:P898" si="66">IFERROR(ROUND(E835/L835,2),0)</f>
        <v>148.78</v>
      </c>
      <c r="Q835" s="17" t="s">
        <v>8323</v>
      </c>
      <c r="R835" t="s">
        <v>8324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5">
        <f t="shared" si="65"/>
        <v>131</v>
      </c>
      <c r="P836">
        <f t="shared" si="66"/>
        <v>96.08</v>
      </c>
      <c r="Q836" s="17" t="s">
        <v>8323</v>
      </c>
      <c r="R836" t="s">
        <v>8324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5">
        <f t="shared" si="65"/>
        <v>117</v>
      </c>
      <c r="P837">
        <f t="shared" si="66"/>
        <v>58.63</v>
      </c>
      <c r="Q837" s="17" t="s">
        <v>8323</v>
      </c>
      <c r="R837" t="s">
        <v>8324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5">
        <f t="shared" si="65"/>
        <v>101</v>
      </c>
      <c r="P838">
        <f t="shared" si="66"/>
        <v>109.71</v>
      </c>
      <c r="Q838" s="17" t="s">
        <v>8323</v>
      </c>
      <c r="R838" t="s">
        <v>8324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5">
        <f t="shared" si="65"/>
        <v>122</v>
      </c>
      <c r="P839">
        <f t="shared" si="66"/>
        <v>49.11</v>
      </c>
      <c r="Q839" s="17" t="s">
        <v>8323</v>
      </c>
      <c r="R839" t="s">
        <v>8324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5">
        <f t="shared" si="65"/>
        <v>145</v>
      </c>
      <c r="P840">
        <f t="shared" si="66"/>
        <v>47.67</v>
      </c>
      <c r="Q840" s="17" t="s">
        <v>8323</v>
      </c>
      <c r="R840" t="s">
        <v>8324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5">
        <f t="shared" si="65"/>
        <v>117</v>
      </c>
      <c r="P841">
        <f t="shared" si="66"/>
        <v>60.74</v>
      </c>
      <c r="Q841" s="17" t="s">
        <v>8323</v>
      </c>
      <c r="R841" t="s">
        <v>8324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5">
        <f t="shared" si="65"/>
        <v>120</v>
      </c>
      <c r="P842">
        <f t="shared" si="66"/>
        <v>63.38</v>
      </c>
      <c r="Q842" s="17" t="s">
        <v>8323</v>
      </c>
      <c r="R842" t="s">
        <v>8325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5">
        <f t="shared" si="65"/>
        <v>101</v>
      </c>
      <c r="P843">
        <f t="shared" si="66"/>
        <v>53.89</v>
      </c>
      <c r="Q843" s="17" t="s">
        <v>8323</v>
      </c>
      <c r="R843" t="s">
        <v>8325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5">
        <f t="shared" si="65"/>
        <v>104</v>
      </c>
      <c r="P844">
        <f t="shared" si="66"/>
        <v>66.87</v>
      </c>
      <c r="Q844" s="17" t="s">
        <v>8323</v>
      </c>
      <c r="R844" t="s">
        <v>8325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5">
        <f t="shared" si="65"/>
        <v>267</v>
      </c>
      <c r="P845">
        <f t="shared" si="66"/>
        <v>63.1</v>
      </c>
      <c r="Q845" s="17" t="s">
        <v>8323</v>
      </c>
      <c r="R845" t="s">
        <v>8325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5">
        <f t="shared" si="65"/>
        <v>194</v>
      </c>
      <c r="P846">
        <f t="shared" si="66"/>
        <v>36.630000000000003</v>
      </c>
      <c r="Q846" s="17" t="s">
        <v>8323</v>
      </c>
      <c r="R846" t="s">
        <v>8325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5">
        <f t="shared" si="65"/>
        <v>120</v>
      </c>
      <c r="P847">
        <f t="shared" si="66"/>
        <v>34.01</v>
      </c>
      <c r="Q847" s="17" t="s">
        <v>8323</v>
      </c>
      <c r="R847" t="s">
        <v>8325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5">
        <f t="shared" si="65"/>
        <v>122</v>
      </c>
      <c r="P848">
        <f t="shared" si="66"/>
        <v>28.55</v>
      </c>
      <c r="Q848" s="17" t="s">
        <v>8323</v>
      </c>
      <c r="R848" t="s">
        <v>8325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5">
        <f t="shared" si="65"/>
        <v>100</v>
      </c>
      <c r="P849">
        <f t="shared" si="66"/>
        <v>10</v>
      </c>
      <c r="Q849" s="17" t="s">
        <v>8323</v>
      </c>
      <c r="R849" t="s">
        <v>8325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5">
        <f t="shared" si="65"/>
        <v>100</v>
      </c>
      <c r="P850">
        <f t="shared" si="66"/>
        <v>18.75</v>
      </c>
      <c r="Q850" s="17" t="s">
        <v>8323</v>
      </c>
      <c r="R850" t="s">
        <v>8325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5">
        <f t="shared" si="65"/>
        <v>120</v>
      </c>
      <c r="P851">
        <f t="shared" si="66"/>
        <v>41.7</v>
      </c>
      <c r="Q851" s="17" t="s">
        <v>8323</v>
      </c>
      <c r="R851" t="s">
        <v>8325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5">
        <f t="shared" si="65"/>
        <v>155</v>
      </c>
      <c r="P852">
        <f t="shared" si="66"/>
        <v>46.67</v>
      </c>
      <c r="Q852" s="17" t="s">
        <v>8323</v>
      </c>
      <c r="R852" t="s">
        <v>8325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5">
        <f t="shared" si="65"/>
        <v>130</v>
      </c>
      <c r="P853">
        <f t="shared" si="66"/>
        <v>37.270000000000003</v>
      </c>
      <c r="Q853" s="17" t="s">
        <v>8323</v>
      </c>
      <c r="R853" t="s">
        <v>8325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5">
        <f t="shared" si="65"/>
        <v>105</v>
      </c>
      <c r="P854">
        <f t="shared" si="66"/>
        <v>59.26</v>
      </c>
      <c r="Q854" s="17" t="s">
        <v>8323</v>
      </c>
      <c r="R854" t="s">
        <v>8325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5">
        <f t="shared" si="65"/>
        <v>100</v>
      </c>
      <c r="P855">
        <f t="shared" si="66"/>
        <v>30</v>
      </c>
      <c r="Q855" s="17" t="s">
        <v>8323</v>
      </c>
      <c r="R855" t="s">
        <v>8325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5">
        <f t="shared" si="65"/>
        <v>118</v>
      </c>
      <c r="P856">
        <f t="shared" si="66"/>
        <v>65.86</v>
      </c>
      <c r="Q856" s="17" t="s">
        <v>8323</v>
      </c>
      <c r="R856" t="s">
        <v>8325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5">
        <f t="shared" si="65"/>
        <v>103</v>
      </c>
      <c r="P857">
        <f t="shared" si="66"/>
        <v>31.91</v>
      </c>
      <c r="Q857" s="17" t="s">
        <v>8323</v>
      </c>
      <c r="R857" t="s">
        <v>8325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5">
        <f t="shared" si="65"/>
        <v>218</v>
      </c>
      <c r="P858">
        <f t="shared" si="66"/>
        <v>19.46</v>
      </c>
      <c r="Q858" s="17" t="s">
        <v>8323</v>
      </c>
      <c r="R858" t="s">
        <v>8325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5">
        <f t="shared" si="65"/>
        <v>100</v>
      </c>
      <c r="P859">
        <f t="shared" si="66"/>
        <v>50</v>
      </c>
      <c r="Q859" s="17" t="s">
        <v>8323</v>
      </c>
      <c r="R859" t="s">
        <v>8325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5">
        <f t="shared" si="65"/>
        <v>144</v>
      </c>
      <c r="P860">
        <f t="shared" si="66"/>
        <v>22.74</v>
      </c>
      <c r="Q860" s="17" t="s">
        <v>8323</v>
      </c>
      <c r="R860" t="s">
        <v>8325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5">
        <f t="shared" si="65"/>
        <v>105</v>
      </c>
      <c r="P861">
        <f t="shared" si="66"/>
        <v>42.72</v>
      </c>
      <c r="Q861" s="17" t="s">
        <v>8323</v>
      </c>
      <c r="R861" t="s">
        <v>8325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5">
        <f t="shared" si="65"/>
        <v>18</v>
      </c>
      <c r="P862">
        <f t="shared" si="66"/>
        <v>52.92</v>
      </c>
      <c r="Q862" s="17" t="s">
        <v>8323</v>
      </c>
      <c r="R862" t="s">
        <v>8326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5">
        <f t="shared" si="65"/>
        <v>2</v>
      </c>
      <c r="P863">
        <f t="shared" si="66"/>
        <v>50.5</v>
      </c>
      <c r="Q863" s="17" t="s">
        <v>8323</v>
      </c>
      <c r="R863" t="s">
        <v>8326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5">
        <f t="shared" si="65"/>
        <v>0</v>
      </c>
      <c r="P864">
        <f t="shared" si="66"/>
        <v>42.5</v>
      </c>
      <c r="Q864" s="17" t="s">
        <v>8323</v>
      </c>
      <c r="R864" t="s">
        <v>8326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5">
        <f t="shared" si="65"/>
        <v>5</v>
      </c>
      <c r="P865">
        <f t="shared" si="66"/>
        <v>18</v>
      </c>
      <c r="Q865" s="17" t="s">
        <v>8323</v>
      </c>
      <c r="R865" t="s">
        <v>8326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5">
        <f t="shared" si="65"/>
        <v>42</v>
      </c>
      <c r="P866">
        <f t="shared" si="66"/>
        <v>34.18</v>
      </c>
      <c r="Q866" s="17" t="s">
        <v>8323</v>
      </c>
      <c r="R866" t="s">
        <v>8326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5">
        <f t="shared" si="65"/>
        <v>2</v>
      </c>
      <c r="P867">
        <f t="shared" si="66"/>
        <v>22.5</v>
      </c>
      <c r="Q867" s="17" t="s">
        <v>8323</v>
      </c>
      <c r="R867" t="s">
        <v>8326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5">
        <f t="shared" si="65"/>
        <v>18</v>
      </c>
      <c r="P868">
        <f t="shared" si="66"/>
        <v>58.18</v>
      </c>
      <c r="Q868" s="17" t="s">
        <v>8323</v>
      </c>
      <c r="R868" t="s">
        <v>8326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5">
        <f t="shared" si="65"/>
        <v>24</v>
      </c>
      <c r="P869">
        <f t="shared" si="66"/>
        <v>109.18</v>
      </c>
      <c r="Q869" s="17" t="s">
        <v>8323</v>
      </c>
      <c r="R869" t="s">
        <v>8326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5">
        <f t="shared" si="65"/>
        <v>0</v>
      </c>
      <c r="P870">
        <f t="shared" si="66"/>
        <v>50</v>
      </c>
      <c r="Q870" s="17" t="s">
        <v>8323</v>
      </c>
      <c r="R870" t="s">
        <v>8326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5">
        <f t="shared" si="65"/>
        <v>12</v>
      </c>
      <c r="P871">
        <f t="shared" si="66"/>
        <v>346.67</v>
      </c>
      <c r="Q871" s="17" t="s">
        <v>8323</v>
      </c>
      <c r="R871" t="s">
        <v>8326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5">
        <f t="shared" si="65"/>
        <v>0</v>
      </c>
      <c r="P872">
        <f t="shared" si="66"/>
        <v>12.4</v>
      </c>
      <c r="Q872" s="17" t="s">
        <v>8323</v>
      </c>
      <c r="R872" t="s">
        <v>8326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5">
        <f t="shared" si="65"/>
        <v>5</v>
      </c>
      <c r="P873">
        <f t="shared" si="66"/>
        <v>27.08</v>
      </c>
      <c r="Q873" s="17" t="s">
        <v>8323</v>
      </c>
      <c r="R873" t="s">
        <v>8326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5">
        <f t="shared" si="65"/>
        <v>1</v>
      </c>
      <c r="P874">
        <f t="shared" si="66"/>
        <v>32.5</v>
      </c>
      <c r="Q874" s="17" t="s">
        <v>8323</v>
      </c>
      <c r="R874" t="s">
        <v>8326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5">
        <f t="shared" si="65"/>
        <v>1</v>
      </c>
      <c r="P875">
        <f t="shared" si="66"/>
        <v>9</v>
      </c>
      <c r="Q875" s="17" t="s">
        <v>8323</v>
      </c>
      <c r="R875" t="s">
        <v>8326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5">
        <f t="shared" si="65"/>
        <v>24</v>
      </c>
      <c r="P876">
        <f t="shared" si="66"/>
        <v>34.76</v>
      </c>
      <c r="Q876" s="17" t="s">
        <v>8323</v>
      </c>
      <c r="R876" t="s">
        <v>8326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5">
        <f t="shared" si="65"/>
        <v>0</v>
      </c>
      <c r="P877">
        <f t="shared" si="66"/>
        <v>0</v>
      </c>
      <c r="Q877" s="17" t="s">
        <v>8323</v>
      </c>
      <c r="R877" t="s">
        <v>8326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5">
        <f t="shared" si="65"/>
        <v>41</v>
      </c>
      <c r="P878">
        <f t="shared" si="66"/>
        <v>28.58</v>
      </c>
      <c r="Q878" s="17" t="s">
        <v>8323</v>
      </c>
      <c r="R878" t="s">
        <v>8326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5">
        <f t="shared" si="65"/>
        <v>68</v>
      </c>
      <c r="P879">
        <f t="shared" si="66"/>
        <v>46.59</v>
      </c>
      <c r="Q879" s="17" t="s">
        <v>8323</v>
      </c>
      <c r="R879" t="s">
        <v>8326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5">
        <f t="shared" si="65"/>
        <v>1</v>
      </c>
      <c r="P880">
        <f t="shared" si="66"/>
        <v>32.5</v>
      </c>
      <c r="Q880" s="17" t="s">
        <v>8323</v>
      </c>
      <c r="R880" t="s">
        <v>8326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5">
        <f t="shared" si="65"/>
        <v>31</v>
      </c>
      <c r="P881">
        <f t="shared" si="66"/>
        <v>21.47</v>
      </c>
      <c r="Q881" s="17" t="s">
        <v>8323</v>
      </c>
      <c r="R881" t="s">
        <v>8326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5">
        <f t="shared" si="65"/>
        <v>3</v>
      </c>
      <c r="P882">
        <f t="shared" si="66"/>
        <v>14.13</v>
      </c>
      <c r="Q882" s="17" t="s">
        <v>8323</v>
      </c>
      <c r="R882" t="s">
        <v>8327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5">
        <f t="shared" si="65"/>
        <v>1</v>
      </c>
      <c r="P883">
        <f t="shared" si="66"/>
        <v>30</v>
      </c>
      <c r="Q883" s="17" t="s">
        <v>8323</v>
      </c>
      <c r="R883" t="s">
        <v>8327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5">
        <f t="shared" si="65"/>
        <v>20</v>
      </c>
      <c r="P884">
        <f t="shared" si="66"/>
        <v>21.57</v>
      </c>
      <c r="Q884" s="17" t="s">
        <v>8323</v>
      </c>
      <c r="R884" t="s">
        <v>8327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5">
        <f t="shared" si="65"/>
        <v>40</v>
      </c>
      <c r="P885">
        <f t="shared" si="66"/>
        <v>83.38</v>
      </c>
      <c r="Q885" s="17" t="s">
        <v>8323</v>
      </c>
      <c r="R885" t="s">
        <v>8327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5">
        <f t="shared" si="65"/>
        <v>1</v>
      </c>
      <c r="P886">
        <f t="shared" si="66"/>
        <v>10</v>
      </c>
      <c r="Q886" s="17" t="s">
        <v>8323</v>
      </c>
      <c r="R886" t="s">
        <v>8327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5">
        <f t="shared" si="65"/>
        <v>75</v>
      </c>
      <c r="P887">
        <f t="shared" si="66"/>
        <v>35.71</v>
      </c>
      <c r="Q887" s="17" t="s">
        <v>8323</v>
      </c>
      <c r="R887" t="s">
        <v>8327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5">
        <f t="shared" si="65"/>
        <v>41</v>
      </c>
      <c r="P888">
        <f t="shared" si="66"/>
        <v>29.29</v>
      </c>
      <c r="Q888" s="17" t="s">
        <v>8323</v>
      </c>
      <c r="R888" t="s">
        <v>8327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5">
        <f t="shared" si="65"/>
        <v>0</v>
      </c>
      <c r="P889">
        <f t="shared" si="66"/>
        <v>0</v>
      </c>
      <c r="Q889" s="17" t="s">
        <v>8323</v>
      </c>
      <c r="R889" t="s">
        <v>8327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5">
        <f t="shared" si="65"/>
        <v>7</v>
      </c>
      <c r="P890">
        <f t="shared" si="66"/>
        <v>18</v>
      </c>
      <c r="Q890" s="17" t="s">
        <v>8323</v>
      </c>
      <c r="R890" t="s">
        <v>8327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5">
        <f t="shared" si="65"/>
        <v>9</v>
      </c>
      <c r="P891">
        <f t="shared" si="66"/>
        <v>73.760000000000005</v>
      </c>
      <c r="Q891" s="17" t="s">
        <v>8323</v>
      </c>
      <c r="R891" t="s">
        <v>8327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5">
        <f t="shared" si="65"/>
        <v>4</v>
      </c>
      <c r="P892">
        <f t="shared" si="66"/>
        <v>31.25</v>
      </c>
      <c r="Q892" s="17" t="s">
        <v>8323</v>
      </c>
      <c r="R892" t="s">
        <v>8327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5">
        <f t="shared" si="65"/>
        <v>3</v>
      </c>
      <c r="P893">
        <f t="shared" si="66"/>
        <v>28.89</v>
      </c>
      <c r="Q893" s="17" t="s">
        <v>8323</v>
      </c>
      <c r="R893" t="s">
        <v>8327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5">
        <f t="shared" si="65"/>
        <v>41</v>
      </c>
      <c r="P894">
        <f t="shared" si="66"/>
        <v>143.82</v>
      </c>
      <c r="Q894" s="17" t="s">
        <v>8323</v>
      </c>
      <c r="R894" t="s">
        <v>8327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5">
        <f t="shared" si="65"/>
        <v>10</v>
      </c>
      <c r="P895">
        <f t="shared" si="66"/>
        <v>40</v>
      </c>
      <c r="Q895" s="17" t="s">
        <v>8323</v>
      </c>
      <c r="R895" t="s">
        <v>8327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5">
        <f t="shared" si="65"/>
        <v>39</v>
      </c>
      <c r="P896">
        <f t="shared" si="66"/>
        <v>147.81</v>
      </c>
      <c r="Q896" s="17" t="s">
        <v>8323</v>
      </c>
      <c r="R896" t="s">
        <v>8327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5">
        <f t="shared" si="65"/>
        <v>2</v>
      </c>
      <c r="P897">
        <f t="shared" si="66"/>
        <v>27.86</v>
      </c>
      <c r="Q897" s="17" t="s">
        <v>8323</v>
      </c>
      <c r="R897" t="s">
        <v>8327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5">
        <f t="shared" si="65"/>
        <v>40</v>
      </c>
      <c r="P898">
        <f t="shared" si="66"/>
        <v>44.44</v>
      </c>
      <c r="Q898" s="17" t="s">
        <v>8323</v>
      </c>
      <c r="R898" t="s">
        <v>8327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5">
        <f t="shared" ref="O899:O962" si="70">ROUND(E899/D899*100,0)</f>
        <v>0</v>
      </c>
      <c r="P899">
        <f t="shared" ref="P899:P962" si="71">IFERROR(ROUND(E899/L899,2),0)</f>
        <v>0</v>
      </c>
      <c r="Q899" s="17" t="s">
        <v>8323</v>
      </c>
      <c r="R899" t="s">
        <v>8327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5">
        <f t="shared" si="70"/>
        <v>3</v>
      </c>
      <c r="P900">
        <f t="shared" si="71"/>
        <v>35</v>
      </c>
      <c r="Q900" s="17" t="s">
        <v>8323</v>
      </c>
      <c r="R900" t="s">
        <v>8327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5">
        <f t="shared" si="70"/>
        <v>37</v>
      </c>
      <c r="P901">
        <f t="shared" si="71"/>
        <v>35</v>
      </c>
      <c r="Q901" s="17" t="s">
        <v>8323</v>
      </c>
      <c r="R901" t="s">
        <v>8327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5">
        <f t="shared" si="70"/>
        <v>0</v>
      </c>
      <c r="P902">
        <f t="shared" si="71"/>
        <v>10.5</v>
      </c>
      <c r="Q902" s="17" t="s">
        <v>8323</v>
      </c>
      <c r="R902" t="s">
        <v>8326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5">
        <f t="shared" si="70"/>
        <v>0</v>
      </c>
      <c r="P903">
        <f t="shared" si="71"/>
        <v>0</v>
      </c>
      <c r="Q903" s="17" t="s">
        <v>8323</v>
      </c>
      <c r="R903" t="s">
        <v>8326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5">
        <f t="shared" si="70"/>
        <v>0</v>
      </c>
      <c r="P904">
        <f t="shared" si="71"/>
        <v>30</v>
      </c>
      <c r="Q904" s="17" t="s">
        <v>8323</v>
      </c>
      <c r="R904" t="s">
        <v>8326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5">
        <f t="shared" si="70"/>
        <v>3</v>
      </c>
      <c r="P905">
        <f t="shared" si="71"/>
        <v>40</v>
      </c>
      <c r="Q905" s="17" t="s">
        <v>8323</v>
      </c>
      <c r="R905" t="s">
        <v>8326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5">
        <f t="shared" si="70"/>
        <v>0</v>
      </c>
      <c r="P906">
        <f t="shared" si="71"/>
        <v>50.33</v>
      </c>
      <c r="Q906" s="17" t="s">
        <v>8323</v>
      </c>
      <c r="R906" t="s">
        <v>8326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5">
        <f t="shared" si="70"/>
        <v>3</v>
      </c>
      <c r="P907">
        <f t="shared" si="71"/>
        <v>32.67</v>
      </c>
      <c r="Q907" s="17" t="s">
        <v>8323</v>
      </c>
      <c r="R907" t="s">
        <v>8326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5">
        <f t="shared" si="70"/>
        <v>0</v>
      </c>
      <c r="P908">
        <f t="shared" si="71"/>
        <v>0</v>
      </c>
      <c r="Q908" s="17" t="s">
        <v>8323</v>
      </c>
      <c r="R908" t="s">
        <v>8326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5">
        <f t="shared" si="70"/>
        <v>0</v>
      </c>
      <c r="P909">
        <f t="shared" si="71"/>
        <v>0</v>
      </c>
      <c r="Q909" s="17" t="s">
        <v>8323</v>
      </c>
      <c r="R909" t="s">
        <v>8326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5">
        <f t="shared" si="70"/>
        <v>0</v>
      </c>
      <c r="P910">
        <f t="shared" si="71"/>
        <v>0</v>
      </c>
      <c r="Q910" s="17" t="s">
        <v>8323</v>
      </c>
      <c r="R910" t="s">
        <v>8326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5">
        <f t="shared" si="70"/>
        <v>3</v>
      </c>
      <c r="P911">
        <f t="shared" si="71"/>
        <v>65</v>
      </c>
      <c r="Q911" s="17" t="s">
        <v>8323</v>
      </c>
      <c r="R911" t="s">
        <v>8326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5">
        <f t="shared" si="70"/>
        <v>22</v>
      </c>
      <c r="P912">
        <f t="shared" si="71"/>
        <v>24.6</v>
      </c>
      <c r="Q912" s="17" t="s">
        <v>8323</v>
      </c>
      <c r="R912" t="s">
        <v>8326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5">
        <f t="shared" si="70"/>
        <v>0</v>
      </c>
      <c r="P913">
        <f t="shared" si="71"/>
        <v>0</v>
      </c>
      <c r="Q913" s="17" t="s">
        <v>8323</v>
      </c>
      <c r="R913" t="s">
        <v>8326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5">
        <f t="shared" si="70"/>
        <v>1</v>
      </c>
      <c r="P914">
        <f t="shared" si="71"/>
        <v>15</v>
      </c>
      <c r="Q914" s="17" t="s">
        <v>8323</v>
      </c>
      <c r="R914" t="s">
        <v>8326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5">
        <f t="shared" si="70"/>
        <v>7</v>
      </c>
      <c r="P915">
        <f t="shared" si="71"/>
        <v>82.58</v>
      </c>
      <c r="Q915" s="17" t="s">
        <v>8323</v>
      </c>
      <c r="R915" t="s">
        <v>8326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5">
        <f t="shared" si="70"/>
        <v>0</v>
      </c>
      <c r="P916">
        <f t="shared" si="71"/>
        <v>0</v>
      </c>
      <c r="Q916" s="17" t="s">
        <v>8323</v>
      </c>
      <c r="R916" t="s">
        <v>8326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5">
        <f t="shared" si="70"/>
        <v>6</v>
      </c>
      <c r="P917">
        <f t="shared" si="71"/>
        <v>41.67</v>
      </c>
      <c r="Q917" s="17" t="s">
        <v>8323</v>
      </c>
      <c r="R917" t="s">
        <v>8326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5">
        <f t="shared" si="70"/>
        <v>0</v>
      </c>
      <c r="P918">
        <f t="shared" si="71"/>
        <v>0</v>
      </c>
      <c r="Q918" s="17" t="s">
        <v>8323</v>
      </c>
      <c r="R918" t="s">
        <v>8326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5">
        <f t="shared" si="70"/>
        <v>1</v>
      </c>
      <c r="P919">
        <f t="shared" si="71"/>
        <v>30</v>
      </c>
      <c r="Q919" s="17" t="s">
        <v>8323</v>
      </c>
      <c r="R919" t="s">
        <v>8326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5">
        <f t="shared" si="70"/>
        <v>5</v>
      </c>
      <c r="P920">
        <f t="shared" si="71"/>
        <v>19.600000000000001</v>
      </c>
      <c r="Q920" s="17" t="s">
        <v>8323</v>
      </c>
      <c r="R920" t="s">
        <v>8326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5">
        <f t="shared" si="70"/>
        <v>1</v>
      </c>
      <c r="P921">
        <f t="shared" si="71"/>
        <v>100</v>
      </c>
      <c r="Q921" s="17" t="s">
        <v>8323</v>
      </c>
      <c r="R921" t="s">
        <v>8326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5">
        <f t="shared" si="70"/>
        <v>0</v>
      </c>
      <c r="P922">
        <f t="shared" si="71"/>
        <v>0</v>
      </c>
      <c r="Q922" s="17" t="s">
        <v>8323</v>
      </c>
      <c r="R922" t="s">
        <v>8326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5">
        <f t="shared" si="70"/>
        <v>31</v>
      </c>
      <c r="P923">
        <f t="shared" si="71"/>
        <v>231.75</v>
      </c>
      <c r="Q923" s="17" t="s">
        <v>8323</v>
      </c>
      <c r="R923" t="s">
        <v>8326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5">
        <f t="shared" si="70"/>
        <v>21</v>
      </c>
      <c r="P924">
        <f t="shared" si="71"/>
        <v>189.33</v>
      </c>
      <c r="Q924" s="17" t="s">
        <v>8323</v>
      </c>
      <c r="R924" t="s">
        <v>8326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5">
        <f t="shared" si="70"/>
        <v>2</v>
      </c>
      <c r="P925">
        <f t="shared" si="71"/>
        <v>55</v>
      </c>
      <c r="Q925" s="17" t="s">
        <v>8323</v>
      </c>
      <c r="R925" t="s">
        <v>8326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5">
        <f t="shared" si="70"/>
        <v>11</v>
      </c>
      <c r="P926">
        <f t="shared" si="71"/>
        <v>21.8</v>
      </c>
      <c r="Q926" s="17" t="s">
        <v>8323</v>
      </c>
      <c r="R926" t="s">
        <v>8326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5">
        <f t="shared" si="70"/>
        <v>3</v>
      </c>
      <c r="P927">
        <f t="shared" si="71"/>
        <v>32</v>
      </c>
      <c r="Q927" s="17" t="s">
        <v>8323</v>
      </c>
      <c r="R927" t="s">
        <v>8326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5">
        <f t="shared" si="70"/>
        <v>0</v>
      </c>
      <c r="P928">
        <f t="shared" si="71"/>
        <v>0</v>
      </c>
      <c r="Q928" s="17" t="s">
        <v>8323</v>
      </c>
      <c r="R928" t="s">
        <v>8326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5">
        <f t="shared" si="70"/>
        <v>0</v>
      </c>
      <c r="P929">
        <f t="shared" si="71"/>
        <v>0</v>
      </c>
      <c r="Q929" s="17" t="s">
        <v>8323</v>
      </c>
      <c r="R929" t="s">
        <v>8326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5">
        <f t="shared" si="70"/>
        <v>11</v>
      </c>
      <c r="P930">
        <f t="shared" si="71"/>
        <v>56.25</v>
      </c>
      <c r="Q930" s="17" t="s">
        <v>8323</v>
      </c>
      <c r="R930" t="s">
        <v>8326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5">
        <f t="shared" si="70"/>
        <v>0</v>
      </c>
      <c r="P931">
        <f t="shared" si="71"/>
        <v>0</v>
      </c>
      <c r="Q931" s="17" t="s">
        <v>8323</v>
      </c>
      <c r="R931" t="s">
        <v>8326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5">
        <f t="shared" si="70"/>
        <v>38</v>
      </c>
      <c r="P932">
        <f t="shared" si="71"/>
        <v>69</v>
      </c>
      <c r="Q932" s="17" t="s">
        <v>8323</v>
      </c>
      <c r="R932" t="s">
        <v>8326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5">
        <f t="shared" si="70"/>
        <v>7</v>
      </c>
      <c r="P933">
        <f t="shared" si="71"/>
        <v>18.71</v>
      </c>
      <c r="Q933" s="17" t="s">
        <v>8323</v>
      </c>
      <c r="R933" t="s">
        <v>8326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5">
        <f t="shared" si="70"/>
        <v>15</v>
      </c>
      <c r="P934">
        <f t="shared" si="71"/>
        <v>46.03</v>
      </c>
      <c r="Q934" s="17" t="s">
        <v>8323</v>
      </c>
      <c r="R934" t="s">
        <v>8326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5">
        <f t="shared" si="70"/>
        <v>6</v>
      </c>
      <c r="P935">
        <f t="shared" si="71"/>
        <v>60</v>
      </c>
      <c r="Q935" s="17" t="s">
        <v>8323</v>
      </c>
      <c r="R935" t="s">
        <v>8326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5">
        <f t="shared" si="70"/>
        <v>30</v>
      </c>
      <c r="P936">
        <f t="shared" si="71"/>
        <v>50.67</v>
      </c>
      <c r="Q936" s="17" t="s">
        <v>8323</v>
      </c>
      <c r="R936" t="s">
        <v>8326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5">
        <f t="shared" si="70"/>
        <v>1</v>
      </c>
      <c r="P937">
        <f t="shared" si="71"/>
        <v>25</v>
      </c>
      <c r="Q937" s="17" t="s">
        <v>8323</v>
      </c>
      <c r="R937" t="s">
        <v>8326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5">
        <f t="shared" si="70"/>
        <v>0</v>
      </c>
      <c r="P938">
        <f t="shared" si="71"/>
        <v>0</v>
      </c>
      <c r="Q938" s="17" t="s">
        <v>8323</v>
      </c>
      <c r="R938" t="s">
        <v>8326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5">
        <f t="shared" si="70"/>
        <v>1</v>
      </c>
      <c r="P939">
        <f t="shared" si="71"/>
        <v>20</v>
      </c>
      <c r="Q939" s="17" t="s">
        <v>8323</v>
      </c>
      <c r="R939" t="s">
        <v>8326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5">
        <f t="shared" si="70"/>
        <v>0</v>
      </c>
      <c r="P940">
        <f t="shared" si="71"/>
        <v>25</v>
      </c>
      <c r="Q940" s="17" t="s">
        <v>8323</v>
      </c>
      <c r="R940" t="s">
        <v>8326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5">
        <f t="shared" si="70"/>
        <v>1</v>
      </c>
      <c r="P941">
        <f t="shared" si="71"/>
        <v>20</v>
      </c>
      <c r="Q941" s="17" t="s">
        <v>8323</v>
      </c>
      <c r="R941" t="s">
        <v>8326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5">
        <f t="shared" si="70"/>
        <v>17</v>
      </c>
      <c r="P942">
        <f t="shared" si="71"/>
        <v>110.29</v>
      </c>
      <c r="Q942" s="17" t="s">
        <v>8317</v>
      </c>
      <c r="R942" t="s">
        <v>8319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5">
        <f t="shared" si="70"/>
        <v>2</v>
      </c>
      <c r="P943">
        <f t="shared" si="71"/>
        <v>37.450000000000003</v>
      </c>
      <c r="Q943" s="17" t="s">
        <v>8317</v>
      </c>
      <c r="R943" t="s">
        <v>8319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5">
        <f t="shared" si="70"/>
        <v>9</v>
      </c>
      <c r="P944">
        <f t="shared" si="71"/>
        <v>41.75</v>
      </c>
      <c r="Q944" s="17" t="s">
        <v>8317</v>
      </c>
      <c r="R944" t="s">
        <v>8319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5">
        <f t="shared" si="70"/>
        <v>10</v>
      </c>
      <c r="P945">
        <f t="shared" si="71"/>
        <v>24.08</v>
      </c>
      <c r="Q945" s="17" t="s">
        <v>8317</v>
      </c>
      <c r="R945" t="s">
        <v>8319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5">
        <f t="shared" si="70"/>
        <v>13</v>
      </c>
      <c r="P946">
        <f t="shared" si="71"/>
        <v>69.41</v>
      </c>
      <c r="Q946" s="17" t="s">
        <v>8317</v>
      </c>
      <c r="R946" t="s">
        <v>8319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5">
        <f t="shared" si="70"/>
        <v>2</v>
      </c>
      <c r="P947">
        <f t="shared" si="71"/>
        <v>155.25</v>
      </c>
      <c r="Q947" s="17" t="s">
        <v>8317</v>
      </c>
      <c r="R947" t="s">
        <v>8319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5">
        <f t="shared" si="70"/>
        <v>2</v>
      </c>
      <c r="P948">
        <f t="shared" si="71"/>
        <v>57.2</v>
      </c>
      <c r="Q948" s="17" t="s">
        <v>8317</v>
      </c>
      <c r="R948" t="s">
        <v>8319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5">
        <f t="shared" si="70"/>
        <v>0</v>
      </c>
      <c r="P949">
        <f t="shared" si="71"/>
        <v>0</v>
      </c>
      <c r="Q949" s="17" t="s">
        <v>8317</v>
      </c>
      <c r="R949" t="s">
        <v>8319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5">
        <f t="shared" si="70"/>
        <v>12</v>
      </c>
      <c r="P950">
        <f t="shared" si="71"/>
        <v>60</v>
      </c>
      <c r="Q950" s="17" t="s">
        <v>8317</v>
      </c>
      <c r="R950" t="s">
        <v>8319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5">
        <f t="shared" si="70"/>
        <v>1</v>
      </c>
      <c r="P951">
        <f t="shared" si="71"/>
        <v>39</v>
      </c>
      <c r="Q951" s="17" t="s">
        <v>8317</v>
      </c>
      <c r="R951" t="s">
        <v>8319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5">
        <f t="shared" si="70"/>
        <v>28</v>
      </c>
      <c r="P952">
        <f t="shared" si="71"/>
        <v>58.42</v>
      </c>
      <c r="Q952" s="17" t="s">
        <v>8317</v>
      </c>
      <c r="R952" t="s">
        <v>8319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5">
        <f t="shared" si="70"/>
        <v>38</v>
      </c>
      <c r="P953">
        <f t="shared" si="71"/>
        <v>158.63999999999999</v>
      </c>
      <c r="Q953" s="17" t="s">
        <v>8317</v>
      </c>
      <c r="R953" t="s">
        <v>8319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5">
        <f t="shared" si="70"/>
        <v>40</v>
      </c>
      <c r="P954">
        <f t="shared" si="71"/>
        <v>99.86</v>
      </c>
      <c r="Q954" s="17" t="s">
        <v>8317</v>
      </c>
      <c r="R954" t="s">
        <v>8319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5">
        <f t="shared" si="70"/>
        <v>1</v>
      </c>
      <c r="P955">
        <f t="shared" si="71"/>
        <v>25.2</v>
      </c>
      <c r="Q955" s="17" t="s">
        <v>8317</v>
      </c>
      <c r="R955" t="s">
        <v>8319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5">
        <f t="shared" si="70"/>
        <v>43</v>
      </c>
      <c r="P956">
        <f t="shared" si="71"/>
        <v>89.19</v>
      </c>
      <c r="Q956" s="17" t="s">
        <v>8317</v>
      </c>
      <c r="R956" t="s">
        <v>8319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5">
        <f t="shared" si="70"/>
        <v>6</v>
      </c>
      <c r="P957">
        <f t="shared" si="71"/>
        <v>182.62</v>
      </c>
      <c r="Q957" s="17" t="s">
        <v>8317</v>
      </c>
      <c r="R957" t="s">
        <v>8319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5">
        <f t="shared" si="70"/>
        <v>2</v>
      </c>
      <c r="P958">
        <f t="shared" si="71"/>
        <v>50.65</v>
      </c>
      <c r="Q958" s="17" t="s">
        <v>8317</v>
      </c>
      <c r="R958" t="s">
        <v>8319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5">
        <f t="shared" si="70"/>
        <v>2</v>
      </c>
      <c r="P959">
        <f t="shared" si="71"/>
        <v>33.29</v>
      </c>
      <c r="Q959" s="17" t="s">
        <v>8317</v>
      </c>
      <c r="R959" t="s">
        <v>8319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5">
        <f t="shared" si="70"/>
        <v>11</v>
      </c>
      <c r="P960">
        <f t="shared" si="71"/>
        <v>51.82</v>
      </c>
      <c r="Q960" s="17" t="s">
        <v>8317</v>
      </c>
      <c r="R960" t="s">
        <v>8319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5">
        <f t="shared" si="70"/>
        <v>39</v>
      </c>
      <c r="P961">
        <f t="shared" si="71"/>
        <v>113.63</v>
      </c>
      <c r="Q961" s="17" t="s">
        <v>8317</v>
      </c>
      <c r="R961" t="s">
        <v>8319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5">
        <f t="shared" si="70"/>
        <v>46</v>
      </c>
      <c r="P962">
        <f t="shared" si="71"/>
        <v>136.46</v>
      </c>
      <c r="Q962" s="17" t="s">
        <v>8317</v>
      </c>
      <c r="R962" t="s">
        <v>8319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5">
        <f t="shared" ref="O963:O1026" si="75">ROUND(E963/D963*100,0)</f>
        <v>42</v>
      </c>
      <c r="P963">
        <f t="shared" ref="P963:P1026" si="76">IFERROR(ROUND(E963/L963,2),0)</f>
        <v>364.35</v>
      </c>
      <c r="Q963" s="17" t="s">
        <v>8317</v>
      </c>
      <c r="R963" t="s">
        <v>8319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5">
        <f t="shared" si="75"/>
        <v>28</v>
      </c>
      <c r="P964">
        <f t="shared" si="76"/>
        <v>19.239999999999998</v>
      </c>
      <c r="Q964" s="17" t="s">
        <v>8317</v>
      </c>
      <c r="R964" t="s">
        <v>8319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5">
        <f t="shared" si="75"/>
        <v>1</v>
      </c>
      <c r="P965">
        <f t="shared" si="76"/>
        <v>41.89</v>
      </c>
      <c r="Q965" s="17" t="s">
        <v>8317</v>
      </c>
      <c r="R965" t="s">
        <v>8319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5">
        <f t="shared" si="75"/>
        <v>1</v>
      </c>
      <c r="P966">
        <f t="shared" si="76"/>
        <v>30.31</v>
      </c>
      <c r="Q966" s="17" t="s">
        <v>8317</v>
      </c>
      <c r="R966" t="s">
        <v>8319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5">
        <f t="shared" si="75"/>
        <v>1</v>
      </c>
      <c r="P967">
        <f t="shared" si="76"/>
        <v>49.67</v>
      </c>
      <c r="Q967" s="17" t="s">
        <v>8317</v>
      </c>
      <c r="R967" t="s">
        <v>8319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5">
        <f t="shared" si="75"/>
        <v>15</v>
      </c>
      <c r="P968">
        <f t="shared" si="76"/>
        <v>59.2</v>
      </c>
      <c r="Q968" s="17" t="s">
        <v>8317</v>
      </c>
      <c r="R968" t="s">
        <v>8319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5">
        <f t="shared" si="75"/>
        <v>18</v>
      </c>
      <c r="P969">
        <f t="shared" si="76"/>
        <v>43.98</v>
      </c>
      <c r="Q969" s="17" t="s">
        <v>8317</v>
      </c>
      <c r="R969" t="s">
        <v>8319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5">
        <f t="shared" si="75"/>
        <v>1</v>
      </c>
      <c r="P970">
        <f t="shared" si="76"/>
        <v>26.5</v>
      </c>
      <c r="Q970" s="17" t="s">
        <v>8317</v>
      </c>
      <c r="R970" t="s">
        <v>8319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5">
        <f t="shared" si="75"/>
        <v>47</v>
      </c>
      <c r="P971">
        <f t="shared" si="76"/>
        <v>1272.73</v>
      </c>
      <c r="Q971" s="17" t="s">
        <v>8317</v>
      </c>
      <c r="R971" t="s">
        <v>8319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5">
        <f t="shared" si="75"/>
        <v>46</v>
      </c>
      <c r="P972">
        <f t="shared" si="76"/>
        <v>164</v>
      </c>
      <c r="Q972" s="17" t="s">
        <v>8317</v>
      </c>
      <c r="R972" t="s">
        <v>8319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5">
        <f t="shared" si="75"/>
        <v>0</v>
      </c>
      <c r="P973">
        <f t="shared" si="76"/>
        <v>45.2</v>
      </c>
      <c r="Q973" s="17" t="s">
        <v>8317</v>
      </c>
      <c r="R973" t="s">
        <v>8319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5">
        <f t="shared" si="75"/>
        <v>35</v>
      </c>
      <c r="P974">
        <f t="shared" si="76"/>
        <v>153.88999999999999</v>
      </c>
      <c r="Q974" s="17" t="s">
        <v>8317</v>
      </c>
      <c r="R974" t="s">
        <v>8319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5">
        <f t="shared" si="75"/>
        <v>2</v>
      </c>
      <c r="P975">
        <f t="shared" si="76"/>
        <v>51.38</v>
      </c>
      <c r="Q975" s="17" t="s">
        <v>8317</v>
      </c>
      <c r="R975" t="s">
        <v>8319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5">
        <f t="shared" si="75"/>
        <v>1</v>
      </c>
      <c r="P976">
        <f t="shared" si="76"/>
        <v>93.33</v>
      </c>
      <c r="Q976" s="17" t="s">
        <v>8317</v>
      </c>
      <c r="R976" t="s">
        <v>8319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5">
        <f t="shared" si="75"/>
        <v>3</v>
      </c>
      <c r="P977">
        <f t="shared" si="76"/>
        <v>108.63</v>
      </c>
      <c r="Q977" s="17" t="s">
        <v>8317</v>
      </c>
      <c r="R977" t="s">
        <v>8319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5">
        <f t="shared" si="75"/>
        <v>2</v>
      </c>
      <c r="P978">
        <f t="shared" si="76"/>
        <v>160.5</v>
      </c>
      <c r="Q978" s="17" t="s">
        <v>8317</v>
      </c>
      <c r="R978" t="s">
        <v>8319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5">
        <f t="shared" si="75"/>
        <v>34</v>
      </c>
      <c r="P979">
        <f t="shared" si="76"/>
        <v>75.75</v>
      </c>
      <c r="Q979" s="17" t="s">
        <v>8317</v>
      </c>
      <c r="R979" t="s">
        <v>8319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5">
        <f t="shared" si="75"/>
        <v>56</v>
      </c>
      <c r="P980">
        <f t="shared" si="76"/>
        <v>790.84</v>
      </c>
      <c r="Q980" s="17" t="s">
        <v>8317</v>
      </c>
      <c r="R980" t="s">
        <v>8319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5">
        <f t="shared" si="75"/>
        <v>83</v>
      </c>
      <c r="P981">
        <f t="shared" si="76"/>
        <v>301.94</v>
      </c>
      <c r="Q981" s="17" t="s">
        <v>8317</v>
      </c>
      <c r="R981" t="s">
        <v>8319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5">
        <f t="shared" si="75"/>
        <v>15</v>
      </c>
      <c r="P982">
        <f t="shared" si="76"/>
        <v>47.94</v>
      </c>
      <c r="Q982" s="17" t="s">
        <v>8317</v>
      </c>
      <c r="R982" t="s">
        <v>8319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5">
        <f t="shared" si="75"/>
        <v>0</v>
      </c>
      <c r="P983">
        <f t="shared" si="76"/>
        <v>2.75</v>
      </c>
      <c r="Q983" s="17" t="s">
        <v>8317</v>
      </c>
      <c r="R983" t="s">
        <v>8319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5">
        <f t="shared" si="75"/>
        <v>0</v>
      </c>
      <c r="P984">
        <f t="shared" si="76"/>
        <v>1</v>
      </c>
      <c r="Q984" s="17" t="s">
        <v>8317</v>
      </c>
      <c r="R984" t="s">
        <v>8319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5">
        <f t="shared" si="75"/>
        <v>30</v>
      </c>
      <c r="P985">
        <f t="shared" si="76"/>
        <v>171.79</v>
      </c>
      <c r="Q985" s="17" t="s">
        <v>8317</v>
      </c>
      <c r="R985" t="s">
        <v>8319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5">
        <f t="shared" si="75"/>
        <v>1</v>
      </c>
      <c r="P986">
        <f t="shared" si="76"/>
        <v>35.33</v>
      </c>
      <c r="Q986" s="17" t="s">
        <v>8317</v>
      </c>
      <c r="R986" t="s">
        <v>8319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5">
        <f t="shared" si="75"/>
        <v>6</v>
      </c>
      <c r="P987">
        <f t="shared" si="76"/>
        <v>82.09</v>
      </c>
      <c r="Q987" s="17" t="s">
        <v>8317</v>
      </c>
      <c r="R987" t="s">
        <v>8319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5">
        <f t="shared" si="75"/>
        <v>13</v>
      </c>
      <c r="P988">
        <f t="shared" si="76"/>
        <v>110.87</v>
      </c>
      <c r="Q988" s="17" t="s">
        <v>8317</v>
      </c>
      <c r="R988" t="s">
        <v>8319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5">
        <f t="shared" si="75"/>
        <v>13</v>
      </c>
      <c r="P989">
        <f t="shared" si="76"/>
        <v>161.22</v>
      </c>
      <c r="Q989" s="17" t="s">
        <v>8317</v>
      </c>
      <c r="R989" t="s">
        <v>8319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5">
        <f t="shared" si="75"/>
        <v>0</v>
      </c>
      <c r="P990">
        <f t="shared" si="76"/>
        <v>0</v>
      </c>
      <c r="Q990" s="17" t="s">
        <v>8317</v>
      </c>
      <c r="R990" t="s">
        <v>8319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5">
        <f t="shared" si="75"/>
        <v>17</v>
      </c>
      <c r="P991">
        <f t="shared" si="76"/>
        <v>52.41</v>
      </c>
      <c r="Q991" s="17" t="s">
        <v>8317</v>
      </c>
      <c r="R991" t="s">
        <v>8319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5">
        <f t="shared" si="75"/>
        <v>0</v>
      </c>
      <c r="P992">
        <f t="shared" si="76"/>
        <v>13</v>
      </c>
      <c r="Q992" s="17" t="s">
        <v>8317</v>
      </c>
      <c r="R992" t="s">
        <v>8319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5">
        <f t="shared" si="75"/>
        <v>4</v>
      </c>
      <c r="P993">
        <f t="shared" si="76"/>
        <v>30.29</v>
      </c>
      <c r="Q993" s="17" t="s">
        <v>8317</v>
      </c>
      <c r="R993" t="s">
        <v>8319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5">
        <f t="shared" si="75"/>
        <v>0</v>
      </c>
      <c r="P994">
        <f t="shared" si="76"/>
        <v>116.75</v>
      </c>
      <c r="Q994" s="17" t="s">
        <v>8317</v>
      </c>
      <c r="R994" t="s">
        <v>8319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5">
        <f t="shared" si="75"/>
        <v>25</v>
      </c>
      <c r="P995">
        <f t="shared" si="76"/>
        <v>89.6</v>
      </c>
      <c r="Q995" s="17" t="s">
        <v>8317</v>
      </c>
      <c r="R995" t="s">
        <v>8319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5">
        <f t="shared" si="75"/>
        <v>2</v>
      </c>
      <c r="P996">
        <f t="shared" si="76"/>
        <v>424.45</v>
      </c>
      <c r="Q996" s="17" t="s">
        <v>8317</v>
      </c>
      <c r="R996" t="s">
        <v>8319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5">
        <f t="shared" si="75"/>
        <v>7</v>
      </c>
      <c r="P997">
        <f t="shared" si="76"/>
        <v>80.67</v>
      </c>
      <c r="Q997" s="17" t="s">
        <v>8317</v>
      </c>
      <c r="R997" t="s">
        <v>8319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5">
        <f t="shared" si="75"/>
        <v>2</v>
      </c>
      <c r="P998">
        <f t="shared" si="76"/>
        <v>13</v>
      </c>
      <c r="Q998" s="17" t="s">
        <v>8317</v>
      </c>
      <c r="R998" t="s">
        <v>8319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5">
        <f t="shared" si="75"/>
        <v>1</v>
      </c>
      <c r="P999">
        <f t="shared" si="76"/>
        <v>8.1300000000000008</v>
      </c>
      <c r="Q999" s="17" t="s">
        <v>8317</v>
      </c>
      <c r="R999" t="s">
        <v>8319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5">
        <f t="shared" si="75"/>
        <v>59</v>
      </c>
      <c r="P1000">
        <f t="shared" si="76"/>
        <v>153.43</v>
      </c>
      <c r="Q1000" s="17" t="s">
        <v>8317</v>
      </c>
      <c r="R1000" t="s">
        <v>8319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5">
        <f t="shared" si="75"/>
        <v>8</v>
      </c>
      <c r="P1001">
        <f t="shared" si="76"/>
        <v>292.08</v>
      </c>
      <c r="Q1001" s="17" t="s">
        <v>8317</v>
      </c>
      <c r="R1001" t="s">
        <v>8319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5">
        <f t="shared" si="75"/>
        <v>2</v>
      </c>
      <c r="P1002">
        <f t="shared" si="76"/>
        <v>3304</v>
      </c>
      <c r="Q1002" s="17" t="s">
        <v>8317</v>
      </c>
      <c r="R1002" t="s">
        <v>8319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5">
        <f t="shared" si="75"/>
        <v>104</v>
      </c>
      <c r="P1003">
        <f t="shared" si="76"/>
        <v>1300</v>
      </c>
      <c r="Q1003" s="17" t="s">
        <v>8317</v>
      </c>
      <c r="R1003" t="s">
        <v>8319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5">
        <f t="shared" si="75"/>
        <v>30</v>
      </c>
      <c r="P1004">
        <f t="shared" si="76"/>
        <v>134.55000000000001</v>
      </c>
      <c r="Q1004" s="17" t="s">
        <v>8317</v>
      </c>
      <c r="R1004" t="s">
        <v>8319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5">
        <f t="shared" si="75"/>
        <v>16</v>
      </c>
      <c r="P1005">
        <f t="shared" si="76"/>
        <v>214.07</v>
      </c>
      <c r="Q1005" s="17" t="s">
        <v>8317</v>
      </c>
      <c r="R1005" t="s">
        <v>8319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5">
        <f t="shared" si="75"/>
        <v>82</v>
      </c>
      <c r="P1006">
        <f t="shared" si="76"/>
        <v>216.34</v>
      </c>
      <c r="Q1006" s="17" t="s">
        <v>8317</v>
      </c>
      <c r="R1006" t="s">
        <v>8319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5">
        <f t="shared" si="75"/>
        <v>75</v>
      </c>
      <c r="P1007">
        <f t="shared" si="76"/>
        <v>932.31</v>
      </c>
      <c r="Q1007" s="17" t="s">
        <v>8317</v>
      </c>
      <c r="R1007" t="s">
        <v>8319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5">
        <f t="shared" si="75"/>
        <v>6</v>
      </c>
      <c r="P1008">
        <f t="shared" si="76"/>
        <v>29.25</v>
      </c>
      <c r="Q1008" s="17" t="s">
        <v>8317</v>
      </c>
      <c r="R1008" t="s">
        <v>8319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5">
        <f t="shared" si="75"/>
        <v>44</v>
      </c>
      <c r="P1009">
        <f t="shared" si="76"/>
        <v>174.95</v>
      </c>
      <c r="Q1009" s="17" t="s">
        <v>8317</v>
      </c>
      <c r="R1009" t="s">
        <v>8319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5">
        <f t="shared" si="75"/>
        <v>0</v>
      </c>
      <c r="P1010">
        <f t="shared" si="76"/>
        <v>250</v>
      </c>
      <c r="Q1010" s="17" t="s">
        <v>8317</v>
      </c>
      <c r="R1010" t="s">
        <v>8319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5">
        <f t="shared" si="75"/>
        <v>13</v>
      </c>
      <c r="P1011">
        <f t="shared" si="76"/>
        <v>65</v>
      </c>
      <c r="Q1011" s="17" t="s">
        <v>8317</v>
      </c>
      <c r="R1011" t="s">
        <v>8319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5">
        <f t="shared" si="75"/>
        <v>0</v>
      </c>
      <c r="P1012">
        <f t="shared" si="76"/>
        <v>55</v>
      </c>
      <c r="Q1012" s="17" t="s">
        <v>8317</v>
      </c>
      <c r="R1012" t="s">
        <v>8319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5">
        <f t="shared" si="75"/>
        <v>0</v>
      </c>
      <c r="P1013">
        <f t="shared" si="76"/>
        <v>75</v>
      </c>
      <c r="Q1013" s="17" t="s">
        <v>8317</v>
      </c>
      <c r="R1013" t="s">
        <v>8319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5">
        <f t="shared" si="75"/>
        <v>21535</v>
      </c>
      <c r="P1014">
        <f t="shared" si="76"/>
        <v>1389.36</v>
      </c>
      <c r="Q1014" s="17" t="s">
        <v>8317</v>
      </c>
      <c r="R1014" t="s">
        <v>8319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5">
        <f t="shared" si="75"/>
        <v>35</v>
      </c>
      <c r="P1015">
        <f t="shared" si="76"/>
        <v>95.91</v>
      </c>
      <c r="Q1015" s="17" t="s">
        <v>8317</v>
      </c>
      <c r="R1015" t="s">
        <v>8319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5">
        <f t="shared" si="75"/>
        <v>31</v>
      </c>
      <c r="P1016">
        <f t="shared" si="76"/>
        <v>191.25</v>
      </c>
      <c r="Q1016" s="17" t="s">
        <v>8317</v>
      </c>
      <c r="R1016" t="s">
        <v>8319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5">
        <f t="shared" si="75"/>
        <v>3</v>
      </c>
      <c r="P1017">
        <f t="shared" si="76"/>
        <v>40</v>
      </c>
      <c r="Q1017" s="17" t="s">
        <v>8317</v>
      </c>
      <c r="R1017" t="s">
        <v>8319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5">
        <f t="shared" si="75"/>
        <v>3</v>
      </c>
      <c r="P1018">
        <f t="shared" si="76"/>
        <v>74.790000000000006</v>
      </c>
      <c r="Q1018" s="17" t="s">
        <v>8317</v>
      </c>
      <c r="R1018" t="s">
        <v>8319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5">
        <f t="shared" si="75"/>
        <v>23</v>
      </c>
      <c r="P1019">
        <f t="shared" si="76"/>
        <v>161.12</v>
      </c>
      <c r="Q1019" s="17" t="s">
        <v>8317</v>
      </c>
      <c r="R1019" t="s">
        <v>8319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5">
        <f t="shared" si="75"/>
        <v>3</v>
      </c>
      <c r="P1020">
        <f t="shared" si="76"/>
        <v>88.71</v>
      </c>
      <c r="Q1020" s="17" t="s">
        <v>8317</v>
      </c>
      <c r="R1020" t="s">
        <v>8319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5">
        <f t="shared" si="75"/>
        <v>47</v>
      </c>
      <c r="P1021">
        <f t="shared" si="76"/>
        <v>53.25</v>
      </c>
      <c r="Q1021" s="17" t="s">
        <v>8317</v>
      </c>
      <c r="R1021" t="s">
        <v>8319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5">
        <f t="shared" si="75"/>
        <v>206</v>
      </c>
      <c r="P1022">
        <f t="shared" si="76"/>
        <v>106.2</v>
      </c>
      <c r="Q1022" s="17" t="s">
        <v>8323</v>
      </c>
      <c r="R1022" t="s">
        <v>8328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5">
        <f t="shared" si="75"/>
        <v>352</v>
      </c>
      <c r="P1023">
        <f t="shared" si="76"/>
        <v>22.08</v>
      </c>
      <c r="Q1023" s="17" t="s">
        <v>8323</v>
      </c>
      <c r="R1023" t="s">
        <v>8328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5">
        <f t="shared" si="75"/>
        <v>115</v>
      </c>
      <c r="P1024">
        <f t="shared" si="76"/>
        <v>31.05</v>
      </c>
      <c r="Q1024" s="17" t="s">
        <v>8323</v>
      </c>
      <c r="R1024" t="s">
        <v>8328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5">
        <f t="shared" si="75"/>
        <v>237</v>
      </c>
      <c r="P1025">
        <f t="shared" si="76"/>
        <v>36.21</v>
      </c>
      <c r="Q1025" s="17" t="s">
        <v>8323</v>
      </c>
      <c r="R1025" t="s">
        <v>8328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5">
        <f t="shared" si="75"/>
        <v>119</v>
      </c>
      <c r="P1026">
        <f t="shared" si="76"/>
        <v>388.98</v>
      </c>
      <c r="Q1026" s="17" t="s">
        <v>8323</v>
      </c>
      <c r="R1026" t="s">
        <v>8328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5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7" t="s">
        <v>8323</v>
      </c>
      <c r="R1027" t="s">
        <v>8328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5">
        <f t="shared" si="80"/>
        <v>100</v>
      </c>
      <c r="P1028">
        <f t="shared" si="81"/>
        <v>57.38</v>
      </c>
      <c r="Q1028" s="17" t="s">
        <v>8323</v>
      </c>
      <c r="R1028" t="s">
        <v>8328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5">
        <f t="shared" si="80"/>
        <v>103</v>
      </c>
      <c r="P1029">
        <f t="shared" si="81"/>
        <v>69.67</v>
      </c>
      <c r="Q1029" s="17" t="s">
        <v>8323</v>
      </c>
      <c r="R1029" t="s">
        <v>8328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5">
        <f t="shared" si="80"/>
        <v>117</v>
      </c>
      <c r="P1030">
        <f t="shared" si="81"/>
        <v>45.99</v>
      </c>
      <c r="Q1030" s="17" t="s">
        <v>8323</v>
      </c>
      <c r="R1030" t="s">
        <v>8328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5">
        <f t="shared" si="80"/>
        <v>112</v>
      </c>
      <c r="P1031">
        <f t="shared" si="81"/>
        <v>79.260000000000005</v>
      </c>
      <c r="Q1031" s="17" t="s">
        <v>8323</v>
      </c>
      <c r="R1031" t="s">
        <v>8328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5">
        <f t="shared" si="80"/>
        <v>342</v>
      </c>
      <c r="P1032">
        <f t="shared" si="81"/>
        <v>43.03</v>
      </c>
      <c r="Q1032" s="17" t="s">
        <v>8323</v>
      </c>
      <c r="R1032" t="s">
        <v>8328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5">
        <f t="shared" si="80"/>
        <v>107</v>
      </c>
      <c r="P1033">
        <f t="shared" si="81"/>
        <v>108.48</v>
      </c>
      <c r="Q1033" s="17" t="s">
        <v>8323</v>
      </c>
      <c r="R1033" t="s">
        <v>8328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5">
        <f t="shared" si="80"/>
        <v>108</v>
      </c>
      <c r="P1034">
        <f t="shared" si="81"/>
        <v>61.03</v>
      </c>
      <c r="Q1034" s="17" t="s">
        <v>8323</v>
      </c>
      <c r="R1034" t="s">
        <v>8328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5">
        <f t="shared" si="80"/>
        <v>103</v>
      </c>
      <c r="P1035">
        <f t="shared" si="81"/>
        <v>50.59</v>
      </c>
      <c r="Q1035" s="17" t="s">
        <v>8323</v>
      </c>
      <c r="R1035" t="s">
        <v>8328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5">
        <f t="shared" si="80"/>
        <v>130</v>
      </c>
      <c r="P1036">
        <f t="shared" si="81"/>
        <v>39.159999999999997</v>
      </c>
      <c r="Q1036" s="17" t="s">
        <v>8323</v>
      </c>
      <c r="R1036" t="s">
        <v>8328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5">
        <f t="shared" si="80"/>
        <v>108</v>
      </c>
      <c r="P1037">
        <f t="shared" si="81"/>
        <v>65.16</v>
      </c>
      <c r="Q1037" s="17" t="s">
        <v>8323</v>
      </c>
      <c r="R1037" t="s">
        <v>8328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5">
        <f t="shared" si="80"/>
        <v>112</v>
      </c>
      <c r="P1038">
        <f t="shared" si="81"/>
        <v>23.96</v>
      </c>
      <c r="Q1038" s="17" t="s">
        <v>8323</v>
      </c>
      <c r="R1038" t="s">
        <v>8328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5">
        <f t="shared" si="80"/>
        <v>102</v>
      </c>
      <c r="P1039">
        <f t="shared" si="81"/>
        <v>48.62</v>
      </c>
      <c r="Q1039" s="17" t="s">
        <v>8323</v>
      </c>
      <c r="R1039" t="s">
        <v>8328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5">
        <f t="shared" si="80"/>
        <v>145</v>
      </c>
      <c r="P1040">
        <f t="shared" si="81"/>
        <v>35.74</v>
      </c>
      <c r="Q1040" s="17" t="s">
        <v>8323</v>
      </c>
      <c r="R1040" t="s">
        <v>8328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5">
        <f t="shared" si="80"/>
        <v>128</v>
      </c>
      <c r="P1041">
        <f t="shared" si="81"/>
        <v>21.37</v>
      </c>
      <c r="Q1041" s="17" t="s">
        <v>8323</v>
      </c>
      <c r="R1041" t="s">
        <v>8328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5">
        <f t="shared" si="80"/>
        <v>0</v>
      </c>
      <c r="P1042">
        <f t="shared" si="81"/>
        <v>250</v>
      </c>
      <c r="Q1042" s="17" t="s">
        <v>8329</v>
      </c>
      <c r="R1042" t="s">
        <v>8330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5">
        <f t="shared" si="80"/>
        <v>0</v>
      </c>
      <c r="P1043">
        <f t="shared" si="81"/>
        <v>0</v>
      </c>
      <c r="Q1043" s="17" t="s">
        <v>8329</v>
      </c>
      <c r="R1043" t="s">
        <v>8330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5">
        <f t="shared" si="80"/>
        <v>2</v>
      </c>
      <c r="P1044">
        <f t="shared" si="81"/>
        <v>10</v>
      </c>
      <c r="Q1044" s="17" t="s">
        <v>8329</v>
      </c>
      <c r="R1044" t="s">
        <v>8330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5">
        <f t="shared" si="80"/>
        <v>9</v>
      </c>
      <c r="P1045">
        <f t="shared" si="81"/>
        <v>29.24</v>
      </c>
      <c r="Q1045" s="17" t="s">
        <v>8329</v>
      </c>
      <c r="R1045" t="s">
        <v>8330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5">
        <f t="shared" si="80"/>
        <v>0</v>
      </c>
      <c r="P1046">
        <f t="shared" si="81"/>
        <v>3</v>
      </c>
      <c r="Q1046" s="17" t="s">
        <v>8329</v>
      </c>
      <c r="R1046" t="s">
        <v>8330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5">
        <f t="shared" si="80"/>
        <v>3</v>
      </c>
      <c r="P1047">
        <f t="shared" si="81"/>
        <v>33.25</v>
      </c>
      <c r="Q1047" s="17" t="s">
        <v>8329</v>
      </c>
      <c r="R1047" t="s">
        <v>8330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5">
        <f t="shared" si="80"/>
        <v>0</v>
      </c>
      <c r="P1048">
        <f t="shared" si="81"/>
        <v>0</v>
      </c>
      <c r="Q1048" s="17" t="s">
        <v>8329</v>
      </c>
      <c r="R1048" t="s">
        <v>8330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5">
        <f t="shared" si="80"/>
        <v>0</v>
      </c>
      <c r="P1049">
        <f t="shared" si="81"/>
        <v>1</v>
      </c>
      <c r="Q1049" s="17" t="s">
        <v>8329</v>
      </c>
      <c r="R1049" t="s">
        <v>8330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5">
        <f t="shared" si="80"/>
        <v>1</v>
      </c>
      <c r="P1050">
        <f t="shared" si="81"/>
        <v>53</v>
      </c>
      <c r="Q1050" s="17" t="s">
        <v>8329</v>
      </c>
      <c r="R1050" t="s">
        <v>8330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5">
        <f t="shared" si="80"/>
        <v>0</v>
      </c>
      <c r="P1051">
        <f t="shared" si="81"/>
        <v>0</v>
      </c>
      <c r="Q1051" s="17" t="s">
        <v>8329</v>
      </c>
      <c r="R1051" t="s">
        <v>8330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5">
        <f t="shared" si="80"/>
        <v>0</v>
      </c>
      <c r="P1052">
        <f t="shared" si="81"/>
        <v>0</v>
      </c>
      <c r="Q1052" s="17" t="s">
        <v>8329</v>
      </c>
      <c r="R1052" t="s">
        <v>8330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5">
        <f t="shared" si="80"/>
        <v>0</v>
      </c>
      <c r="P1053">
        <f t="shared" si="81"/>
        <v>0</v>
      </c>
      <c r="Q1053" s="17" t="s">
        <v>8329</v>
      </c>
      <c r="R1053" t="s">
        <v>8330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5">
        <f t="shared" si="80"/>
        <v>0</v>
      </c>
      <c r="P1054">
        <f t="shared" si="81"/>
        <v>0</v>
      </c>
      <c r="Q1054" s="17" t="s">
        <v>8329</v>
      </c>
      <c r="R1054" t="s">
        <v>8330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5">
        <f t="shared" si="80"/>
        <v>1</v>
      </c>
      <c r="P1055">
        <f t="shared" si="81"/>
        <v>15</v>
      </c>
      <c r="Q1055" s="17" t="s">
        <v>8329</v>
      </c>
      <c r="R1055" t="s">
        <v>8330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5">
        <f t="shared" si="80"/>
        <v>0</v>
      </c>
      <c r="P1056">
        <f t="shared" si="81"/>
        <v>0</v>
      </c>
      <c r="Q1056" s="17" t="s">
        <v>8329</v>
      </c>
      <c r="R1056" t="s">
        <v>8330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5">
        <f t="shared" si="80"/>
        <v>0</v>
      </c>
      <c r="P1057">
        <f t="shared" si="81"/>
        <v>0</v>
      </c>
      <c r="Q1057" s="17" t="s">
        <v>8329</v>
      </c>
      <c r="R1057" t="s">
        <v>8330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5">
        <f t="shared" si="80"/>
        <v>0</v>
      </c>
      <c r="P1058">
        <f t="shared" si="81"/>
        <v>0</v>
      </c>
      <c r="Q1058" s="17" t="s">
        <v>8329</v>
      </c>
      <c r="R1058" t="s">
        <v>8330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5">
        <f t="shared" si="80"/>
        <v>0</v>
      </c>
      <c r="P1059">
        <f t="shared" si="81"/>
        <v>0</v>
      </c>
      <c r="Q1059" s="17" t="s">
        <v>8329</v>
      </c>
      <c r="R1059" t="s">
        <v>8330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5">
        <f t="shared" si="80"/>
        <v>0</v>
      </c>
      <c r="P1060">
        <f t="shared" si="81"/>
        <v>0</v>
      </c>
      <c r="Q1060" s="17" t="s">
        <v>8329</v>
      </c>
      <c r="R1060" t="s">
        <v>8330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5">
        <f t="shared" si="80"/>
        <v>0</v>
      </c>
      <c r="P1061">
        <f t="shared" si="81"/>
        <v>0</v>
      </c>
      <c r="Q1061" s="17" t="s">
        <v>8329</v>
      </c>
      <c r="R1061" t="s">
        <v>8330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5">
        <f t="shared" si="80"/>
        <v>1</v>
      </c>
      <c r="P1062">
        <f t="shared" si="81"/>
        <v>50</v>
      </c>
      <c r="Q1062" s="17" t="s">
        <v>8329</v>
      </c>
      <c r="R1062" t="s">
        <v>8330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5">
        <f t="shared" si="80"/>
        <v>0</v>
      </c>
      <c r="P1063">
        <f t="shared" si="81"/>
        <v>0</v>
      </c>
      <c r="Q1063" s="17" t="s">
        <v>8329</v>
      </c>
      <c r="R1063" t="s">
        <v>8330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5">
        <f t="shared" si="80"/>
        <v>95</v>
      </c>
      <c r="P1064">
        <f t="shared" si="81"/>
        <v>47.5</v>
      </c>
      <c r="Q1064" s="17" t="s">
        <v>8329</v>
      </c>
      <c r="R1064" t="s">
        <v>8330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5">
        <f t="shared" si="80"/>
        <v>0</v>
      </c>
      <c r="P1065">
        <f t="shared" si="81"/>
        <v>0</v>
      </c>
      <c r="Q1065" s="17" t="s">
        <v>8329</v>
      </c>
      <c r="R1065" t="s">
        <v>8330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5">
        <f t="shared" si="80"/>
        <v>9</v>
      </c>
      <c r="P1066">
        <f t="shared" si="81"/>
        <v>65.67</v>
      </c>
      <c r="Q1066" s="17" t="s">
        <v>8331</v>
      </c>
      <c r="R1066" t="s">
        <v>8332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5">
        <f t="shared" si="80"/>
        <v>3</v>
      </c>
      <c r="P1067">
        <f t="shared" si="81"/>
        <v>16.2</v>
      </c>
      <c r="Q1067" s="17" t="s">
        <v>8331</v>
      </c>
      <c r="R1067" t="s">
        <v>8332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5">
        <f t="shared" si="80"/>
        <v>3</v>
      </c>
      <c r="P1068">
        <f t="shared" si="81"/>
        <v>34.130000000000003</v>
      </c>
      <c r="Q1068" s="17" t="s">
        <v>8331</v>
      </c>
      <c r="R1068" t="s">
        <v>8332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5">
        <f t="shared" si="80"/>
        <v>26</v>
      </c>
      <c r="P1069">
        <f t="shared" si="81"/>
        <v>13</v>
      </c>
      <c r="Q1069" s="17" t="s">
        <v>8331</v>
      </c>
      <c r="R1069" t="s">
        <v>8332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5">
        <f t="shared" si="80"/>
        <v>0</v>
      </c>
      <c r="P1070">
        <f t="shared" si="81"/>
        <v>11.25</v>
      </c>
      <c r="Q1070" s="17" t="s">
        <v>8331</v>
      </c>
      <c r="R1070" t="s">
        <v>8332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5">
        <f t="shared" si="80"/>
        <v>39</v>
      </c>
      <c r="P1071">
        <f t="shared" si="81"/>
        <v>40.479999999999997</v>
      </c>
      <c r="Q1071" s="17" t="s">
        <v>8331</v>
      </c>
      <c r="R1071" t="s">
        <v>8332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5">
        <f t="shared" si="80"/>
        <v>1</v>
      </c>
      <c r="P1072">
        <f t="shared" si="81"/>
        <v>35</v>
      </c>
      <c r="Q1072" s="17" t="s">
        <v>8331</v>
      </c>
      <c r="R1072" t="s">
        <v>8332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5">
        <f t="shared" si="80"/>
        <v>0</v>
      </c>
      <c r="P1073">
        <f t="shared" si="81"/>
        <v>0</v>
      </c>
      <c r="Q1073" s="17" t="s">
        <v>8331</v>
      </c>
      <c r="R1073" t="s">
        <v>8332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5">
        <f t="shared" si="80"/>
        <v>0</v>
      </c>
      <c r="P1074">
        <f t="shared" si="81"/>
        <v>12.75</v>
      </c>
      <c r="Q1074" s="17" t="s">
        <v>8331</v>
      </c>
      <c r="R1074" t="s">
        <v>8332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5">
        <f t="shared" si="80"/>
        <v>1</v>
      </c>
      <c r="P1075">
        <f t="shared" si="81"/>
        <v>10</v>
      </c>
      <c r="Q1075" s="17" t="s">
        <v>8331</v>
      </c>
      <c r="R1075" t="s">
        <v>8332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5">
        <f t="shared" si="80"/>
        <v>6</v>
      </c>
      <c r="P1076">
        <f t="shared" si="81"/>
        <v>113.57</v>
      </c>
      <c r="Q1076" s="17" t="s">
        <v>8331</v>
      </c>
      <c r="R1076" t="s">
        <v>8332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5">
        <f t="shared" si="80"/>
        <v>5</v>
      </c>
      <c r="P1077">
        <f t="shared" si="81"/>
        <v>15</v>
      </c>
      <c r="Q1077" s="17" t="s">
        <v>8331</v>
      </c>
      <c r="R1077" t="s">
        <v>8332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5">
        <f t="shared" si="80"/>
        <v>63</v>
      </c>
      <c r="P1078">
        <f t="shared" si="81"/>
        <v>48.28</v>
      </c>
      <c r="Q1078" s="17" t="s">
        <v>8331</v>
      </c>
      <c r="R1078" t="s">
        <v>8332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5">
        <f t="shared" si="80"/>
        <v>29</v>
      </c>
      <c r="P1079">
        <f t="shared" si="81"/>
        <v>43.98</v>
      </c>
      <c r="Q1079" s="17" t="s">
        <v>8331</v>
      </c>
      <c r="R1079" t="s">
        <v>8332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5">
        <f t="shared" si="80"/>
        <v>8</v>
      </c>
      <c r="P1080">
        <f t="shared" si="81"/>
        <v>9</v>
      </c>
      <c r="Q1080" s="17" t="s">
        <v>8331</v>
      </c>
      <c r="R1080" t="s">
        <v>8332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5">
        <f t="shared" si="80"/>
        <v>3</v>
      </c>
      <c r="P1081">
        <f t="shared" si="81"/>
        <v>37.67</v>
      </c>
      <c r="Q1081" s="17" t="s">
        <v>8331</v>
      </c>
      <c r="R1081" t="s">
        <v>8332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5">
        <f t="shared" si="80"/>
        <v>9</v>
      </c>
      <c r="P1082">
        <f t="shared" si="81"/>
        <v>18.579999999999998</v>
      </c>
      <c r="Q1082" s="17" t="s">
        <v>8331</v>
      </c>
      <c r="R1082" t="s">
        <v>8332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5">
        <f t="shared" si="80"/>
        <v>0</v>
      </c>
      <c r="P1083">
        <f t="shared" si="81"/>
        <v>3</v>
      </c>
      <c r="Q1083" s="17" t="s">
        <v>8331</v>
      </c>
      <c r="R1083" t="s">
        <v>8332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5">
        <f t="shared" si="80"/>
        <v>1</v>
      </c>
      <c r="P1084">
        <f t="shared" si="81"/>
        <v>18.670000000000002</v>
      </c>
      <c r="Q1084" s="17" t="s">
        <v>8331</v>
      </c>
      <c r="R1084" t="s">
        <v>8332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5">
        <f t="shared" si="80"/>
        <v>1</v>
      </c>
      <c r="P1085">
        <f t="shared" si="81"/>
        <v>410</v>
      </c>
      <c r="Q1085" s="17" t="s">
        <v>8331</v>
      </c>
      <c r="R1085" t="s">
        <v>8332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5">
        <f t="shared" si="80"/>
        <v>0</v>
      </c>
      <c r="P1086">
        <f t="shared" si="81"/>
        <v>0</v>
      </c>
      <c r="Q1086" s="17" t="s">
        <v>8331</v>
      </c>
      <c r="R1086" t="s">
        <v>8332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5">
        <f t="shared" si="80"/>
        <v>3</v>
      </c>
      <c r="P1087">
        <f t="shared" si="81"/>
        <v>114</v>
      </c>
      <c r="Q1087" s="17" t="s">
        <v>8331</v>
      </c>
      <c r="R1087" t="s">
        <v>8332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5">
        <f t="shared" si="80"/>
        <v>0</v>
      </c>
      <c r="P1088">
        <f t="shared" si="81"/>
        <v>7.5</v>
      </c>
      <c r="Q1088" s="17" t="s">
        <v>8331</v>
      </c>
      <c r="R1088" t="s">
        <v>8332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5">
        <f t="shared" si="80"/>
        <v>0</v>
      </c>
      <c r="P1089">
        <f t="shared" si="81"/>
        <v>0</v>
      </c>
      <c r="Q1089" s="17" t="s">
        <v>8331</v>
      </c>
      <c r="R1089" t="s">
        <v>8332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5">
        <f t="shared" si="80"/>
        <v>14</v>
      </c>
      <c r="P1090">
        <f t="shared" si="81"/>
        <v>43.42</v>
      </c>
      <c r="Q1090" s="17" t="s">
        <v>8331</v>
      </c>
      <c r="R1090" t="s">
        <v>8332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5">
        <f t="shared" ref="O1091:O1154" si="85">ROUND(E1091/D1091*100,0)</f>
        <v>8</v>
      </c>
      <c r="P1091">
        <f t="shared" ref="P1091:P1154" si="86">IFERROR(ROUND(E1091/L1091,2),0)</f>
        <v>23.96</v>
      </c>
      <c r="Q1091" s="17" t="s">
        <v>8331</v>
      </c>
      <c r="R1091" t="s">
        <v>8332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5">
        <f t="shared" si="85"/>
        <v>0</v>
      </c>
      <c r="P1092">
        <f t="shared" si="86"/>
        <v>5</v>
      </c>
      <c r="Q1092" s="17" t="s">
        <v>8331</v>
      </c>
      <c r="R1092" t="s">
        <v>8332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5">
        <f t="shared" si="85"/>
        <v>13</v>
      </c>
      <c r="P1093">
        <f t="shared" si="86"/>
        <v>12.5</v>
      </c>
      <c r="Q1093" s="17" t="s">
        <v>8331</v>
      </c>
      <c r="R1093" t="s">
        <v>8332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5">
        <f t="shared" si="85"/>
        <v>1</v>
      </c>
      <c r="P1094">
        <f t="shared" si="86"/>
        <v>3</v>
      </c>
      <c r="Q1094" s="17" t="s">
        <v>8331</v>
      </c>
      <c r="R1094" t="s">
        <v>8332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5">
        <f t="shared" si="85"/>
        <v>14</v>
      </c>
      <c r="P1095">
        <f t="shared" si="86"/>
        <v>10.56</v>
      </c>
      <c r="Q1095" s="17" t="s">
        <v>8331</v>
      </c>
      <c r="R1095" t="s">
        <v>8332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5">
        <f t="shared" si="85"/>
        <v>18</v>
      </c>
      <c r="P1096">
        <f t="shared" si="86"/>
        <v>122</v>
      </c>
      <c r="Q1096" s="17" t="s">
        <v>8331</v>
      </c>
      <c r="R1096" t="s">
        <v>8332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5">
        <f t="shared" si="85"/>
        <v>5</v>
      </c>
      <c r="P1097">
        <f t="shared" si="86"/>
        <v>267.81</v>
      </c>
      <c r="Q1097" s="17" t="s">
        <v>8331</v>
      </c>
      <c r="R1097" t="s">
        <v>8332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5">
        <f t="shared" si="85"/>
        <v>18</v>
      </c>
      <c r="P1098">
        <f t="shared" si="86"/>
        <v>74.209999999999994</v>
      </c>
      <c r="Q1098" s="17" t="s">
        <v>8331</v>
      </c>
      <c r="R1098" t="s">
        <v>8332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5">
        <f t="shared" si="85"/>
        <v>0</v>
      </c>
      <c r="P1099">
        <f t="shared" si="86"/>
        <v>6.71</v>
      </c>
      <c r="Q1099" s="17" t="s">
        <v>8331</v>
      </c>
      <c r="R1099" t="s">
        <v>8332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5">
        <f t="shared" si="85"/>
        <v>7</v>
      </c>
      <c r="P1100">
        <f t="shared" si="86"/>
        <v>81.95</v>
      </c>
      <c r="Q1100" s="17" t="s">
        <v>8331</v>
      </c>
      <c r="R1100" t="s">
        <v>8332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5">
        <f t="shared" si="85"/>
        <v>1</v>
      </c>
      <c r="P1101">
        <f t="shared" si="86"/>
        <v>25</v>
      </c>
      <c r="Q1101" s="17" t="s">
        <v>8331</v>
      </c>
      <c r="R1101" t="s">
        <v>8332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5">
        <f t="shared" si="85"/>
        <v>3</v>
      </c>
      <c r="P1102">
        <f t="shared" si="86"/>
        <v>10</v>
      </c>
      <c r="Q1102" s="17" t="s">
        <v>8331</v>
      </c>
      <c r="R1102" t="s">
        <v>8332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5">
        <f t="shared" si="85"/>
        <v>0</v>
      </c>
      <c r="P1103">
        <f t="shared" si="86"/>
        <v>6.83</v>
      </c>
      <c r="Q1103" s="17" t="s">
        <v>8331</v>
      </c>
      <c r="R1103" t="s">
        <v>8332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5">
        <f t="shared" si="85"/>
        <v>5</v>
      </c>
      <c r="P1104">
        <f t="shared" si="86"/>
        <v>17.71</v>
      </c>
      <c r="Q1104" s="17" t="s">
        <v>8331</v>
      </c>
      <c r="R1104" t="s">
        <v>8332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5">
        <f t="shared" si="85"/>
        <v>2</v>
      </c>
      <c r="P1105">
        <f t="shared" si="86"/>
        <v>16.2</v>
      </c>
      <c r="Q1105" s="17" t="s">
        <v>8331</v>
      </c>
      <c r="R1105" t="s">
        <v>8332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5">
        <f t="shared" si="85"/>
        <v>5</v>
      </c>
      <c r="P1106">
        <f t="shared" si="86"/>
        <v>80.3</v>
      </c>
      <c r="Q1106" s="17" t="s">
        <v>8331</v>
      </c>
      <c r="R1106" t="s">
        <v>8332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5">
        <f t="shared" si="85"/>
        <v>0</v>
      </c>
      <c r="P1107">
        <f t="shared" si="86"/>
        <v>71.55</v>
      </c>
      <c r="Q1107" s="17" t="s">
        <v>8331</v>
      </c>
      <c r="R1107" t="s">
        <v>8332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5">
        <f t="shared" si="85"/>
        <v>41</v>
      </c>
      <c r="P1108">
        <f t="shared" si="86"/>
        <v>23.57</v>
      </c>
      <c r="Q1108" s="17" t="s">
        <v>8331</v>
      </c>
      <c r="R1108" t="s">
        <v>8332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5">
        <f t="shared" si="85"/>
        <v>0</v>
      </c>
      <c r="P1109">
        <f t="shared" si="86"/>
        <v>0</v>
      </c>
      <c r="Q1109" s="17" t="s">
        <v>8331</v>
      </c>
      <c r="R1109" t="s">
        <v>8332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5">
        <f t="shared" si="85"/>
        <v>3</v>
      </c>
      <c r="P1110">
        <f t="shared" si="86"/>
        <v>34.880000000000003</v>
      </c>
      <c r="Q1110" s="17" t="s">
        <v>8331</v>
      </c>
      <c r="R1110" t="s">
        <v>8332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5">
        <f t="shared" si="85"/>
        <v>0</v>
      </c>
      <c r="P1111">
        <f t="shared" si="86"/>
        <v>15</v>
      </c>
      <c r="Q1111" s="17" t="s">
        <v>8331</v>
      </c>
      <c r="R1111" t="s">
        <v>8332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5">
        <f t="shared" si="85"/>
        <v>1</v>
      </c>
      <c r="P1112">
        <f t="shared" si="86"/>
        <v>23.18</v>
      </c>
      <c r="Q1112" s="17" t="s">
        <v>8331</v>
      </c>
      <c r="R1112" t="s">
        <v>8332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5">
        <f t="shared" si="85"/>
        <v>0</v>
      </c>
      <c r="P1113">
        <f t="shared" si="86"/>
        <v>1</v>
      </c>
      <c r="Q1113" s="17" t="s">
        <v>8331</v>
      </c>
      <c r="R1113" t="s">
        <v>8332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5">
        <f t="shared" si="85"/>
        <v>36</v>
      </c>
      <c r="P1114">
        <f t="shared" si="86"/>
        <v>100.23</v>
      </c>
      <c r="Q1114" s="17" t="s">
        <v>8331</v>
      </c>
      <c r="R1114" t="s">
        <v>8332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5">
        <f t="shared" si="85"/>
        <v>1</v>
      </c>
      <c r="P1115">
        <f t="shared" si="86"/>
        <v>5</v>
      </c>
      <c r="Q1115" s="17" t="s">
        <v>8331</v>
      </c>
      <c r="R1115" t="s">
        <v>8332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5">
        <f t="shared" si="85"/>
        <v>0</v>
      </c>
      <c r="P1116">
        <f t="shared" si="86"/>
        <v>3.33</v>
      </c>
      <c r="Q1116" s="17" t="s">
        <v>8331</v>
      </c>
      <c r="R1116" t="s">
        <v>8332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5">
        <f t="shared" si="85"/>
        <v>0</v>
      </c>
      <c r="P1117">
        <f t="shared" si="86"/>
        <v>13.25</v>
      </c>
      <c r="Q1117" s="17" t="s">
        <v>8331</v>
      </c>
      <c r="R1117" t="s">
        <v>8332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5">
        <f t="shared" si="85"/>
        <v>0</v>
      </c>
      <c r="P1118">
        <f t="shared" si="86"/>
        <v>17.850000000000001</v>
      </c>
      <c r="Q1118" s="17" t="s">
        <v>8331</v>
      </c>
      <c r="R1118" t="s">
        <v>8332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5">
        <f t="shared" si="85"/>
        <v>8</v>
      </c>
      <c r="P1119">
        <f t="shared" si="86"/>
        <v>10.38</v>
      </c>
      <c r="Q1119" s="17" t="s">
        <v>8331</v>
      </c>
      <c r="R1119" t="s">
        <v>8332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5">
        <f t="shared" si="85"/>
        <v>2</v>
      </c>
      <c r="P1120">
        <f t="shared" si="86"/>
        <v>36.33</v>
      </c>
      <c r="Q1120" s="17" t="s">
        <v>8331</v>
      </c>
      <c r="R1120" t="s">
        <v>8332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5">
        <f t="shared" si="85"/>
        <v>0</v>
      </c>
      <c r="P1121">
        <f t="shared" si="86"/>
        <v>5</v>
      </c>
      <c r="Q1121" s="17" t="s">
        <v>8331</v>
      </c>
      <c r="R1121" t="s">
        <v>8332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5">
        <f t="shared" si="85"/>
        <v>0</v>
      </c>
      <c r="P1122">
        <f t="shared" si="86"/>
        <v>0</v>
      </c>
      <c r="Q1122" s="17" t="s">
        <v>8331</v>
      </c>
      <c r="R1122" t="s">
        <v>8332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5">
        <f t="shared" si="85"/>
        <v>0</v>
      </c>
      <c r="P1123">
        <f t="shared" si="86"/>
        <v>5.8</v>
      </c>
      <c r="Q1123" s="17" t="s">
        <v>8331</v>
      </c>
      <c r="R1123" t="s">
        <v>8332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5">
        <f t="shared" si="85"/>
        <v>0</v>
      </c>
      <c r="P1124">
        <f t="shared" si="86"/>
        <v>0</v>
      </c>
      <c r="Q1124" s="17" t="s">
        <v>8331</v>
      </c>
      <c r="R1124" t="s">
        <v>8332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5">
        <f t="shared" si="85"/>
        <v>0</v>
      </c>
      <c r="P1125">
        <f t="shared" si="86"/>
        <v>3.67</v>
      </c>
      <c r="Q1125" s="17" t="s">
        <v>8331</v>
      </c>
      <c r="R1125" t="s">
        <v>8332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5">
        <f t="shared" si="85"/>
        <v>0</v>
      </c>
      <c r="P1126">
        <f t="shared" si="86"/>
        <v>60.71</v>
      </c>
      <c r="Q1126" s="17" t="s">
        <v>8331</v>
      </c>
      <c r="R1126" t="s">
        <v>8333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5">
        <f t="shared" si="85"/>
        <v>0</v>
      </c>
      <c r="P1127">
        <f t="shared" si="86"/>
        <v>0</v>
      </c>
      <c r="Q1127" s="17" t="s">
        <v>8331</v>
      </c>
      <c r="R1127" t="s">
        <v>8333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5">
        <f t="shared" si="85"/>
        <v>1</v>
      </c>
      <c r="P1128">
        <f t="shared" si="86"/>
        <v>5</v>
      </c>
      <c r="Q1128" s="17" t="s">
        <v>8331</v>
      </c>
      <c r="R1128" t="s">
        <v>8333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5">
        <f t="shared" si="85"/>
        <v>2</v>
      </c>
      <c r="P1129">
        <f t="shared" si="86"/>
        <v>25.43</v>
      </c>
      <c r="Q1129" s="17" t="s">
        <v>8331</v>
      </c>
      <c r="R1129" t="s">
        <v>8333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5">
        <f t="shared" si="85"/>
        <v>0</v>
      </c>
      <c r="P1130">
        <f t="shared" si="86"/>
        <v>1</v>
      </c>
      <c r="Q1130" s="17" t="s">
        <v>8331</v>
      </c>
      <c r="R1130" t="s">
        <v>8333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5">
        <f t="shared" si="85"/>
        <v>0</v>
      </c>
      <c r="P1131">
        <f t="shared" si="86"/>
        <v>10.5</v>
      </c>
      <c r="Q1131" s="17" t="s">
        <v>8331</v>
      </c>
      <c r="R1131" t="s">
        <v>8333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5">
        <f t="shared" si="85"/>
        <v>0</v>
      </c>
      <c r="P1132">
        <f t="shared" si="86"/>
        <v>3.67</v>
      </c>
      <c r="Q1132" s="17" t="s">
        <v>8331</v>
      </c>
      <c r="R1132" t="s">
        <v>8333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5">
        <f t="shared" si="85"/>
        <v>0</v>
      </c>
      <c r="P1133">
        <f t="shared" si="86"/>
        <v>0</v>
      </c>
      <c r="Q1133" s="17" t="s">
        <v>8331</v>
      </c>
      <c r="R1133" t="s">
        <v>8333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5">
        <f t="shared" si="85"/>
        <v>14</v>
      </c>
      <c r="P1134">
        <f t="shared" si="86"/>
        <v>110.62</v>
      </c>
      <c r="Q1134" s="17" t="s">
        <v>8331</v>
      </c>
      <c r="R1134" t="s">
        <v>8333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5">
        <f t="shared" si="85"/>
        <v>1</v>
      </c>
      <c r="P1135">
        <f t="shared" si="86"/>
        <v>20</v>
      </c>
      <c r="Q1135" s="17" t="s">
        <v>8331</v>
      </c>
      <c r="R1135" t="s">
        <v>8333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5">
        <f t="shared" si="85"/>
        <v>0</v>
      </c>
      <c r="P1136">
        <f t="shared" si="86"/>
        <v>1</v>
      </c>
      <c r="Q1136" s="17" t="s">
        <v>8331</v>
      </c>
      <c r="R1136" t="s">
        <v>8333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5">
        <f t="shared" si="85"/>
        <v>5</v>
      </c>
      <c r="P1137">
        <f t="shared" si="86"/>
        <v>50</v>
      </c>
      <c r="Q1137" s="17" t="s">
        <v>8331</v>
      </c>
      <c r="R1137" t="s">
        <v>8333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5">
        <f t="shared" si="85"/>
        <v>6</v>
      </c>
      <c r="P1138">
        <f t="shared" si="86"/>
        <v>45</v>
      </c>
      <c r="Q1138" s="17" t="s">
        <v>8331</v>
      </c>
      <c r="R1138" t="s">
        <v>8333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5">
        <f t="shared" si="85"/>
        <v>40</v>
      </c>
      <c r="P1139">
        <f t="shared" si="86"/>
        <v>253.21</v>
      </c>
      <c r="Q1139" s="17" t="s">
        <v>8331</v>
      </c>
      <c r="R1139" t="s">
        <v>8333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5">
        <f t="shared" si="85"/>
        <v>0</v>
      </c>
      <c r="P1140">
        <f t="shared" si="86"/>
        <v>31.25</v>
      </c>
      <c r="Q1140" s="17" t="s">
        <v>8331</v>
      </c>
      <c r="R1140" t="s">
        <v>8333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5">
        <f t="shared" si="85"/>
        <v>0</v>
      </c>
      <c r="P1141">
        <f t="shared" si="86"/>
        <v>5</v>
      </c>
      <c r="Q1141" s="17" t="s">
        <v>8331</v>
      </c>
      <c r="R1141" t="s">
        <v>8333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5">
        <f t="shared" si="85"/>
        <v>0</v>
      </c>
      <c r="P1142">
        <f t="shared" si="86"/>
        <v>0</v>
      </c>
      <c r="Q1142" s="17" t="s">
        <v>8331</v>
      </c>
      <c r="R1142" t="s">
        <v>8333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5">
        <f t="shared" si="85"/>
        <v>0</v>
      </c>
      <c r="P1143">
        <f t="shared" si="86"/>
        <v>0</v>
      </c>
      <c r="Q1143" s="17" t="s">
        <v>8331</v>
      </c>
      <c r="R1143" t="s">
        <v>8333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5">
        <f t="shared" si="85"/>
        <v>0</v>
      </c>
      <c r="P1144">
        <f t="shared" si="86"/>
        <v>0</v>
      </c>
      <c r="Q1144" s="17" t="s">
        <v>8331</v>
      </c>
      <c r="R1144" t="s">
        <v>8333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5">
        <f t="shared" si="85"/>
        <v>0</v>
      </c>
      <c r="P1145">
        <f t="shared" si="86"/>
        <v>23.25</v>
      </c>
      <c r="Q1145" s="17" t="s">
        <v>8331</v>
      </c>
      <c r="R1145" t="s">
        <v>8333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5">
        <f t="shared" si="85"/>
        <v>0</v>
      </c>
      <c r="P1146">
        <f t="shared" si="86"/>
        <v>0</v>
      </c>
      <c r="Q1146" s="17" t="s">
        <v>8334</v>
      </c>
      <c r="R1146" t="s">
        <v>8335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5">
        <f t="shared" si="85"/>
        <v>0</v>
      </c>
      <c r="P1147">
        <f t="shared" si="86"/>
        <v>100</v>
      </c>
      <c r="Q1147" s="17" t="s">
        <v>8334</v>
      </c>
      <c r="R1147" t="s">
        <v>8335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5">
        <f t="shared" si="85"/>
        <v>9</v>
      </c>
      <c r="P1148">
        <f t="shared" si="86"/>
        <v>44.17</v>
      </c>
      <c r="Q1148" s="17" t="s">
        <v>8334</v>
      </c>
      <c r="R1148" t="s">
        <v>8335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5">
        <f t="shared" si="85"/>
        <v>0</v>
      </c>
      <c r="P1149">
        <f t="shared" si="86"/>
        <v>0</v>
      </c>
      <c r="Q1149" s="17" t="s">
        <v>8334</v>
      </c>
      <c r="R1149" t="s">
        <v>8335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5">
        <f t="shared" si="85"/>
        <v>0</v>
      </c>
      <c r="P1150">
        <f t="shared" si="86"/>
        <v>24.33</v>
      </c>
      <c r="Q1150" s="17" t="s">
        <v>8334</v>
      </c>
      <c r="R1150" t="s">
        <v>8335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5">
        <f t="shared" si="85"/>
        <v>0</v>
      </c>
      <c r="P1151">
        <f t="shared" si="86"/>
        <v>37.5</v>
      </c>
      <c r="Q1151" s="17" t="s">
        <v>8334</v>
      </c>
      <c r="R1151" t="s">
        <v>8335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5">
        <f t="shared" si="85"/>
        <v>10</v>
      </c>
      <c r="P1152">
        <f t="shared" si="86"/>
        <v>42</v>
      </c>
      <c r="Q1152" s="17" t="s">
        <v>8334</v>
      </c>
      <c r="R1152" t="s">
        <v>8335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5">
        <f t="shared" si="85"/>
        <v>0</v>
      </c>
      <c r="P1153">
        <f t="shared" si="86"/>
        <v>0</v>
      </c>
      <c r="Q1153" s="17" t="s">
        <v>8334</v>
      </c>
      <c r="R1153" t="s">
        <v>8335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5">
        <f t="shared" si="85"/>
        <v>6</v>
      </c>
      <c r="P1154">
        <f t="shared" si="86"/>
        <v>60.73</v>
      </c>
      <c r="Q1154" s="17" t="s">
        <v>8334</v>
      </c>
      <c r="R1154" t="s">
        <v>8335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5">
        <f t="shared" ref="O1155:O1218" si="90">ROUND(E1155/D1155*100,0)</f>
        <v>1</v>
      </c>
      <c r="P1155">
        <f t="shared" ref="P1155:P1218" si="91">IFERROR(ROUND(E1155/L1155,2),0)</f>
        <v>50</v>
      </c>
      <c r="Q1155" s="17" t="s">
        <v>8334</v>
      </c>
      <c r="R1155" t="s">
        <v>8335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5">
        <f t="shared" si="90"/>
        <v>7</v>
      </c>
      <c r="P1156">
        <f t="shared" si="91"/>
        <v>108.33</v>
      </c>
      <c r="Q1156" s="17" t="s">
        <v>8334</v>
      </c>
      <c r="R1156" t="s">
        <v>8335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5">
        <f t="shared" si="90"/>
        <v>1</v>
      </c>
      <c r="P1157">
        <f t="shared" si="91"/>
        <v>23.5</v>
      </c>
      <c r="Q1157" s="17" t="s">
        <v>8334</v>
      </c>
      <c r="R1157" t="s">
        <v>8335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5">
        <f t="shared" si="90"/>
        <v>0</v>
      </c>
      <c r="P1158">
        <f t="shared" si="91"/>
        <v>0</v>
      </c>
      <c r="Q1158" s="17" t="s">
        <v>8334</v>
      </c>
      <c r="R1158" t="s">
        <v>8335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5">
        <f t="shared" si="90"/>
        <v>2</v>
      </c>
      <c r="P1159">
        <f t="shared" si="91"/>
        <v>50.33</v>
      </c>
      <c r="Q1159" s="17" t="s">
        <v>8334</v>
      </c>
      <c r="R1159" t="s">
        <v>8335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5">
        <f t="shared" si="90"/>
        <v>0</v>
      </c>
      <c r="P1160">
        <f t="shared" si="91"/>
        <v>11.67</v>
      </c>
      <c r="Q1160" s="17" t="s">
        <v>8334</v>
      </c>
      <c r="R1160" t="s">
        <v>8335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5">
        <f t="shared" si="90"/>
        <v>0</v>
      </c>
      <c r="P1161">
        <f t="shared" si="91"/>
        <v>0</v>
      </c>
      <c r="Q1161" s="17" t="s">
        <v>8334</v>
      </c>
      <c r="R1161" t="s">
        <v>8335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5">
        <f t="shared" si="90"/>
        <v>4</v>
      </c>
      <c r="P1162">
        <f t="shared" si="91"/>
        <v>60.79</v>
      </c>
      <c r="Q1162" s="17" t="s">
        <v>8334</v>
      </c>
      <c r="R1162" t="s">
        <v>8335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5">
        <f t="shared" si="90"/>
        <v>0</v>
      </c>
      <c r="P1163">
        <f t="shared" si="91"/>
        <v>0</v>
      </c>
      <c r="Q1163" s="17" t="s">
        <v>8334</v>
      </c>
      <c r="R1163" t="s">
        <v>8335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5">
        <f t="shared" si="90"/>
        <v>0</v>
      </c>
      <c r="P1164">
        <f t="shared" si="91"/>
        <v>17.5</v>
      </c>
      <c r="Q1164" s="17" t="s">
        <v>8334</v>
      </c>
      <c r="R1164" t="s">
        <v>8335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5">
        <f t="shared" si="90"/>
        <v>0</v>
      </c>
      <c r="P1165">
        <f t="shared" si="91"/>
        <v>0</v>
      </c>
      <c r="Q1165" s="17" t="s">
        <v>8334</v>
      </c>
      <c r="R1165" t="s">
        <v>8335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5">
        <f t="shared" si="90"/>
        <v>0</v>
      </c>
      <c r="P1166">
        <f t="shared" si="91"/>
        <v>0</v>
      </c>
      <c r="Q1166" s="17" t="s">
        <v>8334</v>
      </c>
      <c r="R1166" t="s">
        <v>8335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5">
        <f t="shared" si="90"/>
        <v>21</v>
      </c>
      <c r="P1167">
        <f t="shared" si="91"/>
        <v>82.82</v>
      </c>
      <c r="Q1167" s="17" t="s">
        <v>8334</v>
      </c>
      <c r="R1167" t="s">
        <v>8335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5">
        <f t="shared" si="90"/>
        <v>19</v>
      </c>
      <c r="P1168">
        <f t="shared" si="91"/>
        <v>358.88</v>
      </c>
      <c r="Q1168" s="17" t="s">
        <v>8334</v>
      </c>
      <c r="R1168" t="s">
        <v>8335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5">
        <f t="shared" si="90"/>
        <v>2</v>
      </c>
      <c r="P1169">
        <f t="shared" si="91"/>
        <v>61.19</v>
      </c>
      <c r="Q1169" s="17" t="s">
        <v>8334</v>
      </c>
      <c r="R1169" t="s">
        <v>8335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5">
        <f t="shared" si="90"/>
        <v>6</v>
      </c>
      <c r="P1170">
        <f t="shared" si="91"/>
        <v>340</v>
      </c>
      <c r="Q1170" s="17" t="s">
        <v>8334</v>
      </c>
      <c r="R1170" t="s">
        <v>8335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5">
        <f t="shared" si="90"/>
        <v>0</v>
      </c>
      <c r="P1171">
        <f t="shared" si="91"/>
        <v>5.67</v>
      </c>
      <c r="Q1171" s="17" t="s">
        <v>8334</v>
      </c>
      <c r="R1171" t="s">
        <v>8335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5">
        <f t="shared" si="90"/>
        <v>0</v>
      </c>
      <c r="P1172">
        <f t="shared" si="91"/>
        <v>50</v>
      </c>
      <c r="Q1172" s="17" t="s">
        <v>8334</v>
      </c>
      <c r="R1172" t="s">
        <v>8335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5">
        <f t="shared" si="90"/>
        <v>0</v>
      </c>
      <c r="P1173">
        <f t="shared" si="91"/>
        <v>25</v>
      </c>
      <c r="Q1173" s="17" t="s">
        <v>8334</v>
      </c>
      <c r="R1173" t="s">
        <v>8335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5">
        <f t="shared" si="90"/>
        <v>0</v>
      </c>
      <c r="P1174">
        <f t="shared" si="91"/>
        <v>0</v>
      </c>
      <c r="Q1174" s="17" t="s">
        <v>8334</v>
      </c>
      <c r="R1174" t="s">
        <v>8335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5">
        <f t="shared" si="90"/>
        <v>0</v>
      </c>
      <c r="P1175">
        <f t="shared" si="91"/>
        <v>30</v>
      </c>
      <c r="Q1175" s="17" t="s">
        <v>8334</v>
      </c>
      <c r="R1175" t="s">
        <v>8335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5">
        <f t="shared" si="90"/>
        <v>6</v>
      </c>
      <c r="P1176">
        <f t="shared" si="91"/>
        <v>46.63</v>
      </c>
      <c r="Q1176" s="17" t="s">
        <v>8334</v>
      </c>
      <c r="R1176" t="s">
        <v>8335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5">
        <f t="shared" si="90"/>
        <v>3</v>
      </c>
      <c r="P1177">
        <f t="shared" si="91"/>
        <v>65</v>
      </c>
      <c r="Q1177" s="17" t="s">
        <v>8334</v>
      </c>
      <c r="R1177" t="s">
        <v>8335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5">
        <f t="shared" si="90"/>
        <v>0</v>
      </c>
      <c r="P1178">
        <f t="shared" si="91"/>
        <v>10</v>
      </c>
      <c r="Q1178" s="17" t="s">
        <v>8334</v>
      </c>
      <c r="R1178" t="s">
        <v>8335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5">
        <f t="shared" si="90"/>
        <v>0</v>
      </c>
      <c r="P1179">
        <f t="shared" si="91"/>
        <v>0</v>
      </c>
      <c r="Q1179" s="17" t="s">
        <v>8334</v>
      </c>
      <c r="R1179" t="s">
        <v>8335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5">
        <f t="shared" si="90"/>
        <v>0</v>
      </c>
      <c r="P1180">
        <f t="shared" si="91"/>
        <v>5</v>
      </c>
      <c r="Q1180" s="17" t="s">
        <v>8334</v>
      </c>
      <c r="R1180" t="s">
        <v>8335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5">
        <f t="shared" si="90"/>
        <v>5</v>
      </c>
      <c r="P1181">
        <f t="shared" si="91"/>
        <v>640</v>
      </c>
      <c r="Q1181" s="17" t="s">
        <v>8334</v>
      </c>
      <c r="R1181" t="s">
        <v>8335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5">
        <f t="shared" si="90"/>
        <v>12</v>
      </c>
      <c r="P1182">
        <f t="shared" si="91"/>
        <v>69.12</v>
      </c>
      <c r="Q1182" s="17" t="s">
        <v>8334</v>
      </c>
      <c r="R1182" t="s">
        <v>8335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5">
        <f t="shared" si="90"/>
        <v>0</v>
      </c>
      <c r="P1183">
        <f t="shared" si="91"/>
        <v>1.33</v>
      </c>
      <c r="Q1183" s="17" t="s">
        <v>8334</v>
      </c>
      <c r="R1183" t="s">
        <v>8335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5">
        <f t="shared" si="90"/>
        <v>4</v>
      </c>
      <c r="P1184">
        <f t="shared" si="91"/>
        <v>10.5</v>
      </c>
      <c r="Q1184" s="17" t="s">
        <v>8334</v>
      </c>
      <c r="R1184" t="s">
        <v>8335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5">
        <f t="shared" si="90"/>
        <v>4</v>
      </c>
      <c r="P1185">
        <f t="shared" si="91"/>
        <v>33.33</v>
      </c>
      <c r="Q1185" s="17" t="s">
        <v>8334</v>
      </c>
      <c r="R1185" t="s">
        <v>8335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5">
        <f t="shared" si="90"/>
        <v>105</v>
      </c>
      <c r="P1186">
        <f t="shared" si="91"/>
        <v>61.56</v>
      </c>
      <c r="Q1186" s="17" t="s">
        <v>8336</v>
      </c>
      <c r="R1186" t="s">
        <v>8337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5">
        <f t="shared" si="90"/>
        <v>105</v>
      </c>
      <c r="P1187">
        <f t="shared" si="91"/>
        <v>118.74</v>
      </c>
      <c r="Q1187" s="17" t="s">
        <v>8336</v>
      </c>
      <c r="R1187" t="s">
        <v>8337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5">
        <f t="shared" si="90"/>
        <v>107</v>
      </c>
      <c r="P1188">
        <f t="shared" si="91"/>
        <v>65.08</v>
      </c>
      <c r="Q1188" s="17" t="s">
        <v>8336</v>
      </c>
      <c r="R1188" t="s">
        <v>8337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5">
        <f t="shared" si="90"/>
        <v>104</v>
      </c>
      <c r="P1189">
        <f t="shared" si="91"/>
        <v>130.16</v>
      </c>
      <c r="Q1189" s="17" t="s">
        <v>8336</v>
      </c>
      <c r="R1189" t="s">
        <v>8337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5">
        <f t="shared" si="90"/>
        <v>161</v>
      </c>
      <c r="P1190">
        <f t="shared" si="91"/>
        <v>37.78</v>
      </c>
      <c r="Q1190" s="17" t="s">
        <v>8336</v>
      </c>
      <c r="R1190" t="s">
        <v>8337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5">
        <f t="shared" si="90"/>
        <v>108</v>
      </c>
      <c r="P1191">
        <f t="shared" si="91"/>
        <v>112.79</v>
      </c>
      <c r="Q1191" s="17" t="s">
        <v>8336</v>
      </c>
      <c r="R1191" t="s">
        <v>8337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5">
        <f t="shared" si="90"/>
        <v>135</v>
      </c>
      <c r="P1192">
        <f t="shared" si="91"/>
        <v>51.92</v>
      </c>
      <c r="Q1192" s="17" t="s">
        <v>8336</v>
      </c>
      <c r="R1192" t="s">
        <v>8337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5">
        <f t="shared" si="90"/>
        <v>109</v>
      </c>
      <c r="P1193">
        <f t="shared" si="91"/>
        <v>89.24</v>
      </c>
      <c r="Q1193" s="17" t="s">
        <v>8336</v>
      </c>
      <c r="R1193" t="s">
        <v>8337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5">
        <f t="shared" si="90"/>
        <v>290</v>
      </c>
      <c r="P1194">
        <f t="shared" si="91"/>
        <v>19.329999999999998</v>
      </c>
      <c r="Q1194" s="17" t="s">
        <v>8336</v>
      </c>
      <c r="R1194" t="s">
        <v>8337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5">
        <f t="shared" si="90"/>
        <v>104</v>
      </c>
      <c r="P1195">
        <f t="shared" si="91"/>
        <v>79.97</v>
      </c>
      <c r="Q1195" s="17" t="s">
        <v>8336</v>
      </c>
      <c r="R1195" t="s">
        <v>8337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5">
        <f t="shared" si="90"/>
        <v>322</v>
      </c>
      <c r="P1196">
        <f t="shared" si="91"/>
        <v>56.41</v>
      </c>
      <c r="Q1196" s="17" t="s">
        <v>8336</v>
      </c>
      <c r="R1196" t="s">
        <v>8337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5">
        <f t="shared" si="90"/>
        <v>135</v>
      </c>
      <c r="P1197">
        <f t="shared" si="91"/>
        <v>79.41</v>
      </c>
      <c r="Q1197" s="17" t="s">
        <v>8336</v>
      </c>
      <c r="R1197" t="s">
        <v>8337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5">
        <f t="shared" si="90"/>
        <v>270</v>
      </c>
      <c r="P1198">
        <f t="shared" si="91"/>
        <v>76.44</v>
      </c>
      <c r="Q1198" s="17" t="s">
        <v>8336</v>
      </c>
      <c r="R1198" t="s">
        <v>8337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5">
        <f t="shared" si="90"/>
        <v>253</v>
      </c>
      <c r="P1199">
        <f t="shared" si="91"/>
        <v>121</v>
      </c>
      <c r="Q1199" s="17" t="s">
        <v>8336</v>
      </c>
      <c r="R1199" t="s">
        <v>8337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5">
        <f t="shared" si="90"/>
        <v>261</v>
      </c>
      <c r="P1200">
        <f t="shared" si="91"/>
        <v>54.62</v>
      </c>
      <c r="Q1200" s="17" t="s">
        <v>8336</v>
      </c>
      <c r="R1200" t="s">
        <v>8337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5">
        <f t="shared" si="90"/>
        <v>101</v>
      </c>
      <c r="P1201">
        <f t="shared" si="91"/>
        <v>299.22000000000003</v>
      </c>
      <c r="Q1201" s="17" t="s">
        <v>8336</v>
      </c>
      <c r="R1201" t="s">
        <v>8337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5">
        <f t="shared" si="90"/>
        <v>126</v>
      </c>
      <c r="P1202">
        <f t="shared" si="91"/>
        <v>58.53</v>
      </c>
      <c r="Q1202" s="17" t="s">
        <v>8336</v>
      </c>
      <c r="R1202" t="s">
        <v>8337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5">
        <f t="shared" si="90"/>
        <v>102</v>
      </c>
      <c r="P1203">
        <f t="shared" si="91"/>
        <v>55.37</v>
      </c>
      <c r="Q1203" s="17" t="s">
        <v>8336</v>
      </c>
      <c r="R1203" t="s">
        <v>8337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5">
        <f t="shared" si="90"/>
        <v>199</v>
      </c>
      <c r="P1204">
        <f t="shared" si="91"/>
        <v>183.8</v>
      </c>
      <c r="Q1204" s="17" t="s">
        <v>8336</v>
      </c>
      <c r="R1204" t="s">
        <v>8337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5">
        <f t="shared" si="90"/>
        <v>102</v>
      </c>
      <c r="P1205">
        <f t="shared" si="91"/>
        <v>165.35</v>
      </c>
      <c r="Q1205" s="17" t="s">
        <v>8336</v>
      </c>
      <c r="R1205" t="s">
        <v>8337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5">
        <f t="shared" si="90"/>
        <v>103</v>
      </c>
      <c r="P1206">
        <f t="shared" si="91"/>
        <v>234.79</v>
      </c>
      <c r="Q1206" s="17" t="s">
        <v>8336</v>
      </c>
      <c r="R1206" t="s">
        <v>8337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5">
        <f t="shared" si="90"/>
        <v>101</v>
      </c>
      <c r="P1207">
        <f t="shared" si="91"/>
        <v>211.48</v>
      </c>
      <c r="Q1207" s="17" t="s">
        <v>8336</v>
      </c>
      <c r="R1207" t="s">
        <v>8337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5">
        <f t="shared" si="90"/>
        <v>115</v>
      </c>
      <c r="P1208">
        <f t="shared" si="91"/>
        <v>32.340000000000003</v>
      </c>
      <c r="Q1208" s="17" t="s">
        <v>8336</v>
      </c>
      <c r="R1208" t="s">
        <v>8337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5">
        <f t="shared" si="90"/>
        <v>104</v>
      </c>
      <c r="P1209">
        <f t="shared" si="91"/>
        <v>123.38</v>
      </c>
      <c r="Q1209" s="17" t="s">
        <v>8336</v>
      </c>
      <c r="R1209" t="s">
        <v>8337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5">
        <f t="shared" si="90"/>
        <v>155</v>
      </c>
      <c r="P1210">
        <f t="shared" si="91"/>
        <v>207.07</v>
      </c>
      <c r="Q1210" s="17" t="s">
        <v>8336</v>
      </c>
      <c r="R1210" t="s">
        <v>8337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5">
        <f t="shared" si="90"/>
        <v>106</v>
      </c>
      <c r="P1211">
        <f t="shared" si="91"/>
        <v>138.26</v>
      </c>
      <c r="Q1211" s="17" t="s">
        <v>8336</v>
      </c>
      <c r="R1211" t="s">
        <v>8337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5">
        <f t="shared" si="90"/>
        <v>254</v>
      </c>
      <c r="P1212">
        <f t="shared" si="91"/>
        <v>493.82</v>
      </c>
      <c r="Q1212" s="17" t="s">
        <v>8336</v>
      </c>
      <c r="R1212" t="s">
        <v>8337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5">
        <f t="shared" si="90"/>
        <v>101</v>
      </c>
      <c r="P1213">
        <f t="shared" si="91"/>
        <v>168.5</v>
      </c>
      <c r="Q1213" s="17" t="s">
        <v>8336</v>
      </c>
      <c r="R1213" t="s">
        <v>8337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5">
        <f t="shared" si="90"/>
        <v>129</v>
      </c>
      <c r="P1214">
        <f t="shared" si="91"/>
        <v>38.869999999999997</v>
      </c>
      <c r="Q1214" s="17" t="s">
        <v>8336</v>
      </c>
      <c r="R1214" t="s">
        <v>8337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5">
        <f t="shared" si="90"/>
        <v>102</v>
      </c>
      <c r="P1215">
        <f t="shared" si="91"/>
        <v>61.53</v>
      </c>
      <c r="Q1215" s="17" t="s">
        <v>8336</v>
      </c>
      <c r="R1215" t="s">
        <v>8337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5">
        <f t="shared" si="90"/>
        <v>132</v>
      </c>
      <c r="P1216">
        <f t="shared" si="91"/>
        <v>105.44</v>
      </c>
      <c r="Q1216" s="17" t="s">
        <v>8336</v>
      </c>
      <c r="R1216" t="s">
        <v>8337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5">
        <f t="shared" si="90"/>
        <v>786</v>
      </c>
      <c r="P1217">
        <f t="shared" si="91"/>
        <v>71.59</v>
      </c>
      <c r="Q1217" s="17" t="s">
        <v>8336</v>
      </c>
      <c r="R1217" t="s">
        <v>8337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5">
        <f t="shared" si="90"/>
        <v>146</v>
      </c>
      <c r="P1218">
        <f t="shared" si="91"/>
        <v>91.88</v>
      </c>
      <c r="Q1218" s="17" t="s">
        <v>8336</v>
      </c>
      <c r="R1218" t="s">
        <v>8337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5">
        <f t="shared" ref="O1219:O1282" si="95">ROUND(E1219/D1219*100,0)</f>
        <v>103</v>
      </c>
      <c r="P1219">
        <f t="shared" ref="P1219:P1282" si="96">IFERROR(ROUND(E1219/L1219,2),0)</f>
        <v>148.57</v>
      </c>
      <c r="Q1219" s="17" t="s">
        <v>8336</v>
      </c>
      <c r="R1219" t="s">
        <v>8337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5">
        <f t="shared" si="95"/>
        <v>172</v>
      </c>
      <c r="P1220">
        <f t="shared" si="96"/>
        <v>174.21</v>
      </c>
      <c r="Q1220" s="17" t="s">
        <v>8336</v>
      </c>
      <c r="R1220" t="s">
        <v>8337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5">
        <f t="shared" si="95"/>
        <v>159</v>
      </c>
      <c r="P1221">
        <f t="shared" si="96"/>
        <v>102.86</v>
      </c>
      <c r="Q1221" s="17" t="s">
        <v>8336</v>
      </c>
      <c r="R1221" t="s">
        <v>8337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5">
        <f t="shared" si="95"/>
        <v>104</v>
      </c>
      <c r="P1222">
        <f t="shared" si="96"/>
        <v>111.18</v>
      </c>
      <c r="Q1222" s="17" t="s">
        <v>8336</v>
      </c>
      <c r="R1222" t="s">
        <v>8337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5">
        <f t="shared" si="95"/>
        <v>111</v>
      </c>
      <c r="P1223">
        <f t="shared" si="96"/>
        <v>23.8</v>
      </c>
      <c r="Q1223" s="17" t="s">
        <v>8336</v>
      </c>
      <c r="R1223" t="s">
        <v>8337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5">
        <f t="shared" si="95"/>
        <v>280</v>
      </c>
      <c r="P1224">
        <f t="shared" si="96"/>
        <v>81.27</v>
      </c>
      <c r="Q1224" s="17" t="s">
        <v>8336</v>
      </c>
      <c r="R1224" t="s">
        <v>8337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5">
        <f t="shared" si="95"/>
        <v>112</v>
      </c>
      <c r="P1225">
        <f t="shared" si="96"/>
        <v>116.21</v>
      </c>
      <c r="Q1225" s="17" t="s">
        <v>8336</v>
      </c>
      <c r="R1225" t="s">
        <v>8337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5">
        <f t="shared" si="95"/>
        <v>7</v>
      </c>
      <c r="P1226">
        <f t="shared" si="96"/>
        <v>58.89</v>
      </c>
      <c r="Q1226" s="17" t="s">
        <v>8323</v>
      </c>
      <c r="R1226" t="s">
        <v>8338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5">
        <f t="shared" si="95"/>
        <v>4</v>
      </c>
      <c r="P1227">
        <f t="shared" si="96"/>
        <v>44</v>
      </c>
      <c r="Q1227" s="17" t="s">
        <v>8323</v>
      </c>
      <c r="R1227" t="s">
        <v>8338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5">
        <f t="shared" si="95"/>
        <v>4</v>
      </c>
      <c r="P1228">
        <f t="shared" si="96"/>
        <v>48.43</v>
      </c>
      <c r="Q1228" s="17" t="s">
        <v>8323</v>
      </c>
      <c r="R1228" t="s">
        <v>8338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5">
        <f t="shared" si="95"/>
        <v>0</v>
      </c>
      <c r="P1229">
        <f t="shared" si="96"/>
        <v>0</v>
      </c>
      <c r="Q1229" s="17" t="s">
        <v>8323</v>
      </c>
      <c r="R1229" t="s">
        <v>8338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5">
        <f t="shared" si="95"/>
        <v>29</v>
      </c>
      <c r="P1230">
        <f t="shared" si="96"/>
        <v>61.04</v>
      </c>
      <c r="Q1230" s="17" t="s">
        <v>8323</v>
      </c>
      <c r="R1230" t="s">
        <v>8338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5">
        <f t="shared" si="95"/>
        <v>1</v>
      </c>
      <c r="P1231">
        <f t="shared" si="96"/>
        <v>25</v>
      </c>
      <c r="Q1231" s="17" t="s">
        <v>8323</v>
      </c>
      <c r="R1231" t="s">
        <v>8338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5">
        <f t="shared" si="95"/>
        <v>0</v>
      </c>
      <c r="P1232">
        <f t="shared" si="96"/>
        <v>0</v>
      </c>
      <c r="Q1232" s="17" t="s">
        <v>8323</v>
      </c>
      <c r="R1232" t="s">
        <v>8338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5">
        <f t="shared" si="95"/>
        <v>0</v>
      </c>
      <c r="P1233">
        <f t="shared" si="96"/>
        <v>0</v>
      </c>
      <c r="Q1233" s="17" t="s">
        <v>8323</v>
      </c>
      <c r="R1233" t="s">
        <v>8338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5">
        <f t="shared" si="95"/>
        <v>1</v>
      </c>
      <c r="P1234">
        <f t="shared" si="96"/>
        <v>40</v>
      </c>
      <c r="Q1234" s="17" t="s">
        <v>8323</v>
      </c>
      <c r="R1234" t="s">
        <v>8338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5">
        <f t="shared" si="95"/>
        <v>12</v>
      </c>
      <c r="P1235">
        <f t="shared" si="96"/>
        <v>19.329999999999998</v>
      </c>
      <c r="Q1235" s="17" t="s">
        <v>8323</v>
      </c>
      <c r="R1235" t="s">
        <v>8338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5">
        <f t="shared" si="95"/>
        <v>0</v>
      </c>
      <c r="P1236">
        <f t="shared" si="96"/>
        <v>0</v>
      </c>
      <c r="Q1236" s="17" t="s">
        <v>8323</v>
      </c>
      <c r="R1236" t="s">
        <v>8338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5">
        <f t="shared" si="95"/>
        <v>3</v>
      </c>
      <c r="P1237">
        <f t="shared" si="96"/>
        <v>35</v>
      </c>
      <c r="Q1237" s="17" t="s">
        <v>8323</v>
      </c>
      <c r="R1237" t="s">
        <v>8338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5">
        <f t="shared" si="95"/>
        <v>0</v>
      </c>
      <c r="P1238">
        <f t="shared" si="96"/>
        <v>0</v>
      </c>
      <c r="Q1238" s="17" t="s">
        <v>8323</v>
      </c>
      <c r="R1238" t="s">
        <v>8338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5">
        <f t="shared" si="95"/>
        <v>0</v>
      </c>
      <c r="P1239">
        <f t="shared" si="96"/>
        <v>0</v>
      </c>
      <c r="Q1239" s="17" t="s">
        <v>8323</v>
      </c>
      <c r="R1239" t="s">
        <v>8338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5">
        <f t="shared" si="95"/>
        <v>18</v>
      </c>
      <c r="P1240">
        <f t="shared" si="96"/>
        <v>59.33</v>
      </c>
      <c r="Q1240" s="17" t="s">
        <v>8323</v>
      </c>
      <c r="R1240" t="s">
        <v>8338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5">
        <f t="shared" si="95"/>
        <v>0</v>
      </c>
      <c r="P1241">
        <f t="shared" si="96"/>
        <v>0</v>
      </c>
      <c r="Q1241" s="17" t="s">
        <v>8323</v>
      </c>
      <c r="R1241" t="s">
        <v>8338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5">
        <f t="shared" si="95"/>
        <v>3</v>
      </c>
      <c r="P1242">
        <f t="shared" si="96"/>
        <v>30.13</v>
      </c>
      <c r="Q1242" s="17" t="s">
        <v>8323</v>
      </c>
      <c r="R1242" t="s">
        <v>8338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5">
        <f t="shared" si="95"/>
        <v>51</v>
      </c>
      <c r="P1243">
        <f t="shared" si="96"/>
        <v>74.62</v>
      </c>
      <c r="Q1243" s="17" t="s">
        <v>8323</v>
      </c>
      <c r="R1243" t="s">
        <v>8338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5">
        <f t="shared" si="95"/>
        <v>1</v>
      </c>
      <c r="P1244">
        <f t="shared" si="96"/>
        <v>5</v>
      </c>
      <c r="Q1244" s="17" t="s">
        <v>8323</v>
      </c>
      <c r="R1244" t="s">
        <v>8338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5">
        <f t="shared" si="95"/>
        <v>14</v>
      </c>
      <c r="P1245">
        <f t="shared" si="96"/>
        <v>44.5</v>
      </c>
      <c r="Q1245" s="17" t="s">
        <v>8323</v>
      </c>
      <c r="R1245" t="s">
        <v>8338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5">
        <f t="shared" si="95"/>
        <v>104</v>
      </c>
      <c r="P1246">
        <f t="shared" si="96"/>
        <v>46.13</v>
      </c>
      <c r="Q1246" s="17" t="s">
        <v>8323</v>
      </c>
      <c r="R1246" t="s">
        <v>8324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5">
        <f t="shared" si="95"/>
        <v>120</v>
      </c>
      <c r="P1247">
        <f t="shared" si="96"/>
        <v>141.47</v>
      </c>
      <c r="Q1247" s="17" t="s">
        <v>8323</v>
      </c>
      <c r="R1247" t="s">
        <v>8324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5">
        <f t="shared" si="95"/>
        <v>117</v>
      </c>
      <c r="P1248">
        <f t="shared" si="96"/>
        <v>75.48</v>
      </c>
      <c r="Q1248" s="17" t="s">
        <v>8323</v>
      </c>
      <c r="R1248" t="s">
        <v>8324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5">
        <f t="shared" si="95"/>
        <v>122</v>
      </c>
      <c r="P1249">
        <f t="shared" si="96"/>
        <v>85.5</v>
      </c>
      <c r="Q1249" s="17" t="s">
        <v>8323</v>
      </c>
      <c r="R1249" t="s">
        <v>8324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5">
        <f t="shared" si="95"/>
        <v>152</v>
      </c>
      <c r="P1250">
        <f t="shared" si="96"/>
        <v>64.25</v>
      </c>
      <c r="Q1250" s="17" t="s">
        <v>8323</v>
      </c>
      <c r="R1250" t="s">
        <v>8324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5">
        <f t="shared" si="95"/>
        <v>104</v>
      </c>
      <c r="P1251">
        <f t="shared" si="96"/>
        <v>64.47</v>
      </c>
      <c r="Q1251" s="17" t="s">
        <v>8323</v>
      </c>
      <c r="R1251" t="s">
        <v>8324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5">
        <f t="shared" si="95"/>
        <v>200</v>
      </c>
      <c r="P1252">
        <f t="shared" si="96"/>
        <v>118.2</v>
      </c>
      <c r="Q1252" s="17" t="s">
        <v>8323</v>
      </c>
      <c r="R1252" t="s">
        <v>8324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5">
        <f t="shared" si="95"/>
        <v>102</v>
      </c>
      <c r="P1253">
        <f t="shared" si="96"/>
        <v>82.54</v>
      </c>
      <c r="Q1253" s="17" t="s">
        <v>8323</v>
      </c>
      <c r="R1253" t="s">
        <v>8324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5">
        <f t="shared" si="95"/>
        <v>138</v>
      </c>
      <c r="P1254">
        <f t="shared" si="96"/>
        <v>34.17</v>
      </c>
      <c r="Q1254" s="17" t="s">
        <v>8323</v>
      </c>
      <c r="R1254" t="s">
        <v>8324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5">
        <f t="shared" si="95"/>
        <v>303833</v>
      </c>
      <c r="P1255">
        <f t="shared" si="96"/>
        <v>42.73</v>
      </c>
      <c r="Q1255" s="17" t="s">
        <v>8323</v>
      </c>
      <c r="R1255" t="s">
        <v>8324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5">
        <f t="shared" si="95"/>
        <v>199</v>
      </c>
      <c r="P1256">
        <f t="shared" si="96"/>
        <v>94.49</v>
      </c>
      <c r="Q1256" s="17" t="s">
        <v>8323</v>
      </c>
      <c r="R1256" t="s">
        <v>8324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5">
        <f t="shared" si="95"/>
        <v>202</v>
      </c>
      <c r="P1257">
        <f t="shared" si="96"/>
        <v>55.7</v>
      </c>
      <c r="Q1257" s="17" t="s">
        <v>8323</v>
      </c>
      <c r="R1257" t="s">
        <v>8324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5">
        <f t="shared" si="95"/>
        <v>118</v>
      </c>
      <c r="P1258">
        <f t="shared" si="96"/>
        <v>98.03</v>
      </c>
      <c r="Q1258" s="17" t="s">
        <v>8323</v>
      </c>
      <c r="R1258" t="s">
        <v>8324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5">
        <f t="shared" si="95"/>
        <v>295</v>
      </c>
      <c r="P1259">
        <f t="shared" si="96"/>
        <v>92.1</v>
      </c>
      <c r="Q1259" s="17" t="s">
        <v>8323</v>
      </c>
      <c r="R1259" t="s">
        <v>8324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5">
        <f t="shared" si="95"/>
        <v>213</v>
      </c>
      <c r="P1260">
        <f t="shared" si="96"/>
        <v>38.18</v>
      </c>
      <c r="Q1260" s="17" t="s">
        <v>8323</v>
      </c>
      <c r="R1260" t="s">
        <v>8324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5">
        <f t="shared" si="95"/>
        <v>104</v>
      </c>
      <c r="P1261">
        <f t="shared" si="96"/>
        <v>27.15</v>
      </c>
      <c r="Q1261" s="17" t="s">
        <v>8323</v>
      </c>
      <c r="R1261" t="s">
        <v>8324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5">
        <f t="shared" si="95"/>
        <v>114</v>
      </c>
      <c r="P1262">
        <f t="shared" si="96"/>
        <v>50.69</v>
      </c>
      <c r="Q1262" s="17" t="s">
        <v>8323</v>
      </c>
      <c r="R1262" t="s">
        <v>8324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5">
        <f t="shared" si="95"/>
        <v>101</v>
      </c>
      <c r="P1263">
        <f t="shared" si="96"/>
        <v>38.94</v>
      </c>
      <c r="Q1263" s="17" t="s">
        <v>8323</v>
      </c>
      <c r="R1263" t="s">
        <v>8324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5">
        <f t="shared" si="95"/>
        <v>125</v>
      </c>
      <c r="P1264">
        <f t="shared" si="96"/>
        <v>77.64</v>
      </c>
      <c r="Q1264" s="17" t="s">
        <v>8323</v>
      </c>
      <c r="R1264" t="s">
        <v>8324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5">
        <f t="shared" si="95"/>
        <v>119</v>
      </c>
      <c r="P1265">
        <f t="shared" si="96"/>
        <v>43.54</v>
      </c>
      <c r="Q1265" s="17" t="s">
        <v>8323</v>
      </c>
      <c r="R1265" t="s">
        <v>8324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5">
        <f t="shared" si="95"/>
        <v>166</v>
      </c>
      <c r="P1266">
        <f t="shared" si="96"/>
        <v>31.82</v>
      </c>
      <c r="Q1266" s="17" t="s">
        <v>8323</v>
      </c>
      <c r="R1266" t="s">
        <v>8324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5">
        <f t="shared" si="95"/>
        <v>119</v>
      </c>
      <c r="P1267">
        <f t="shared" si="96"/>
        <v>63.18</v>
      </c>
      <c r="Q1267" s="17" t="s">
        <v>8323</v>
      </c>
      <c r="R1267" t="s">
        <v>8324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5">
        <f t="shared" si="95"/>
        <v>100</v>
      </c>
      <c r="P1268">
        <f t="shared" si="96"/>
        <v>190.9</v>
      </c>
      <c r="Q1268" s="17" t="s">
        <v>8323</v>
      </c>
      <c r="R1268" t="s">
        <v>8324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5">
        <f t="shared" si="95"/>
        <v>102</v>
      </c>
      <c r="P1269">
        <f t="shared" si="96"/>
        <v>140.86000000000001</v>
      </c>
      <c r="Q1269" s="17" t="s">
        <v>8323</v>
      </c>
      <c r="R1269" t="s">
        <v>8324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5">
        <f t="shared" si="95"/>
        <v>117</v>
      </c>
      <c r="P1270">
        <f t="shared" si="96"/>
        <v>76.92</v>
      </c>
      <c r="Q1270" s="17" t="s">
        <v>8323</v>
      </c>
      <c r="R1270" t="s">
        <v>8324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5">
        <f t="shared" si="95"/>
        <v>109</v>
      </c>
      <c r="P1271">
        <f t="shared" si="96"/>
        <v>99.16</v>
      </c>
      <c r="Q1271" s="17" t="s">
        <v>8323</v>
      </c>
      <c r="R1271" t="s">
        <v>8324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5">
        <f t="shared" si="95"/>
        <v>115</v>
      </c>
      <c r="P1272">
        <f t="shared" si="96"/>
        <v>67.88</v>
      </c>
      <c r="Q1272" s="17" t="s">
        <v>8323</v>
      </c>
      <c r="R1272" t="s">
        <v>8324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5">
        <f t="shared" si="95"/>
        <v>102</v>
      </c>
      <c r="P1273">
        <f t="shared" si="96"/>
        <v>246.29</v>
      </c>
      <c r="Q1273" s="17" t="s">
        <v>8323</v>
      </c>
      <c r="R1273" t="s">
        <v>8324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5">
        <f t="shared" si="95"/>
        <v>106</v>
      </c>
      <c r="P1274">
        <f t="shared" si="96"/>
        <v>189.29</v>
      </c>
      <c r="Q1274" s="17" t="s">
        <v>8323</v>
      </c>
      <c r="R1274" t="s">
        <v>8324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5">
        <f t="shared" si="95"/>
        <v>104</v>
      </c>
      <c r="P1275">
        <f t="shared" si="96"/>
        <v>76.67</v>
      </c>
      <c r="Q1275" s="17" t="s">
        <v>8323</v>
      </c>
      <c r="R1275" t="s">
        <v>8324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5">
        <f t="shared" si="95"/>
        <v>155</v>
      </c>
      <c r="P1276">
        <f t="shared" si="96"/>
        <v>82.96</v>
      </c>
      <c r="Q1276" s="17" t="s">
        <v>8323</v>
      </c>
      <c r="R1276" t="s">
        <v>8324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5">
        <f t="shared" si="95"/>
        <v>162</v>
      </c>
      <c r="P1277">
        <f t="shared" si="96"/>
        <v>62.52</v>
      </c>
      <c r="Q1277" s="17" t="s">
        <v>8323</v>
      </c>
      <c r="R1277" t="s">
        <v>8324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5">
        <f t="shared" si="95"/>
        <v>104</v>
      </c>
      <c r="P1278">
        <f t="shared" si="96"/>
        <v>46.07</v>
      </c>
      <c r="Q1278" s="17" t="s">
        <v>8323</v>
      </c>
      <c r="R1278" t="s">
        <v>8324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5">
        <f t="shared" si="95"/>
        <v>106</v>
      </c>
      <c r="P1279">
        <f t="shared" si="96"/>
        <v>38.54</v>
      </c>
      <c r="Q1279" s="17" t="s">
        <v>8323</v>
      </c>
      <c r="R1279" t="s">
        <v>8324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5">
        <f t="shared" si="95"/>
        <v>155</v>
      </c>
      <c r="P1280">
        <f t="shared" si="96"/>
        <v>53.01</v>
      </c>
      <c r="Q1280" s="17" t="s">
        <v>8323</v>
      </c>
      <c r="R1280" t="s">
        <v>8324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5">
        <f t="shared" si="95"/>
        <v>111</v>
      </c>
      <c r="P1281">
        <f t="shared" si="96"/>
        <v>73.36</v>
      </c>
      <c r="Q1281" s="17" t="s">
        <v>8323</v>
      </c>
      <c r="R1281" t="s">
        <v>8324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5">
        <f t="shared" si="95"/>
        <v>111</v>
      </c>
      <c r="P1282">
        <f t="shared" si="96"/>
        <v>127.98</v>
      </c>
      <c r="Q1282" s="17" t="s">
        <v>8323</v>
      </c>
      <c r="R1282" t="s">
        <v>8324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5">
        <f t="shared" ref="O1283:O1346" si="100">ROUND(E1283/D1283*100,0)</f>
        <v>111</v>
      </c>
      <c r="P1283">
        <f t="shared" ref="P1283:P1346" si="101">IFERROR(ROUND(E1283/L1283,2),0)</f>
        <v>104.73</v>
      </c>
      <c r="Q1283" s="17" t="s">
        <v>8323</v>
      </c>
      <c r="R1283" t="s">
        <v>8324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5">
        <f t="shared" si="100"/>
        <v>124</v>
      </c>
      <c r="P1284">
        <f t="shared" si="101"/>
        <v>67.67</v>
      </c>
      <c r="Q1284" s="17" t="s">
        <v>8323</v>
      </c>
      <c r="R1284" t="s">
        <v>8324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5">
        <f t="shared" si="100"/>
        <v>211</v>
      </c>
      <c r="P1285">
        <f t="shared" si="101"/>
        <v>95.93</v>
      </c>
      <c r="Q1285" s="17" t="s">
        <v>8323</v>
      </c>
      <c r="R1285" t="s">
        <v>8324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5">
        <f t="shared" si="100"/>
        <v>101</v>
      </c>
      <c r="P1286">
        <f t="shared" si="101"/>
        <v>65.16</v>
      </c>
      <c r="Q1286" s="17" t="s">
        <v>8315</v>
      </c>
      <c r="R1286" t="s">
        <v>8316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5">
        <f t="shared" si="100"/>
        <v>102</v>
      </c>
      <c r="P1287">
        <f t="shared" si="101"/>
        <v>32.270000000000003</v>
      </c>
      <c r="Q1287" s="17" t="s">
        <v>8315</v>
      </c>
      <c r="R1287" t="s">
        <v>8316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5">
        <f t="shared" si="100"/>
        <v>108</v>
      </c>
      <c r="P1288">
        <f t="shared" si="101"/>
        <v>81.25</v>
      </c>
      <c r="Q1288" s="17" t="s">
        <v>8315</v>
      </c>
      <c r="R1288" t="s">
        <v>8316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5">
        <f t="shared" si="100"/>
        <v>242</v>
      </c>
      <c r="P1289">
        <f t="shared" si="101"/>
        <v>24.2</v>
      </c>
      <c r="Q1289" s="17" t="s">
        <v>8315</v>
      </c>
      <c r="R1289" t="s">
        <v>8316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5">
        <f t="shared" si="100"/>
        <v>100</v>
      </c>
      <c r="P1290">
        <f t="shared" si="101"/>
        <v>65.87</v>
      </c>
      <c r="Q1290" s="17" t="s">
        <v>8315</v>
      </c>
      <c r="R1290" t="s">
        <v>8316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5">
        <f t="shared" si="100"/>
        <v>125</v>
      </c>
      <c r="P1291">
        <f t="shared" si="101"/>
        <v>36.08</v>
      </c>
      <c r="Q1291" s="17" t="s">
        <v>8315</v>
      </c>
      <c r="R1291" t="s">
        <v>8316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5">
        <f t="shared" si="100"/>
        <v>109</v>
      </c>
      <c r="P1292">
        <f t="shared" si="101"/>
        <v>44.19</v>
      </c>
      <c r="Q1292" s="17" t="s">
        <v>8315</v>
      </c>
      <c r="R1292" t="s">
        <v>8316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5">
        <f t="shared" si="100"/>
        <v>146</v>
      </c>
      <c r="P1293">
        <f t="shared" si="101"/>
        <v>104.07</v>
      </c>
      <c r="Q1293" s="17" t="s">
        <v>8315</v>
      </c>
      <c r="R1293" t="s">
        <v>8316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5">
        <f t="shared" si="100"/>
        <v>110</v>
      </c>
      <c r="P1294">
        <f t="shared" si="101"/>
        <v>35.96</v>
      </c>
      <c r="Q1294" s="17" t="s">
        <v>8315</v>
      </c>
      <c r="R1294" t="s">
        <v>8316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5">
        <f t="shared" si="100"/>
        <v>102</v>
      </c>
      <c r="P1295">
        <f t="shared" si="101"/>
        <v>127.79</v>
      </c>
      <c r="Q1295" s="17" t="s">
        <v>8315</v>
      </c>
      <c r="R1295" t="s">
        <v>8316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5">
        <f t="shared" si="100"/>
        <v>122</v>
      </c>
      <c r="P1296">
        <f t="shared" si="101"/>
        <v>27.73</v>
      </c>
      <c r="Q1296" s="17" t="s">
        <v>8315</v>
      </c>
      <c r="R1296" t="s">
        <v>8316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5">
        <f t="shared" si="100"/>
        <v>102</v>
      </c>
      <c r="P1297">
        <f t="shared" si="101"/>
        <v>39.83</v>
      </c>
      <c r="Q1297" s="17" t="s">
        <v>8315</v>
      </c>
      <c r="R1297" t="s">
        <v>8316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5">
        <f t="shared" si="100"/>
        <v>141</v>
      </c>
      <c r="P1298">
        <f t="shared" si="101"/>
        <v>52.17</v>
      </c>
      <c r="Q1298" s="17" t="s">
        <v>8315</v>
      </c>
      <c r="R1298" t="s">
        <v>8316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5">
        <f t="shared" si="100"/>
        <v>110</v>
      </c>
      <c r="P1299">
        <f t="shared" si="101"/>
        <v>92.04</v>
      </c>
      <c r="Q1299" s="17" t="s">
        <v>8315</v>
      </c>
      <c r="R1299" t="s">
        <v>8316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5">
        <f t="shared" si="100"/>
        <v>105</v>
      </c>
      <c r="P1300">
        <f t="shared" si="101"/>
        <v>63.42</v>
      </c>
      <c r="Q1300" s="17" t="s">
        <v>8315</v>
      </c>
      <c r="R1300" t="s">
        <v>8316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5">
        <f t="shared" si="100"/>
        <v>124</v>
      </c>
      <c r="P1301">
        <f t="shared" si="101"/>
        <v>135.63</v>
      </c>
      <c r="Q1301" s="17" t="s">
        <v>8315</v>
      </c>
      <c r="R1301" t="s">
        <v>8316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5">
        <f t="shared" si="100"/>
        <v>135</v>
      </c>
      <c r="P1302">
        <f t="shared" si="101"/>
        <v>168.75</v>
      </c>
      <c r="Q1302" s="17" t="s">
        <v>8315</v>
      </c>
      <c r="R1302" t="s">
        <v>8316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5">
        <f t="shared" si="100"/>
        <v>103</v>
      </c>
      <c r="P1303">
        <f t="shared" si="101"/>
        <v>70.86</v>
      </c>
      <c r="Q1303" s="17" t="s">
        <v>8315</v>
      </c>
      <c r="R1303" t="s">
        <v>8316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5">
        <f t="shared" si="100"/>
        <v>100</v>
      </c>
      <c r="P1304">
        <f t="shared" si="101"/>
        <v>50</v>
      </c>
      <c r="Q1304" s="17" t="s">
        <v>8315</v>
      </c>
      <c r="R1304" t="s">
        <v>8316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5">
        <f t="shared" si="100"/>
        <v>130</v>
      </c>
      <c r="P1305">
        <f t="shared" si="101"/>
        <v>42.21</v>
      </c>
      <c r="Q1305" s="17" t="s">
        <v>8315</v>
      </c>
      <c r="R1305" t="s">
        <v>8316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5">
        <f t="shared" si="100"/>
        <v>40</v>
      </c>
      <c r="P1306">
        <f t="shared" si="101"/>
        <v>152.41</v>
      </c>
      <c r="Q1306" s="17" t="s">
        <v>8317</v>
      </c>
      <c r="R1306" t="s">
        <v>8319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5">
        <f t="shared" si="100"/>
        <v>26</v>
      </c>
      <c r="P1307">
        <f t="shared" si="101"/>
        <v>90.62</v>
      </c>
      <c r="Q1307" s="17" t="s">
        <v>8317</v>
      </c>
      <c r="R1307" t="s">
        <v>8319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5">
        <f t="shared" si="100"/>
        <v>65</v>
      </c>
      <c r="P1308">
        <f t="shared" si="101"/>
        <v>201.6</v>
      </c>
      <c r="Q1308" s="17" t="s">
        <v>8317</v>
      </c>
      <c r="R1308" t="s">
        <v>8319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5">
        <f t="shared" si="100"/>
        <v>12</v>
      </c>
      <c r="P1309">
        <f t="shared" si="101"/>
        <v>127.93</v>
      </c>
      <c r="Q1309" s="17" t="s">
        <v>8317</v>
      </c>
      <c r="R1309" t="s">
        <v>8319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5">
        <f t="shared" si="100"/>
        <v>11</v>
      </c>
      <c r="P1310">
        <f t="shared" si="101"/>
        <v>29.89</v>
      </c>
      <c r="Q1310" s="17" t="s">
        <v>8317</v>
      </c>
      <c r="R1310" t="s">
        <v>8319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5">
        <f t="shared" si="100"/>
        <v>112</v>
      </c>
      <c r="P1311">
        <f t="shared" si="101"/>
        <v>367.97</v>
      </c>
      <c r="Q1311" s="17" t="s">
        <v>8317</v>
      </c>
      <c r="R1311" t="s">
        <v>8319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5">
        <f t="shared" si="100"/>
        <v>16</v>
      </c>
      <c r="P1312">
        <f t="shared" si="101"/>
        <v>129.16999999999999</v>
      </c>
      <c r="Q1312" s="17" t="s">
        <v>8317</v>
      </c>
      <c r="R1312" t="s">
        <v>8319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5">
        <f t="shared" si="100"/>
        <v>32</v>
      </c>
      <c r="P1313">
        <f t="shared" si="101"/>
        <v>800.7</v>
      </c>
      <c r="Q1313" s="17" t="s">
        <v>8317</v>
      </c>
      <c r="R1313" t="s">
        <v>8319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5">
        <f t="shared" si="100"/>
        <v>1</v>
      </c>
      <c r="P1314">
        <f t="shared" si="101"/>
        <v>28</v>
      </c>
      <c r="Q1314" s="17" t="s">
        <v>8317</v>
      </c>
      <c r="R1314" t="s">
        <v>8319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5">
        <f t="shared" si="100"/>
        <v>31</v>
      </c>
      <c r="P1315">
        <f t="shared" si="101"/>
        <v>102.02</v>
      </c>
      <c r="Q1315" s="17" t="s">
        <v>8317</v>
      </c>
      <c r="R1315" t="s">
        <v>8319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5">
        <f t="shared" si="100"/>
        <v>1</v>
      </c>
      <c r="P1316">
        <f t="shared" si="101"/>
        <v>184.36</v>
      </c>
      <c r="Q1316" s="17" t="s">
        <v>8317</v>
      </c>
      <c r="R1316" t="s">
        <v>8319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5">
        <f t="shared" si="100"/>
        <v>40</v>
      </c>
      <c r="P1317">
        <f t="shared" si="101"/>
        <v>162.91999999999999</v>
      </c>
      <c r="Q1317" s="17" t="s">
        <v>8317</v>
      </c>
      <c r="R1317" t="s">
        <v>8319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5">
        <f t="shared" si="100"/>
        <v>0</v>
      </c>
      <c r="P1318">
        <f t="shared" si="101"/>
        <v>1</v>
      </c>
      <c r="Q1318" s="17" t="s">
        <v>8317</v>
      </c>
      <c r="R1318" t="s">
        <v>8319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5">
        <f t="shared" si="100"/>
        <v>6</v>
      </c>
      <c r="P1319">
        <f t="shared" si="101"/>
        <v>603.53</v>
      </c>
      <c r="Q1319" s="17" t="s">
        <v>8317</v>
      </c>
      <c r="R1319" t="s">
        <v>8319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5">
        <f t="shared" si="100"/>
        <v>15</v>
      </c>
      <c r="P1320">
        <f t="shared" si="101"/>
        <v>45.41</v>
      </c>
      <c r="Q1320" s="17" t="s">
        <v>8317</v>
      </c>
      <c r="R1320" t="s">
        <v>8319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5">
        <f t="shared" si="100"/>
        <v>15</v>
      </c>
      <c r="P1321">
        <f t="shared" si="101"/>
        <v>97.33</v>
      </c>
      <c r="Q1321" s="17" t="s">
        <v>8317</v>
      </c>
      <c r="R1321" t="s">
        <v>8319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5">
        <f t="shared" si="100"/>
        <v>1</v>
      </c>
      <c r="P1322">
        <f t="shared" si="101"/>
        <v>167.67</v>
      </c>
      <c r="Q1322" s="17" t="s">
        <v>8317</v>
      </c>
      <c r="R1322" t="s">
        <v>8319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5">
        <f t="shared" si="100"/>
        <v>1</v>
      </c>
      <c r="P1323">
        <f t="shared" si="101"/>
        <v>859.86</v>
      </c>
      <c r="Q1323" s="17" t="s">
        <v>8317</v>
      </c>
      <c r="R1323" t="s">
        <v>8319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5">
        <f t="shared" si="100"/>
        <v>0</v>
      </c>
      <c r="P1324">
        <f t="shared" si="101"/>
        <v>26.5</v>
      </c>
      <c r="Q1324" s="17" t="s">
        <v>8317</v>
      </c>
      <c r="R1324" t="s">
        <v>8319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5">
        <f t="shared" si="100"/>
        <v>9</v>
      </c>
      <c r="P1325">
        <f t="shared" si="101"/>
        <v>30.27</v>
      </c>
      <c r="Q1325" s="17" t="s">
        <v>8317</v>
      </c>
      <c r="R1325" t="s">
        <v>8319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5">
        <f t="shared" si="100"/>
        <v>10</v>
      </c>
      <c r="P1326">
        <f t="shared" si="101"/>
        <v>54.67</v>
      </c>
      <c r="Q1326" s="17" t="s">
        <v>8317</v>
      </c>
      <c r="R1326" t="s">
        <v>8319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5">
        <f t="shared" si="100"/>
        <v>2</v>
      </c>
      <c r="P1327">
        <f t="shared" si="101"/>
        <v>60.75</v>
      </c>
      <c r="Q1327" s="17" t="s">
        <v>8317</v>
      </c>
      <c r="R1327" t="s">
        <v>8319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5">
        <f t="shared" si="100"/>
        <v>1</v>
      </c>
      <c r="P1328">
        <f t="shared" si="101"/>
        <v>102.73</v>
      </c>
      <c r="Q1328" s="17" t="s">
        <v>8317</v>
      </c>
      <c r="R1328" t="s">
        <v>8319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5">
        <f t="shared" si="100"/>
        <v>4</v>
      </c>
      <c r="P1329">
        <f t="shared" si="101"/>
        <v>41.59</v>
      </c>
      <c r="Q1329" s="17" t="s">
        <v>8317</v>
      </c>
      <c r="R1329" t="s">
        <v>8319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5">
        <f t="shared" si="100"/>
        <v>2</v>
      </c>
      <c r="P1330">
        <f t="shared" si="101"/>
        <v>116.53</v>
      </c>
      <c r="Q1330" s="17" t="s">
        <v>8317</v>
      </c>
      <c r="R1330" t="s">
        <v>8319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5">
        <f t="shared" si="100"/>
        <v>1</v>
      </c>
      <c r="P1331">
        <f t="shared" si="101"/>
        <v>45.33</v>
      </c>
      <c r="Q1331" s="17" t="s">
        <v>8317</v>
      </c>
      <c r="R1331" t="s">
        <v>8319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5">
        <f t="shared" si="100"/>
        <v>22</v>
      </c>
      <c r="P1332">
        <f t="shared" si="101"/>
        <v>157.46</v>
      </c>
      <c r="Q1332" s="17" t="s">
        <v>8317</v>
      </c>
      <c r="R1332" t="s">
        <v>8319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5">
        <f t="shared" si="100"/>
        <v>1</v>
      </c>
      <c r="P1333">
        <f t="shared" si="101"/>
        <v>100.5</v>
      </c>
      <c r="Q1333" s="17" t="s">
        <v>8317</v>
      </c>
      <c r="R1333" t="s">
        <v>8319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5">
        <f t="shared" si="100"/>
        <v>0</v>
      </c>
      <c r="P1334">
        <f t="shared" si="101"/>
        <v>0</v>
      </c>
      <c r="Q1334" s="17" t="s">
        <v>8317</v>
      </c>
      <c r="R1334" t="s">
        <v>8319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5">
        <f t="shared" si="100"/>
        <v>0</v>
      </c>
      <c r="P1335">
        <f t="shared" si="101"/>
        <v>0</v>
      </c>
      <c r="Q1335" s="17" t="s">
        <v>8317</v>
      </c>
      <c r="R1335" t="s">
        <v>8319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5">
        <f t="shared" si="100"/>
        <v>11</v>
      </c>
      <c r="P1336">
        <f t="shared" si="101"/>
        <v>51.82</v>
      </c>
      <c r="Q1336" s="17" t="s">
        <v>8317</v>
      </c>
      <c r="R1336" t="s">
        <v>8319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5">
        <f t="shared" si="100"/>
        <v>20</v>
      </c>
      <c r="P1337">
        <f t="shared" si="101"/>
        <v>308.75</v>
      </c>
      <c r="Q1337" s="17" t="s">
        <v>8317</v>
      </c>
      <c r="R1337" t="s">
        <v>8319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5">
        <f t="shared" si="100"/>
        <v>85</v>
      </c>
      <c r="P1338">
        <f t="shared" si="101"/>
        <v>379.23</v>
      </c>
      <c r="Q1338" s="17" t="s">
        <v>8317</v>
      </c>
      <c r="R1338" t="s">
        <v>8319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5">
        <f t="shared" si="100"/>
        <v>49</v>
      </c>
      <c r="P1339">
        <f t="shared" si="101"/>
        <v>176.36</v>
      </c>
      <c r="Q1339" s="17" t="s">
        <v>8317</v>
      </c>
      <c r="R1339" t="s">
        <v>8319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5">
        <f t="shared" si="100"/>
        <v>3</v>
      </c>
      <c r="P1340">
        <f t="shared" si="101"/>
        <v>66.069999999999993</v>
      </c>
      <c r="Q1340" s="17" t="s">
        <v>8317</v>
      </c>
      <c r="R1340" t="s">
        <v>8319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5">
        <f t="shared" si="100"/>
        <v>7</v>
      </c>
      <c r="P1341">
        <f t="shared" si="101"/>
        <v>89.65</v>
      </c>
      <c r="Q1341" s="17" t="s">
        <v>8317</v>
      </c>
      <c r="R1341" t="s">
        <v>8319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5">
        <f t="shared" si="100"/>
        <v>0</v>
      </c>
      <c r="P1342">
        <f t="shared" si="101"/>
        <v>0</v>
      </c>
      <c r="Q1342" s="17" t="s">
        <v>8317</v>
      </c>
      <c r="R1342" t="s">
        <v>8319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5">
        <f t="shared" si="100"/>
        <v>70</v>
      </c>
      <c r="P1343">
        <f t="shared" si="101"/>
        <v>382.39</v>
      </c>
      <c r="Q1343" s="17" t="s">
        <v>8317</v>
      </c>
      <c r="R1343" t="s">
        <v>8319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5">
        <f t="shared" si="100"/>
        <v>0</v>
      </c>
      <c r="P1344">
        <f t="shared" si="101"/>
        <v>100</v>
      </c>
      <c r="Q1344" s="17" t="s">
        <v>8317</v>
      </c>
      <c r="R1344" t="s">
        <v>8319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5">
        <f t="shared" si="100"/>
        <v>102</v>
      </c>
      <c r="P1345">
        <f t="shared" si="101"/>
        <v>158.36000000000001</v>
      </c>
      <c r="Q1345" s="17" t="s">
        <v>8317</v>
      </c>
      <c r="R1345" t="s">
        <v>8319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5">
        <f t="shared" si="100"/>
        <v>378</v>
      </c>
      <c r="P1346">
        <f t="shared" si="101"/>
        <v>40.76</v>
      </c>
      <c r="Q1346" s="17" t="s">
        <v>8320</v>
      </c>
      <c r="R1346" t="s">
        <v>8321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5">
        <f t="shared" ref="O1347:O1410" si="105">ROUND(E1347/D1347*100,0)</f>
        <v>125</v>
      </c>
      <c r="P1347">
        <f t="shared" ref="P1347:P1410" si="106">IFERROR(ROUND(E1347/L1347,2),0)</f>
        <v>53.57</v>
      </c>
      <c r="Q1347" s="17" t="s">
        <v>8320</v>
      </c>
      <c r="R1347" t="s">
        <v>8321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5">
        <f t="shared" si="105"/>
        <v>147</v>
      </c>
      <c r="P1348">
        <f t="shared" si="106"/>
        <v>48.45</v>
      </c>
      <c r="Q1348" s="17" t="s">
        <v>8320</v>
      </c>
      <c r="R1348" t="s">
        <v>8321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5">
        <f t="shared" si="105"/>
        <v>102</v>
      </c>
      <c r="P1349">
        <f t="shared" si="106"/>
        <v>82.42</v>
      </c>
      <c r="Q1349" s="17" t="s">
        <v>8320</v>
      </c>
      <c r="R1349" t="s">
        <v>8321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5">
        <f t="shared" si="105"/>
        <v>102</v>
      </c>
      <c r="P1350">
        <f t="shared" si="106"/>
        <v>230.19</v>
      </c>
      <c r="Q1350" s="17" t="s">
        <v>8320</v>
      </c>
      <c r="R1350" t="s">
        <v>8321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5">
        <f t="shared" si="105"/>
        <v>204</v>
      </c>
      <c r="P1351">
        <f t="shared" si="106"/>
        <v>59.36</v>
      </c>
      <c r="Q1351" s="17" t="s">
        <v>8320</v>
      </c>
      <c r="R1351" t="s">
        <v>8321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5">
        <f t="shared" si="105"/>
        <v>104</v>
      </c>
      <c r="P1352">
        <f t="shared" si="106"/>
        <v>66.7</v>
      </c>
      <c r="Q1352" s="17" t="s">
        <v>8320</v>
      </c>
      <c r="R1352" t="s">
        <v>8321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5">
        <f t="shared" si="105"/>
        <v>101</v>
      </c>
      <c r="P1353">
        <f t="shared" si="106"/>
        <v>168.78</v>
      </c>
      <c r="Q1353" s="17" t="s">
        <v>8320</v>
      </c>
      <c r="R1353" t="s">
        <v>8321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5">
        <f t="shared" si="105"/>
        <v>136</v>
      </c>
      <c r="P1354">
        <f t="shared" si="106"/>
        <v>59.97</v>
      </c>
      <c r="Q1354" s="17" t="s">
        <v>8320</v>
      </c>
      <c r="R1354" t="s">
        <v>8321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5">
        <f t="shared" si="105"/>
        <v>134</v>
      </c>
      <c r="P1355">
        <f t="shared" si="106"/>
        <v>31.81</v>
      </c>
      <c r="Q1355" s="17" t="s">
        <v>8320</v>
      </c>
      <c r="R1355" t="s">
        <v>8321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5">
        <f t="shared" si="105"/>
        <v>130</v>
      </c>
      <c r="P1356">
        <f t="shared" si="106"/>
        <v>24.42</v>
      </c>
      <c r="Q1356" s="17" t="s">
        <v>8320</v>
      </c>
      <c r="R1356" t="s">
        <v>8321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5">
        <f t="shared" si="105"/>
        <v>123</v>
      </c>
      <c r="P1357">
        <f t="shared" si="106"/>
        <v>25.35</v>
      </c>
      <c r="Q1357" s="17" t="s">
        <v>8320</v>
      </c>
      <c r="R1357" t="s">
        <v>8321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5">
        <f t="shared" si="105"/>
        <v>183</v>
      </c>
      <c r="P1358">
        <f t="shared" si="106"/>
        <v>71.44</v>
      </c>
      <c r="Q1358" s="17" t="s">
        <v>8320</v>
      </c>
      <c r="R1358" t="s">
        <v>8321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5">
        <f t="shared" si="105"/>
        <v>125</v>
      </c>
      <c r="P1359">
        <f t="shared" si="106"/>
        <v>38.549999999999997</v>
      </c>
      <c r="Q1359" s="17" t="s">
        <v>8320</v>
      </c>
      <c r="R1359" t="s">
        <v>8321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5">
        <f t="shared" si="105"/>
        <v>112</v>
      </c>
      <c r="P1360">
        <f t="shared" si="106"/>
        <v>68.37</v>
      </c>
      <c r="Q1360" s="17" t="s">
        <v>8320</v>
      </c>
      <c r="R1360" t="s">
        <v>8321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5">
        <f t="shared" si="105"/>
        <v>116</v>
      </c>
      <c r="P1361">
        <f t="shared" si="106"/>
        <v>40.21</v>
      </c>
      <c r="Q1361" s="17" t="s">
        <v>8320</v>
      </c>
      <c r="R1361" t="s">
        <v>8321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5">
        <f t="shared" si="105"/>
        <v>173</v>
      </c>
      <c r="P1362">
        <f t="shared" si="106"/>
        <v>32.07</v>
      </c>
      <c r="Q1362" s="17" t="s">
        <v>8320</v>
      </c>
      <c r="R1362" t="s">
        <v>8321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5">
        <f t="shared" si="105"/>
        <v>126</v>
      </c>
      <c r="P1363">
        <f t="shared" si="106"/>
        <v>28.63</v>
      </c>
      <c r="Q1363" s="17" t="s">
        <v>8320</v>
      </c>
      <c r="R1363" t="s">
        <v>8321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5">
        <f t="shared" si="105"/>
        <v>109</v>
      </c>
      <c r="P1364">
        <f t="shared" si="106"/>
        <v>43.64</v>
      </c>
      <c r="Q1364" s="17" t="s">
        <v>8320</v>
      </c>
      <c r="R1364" t="s">
        <v>8321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5">
        <f t="shared" si="105"/>
        <v>100</v>
      </c>
      <c r="P1365">
        <f t="shared" si="106"/>
        <v>40</v>
      </c>
      <c r="Q1365" s="17" t="s">
        <v>8320</v>
      </c>
      <c r="R1365" t="s">
        <v>8321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5">
        <f t="shared" si="105"/>
        <v>119</v>
      </c>
      <c r="P1366">
        <f t="shared" si="106"/>
        <v>346.04</v>
      </c>
      <c r="Q1366" s="17" t="s">
        <v>8323</v>
      </c>
      <c r="R1366" t="s">
        <v>8324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5">
        <f t="shared" si="105"/>
        <v>100</v>
      </c>
      <c r="P1367">
        <f t="shared" si="106"/>
        <v>81.739999999999995</v>
      </c>
      <c r="Q1367" s="17" t="s">
        <v>8323</v>
      </c>
      <c r="R1367" t="s">
        <v>8324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5">
        <f t="shared" si="105"/>
        <v>126</v>
      </c>
      <c r="P1368">
        <f t="shared" si="106"/>
        <v>64.540000000000006</v>
      </c>
      <c r="Q1368" s="17" t="s">
        <v>8323</v>
      </c>
      <c r="R1368" t="s">
        <v>8324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5">
        <f t="shared" si="105"/>
        <v>114</v>
      </c>
      <c r="P1369">
        <f t="shared" si="106"/>
        <v>63.48</v>
      </c>
      <c r="Q1369" s="17" t="s">
        <v>8323</v>
      </c>
      <c r="R1369" t="s">
        <v>8324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5">
        <f t="shared" si="105"/>
        <v>111</v>
      </c>
      <c r="P1370">
        <f t="shared" si="106"/>
        <v>63.62</v>
      </c>
      <c r="Q1370" s="17" t="s">
        <v>8323</v>
      </c>
      <c r="R1370" t="s">
        <v>8324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5">
        <f t="shared" si="105"/>
        <v>105</v>
      </c>
      <c r="P1371">
        <f t="shared" si="106"/>
        <v>83.97</v>
      </c>
      <c r="Q1371" s="17" t="s">
        <v>8323</v>
      </c>
      <c r="R1371" t="s">
        <v>8324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5">
        <f t="shared" si="105"/>
        <v>104</v>
      </c>
      <c r="P1372">
        <f t="shared" si="106"/>
        <v>77.75</v>
      </c>
      <c r="Q1372" s="17" t="s">
        <v>8323</v>
      </c>
      <c r="R1372" t="s">
        <v>8324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5">
        <f t="shared" si="105"/>
        <v>107</v>
      </c>
      <c r="P1373">
        <f t="shared" si="106"/>
        <v>107.07</v>
      </c>
      <c r="Q1373" s="17" t="s">
        <v>8323</v>
      </c>
      <c r="R1373" t="s">
        <v>8324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5">
        <f t="shared" si="105"/>
        <v>124</v>
      </c>
      <c r="P1374">
        <f t="shared" si="106"/>
        <v>38.75</v>
      </c>
      <c r="Q1374" s="17" t="s">
        <v>8323</v>
      </c>
      <c r="R1374" t="s">
        <v>8324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5">
        <f t="shared" si="105"/>
        <v>105</v>
      </c>
      <c r="P1375">
        <f t="shared" si="106"/>
        <v>201.94</v>
      </c>
      <c r="Q1375" s="17" t="s">
        <v>8323</v>
      </c>
      <c r="R1375" t="s">
        <v>8324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5">
        <f t="shared" si="105"/>
        <v>189</v>
      </c>
      <c r="P1376">
        <f t="shared" si="106"/>
        <v>43.06</v>
      </c>
      <c r="Q1376" s="17" t="s">
        <v>8323</v>
      </c>
      <c r="R1376" t="s">
        <v>8324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5">
        <f t="shared" si="105"/>
        <v>171</v>
      </c>
      <c r="P1377">
        <f t="shared" si="106"/>
        <v>62.87</v>
      </c>
      <c r="Q1377" s="17" t="s">
        <v>8323</v>
      </c>
      <c r="R1377" t="s">
        <v>8324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5">
        <f t="shared" si="105"/>
        <v>252</v>
      </c>
      <c r="P1378">
        <f t="shared" si="106"/>
        <v>55.61</v>
      </c>
      <c r="Q1378" s="17" t="s">
        <v>8323</v>
      </c>
      <c r="R1378" t="s">
        <v>8324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5">
        <f t="shared" si="105"/>
        <v>116</v>
      </c>
      <c r="P1379">
        <f t="shared" si="106"/>
        <v>48.71</v>
      </c>
      <c r="Q1379" s="17" t="s">
        <v>8323</v>
      </c>
      <c r="R1379" t="s">
        <v>8324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5">
        <f t="shared" si="105"/>
        <v>203</v>
      </c>
      <c r="P1380">
        <f t="shared" si="106"/>
        <v>30.58</v>
      </c>
      <c r="Q1380" s="17" t="s">
        <v>8323</v>
      </c>
      <c r="R1380" t="s">
        <v>8324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5">
        <f t="shared" si="105"/>
        <v>112</v>
      </c>
      <c r="P1381">
        <f t="shared" si="106"/>
        <v>73.91</v>
      </c>
      <c r="Q1381" s="17" t="s">
        <v>8323</v>
      </c>
      <c r="R1381" t="s">
        <v>8324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5">
        <f t="shared" si="105"/>
        <v>424</v>
      </c>
      <c r="P1382">
        <f t="shared" si="106"/>
        <v>21.2</v>
      </c>
      <c r="Q1382" s="17" t="s">
        <v>8323</v>
      </c>
      <c r="R1382" t="s">
        <v>8324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5">
        <f t="shared" si="105"/>
        <v>107</v>
      </c>
      <c r="P1383">
        <f t="shared" si="106"/>
        <v>73.36</v>
      </c>
      <c r="Q1383" s="17" t="s">
        <v>8323</v>
      </c>
      <c r="R1383" t="s">
        <v>8324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5">
        <f t="shared" si="105"/>
        <v>104</v>
      </c>
      <c r="P1384">
        <f t="shared" si="106"/>
        <v>56.41</v>
      </c>
      <c r="Q1384" s="17" t="s">
        <v>8323</v>
      </c>
      <c r="R1384" t="s">
        <v>8324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5">
        <f t="shared" si="105"/>
        <v>212</v>
      </c>
      <c r="P1385">
        <f t="shared" si="106"/>
        <v>50.25</v>
      </c>
      <c r="Q1385" s="17" t="s">
        <v>8323</v>
      </c>
      <c r="R1385" t="s">
        <v>8324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5">
        <f t="shared" si="105"/>
        <v>124</v>
      </c>
      <c r="P1386">
        <f t="shared" si="106"/>
        <v>68.94</v>
      </c>
      <c r="Q1386" s="17" t="s">
        <v>8323</v>
      </c>
      <c r="R1386" t="s">
        <v>8324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5">
        <f t="shared" si="105"/>
        <v>110</v>
      </c>
      <c r="P1387">
        <f t="shared" si="106"/>
        <v>65.91</v>
      </c>
      <c r="Q1387" s="17" t="s">
        <v>8323</v>
      </c>
      <c r="R1387" t="s">
        <v>8324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5">
        <f t="shared" si="105"/>
        <v>219</v>
      </c>
      <c r="P1388">
        <f t="shared" si="106"/>
        <v>62.5</v>
      </c>
      <c r="Q1388" s="17" t="s">
        <v>8323</v>
      </c>
      <c r="R1388" t="s">
        <v>8324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5">
        <f t="shared" si="105"/>
        <v>137</v>
      </c>
      <c r="P1389">
        <f t="shared" si="106"/>
        <v>70.06</v>
      </c>
      <c r="Q1389" s="17" t="s">
        <v>8323</v>
      </c>
      <c r="R1389" t="s">
        <v>8324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5">
        <f t="shared" si="105"/>
        <v>135</v>
      </c>
      <c r="P1390">
        <f t="shared" si="106"/>
        <v>60.18</v>
      </c>
      <c r="Q1390" s="17" t="s">
        <v>8323</v>
      </c>
      <c r="R1390" t="s">
        <v>8324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5">
        <f t="shared" si="105"/>
        <v>145</v>
      </c>
      <c r="P1391">
        <f t="shared" si="106"/>
        <v>21.38</v>
      </c>
      <c r="Q1391" s="17" t="s">
        <v>8323</v>
      </c>
      <c r="R1391" t="s">
        <v>8324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5">
        <f t="shared" si="105"/>
        <v>109</v>
      </c>
      <c r="P1392">
        <f t="shared" si="106"/>
        <v>160.79</v>
      </c>
      <c r="Q1392" s="17" t="s">
        <v>8323</v>
      </c>
      <c r="R1392" t="s">
        <v>8324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5">
        <f t="shared" si="105"/>
        <v>110</v>
      </c>
      <c r="P1393">
        <f t="shared" si="106"/>
        <v>42.38</v>
      </c>
      <c r="Q1393" s="17" t="s">
        <v>8323</v>
      </c>
      <c r="R1393" t="s">
        <v>8324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5">
        <f t="shared" si="105"/>
        <v>114</v>
      </c>
      <c r="P1394">
        <f t="shared" si="106"/>
        <v>27.32</v>
      </c>
      <c r="Q1394" s="17" t="s">
        <v>8323</v>
      </c>
      <c r="R1394" t="s">
        <v>8324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5">
        <f t="shared" si="105"/>
        <v>102</v>
      </c>
      <c r="P1395">
        <f t="shared" si="106"/>
        <v>196.83</v>
      </c>
      <c r="Q1395" s="17" t="s">
        <v>8323</v>
      </c>
      <c r="R1395" t="s">
        <v>8324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5">
        <f t="shared" si="105"/>
        <v>122</v>
      </c>
      <c r="P1396">
        <f t="shared" si="106"/>
        <v>53.88</v>
      </c>
      <c r="Q1396" s="17" t="s">
        <v>8323</v>
      </c>
      <c r="R1396" t="s">
        <v>8324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5">
        <f t="shared" si="105"/>
        <v>112</v>
      </c>
      <c r="P1397">
        <f t="shared" si="106"/>
        <v>47.76</v>
      </c>
      <c r="Q1397" s="17" t="s">
        <v>8323</v>
      </c>
      <c r="R1397" t="s">
        <v>8324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5">
        <f t="shared" si="105"/>
        <v>107</v>
      </c>
      <c r="P1398">
        <f t="shared" si="106"/>
        <v>88.19</v>
      </c>
      <c r="Q1398" s="17" t="s">
        <v>8323</v>
      </c>
      <c r="R1398" t="s">
        <v>8324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5">
        <f t="shared" si="105"/>
        <v>114</v>
      </c>
      <c r="P1399">
        <f t="shared" si="106"/>
        <v>72.06</v>
      </c>
      <c r="Q1399" s="17" t="s">
        <v>8323</v>
      </c>
      <c r="R1399" t="s">
        <v>8324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5">
        <f t="shared" si="105"/>
        <v>110</v>
      </c>
      <c r="P1400">
        <f t="shared" si="106"/>
        <v>74.25</v>
      </c>
      <c r="Q1400" s="17" t="s">
        <v>8323</v>
      </c>
      <c r="R1400" t="s">
        <v>8324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5">
        <f t="shared" si="105"/>
        <v>126</v>
      </c>
      <c r="P1401">
        <f t="shared" si="106"/>
        <v>61.7</v>
      </c>
      <c r="Q1401" s="17" t="s">
        <v>8323</v>
      </c>
      <c r="R1401" t="s">
        <v>8324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5">
        <f t="shared" si="105"/>
        <v>167</v>
      </c>
      <c r="P1402">
        <f t="shared" si="106"/>
        <v>17.239999999999998</v>
      </c>
      <c r="Q1402" s="17" t="s">
        <v>8323</v>
      </c>
      <c r="R1402" t="s">
        <v>8324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5">
        <f t="shared" si="105"/>
        <v>497</v>
      </c>
      <c r="P1403">
        <f t="shared" si="106"/>
        <v>51.72</v>
      </c>
      <c r="Q1403" s="17" t="s">
        <v>8323</v>
      </c>
      <c r="R1403" t="s">
        <v>8324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5">
        <f t="shared" si="105"/>
        <v>109</v>
      </c>
      <c r="P1404">
        <f t="shared" si="106"/>
        <v>24.15</v>
      </c>
      <c r="Q1404" s="17" t="s">
        <v>8323</v>
      </c>
      <c r="R1404" t="s">
        <v>8324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5">
        <f t="shared" si="105"/>
        <v>103</v>
      </c>
      <c r="P1405">
        <f t="shared" si="106"/>
        <v>62.17</v>
      </c>
      <c r="Q1405" s="17" t="s">
        <v>8323</v>
      </c>
      <c r="R1405" t="s">
        <v>8324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5">
        <f t="shared" si="105"/>
        <v>2</v>
      </c>
      <c r="P1406">
        <f t="shared" si="106"/>
        <v>48.2</v>
      </c>
      <c r="Q1406" s="17" t="s">
        <v>8320</v>
      </c>
      <c r="R1406" t="s">
        <v>8339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5">
        <f t="shared" si="105"/>
        <v>0</v>
      </c>
      <c r="P1407">
        <f t="shared" si="106"/>
        <v>6.18</v>
      </c>
      <c r="Q1407" s="17" t="s">
        <v>8320</v>
      </c>
      <c r="R1407" t="s">
        <v>8339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5">
        <f t="shared" si="105"/>
        <v>0</v>
      </c>
      <c r="P1408">
        <f t="shared" si="106"/>
        <v>5</v>
      </c>
      <c r="Q1408" s="17" t="s">
        <v>8320</v>
      </c>
      <c r="R1408" t="s">
        <v>8339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5">
        <f t="shared" si="105"/>
        <v>1</v>
      </c>
      <c r="P1409">
        <f t="shared" si="106"/>
        <v>7.5</v>
      </c>
      <c r="Q1409" s="17" t="s">
        <v>8320</v>
      </c>
      <c r="R1409" t="s">
        <v>8339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5">
        <f t="shared" si="105"/>
        <v>7</v>
      </c>
      <c r="P1410">
        <f t="shared" si="106"/>
        <v>12</v>
      </c>
      <c r="Q1410" s="17" t="s">
        <v>8320</v>
      </c>
      <c r="R1410" t="s">
        <v>8339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5">
        <f t="shared" ref="O1411:O1474" si="110">ROUND(E1411/D1411*100,0)</f>
        <v>0</v>
      </c>
      <c r="P1411">
        <f t="shared" ref="P1411:P1474" si="111">IFERROR(ROUND(E1411/L1411,2),0)</f>
        <v>0</v>
      </c>
      <c r="Q1411" s="17" t="s">
        <v>8320</v>
      </c>
      <c r="R1411" t="s">
        <v>8339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5">
        <f t="shared" si="110"/>
        <v>0</v>
      </c>
      <c r="P1412">
        <f t="shared" si="111"/>
        <v>1</v>
      </c>
      <c r="Q1412" s="17" t="s">
        <v>8320</v>
      </c>
      <c r="R1412" t="s">
        <v>8339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5">
        <f t="shared" si="110"/>
        <v>0</v>
      </c>
      <c r="P1413">
        <f t="shared" si="111"/>
        <v>2.33</v>
      </c>
      <c r="Q1413" s="17" t="s">
        <v>8320</v>
      </c>
      <c r="R1413" t="s">
        <v>8339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5">
        <f t="shared" si="110"/>
        <v>5</v>
      </c>
      <c r="P1414">
        <f t="shared" si="111"/>
        <v>24.62</v>
      </c>
      <c r="Q1414" s="17" t="s">
        <v>8320</v>
      </c>
      <c r="R1414" t="s">
        <v>8339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5">
        <f t="shared" si="110"/>
        <v>5</v>
      </c>
      <c r="P1415">
        <f t="shared" si="111"/>
        <v>100</v>
      </c>
      <c r="Q1415" s="17" t="s">
        <v>8320</v>
      </c>
      <c r="R1415" t="s">
        <v>8339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5">
        <f t="shared" si="110"/>
        <v>0</v>
      </c>
      <c r="P1416">
        <f t="shared" si="111"/>
        <v>1</v>
      </c>
      <c r="Q1416" s="17" t="s">
        <v>8320</v>
      </c>
      <c r="R1416" t="s">
        <v>8339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5">
        <f t="shared" si="110"/>
        <v>18</v>
      </c>
      <c r="P1417">
        <f t="shared" si="111"/>
        <v>88.89</v>
      </c>
      <c r="Q1417" s="17" t="s">
        <v>8320</v>
      </c>
      <c r="R1417" t="s">
        <v>8339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5">
        <f t="shared" si="110"/>
        <v>0</v>
      </c>
      <c r="P1418">
        <f t="shared" si="111"/>
        <v>0</v>
      </c>
      <c r="Q1418" s="17" t="s">
        <v>8320</v>
      </c>
      <c r="R1418" t="s">
        <v>8339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5">
        <f t="shared" si="110"/>
        <v>1</v>
      </c>
      <c r="P1419">
        <f t="shared" si="111"/>
        <v>27.5</v>
      </c>
      <c r="Q1419" s="17" t="s">
        <v>8320</v>
      </c>
      <c r="R1419" t="s">
        <v>8339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5">
        <f t="shared" si="110"/>
        <v>0</v>
      </c>
      <c r="P1420">
        <f t="shared" si="111"/>
        <v>6</v>
      </c>
      <c r="Q1420" s="17" t="s">
        <v>8320</v>
      </c>
      <c r="R1420" t="s">
        <v>8339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5">
        <f t="shared" si="110"/>
        <v>7</v>
      </c>
      <c r="P1421">
        <f t="shared" si="111"/>
        <v>44.5</v>
      </c>
      <c r="Q1421" s="17" t="s">
        <v>8320</v>
      </c>
      <c r="R1421" t="s">
        <v>8339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5">
        <f t="shared" si="110"/>
        <v>3</v>
      </c>
      <c r="P1422">
        <f t="shared" si="111"/>
        <v>1</v>
      </c>
      <c r="Q1422" s="17" t="s">
        <v>8320</v>
      </c>
      <c r="R1422" t="s">
        <v>8339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5">
        <f t="shared" si="110"/>
        <v>0</v>
      </c>
      <c r="P1423">
        <f t="shared" si="111"/>
        <v>100</v>
      </c>
      <c r="Q1423" s="17" t="s">
        <v>8320</v>
      </c>
      <c r="R1423" t="s">
        <v>8339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5">
        <f t="shared" si="110"/>
        <v>0</v>
      </c>
      <c r="P1424">
        <f t="shared" si="111"/>
        <v>13</v>
      </c>
      <c r="Q1424" s="17" t="s">
        <v>8320</v>
      </c>
      <c r="R1424" t="s">
        <v>8339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5">
        <f t="shared" si="110"/>
        <v>0</v>
      </c>
      <c r="P1425">
        <f t="shared" si="111"/>
        <v>100</v>
      </c>
      <c r="Q1425" s="17" t="s">
        <v>8320</v>
      </c>
      <c r="R1425" t="s">
        <v>8339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5">
        <f t="shared" si="110"/>
        <v>20</v>
      </c>
      <c r="P1426">
        <f t="shared" si="111"/>
        <v>109.07</v>
      </c>
      <c r="Q1426" s="17" t="s">
        <v>8320</v>
      </c>
      <c r="R1426" t="s">
        <v>8339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5">
        <f t="shared" si="110"/>
        <v>0</v>
      </c>
      <c r="P1427">
        <f t="shared" si="111"/>
        <v>0</v>
      </c>
      <c r="Q1427" s="17" t="s">
        <v>8320</v>
      </c>
      <c r="R1427" t="s">
        <v>8339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5">
        <f t="shared" si="110"/>
        <v>0</v>
      </c>
      <c r="P1428">
        <f t="shared" si="111"/>
        <v>0</v>
      </c>
      <c r="Q1428" s="17" t="s">
        <v>8320</v>
      </c>
      <c r="R1428" t="s">
        <v>8339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5">
        <f t="shared" si="110"/>
        <v>8</v>
      </c>
      <c r="P1429">
        <f t="shared" si="111"/>
        <v>104.75</v>
      </c>
      <c r="Q1429" s="17" t="s">
        <v>8320</v>
      </c>
      <c r="R1429" t="s">
        <v>8339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5">
        <f t="shared" si="110"/>
        <v>5</v>
      </c>
      <c r="P1430">
        <f t="shared" si="111"/>
        <v>15</v>
      </c>
      <c r="Q1430" s="17" t="s">
        <v>8320</v>
      </c>
      <c r="R1430" t="s">
        <v>8339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5">
        <f t="shared" si="110"/>
        <v>0</v>
      </c>
      <c r="P1431">
        <f t="shared" si="111"/>
        <v>0</v>
      </c>
      <c r="Q1431" s="17" t="s">
        <v>8320</v>
      </c>
      <c r="R1431" t="s">
        <v>8339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5">
        <f t="shared" si="110"/>
        <v>8</v>
      </c>
      <c r="P1432">
        <f t="shared" si="111"/>
        <v>80.599999999999994</v>
      </c>
      <c r="Q1432" s="17" t="s">
        <v>8320</v>
      </c>
      <c r="R1432" t="s">
        <v>8339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5">
        <f t="shared" si="110"/>
        <v>32</v>
      </c>
      <c r="P1433">
        <f t="shared" si="111"/>
        <v>115.55</v>
      </c>
      <c r="Q1433" s="17" t="s">
        <v>8320</v>
      </c>
      <c r="R1433" t="s">
        <v>8339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5">
        <f t="shared" si="110"/>
        <v>0</v>
      </c>
      <c r="P1434">
        <f t="shared" si="111"/>
        <v>0</v>
      </c>
      <c r="Q1434" s="17" t="s">
        <v>8320</v>
      </c>
      <c r="R1434" t="s">
        <v>8339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5">
        <f t="shared" si="110"/>
        <v>7</v>
      </c>
      <c r="P1435">
        <f t="shared" si="111"/>
        <v>80.5</v>
      </c>
      <c r="Q1435" s="17" t="s">
        <v>8320</v>
      </c>
      <c r="R1435" t="s">
        <v>8339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5">
        <f t="shared" si="110"/>
        <v>10</v>
      </c>
      <c r="P1436">
        <f t="shared" si="111"/>
        <v>744.55</v>
      </c>
      <c r="Q1436" s="17" t="s">
        <v>8320</v>
      </c>
      <c r="R1436" t="s">
        <v>8339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5">
        <f t="shared" si="110"/>
        <v>0</v>
      </c>
      <c r="P1437">
        <f t="shared" si="111"/>
        <v>7.5</v>
      </c>
      <c r="Q1437" s="17" t="s">
        <v>8320</v>
      </c>
      <c r="R1437" t="s">
        <v>8339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5">
        <f t="shared" si="110"/>
        <v>1</v>
      </c>
      <c r="P1438">
        <f t="shared" si="111"/>
        <v>38.5</v>
      </c>
      <c r="Q1438" s="17" t="s">
        <v>8320</v>
      </c>
      <c r="R1438" t="s">
        <v>8339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5">
        <f t="shared" si="110"/>
        <v>27</v>
      </c>
      <c r="P1439">
        <f t="shared" si="111"/>
        <v>36.68</v>
      </c>
      <c r="Q1439" s="17" t="s">
        <v>8320</v>
      </c>
      <c r="R1439" t="s">
        <v>8339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5">
        <f t="shared" si="110"/>
        <v>3</v>
      </c>
      <c r="P1440">
        <f t="shared" si="111"/>
        <v>75</v>
      </c>
      <c r="Q1440" s="17" t="s">
        <v>8320</v>
      </c>
      <c r="R1440" t="s">
        <v>8339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5">
        <f t="shared" si="110"/>
        <v>7</v>
      </c>
      <c r="P1441">
        <f t="shared" si="111"/>
        <v>30</v>
      </c>
      <c r="Q1441" s="17" t="s">
        <v>8320</v>
      </c>
      <c r="R1441" t="s">
        <v>8339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5">
        <f t="shared" si="110"/>
        <v>0</v>
      </c>
      <c r="P1442">
        <f t="shared" si="111"/>
        <v>1</v>
      </c>
      <c r="Q1442" s="17" t="s">
        <v>8320</v>
      </c>
      <c r="R1442" t="s">
        <v>8339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5">
        <f t="shared" si="110"/>
        <v>1</v>
      </c>
      <c r="P1443">
        <f t="shared" si="111"/>
        <v>673.33</v>
      </c>
      <c r="Q1443" s="17" t="s">
        <v>8320</v>
      </c>
      <c r="R1443" t="s">
        <v>8339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5">
        <f t="shared" si="110"/>
        <v>0</v>
      </c>
      <c r="P1444">
        <f t="shared" si="111"/>
        <v>0</v>
      </c>
      <c r="Q1444" s="17" t="s">
        <v>8320</v>
      </c>
      <c r="R1444" t="s">
        <v>8339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5">
        <f t="shared" si="110"/>
        <v>0</v>
      </c>
      <c r="P1445">
        <f t="shared" si="111"/>
        <v>0</v>
      </c>
      <c r="Q1445" s="17" t="s">
        <v>8320</v>
      </c>
      <c r="R1445" t="s">
        <v>8339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5">
        <f t="shared" si="110"/>
        <v>0</v>
      </c>
      <c r="P1446">
        <f t="shared" si="111"/>
        <v>0</v>
      </c>
      <c r="Q1446" s="17" t="s">
        <v>8320</v>
      </c>
      <c r="R1446" t="s">
        <v>8339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5">
        <f t="shared" si="110"/>
        <v>0</v>
      </c>
      <c r="P1447">
        <f t="shared" si="111"/>
        <v>0</v>
      </c>
      <c r="Q1447" s="17" t="s">
        <v>8320</v>
      </c>
      <c r="R1447" t="s">
        <v>8339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5">
        <f t="shared" si="110"/>
        <v>0</v>
      </c>
      <c r="P1448">
        <f t="shared" si="111"/>
        <v>0</v>
      </c>
      <c r="Q1448" s="17" t="s">
        <v>8320</v>
      </c>
      <c r="R1448" t="s">
        <v>8339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5">
        <f t="shared" si="110"/>
        <v>0</v>
      </c>
      <c r="P1449">
        <f t="shared" si="111"/>
        <v>25</v>
      </c>
      <c r="Q1449" s="17" t="s">
        <v>8320</v>
      </c>
      <c r="R1449" t="s">
        <v>8339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5">
        <f t="shared" si="110"/>
        <v>0</v>
      </c>
      <c r="P1450">
        <f t="shared" si="111"/>
        <v>0</v>
      </c>
      <c r="Q1450" s="17" t="s">
        <v>8320</v>
      </c>
      <c r="R1450" t="s">
        <v>8339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5">
        <f t="shared" si="110"/>
        <v>0</v>
      </c>
      <c r="P1451">
        <f t="shared" si="111"/>
        <v>0</v>
      </c>
      <c r="Q1451" s="17" t="s">
        <v>8320</v>
      </c>
      <c r="R1451" t="s">
        <v>8339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5">
        <f t="shared" si="110"/>
        <v>0</v>
      </c>
      <c r="P1452">
        <f t="shared" si="111"/>
        <v>1</v>
      </c>
      <c r="Q1452" s="17" t="s">
        <v>8320</v>
      </c>
      <c r="R1452" t="s">
        <v>8339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5">
        <f t="shared" si="110"/>
        <v>0</v>
      </c>
      <c r="P1453">
        <f t="shared" si="111"/>
        <v>1</v>
      </c>
      <c r="Q1453" s="17" t="s">
        <v>8320</v>
      </c>
      <c r="R1453" t="s">
        <v>8339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5">
        <f t="shared" si="110"/>
        <v>0</v>
      </c>
      <c r="P1454">
        <f t="shared" si="111"/>
        <v>0</v>
      </c>
      <c r="Q1454" s="17" t="s">
        <v>8320</v>
      </c>
      <c r="R1454" t="s">
        <v>8339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5">
        <f t="shared" si="110"/>
        <v>0</v>
      </c>
      <c r="P1455">
        <f t="shared" si="111"/>
        <v>0</v>
      </c>
      <c r="Q1455" s="17" t="s">
        <v>8320</v>
      </c>
      <c r="R1455" t="s">
        <v>8339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5">
        <f t="shared" si="110"/>
        <v>1</v>
      </c>
      <c r="P1456">
        <f t="shared" si="111"/>
        <v>15</v>
      </c>
      <c r="Q1456" s="17" t="s">
        <v>8320</v>
      </c>
      <c r="R1456" t="s">
        <v>8339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5">
        <f t="shared" si="110"/>
        <v>11</v>
      </c>
      <c r="P1457">
        <f t="shared" si="111"/>
        <v>225</v>
      </c>
      <c r="Q1457" s="17" t="s">
        <v>8320</v>
      </c>
      <c r="R1457" t="s">
        <v>8339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5">
        <f t="shared" si="110"/>
        <v>3</v>
      </c>
      <c r="P1458">
        <f t="shared" si="111"/>
        <v>48.33</v>
      </c>
      <c r="Q1458" s="17" t="s">
        <v>8320</v>
      </c>
      <c r="R1458" t="s">
        <v>8339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5">
        <f t="shared" si="110"/>
        <v>0</v>
      </c>
      <c r="P1459">
        <f t="shared" si="111"/>
        <v>0</v>
      </c>
      <c r="Q1459" s="17" t="s">
        <v>8320</v>
      </c>
      <c r="R1459" t="s">
        <v>8339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5">
        <f t="shared" si="110"/>
        <v>0</v>
      </c>
      <c r="P1460">
        <f t="shared" si="111"/>
        <v>0</v>
      </c>
      <c r="Q1460" s="17" t="s">
        <v>8320</v>
      </c>
      <c r="R1460" t="s">
        <v>8339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5">
        <f t="shared" si="110"/>
        <v>0</v>
      </c>
      <c r="P1461">
        <f t="shared" si="111"/>
        <v>0</v>
      </c>
      <c r="Q1461" s="17" t="s">
        <v>8320</v>
      </c>
      <c r="R1461" t="s">
        <v>8339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5">
        <f t="shared" si="110"/>
        <v>0</v>
      </c>
      <c r="P1462">
        <f t="shared" si="111"/>
        <v>0</v>
      </c>
      <c r="Q1462" s="17" t="s">
        <v>8320</v>
      </c>
      <c r="R1462" t="s">
        <v>8339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5">
        <f t="shared" si="110"/>
        <v>101</v>
      </c>
      <c r="P1463">
        <f t="shared" si="111"/>
        <v>44.67</v>
      </c>
      <c r="Q1463" s="17" t="s">
        <v>8320</v>
      </c>
      <c r="R1463" t="s">
        <v>8340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5">
        <f t="shared" si="110"/>
        <v>109</v>
      </c>
      <c r="P1464">
        <f t="shared" si="111"/>
        <v>28.94</v>
      </c>
      <c r="Q1464" s="17" t="s">
        <v>8320</v>
      </c>
      <c r="R1464" t="s">
        <v>8340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5">
        <f t="shared" si="110"/>
        <v>148</v>
      </c>
      <c r="P1465">
        <f t="shared" si="111"/>
        <v>35.44</v>
      </c>
      <c r="Q1465" s="17" t="s">
        <v>8320</v>
      </c>
      <c r="R1465" t="s">
        <v>8340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5">
        <f t="shared" si="110"/>
        <v>163</v>
      </c>
      <c r="P1466">
        <f t="shared" si="111"/>
        <v>34.869999999999997</v>
      </c>
      <c r="Q1466" s="17" t="s">
        <v>8320</v>
      </c>
      <c r="R1466" t="s">
        <v>8340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5">
        <f t="shared" si="110"/>
        <v>456</v>
      </c>
      <c r="P1467">
        <f t="shared" si="111"/>
        <v>52.62</v>
      </c>
      <c r="Q1467" s="17" t="s">
        <v>8320</v>
      </c>
      <c r="R1467" t="s">
        <v>8340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5">
        <f t="shared" si="110"/>
        <v>108</v>
      </c>
      <c r="P1468">
        <f t="shared" si="111"/>
        <v>69.599999999999994</v>
      </c>
      <c r="Q1468" s="17" t="s">
        <v>8320</v>
      </c>
      <c r="R1468" t="s">
        <v>8340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5">
        <f t="shared" si="110"/>
        <v>115</v>
      </c>
      <c r="P1469">
        <f t="shared" si="111"/>
        <v>76.72</v>
      </c>
      <c r="Q1469" s="17" t="s">
        <v>8320</v>
      </c>
      <c r="R1469" t="s">
        <v>8340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5">
        <f t="shared" si="110"/>
        <v>102</v>
      </c>
      <c r="P1470">
        <f t="shared" si="111"/>
        <v>33.19</v>
      </c>
      <c r="Q1470" s="17" t="s">
        <v>8320</v>
      </c>
      <c r="R1470" t="s">
        <v>8340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5">
        <f t="shared" si="110"/>
        <v>108</v>
      </c>
      <c r="P1471">
        <f t="shared" si="111"/>
        <v>149.46</v>
      </c>
      <c r="Q1471" s="17" t="s">
        <v>8320</v>
      </c>
      <c r="R1471" t="s">
        <v>8340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5">
        <f t="shared" si="110"/>
        <v>125</v>
      </c>
      <c r="P1472">
        <f t="shared" si="111"/>
        <v>23.17</v>
      </c>
      <c r="Q1472" s="17" t="s">
        <v>8320</v>
      </c>
      <c r="R1472" t="s">
        <v>8340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5">
        <f t="shared" si="110"/>
        <v>104</v>
      </c>
      <c r="P1473">
        <f t="shared" si="111"/>
        <v>96.88</v>
      </c>
      <c r="Q1473" s="17" t="s">
        <v>8320</v>
      </c>
      <c r="R1473" t="s">
        <v>8340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5">
        <f t="shared" si="110"/>
        <v>139</v>
      </c>
      <c r="P1474">
        <f t="shared" si="111"/>
        <v>103.2</v>
      </c>
      <c r="Q1474" s="17" t="s">
        <v>8320</v>
      </c>
      <c r="R1474" t="s">
        <v>8340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5">
        <f t="shared" ref="O1475:O1538" si="115">ROUND(E1475/D1475*100,0)</f>
        <v>121</v>
      </c>
      <c r="P1475">
        <f t="shared" ref="P1475:P1538" si="116">IFERROR(ROUND(E1475/L1475,2),0)</f>
        <v>38.46</v>
      </c>
      <c r="Q1475" s="17" t="s">
        <v>8320</v>
      </c>
      <c r="R1475" t="s">
        <v>8340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5">
        <f t="shared" si="115"/>
        <v>112</v>
      </c>
      <c r="P1476">
        <f t="shared" si="116"/>
        <v>44.32</v>
      </c>
      <c r="Q1476" s="17" t="s">
        <v>8320</v>
      </c>
      <c r="R1476" t="s">
        <v>8340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5">
        <f t="shared" si="115"/>
        <v>189</v>
      </c>
      <c r="P1477">
        <f t="shared" si="116"/>
        <v>64.17</v>
      </c>
      <c r="Q1477" s="17" t="s">
        <v>8320</v>
      </c>
      <c r="R1477" t="s">
        <v>8340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5">
        <f t="shared" si="115"/>
        <v>662</v>
      </c>
      <c r="P1478">
        <f t="shared" si="116"/>
        <v>43.33</v>
      </c>
      <c r="Q1478" s="17" t="s">
        <v>8320</v>
      </c>
      <c r="R1478" t="s">
        <v>8340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5">
        <f t="shared" si="115"/>
        <v>111</v>
      </c>
      <c r="P1479">
        <f t="shared" si="116"/>
        <v>90.5</v>
      </c>
      <c r="Q1479" s="17" t="s">
        <v>8320</v>
      </c>
      <c r="R1479" t="s">
        <v>8340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5">
        <f t="shared" si="115"/>
        <v>1182</v>
      </c>
      <c r="P1480">
        <f t="shared" si="116"/>
        <v>29.19</v>
      </c>
      <c r="Q1480" s="17" t="s">
        <v>8320</v>
      </c>
      <c r="R1480" t="s">
        <v>8340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5">
        <f t="shared" si="115"/>
        <v>137</v>
      </c>
      <c r="P1481">
        <f t="shared" si="116"/>
        <v>30.96</v>
      </c>
      <c r="Q1481" s="17" t="s">
        <v>8320</v>
      </c>
      <c r="R1481" t="s">
        <v>8340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5">
        <f t="shared" si="115"/>
        <v>117</v>
      </c>
      <c r="P1482">
        <f t="shared" si="116"/>
        <v>92.16</v>
      </c>
      <c r="Q1482" s="17" t="s">
        <v>8320</v>
      </c>
      <c r="R1482" t="s">
        <v>8340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5">
        <f t="shared" si="115"/>
        <v>2</v>
      </c>
      <c r="P1483">
        <f t="shared" si="116"/>
        <v>17.5</v>
      </c>
      <c r="Q1483" s="17" t="s">
        <v>8320</v>
      </c>
      <c r="R1483" t="s">
        <v>8322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5">
        <f t="shared" si="115"/>
        <v>0</v>
      </c>
      <c r="P1484">
        <f t="shared" si="116"/>
        <v>5</v>
      </c>
      <c r="Q1484" s="17" t="s">
        <v>8320</v>
      </c>
      <c r="R1484" t="s">
        <v>8322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5">
        <f t="shared" si="115"/>
        <v>1</v>
      </c>
      <c r="P1485">
        <f t="shared" si="116"/>
        <v>25</v>
      </c>
      <c r="Q1485" s="17" t="s">
        <v>8320</v>
      </c>
      <c r="R1485" t="s">
        <v>8322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5">
        <f t="shared" si="115"/>
        <v>0</v>
      </c>
      <c r="P1486">
        <f t="shared" si="116"/>
        <v>0</v>
      </c>
      <c r="Q1486" s="17" t="s">
        <v>8320</v>
      </c>
      <c r="R1486" t="s">
        <v>8322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5">
        <f t="shared" si="115"/>
        <v>2</v>
      </c>
      <c r="P1487">
        <f t="shared" si="116"/>
        <v>50</v>
      </c>
      <c r="Q1487" s="17" t="s">
        <v>8320</v>
      </c>
      <c r="R1487" t="s">
        <v>8322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5">
        <f t="shared" si="115"/>
        <v>0</v>
      </c>
      <c r="P1488">
        <f t="shared" si="116"/>
        <v>16</v>
      </c>
      <c r="Q1488" s="17" t="s">
        <v>8320</v>
      </c>
      <c r="R1488" t="s">
        <v>8322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5">
        <f t="shared" si="115"/>
        <v>0</v>
      </c>
      <c r="P1489">
        <f t="shared" si="116"/>
        <v>0</v>
      </c>
      <c r="Q1489" s="17" t="s">
        <v>8320</v>
      </c>
      <c r="R1489" t="s">
        <v>8322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5">
        <f t="shared" si="115"/>
        <v>2</v>
      </c>
      <c r="P1490">
        <f t="shared" si="116"/>
        <v>60</v>
      </c>
      <c r="Q1490" s="17" t="s">
        <v>8320</v>
      </c>
      <c r="R1490" t="s">
        <v>8322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5">
        <f t="shared" si="115"/>
        <v>0</v>
      </c>
      <c r="P1491">
        <f t="shared" si="116"/>
        <v>0</v>
      </c>
      <c r="Q1491" s="17" t="s">
        <v>8320</v>
      </c>
      <c r="R1491" t="s">
        <v>8322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5">
        <f t="shared" si="115"/>
        <v>31</v>
      </c>
      <c r="P1492">
        <f t="shared" si="116"/>
        <v>47.11</v>
      </c>
      <c r="Q1492" s="17" t="s">
        <v>8320</v>
      </c>
      <c r="R1492" t="s">
        <v>8322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5">
        <f t="shared" si="115"/>
        <v>8</v>
      </c>
      <c r="P1493">
        <f t="shared" si="116"/>
        <v>100</v>
      </c>
      <c r="Q1493" s="17" t="s">
        <v>8320</v>
      </c>
      <c r="R1493" t="s">
        <v>8322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5">
        <f t="shared" si="115"/>
        <v>1</v>
      </c>
      <c r="P1494">
        <f t="shared" si="116"/>
        <v>15</v>
      </c>
      <c r="Q1494" s="17" t="s">
        <v>8320</v>
      </c>
      <c r="R1494" t="s">
        <v>8322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5">
        <f t="shared" si="115"/>
        <v>0</v>
      </c>
      <c r="P1495">
        <f t="shared" si="116"/>
        <v>0</v>
      </c>
      <c r="Q1495" s="17" t="s">
        <v>8320</v>
      </c>
      <c r="R1495" t="s">
        <v>8322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5">
        <f t="shared" si="115"/>
        <v>9</v>
      </c>
      <c r="P1496">
        <f t="shared" si="116"/>
        <v>40.450000000000003</v>
      </c>
      <c r="Q1496" s="17" t="s">
        <v>8320</v>
      </c>
      <c r="R1496" t="s">
        <v>8322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5">
        <f t="shared" si="115"/>
        <v>0</v>
      </c>
      <c r="P1497">
        <f t="shared" si="116"/>
        <v>0</v>
      </c>
      <c r="Q1497" s="17" t="s">
        <v>8320</v>
      </c>
      <c r="R1497" t="s">
        <v>8322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5">
        <f t="shared" si="115"/>
        <v>0</v>
      </c>
      <c r="P1498">
        <f t="shared" si="116"/>
        <v>0</v>
      </c>
      <c r="Q1498" s="17" t="s">
        <v>8320</v>
      </c>
      <c r="R1498" t="s">
        <v>8322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5">
        <f t="shared" si="115"/>
        <v>0</v>
      </c>
      <c r="P1499">
        <f t="shared" si="116"/>
        <v>1</v>
      </c>
      <c r="Q1499" s="17" t="s">
        <v>8320</v>
      </c>
      <c r="R1499" t="s">
        <v>8322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5">
        <f t="shared" si="115"/>
        <v>2</v>
      </c>
      <c r="P1500">
        <f t="shared" si="116"/>
        <v>19</v>
      </c>
      <c r="Q1500" s="17" t="s">
        <v>8320</v>
      </c>
      <c r="R1500" t="s">
        <v>8322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5">
        <f t="shared" si="115"/>
        <v>0</v>
      </c>
      <c r="P1501">
        <f t="shared" si="116"/>
        <v>5</v>
      </c>
      <c r="Q1501" s="17" t="s">
        <v>8320</v>
      </c>
      <c r="R1501" t="s">
        <v>8322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5">
        <f t="shared" si="115"/>
        <v>25</v>
      </c>
      <c r="P1502">
        <f t="shared" si="116"/>
        <v>46.73</v>
      </c>
      <c r="Q1502" s="17" t="s">
        <v>8320</v>
      </c>
      <c r="R1502" t="s">
        <v>8322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5">
        <f t="shared" si="115"/>
        <v>166</v>
      </c>
      <c r="P1503">
        <f t="shared" si="116"/>
        <v>97.73</v>
      </c>
      <c r="Q1503" s="17" t="s">
        <v>8336</v>
      </c>
      <c r="R1503" t="s">
        <v>8337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5">
        <f t="shared" si="115"/>
        <v>101</v>
      </c>
      <c r="P1504">
        <f t="shared" si="116"/>
        <v>67.84</v>
      </c>
      <c r="Q1504" s="17" t="s">
        <v>8336</v>
      </c>
      <c r="R1504" t="s">
        <v>8337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5">
        <f t="shared" si="115"/>
        <v>108</v>
      </c>
      <c r="P1505">
        <f t="shared" si="116"/>
        <v>56.98</v>
      </c>
      <c r="Q1505" s="17" t="s">
        <v>8336</v>
      </c>
      <c r="R1505" t="s">
        <v>8337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5">
        <f t="shared" si="115"/>
        <v>278</v>
      </c>
      <c r="P1506">
        <f t="shared" si="116"/>
        <v>67.16</v>
      </c>
      <c r="Q1506" s="17" t="s">
        <v>8336</v>
      </c>
      <c r="R1506" t="s">
        <v>8337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5">
        <f t="shared" si="115"/>
        <v>104</v>
      </c>
      <c r="P1507">
        <f t="shared" si="116"/>
        <v>48.04</v>
      </c>
      <c r="Q1507" s="17" t="s">
        <v>8336</v>
      </c>
      <c r="R1507" t="s">
        <v>8337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5">
        <f t="shared" si="115"/>
        <v>111</v>
      </c>
      <c r="P1508">
        <f t="shared" si="116"/>
        <v>38.86</v>
      </c>
      <c r="Q1508" s="17" t="s">
        <v>8336</v>
      </c>
      <c r="R1508" t="s">
        <v>8337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5">
        <f t="shared" si="115"/>
        <v>215</v>
      </c>
      <c r="P1509">
        <f t="shared" si="116"/>
        <v>78.180000000000007</v>
      </c>
      <c r="Q1509" s="17" t="s">
        <v>8336</v>
      </c>
      <c r="R1509" t="s">
        <v>8337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5">
        <f t="shared" si="115"/>
        <v>111</v>
      </c>
      <c r="P1510">
        <f t="shared" si="116"/>
        <v>97.11</v>
      </c>
      <c r="Q1510" s="17" t="s">
        <v>8336</v>
      </c>
      <c r="R1510" t="s">
        <v>8337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5">
        <f t="shared" si="115"/>
        <v>124</v>
      </c>
      <c r="P1511">
        <f t="shared" si="116"/>
        <v>110.39</v>
      </c>
      <c r="Q1511" s="17" t="s">
        <v>8336</v>
      </c>
      <c r="R1511" t="s">
        <v>8337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5">
        <f t="shared" si="115"/>
        <v>101</v>
      </c>
      <c r="P1512">
        <f t="shared" si="116"/>
        <v>39.92</v>
      </c>
      <c r="Q1512" s="17" t="s">
        <v>8336</v>
      </c>
      <c r="R1512" t="s">
        <v>8337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5">
        <f t="shared" si="115"/>
        <v>112</v>
      </c>
      <c r="P1513">
        <f t="shared" si="116"/>
        <v>75.98</v>
      </c>
      <c r="Q1513" s="17" t="s">
        <v>8336</v>
      </c>
      <c r="R1513" t="s">
        <v>8337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5">
        <f t="shared" si="115"/>
        <v>559</v>
      </c>
      <c r="P1514">
        <f t="shared" si="116"/>
        <v>58.38</v>
      </c>
      <c r="Q1514" s="17" t="s">
        <v>8336</v>
      </c>
      <c r="R1514" t="s">
        <v>8337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5">
        <f t="shared" si="115"/>
        <v>150</v>
      </c>
      <c r="P1515">
        <f t="shared" si="116"/>
        <v>55.82</v>
      </c>
      <c r="Q1515" s="17" t="s">
        <v>8336</v>
      </c>
      <c r="R1515" t="s">
        <v>8337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5">
        <f t="shared" si="115"/>
        <v>106</v>
      </c>
      <c r="P1516">
        <f t="shared" si="116"/>
        <v>151.24</v>
      </c>
      <c r="Q1516" s="17" t="s">
        <v>8336</v>
      </c>
      <c r="R1516" t="s">
        <v>8337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5">
        <f t="shared" si="115"/>
        <v>157</v>
      </c>
      <c r="P1517">
        <f t="shared" si="116"/>
        <v>849.67</v>
      </c>
      <c r="Q1517" s="17" t="s">
        <v>8336</v>
      </c>
      <c r="R1517" t="s">
        <v>8337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5">
        <f t="shared" si="115"/>
        <v>109</v>
      </c>
      <c r="P1518">
        <f t="shared" si="116"/>
        <v>159.24</v>
      </c>
      <c r="Q1518" s="17" t="s">
        <v>8336</v>
      </c>
      <c r="R1518" t="s">
        <v>8337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5">
        <f t="shared" si="115"/>
        <v>162</v>
      </c>
      <c r="P1519">
        <f t="shared" si="116"/>
        <v>39.51</v>
      </c>
      <c r="Q1519" s="17" t="s">
        <v>8336</v>
      </c>
      <c r="R1519" t="s">
        <v>8337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5">
        <f t="shared" si="115"/>
        <v>205</v>
      </c>
      <c r="P1520">
        <f t="shared" si="116"/>
        <v>130.53</v>
      </c>
      <c r="Q1520" s="17" t="s">
        <v>8336</v>
      </c>
      <c r="R1520" t="s">
        <v>8337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5">
        <f t="shared" si="115"/>
        <v>103</v>
      </c>
      <c r="P1521">
        <f t="shared" si="116"/>
        <v>64.16</v>
      </c>
      <c r="Q1521" s="17" t="s">
        <v>8336</v>
      </c>
      <c r="R1521" t="s">
        <v>8337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5">
        <f t="shared" si="115"/>
        <v>103</v>
      </c>
      <c r="P1522">
        <f t="shared" si="116"/>
        <v>111.53</v>
      </c>
      <c r="Q1522" s="17" t="s">
        <v>8336</v>
      </c>
      <c r="R1522" t="s">
        <v>8337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5">
        <f t="shared" si="115"/>
        <v>107</v>
      </c>
      <c r="P1523">
        <f t="shared" si="116"/>
        <v>170.45</v>
      </c>
      <c r="Q1523" s="17" t="s">
        <v>8336</v>
      </c>
      <c r="R1523" t="s">
        <v>8337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5">
        <f t="shared" si="115"/>
        <v>139</v>
      </c>
      <c r="P1524">
        <f t="shared" si="116"/>
        <v>133.74</v>
      </c>
      <c r="Q1524" s="17" t="s">
        <v>8336</v>
      </c>
      <c r="R1524" t="s">
        <v>8337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5">
        <f t="shared" si="115"/>
        <v>125</v>
      </c>
      <c r="P1525">
        <f t="shared" si="116"/>
        <v>95.83</v>
      </c>
      <c r="Q1525" s="17" t="s">
        <v>8336</v>
      </c>
      <c r="R1525" t="s">
        <v>8337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5">
        <f t="shared" si="115"/>
        <v>207</v>
      </c>
      <c r="P1526">
        <f t="shared" si="116"/>
        <v>221.79</v>
      </c>
      <c r="Q1526" s="17" t="s">
        <v>8336</v>
      </c>
      <c r="R1526" t="s">
        <v>8337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5">
        <f t="shared" si="115"/>
        <v>174</v>
      </c>
      <c r="P1527">
        <f t="shared" si="116"/>
        <v>32.32</v>
      </c>
      <c r="Q1527" s="17" t="s">
        <v>8336</v>
      </c>
      <c r="R1527" t="s">
        <v>8337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5">
        <f t="shared" si="115"/>
        <v>120</v>
      </c>
      <c r="P1528">
        <f t="shared" si="116"/>
        <v>98.84</v>
      </c>
      <c r="Q1528" s="17" t="s">
        <v>8336</v>
      </c>
      <c r="R1528" t="s">
        <v>8337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5">
        <f t="shared" si="115"/>
        <v>110</v>
      </c>
      <c r="P1529">
        <f t="shared" si="116"/>
        <v>55.22</v>
      </c>
      <c r="Q1529" s="17" t="s">
        <v>8336</v>
      </c>
      <c r="R1529" t="s">
        <v>8337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5">
        <f t="shared" si="115"/>
        <v>282</v>
      </c>
      <c r="P1530">
        <f t="shared" si="116"/>
        <v>52.79</v>
      </c>
      <c r="Q1530" s="17" t="s">
        <v>8336</v>
      </c>
      <c r="R1530" t="s">
        <v>8337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5">
        <f t="shared" si="115"/>
        <v>101</v>
      </c>
      <c r="P1531">
        <f t="shared" si="116"/>
        <v>135.66999999999999</v>
      </c>
      <c r="Q1531" s="17" t="s">
        <v>8336</v>
      </c>
      <c r="R1531" t="s">
        <v>8337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5">
        <f t="shared" si="115"/>
        <v>135</v>
      </c>
      <c r="P1532">
        <f t="shared" si="116"/>
        <v>53.99</v>
      </c>
      <c r="Q1532" s="17" t="s">
        <v>8336</v>
      </c>
      <c r="R1532" t="s">
        <v>8337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5">
        <f t="shared" si="115"/>
        <v>176</v>
      </c>
      <c r="P1533">
        <f t="shared" si="116"/>
        <v>56.64</v>
      </c>
      <c r="Q1533" s="17" t="s">
        <v>8336</v>
      </c>
      <c r="R1533" t="s">
        <v>8337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5">
        <f t="shared" si="115"/>
        <v>484</v>
      </c>
      <c r="P1534">
        <f t="shared" si="116"/>
        <v>82.32</v>
      </c>
      <c r="Q1534" s="17" t="s">
        <v>8336</v>
      </c>
      <c r="R1534" t="s">
        <v>8337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5">
        <f t="shared" si="115"/>
        <v>145</v>
      </c>
      <c r="P1535">
        <f t="shared" si="116"/>
        <v>88.26</v>
      </c>
      <c r="Q1535" s="17" t="s">
        <v>8336</v>
      </c>
      <c r="R1535" t="s">
        <v>8337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5">
        <f t="shared" si="115"/>
        <v>418</v>
      </c>
      <c r="P1536">
        <f t="shared" si="116"/>
        <v>84.91</v>
      </c>
      <c r="Q1536" s="17" t="s">
        <v>8336</v>
      </c>
      <c r="R1536" t="s">
        <v>8337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5">
        <f t="shared" si="115"/>
        <v>132</v>
      </c>
      <c r="P1537">
        <f t="shared" si="116"/>
        <v>48.15</v>
      </c>
      <c r="Q1537" s="17" t="s">
        <v>8336</v>
      </c>
      <c r="R1537" t="s">
        <v>8337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5">
        <f t="shared" si="115"/>
        <v>250</v>
      </c>
      <c r="P1538">
        <f t="shared" si="116"/>
        <v>66.02</v>
      </c>
      <c r="Q1538" s="17" t="s">
        <v>8336</v>
      </c>
      <c r="R1538" t="s">
        <v>8337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5">
        <f t="shared" ref="O1539:O1602" si="120">ROUND(E1539/D1539*100,0)</f>
        <v>180</v>
      </c>
      <c r="P1539">
        <f t="shared" ref="P1539:P1602" si="121">IFERROR(ROUND(E1539/L1539,2),0)</f>
        <v>96.38</v>
      </c>
      <c r="Q1539" s="17" t="s">
        <v>8336</v>
      </c>
      <c r="R1539" t="s">
        <v>8337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5">
        <f t="shared" si="120"/>
        <v>103</v>
      </c>
      <c r="P1540">
        <f t="shared" si="121"/>
        <v>156.16999999999999</v>
      </c>
      <c r="Q1540" s="17" t="s">
        <v>8336</v>
      </c>
      <c r="R1540" t="s">
        <v>8337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5">
        <f t="shared" si="120"/>
        <v>136</v>
      </c>
      <c r="P1541">
        <f t="shared" si="121"/>
        <v>95.76</v>
      </c>
      <c r="Q1541" s="17" t="s">
        <v>8336</v>
      </c>
      <c r="R1541" t="s">
        <v>8337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5">
        <f t="shared" si="120"/>
        <v>118</v>
      </c>
      <c r="P1542">
        <f t="shared" si="121"/>
        <v>180.41</v>
      </c>
      <c r="Q1542" s="17" t="s">
        <v>8336</v>
      </c>
      <c r="R1542" t="s">
        <v>8337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5">
        <f t="shared" si="120"/>
        <v>0</v>
      </c>
      <c r="P1543">
        <f t="shared" si="121"/>
        <v>3</v>
      </c>
      <c r="Q1543" s="17" t="s">
        <v>8336</v>
      </c>
      <c r="R1543" t="s">
        <v>8341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5">
        <f t="shared" si="120"/>
        <v>4</v>
      </c>
      <c r="P1544">
        <f t="shared" si="121"/>
        <v>20</v>
      </c>
      <c r="Q1544" s="17" t="s">
        <v>8336</v>
      </c>
      <c r="R1544" t="s">
        <v>8341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5">
        <f t="shared" si="120"/>
        <v>0</v>
      </c>
      <c r="P1545">
        <f t="shared" si="121"/>
        <v>10</v>
      </c>
      <c r="Q1545" s="17" t="s">
        <v>8336</v>
      </c>
      <c r="R1545" t="s">
        <v>8341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5">
        <f t="shared" si="120"/>
        <v>0</v>
      </c>
      <c r="P1546">
        <f t="shared" si="121"/>
        <v>0</v>
      </c>
      <c r="Q1546" s="17" t="s">
        <v>8336</v>
      </c>
      <c r="R1546" t="s">
        <v>8341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5">
        <f t="shared" si="120"/>
        <v>0</v>
      </c>
      <c r="P1547">
        <f t="shared" si="121"/>
        <v>1</v>
      </c>
      <c r="Q1547" s="17" t="s">
        <v>8336</v>
      </c>
      <c r="R1547" t="s">
        <v>8341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5">
        <f t="shared" si="120"/>
        <v>29</v>
      </c>
      <c r="P1548">
        <f t="shared" si="121"/>
        <v>26.27</v>
      </c>
      <c r="Q1548" s="17" t="s">
        <v>8336</v>
      </c>
      <c r="R1548" t="s">
        <v>8341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5">
        <f t="shared" si="120"/>
        <v>0</v>
      </c>
      <c r="P1549">
        <f t="shared" si="121"/>
        <v>0</v>
      </c>
      <c r="Q1549" s="17" t="s">
        <v>8336</v>
      </c>
      <c r="R1549" t="s">
        <v>8341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5">
        <f t="shared" si="120"/>
        <v>9</v>
      </c>
      <c r="P1550">
        <f t="shared" si="121"/>
        <v>60</v>
      </c>
      <c r="Q1550" s="17" t="s">
        <v>8336</v>
      </c>
      <c r="R1550" t="s">
        <v>8341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5">
        <f t="shared" si="120"/>
        <v>34</v>
      </c>
      <c r="P1551">
        <f t="shared" si="121"/>
        <v>28.33</v>
      </c>
      <c r="Q1551" s="17" t="s">
        <v>8336</v>
      </c>
      <c r="R1551" t="s">
        <v>8341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5">
        <f t="shared" si="120"/>
        <v>13</v>
      </c>
      <c r="P1552">
        <f t="shared" si="121"/>
        <v>14.43</v>
      </c>
      <c r="Q1552" s="17" t="s">
        <v>8336</v>
      </c>
      <c r="R1552" t="s">
        <v>8341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5">
        <f t="shared" si="120"/>
        <v>0</v>
      </c>
      <c r="P1553">
        <f t="shared" si="121"/>
        <v>0</v>
      </c>
      <c r="Q1553" s="17" t="s">
        <v>8336</v>
      </c>
      <c r="R1553" t="s">
        <v>8341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5">
        <f t="shared" si="120"/>
        <v>49</v>
      </c>
      <c r="P1554">
        <f t="shared" si="121"/>
        <v>132.19</v>
      </c>
      <c r="Q1554" s="17" t="s">
        <v>8336</v>
      </c>
      <c r="R1554" t="s">
        <v>8341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5">
        <f t="shared" si="120"/>
        <v>0</v>
      </c>
      <c r="P1555">
        <f t="shared" si="121"/>
        <v>0</v>
      </c>
      <c r="Q1555" s="17" t="s">
        <v>8336</v>
      </c>
      <c r="R1555" t="s">
        <v>8341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5">
        <f t="shared" si="120"/>
        <v>0</v>
      </c>
      <c r="P1556">
        <f t="shared" si="121"/>
        <v>0</v>
      </c>
      <c r="Q1556" s="17" t="s">
        <v>8336</v>
      </c>
      <c r="R1556" t="s">
        <v>8341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5">
        <f t="shared" si="120"/>
        <v>0</v>
      </c>
      <c r="P1557">
        <f t="shared" si="121"/>
        <v>0</v>
      </c>
      <c r="Q1557" s="17" t="s">
        <v>8336</v>
      </c>
      <c r="R1557" t="s">
        <v>8341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5">
        <f t="shared" si="120"/>
        <v>45</v>
      </c>
      <c r="P1558">
        <f t="shared" si="121"/>
        <v>56.42</v>
      </c>
      <c r="Q1558" s="17" t="s">
        <v>8336</v>
      </c>
      <c r="R1558" t="s">
        <v>8341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5">
        <f t="shared" si="120"/>
        <v>4</v>
      </c>
      <c r="P1559">
        <f t="shared" si="121"/>
        <v>100</v>
      </c>
      <c r="Q1559" s="17" t="s">
        <v>8336</v>
      </c>
      <c r="R1559" t="s">
        <v>8341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5">
        <f t="shared" si="120"/>
        <v>5</v>
      </c>
      <c r="P1560">
        <f t="shared" si="121"/>
        <v>11.67</v>
      </c>
      <c r="Q1560" s="17" t="s">
        <v>8336</v>
      </c>
      <c r="R1560" t="s">
        <v>8341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5">
        <f t="shared" si="120"/>
        <v>0</v>
      </c>
      <c r="P1561">
        <f t="shared" si="121"/>
        <v>50</v>
      </c>
      <c r="Q1561" s="17" t="s">
        <v>8336</v>
      </c>
      <c r="R1561" t="s">
        <v>8341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5">
        <f t="shared" si="120"/>
        <v>4</v>
      </c>
      <c r="P1562">
        <f t="shared" si="121"/>
        <v>23.5</v>
      </c>
      <c r="Q1562" s="17" t="s">
        <v>8336</v>
      </c>
      <c r="R1562" t="s">
        <v>8341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5">
        <f t="shared" si="120"/>
        <v>1</v>
      </c>
      <c r="P1563">
        <f t="shared" si="121"/>
        <v>67</v>
      </c>
      <c r="Q1563" s="17" t="s">
        <v>8320</v>
      </c>
      <c r="R1563" t="s">
        <v>8342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5">
        <f t="shared" si="120"/>
        <v>0</v>
      </c>
      <c r="P1564">
        <f t="shared" si="121"/>
        <v>0</v>
      </c>
      <c r="Q1564" s="17" t="s">
        <v>8320</v>
      </c>
      <c r="R1564" t="s">
        <v>8342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5">
        <f t="shared" si="120"/>
        <v>1</v>
      </c>
      <c r="P1565">
        <f t="shared" si="121"/>
        <v>42.5</v>
      </c>
      <c r="Q1565" s="17" t="s">
        <v>8320</v>
      </c>
      <c r="R1565" t="s">
        <v>8342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5">
        <f t="shared" si="120"/>
        <v>0</v>
      </c>
      <c r="P1566">
        <f t="shared" si="121"/>
        <v>10</v>
      </c>
      <c r="Q1566" s="17" t="s">
        <v>8320</v>
      </c>
      <c r="R1566" t="s">
        <v>8342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5">
        <f t="shared" si="120"/>
        <v>3</v>
      </c>
      <c r="P1567">
        <f t="shared" si="121"/>
        <v>100</v>
      </c>
      <c r="Q1567" s="17" t="s">
        <v>8320</v>
      </c>
      <c r="R1567" t="s">
        <v>8342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5">
        <f t="shared" si="120"/>
        <v>21</v>
      </c>
      <c r="P1568">
        <f t="shared" si="121"/>
        <v>108.05</v>
      </c>
      <c r="Q1568" s="17" t="s">
        <v>8320</v>
      </c>
      <c r="R1568" t="s">
        <v>8342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5">
        <f t="shared" si="120"/>
        <v>4</v>
      </c>
      <c r="P1569">
        <f t="shared" si="121"/>
        <v>26.92</v>
      </c>
      <c r="Q1569" s="17" t="s">
        <v>8320</v>
      </c>
      <c r="R1569" t="s">
        <v>8342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5">
        <f t="shared" si="120"/>
        <v>14</v>
      </c>
      <c r="P1570">
        <f t="shared" si="121"/>
        <v>155</v>
      </c>
      <c r="Q1570" s="17" t="s">
        <v>8320</v>
      </c>
      <c r="R1570" t="s">
        <v>8342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5">
        <f t="shared" si="120"/>
        <v>0</v>
      </c>
      <c r="P1571">
        <f t="shared" si="121"/>
        <v>0</v>
      </c>
      <c r="Q1571" s="17" t="s">
        <v>8320</v>
      </c>
      <c r="R1571" t="s">
        <v>8342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5">
        <f t="shared" si="120"/>
        <v>41</v>
      </c>
      <c r="P1572">
        <f t="shared" si="121"/>
        <v>47.77</v>
      </c>
      <c r="Q1572" s="17" t="s">
        <v>8320</v>
      </c>
      <c r="R1572" t="s">
        <v>8342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5">
        <f t="shared" si="120"/>
        <v>1</v>
      </c>
      <c r="P1573">
        <f t="shared" si="121"/>
        <v>20</v>
      </c>
      <c r="Q1573" s="17" t="s">
        <v>8320</v>
      </c>
      <c r="R1573" t="s">
        <v>8342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5">
        <f t="shared" si="120"/>
        <v>5</v>
      </c>
      <c r="P1574">
        <f t="shared" si="121"/>
        <v>41.67</v>
      </c>
      <c r="Q1574" s="17" t="s">
        <v>8320</v>
      </c>
      <c r="R1574" t="s">
        <v>8342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5">
        <f t="shared" si="120"/>
        <v>2</v>
      </c>
      <c r="P1575">
        <f t="shared" si="121"/>
        <v>74.33</v>
      </c>
      <c r="Q1575" s="17" t="s">
        <v>8320</v>
      </c>
      <c r="R1575" t="s">
        <v>8342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5">
        <f t="shared" si="120"/>
        <v>5</v>
      </c>
      <c r="P1576">
        <f t="shared" si="121"/>
        <v>84.33</v>
      </c>
      <c r="Q1576" s="17" t="s">
        <v>8320</v>
      </c>
      <c r="R1576" t="s">
        <v>8342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5">
        <f t="shared" si="120"/>
        <v>23</v>
      </c>
      <c r="P1577">
        <f t="shared" si="121"/>
        <v>65.459999999999994</v>
      </c>
      <c r="Q1577" s="17" t="s">
        <v>8320</v>
      </c>
      <c r="R1577" t="s">
        <v>8342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5">
        <f t="shared" si="120"/>
        <v>13</v>
      </c>
      <c r="P1578">
        <f t="shared" si="121"/>
        <v>65</v>
      </c>
      <c r="Q1578" s="17" t="s">
        <v>8320</v>
      </c>
      <c r="R1578" t="s">
        <v>8342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5">
        <f t="shared" si="120"/>
        <v>1</v>
      </c>
      <c r="P1579">
        <f t="shared" si="121"/>
        <v>27.5</v>
      </c>
      <c r="Q1579" s="17" t="s">
        <v>8320</v>
      </c>
      <c r="R1579" t="s">
        <v>8342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5">
        <f t="shared" si="120"/>
        <v>11</v>
      </c>
      <c r="P1580">
        <f t="shared" si="121"/>
        <v>51.25</v>
      </c>
      <c r="Q1580" s="17" t="s">
        <v>8320</v>
      </c>
      <c r="R1580" t="s">
        <v>8342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5">
        <f t="shared" si="120"/>
        <v>1</v>
      </c>
      <c r="P1581">
        <f t="shared" si="121"/>
        <v>14</v>
      </c>
      <c r="Q1581" s="17" t="s">
        <v>8320</v>
      </c>
      <c r="R1581" t="s">
        <v>8342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5">
        <f t="shared" si="120"/>
        <v>0</v>
      </c>
      <c r="P1582">
        <f t="shared" si="121"/>
        <v>0</v>
      </c>
      <c r="Q1582" s="17" t="s">
        <v>8320</v>
      </c>
      <c r="R1582" t="s">
        <v>8342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5">
        <f t="shared" si="120"/>
        <v>1</v>
      </c>
      <c r="P1583">
        <f t="shared" si="121"/>
        <v>5</v>
      </c>
      <c r="Q1583" s="17" t="s">
        <v>8336</v>
      </c>
      <c r="R1583" t="s">
        <v>8343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5">
        <f t="shared" si="120"/>
        <v>9</v>
      </c>
      <c r="P1584">
        <f t="shared" si="121"/>
        <v>31</v>
      </c>
      <c r="Q1584" s="17" t="s">
        <v>8336</v>
      </c>
      <c r="R1584" t="s">
        <v>8343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5">
        <f t="shared" si="120"/>
        <v>0</v>
      </c>
      <c r="P1585">
        <f t="shared" si="121"/>
        <v>15</v>
      </c>
      <c r="Q1585" s="17" t="s">
        <v>8336</v>
      </c>
      <c r="R1585" t="s">
        <v>8343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5">
        <f t="shared" si="120"/>
        <v>0</v>
      </c>
      <c r="P1586">
        <f t="shared" si="121"/>
        <v>0</v>
      </c>
      <c r="Q1586" s="17" t="s">
        <v>8336</v>
      </c>
      <c r="R1586" t="s">
        <v>8343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5">
        <f t="shared" si="120"/>
        <v>79</v>
      </c>
      <c r="P1587">
        <f t="shared" si="121"/>
        <v>131.66999999999999</v>
      </c>
      <c r="Q1587" s="17" t="s">
        <v>8336</v>
      </c>
      <c r="R1587" t="s">
        <v>8343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5">
        <f t="shared" si="120"/>
        <v>0</v>
      </c>
      <c r="P1588">
        <f t="shared" si="121"/>
        <v>0</v>
      </c>
      <c r="Q1588" s="17" t="s">
        <v>8336</v>
      </c>
      <c r="R1588" t="s">
        <v>8343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5">
        <f t="shared" si="120"/>
        <v>0</v>
      </c>
      <c r="P1589">
        <f t="shared" si="121"/>
        <v>1</v>
      </c>
      <c r="Q1589" s="17" t="s">
        <v>8336</v>
      </c>
      <c r="R1589" t="s">
        <v>8343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5">
        <f t="shared" si="120"/>
        <v>0</v>
      </c>
      <c r="P1590">
        <f t="shared" si="121"/>
        <v>0</v>
      </c>
      <c r="Q1590" s="17" t="s">
        <v>8336</v>
      </c>
      <c r="R1590" t="s">
        <v>8343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5">
        <f t="shared" si="120"/>
        <v>0</v>
      </c>
      <c r="P1591">
        <f t="shared" si="121"/>
        <v>0</v>
      </c>
      <c r="Q1591" s="17" t="s">
        <v>8336</v>
      </c>
      <c r="R1591" t="s">
        <v>8343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5">
        <f t="shared" si="120"/>
        <v>2</v>
      </c>
      <c r="P1592">
        <f t="shared" si="121"/>
        <v>510</v>
      </c>
      <c r="Q1592" s="17" t="s">
        <v>8336</v>
      </c>
      <c r="R1592" t="s">
        <v>8343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5">
        <f t="shared" si="120"/>
        <v>29</v>
      </c>
      <c r="P1593">
        <f t="shared" si="121"/>
        <v>44.48</v>
      </c>
      <c r="Q1593" s="17" t="s">
        <v>8336</v>
      </c>
      <c r="R1593" t="s">
        <v>8343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5">
        <f t="shared" si="120"/>
        <v>0</v>
      </c>
      <c r="P1594">
        <f t="shared" si="121"/>
        <v>0</v>
      </c>
      <c r="Q1594" s="17" t="s">
        <v>8336</v>
      </c>
      <c r="R1594" t="s">
        <v>8343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5">
        <f t="shared" si="120"/>
        <v>0</v>
      </c>
      <c r="P1595">
        <f t="shared" si="121"/>
        <v>1</v>
      </c>
      <c r="Q1595" s="17" t="s">
        <v>8336</v>
      </c>
      <c r="R1595" t="s">
        <v>8343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5">
        <f t="shared" si="120"/>
        <v>21</v>
      </c>
      <c r="P1596">
        <f t="shared" si="121"/>
        <v>20.5</v>
      </c>
      <c r="Q1596" s="17" t="s">
        <v>8336</v>
      </c>
      <c r="R1596" t="s">
        <v>8343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5">
        <f t="shared" si="120"/>
        <v>0</v>
      </c>
      <c r="P1597">
        <f t="shared" si="121"/>
        <v>40</v>
      </c>
      <c r="Q1597" s="17" t="s">
        <v>8336</v>
      </c>
      <c r="R1597" t="s">
        <v>8343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5">
        <f t="shared" si="120"/>
        <v>2</v>
      </c>
      <c r="P1598">
        <f t="shared" si="121"/>
        <v>25</v>
      </c>
      <c r="Q1598" s="17" t="s">
        <v>8336</v>
      </c>
      <c r="R1598" t="s">
        <v>8343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5">
        <f t="shared" si="120"/>
        <v>0</v>
      </c>
      <c r="P1599">
        <f t="shared" si="121"/>
        <v>0</v>
      </c>
      <c r="Q1599" s="17" t="s">
        <v>8336</v>
      </c>
      <c r="R1599" t="s">
        <v>8343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5">
        <f t="shared" si="120"/>
        <v>0</v>
      </c>
      <c r="P1600">
        <f t="shared" si="121"/>
        <v>1</v>
      </c>
      <c r="Q1600" s="17" t="s">
        <v>8336</v>
      </c>
      <c r="R1600" t="s">
        <v>8343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5">
        <f t="shared" si="120"/>
        <v>0</v>
      </c>
      <c r="P1601">
        <f t="shared" si="121"/>
        <v>0</v>
      </c>
      <c r="Q1601" s="17" t="s">
        <v>8336</v>
      </c>
      <c r="R1601" t="s">
        <v>8343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5">
        <f t="shared" si="120"/>
        <v>7</v>
      </c>
      <c r="P1602">
        <f t="shared" si="121"/>
        <v>40.78</v>
      </c>
      <c r="Q1602" s="17" t="s">
        <v>8336</v>
      </c>
      <c r="R1602" t="s">
        <v>8343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5">
        <f t="shared" ref="O1603:O1666" si="125">ROUND(E1603/D1603*100,0)</f>
        <v>108</v>
      </c>
      <c r="P1603">
        <f t="shared" ref="P1603:P1666" si="126">IFERROR(ROUND(E1603/L1603,2),0)</f>
        <v>48.33</v>
      </c>
      <c r="Q1603" s="17" t="s">
        <v>8323</v>
      </c>
      <c r="R1603" t="s">
        <v>8324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5">
        <f t="shared" si="125"/>
        <v>100</v>
      </c>
      <c r="P1604">
        <f t="shared" si="126"/>
        <v>46.95</v>
      </c>
      <c r="Q1604" s="17" t="s">
        <v>8323</v>
      </c>
      <c r="R1604" t="s">
        <v>8324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5">
        <f t="shared" si="125"/>
        <v>100</v>
      </c>
      <c r="P1605">
        <f t="shared" si="126"/>
        <v>66.69</v>
      </c>
      <c r="Q1605" s="17" t="s">
        <v>8323</v>
      </c>
      <c r="R1605" t="s">
        <v>8324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5">
        <f t="shared" si="125"/>
        <v>122</v>
      </c>
      <c r="P1606">
        <f t="shared" si="126"/>
        <v>48.84</v>
      </c>
      <c r="Q1606" s="17" t="s">
        <v>8323</v>
      </c>
      <c r="R1606" t="s">
        <v>8324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5">
        <f t="shared" si="125"/>
        <v>101</v>
      </c>
      <c r="P1607">
        <f t="shared" si="126"/>
        <v>137.31</v>
      </c>
      <c r="Q1607" s="17" t="s">
        <v>8323</v>
      </c>
      <c r="R1607" t="s">
        <v>8324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5">
        <f t="shared" si="125"/>
        <v>101</v>
      </c>
      <c r="P1608">
        <f t="shared" si="126"/>
        <v>87.83</v>
      </c>
      <c r="Q1608" s="17" t="s">
        <v>8323</v>
      </c>
      <c r="R1608" t="s">
        <v>8324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5">
        <f t="shared" si="125"/>
        <v>145</v>
      </c>
      <c r="P1609">
        <f t="shared" si="126"/>
        <v>70.790000000000006</v>
      </c>
      <c r="Q1609" s="17" t="s">
        <v>8323</v>
      </c>
      <c r="R1609" t="s">
        <v>8324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5">
        <f t="shared" si="125"/>
        <v>101</v>
      </c>
      <c r="P1610">
        <f t="shared" si="126"/>
        <v>52.83</v>
      </c>
      <c r="Q1610" s="17" t="s">
        <v>8323</v>
      </c>
      <c r="R1610" t="s">
        <v>8324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5">
        <f t="shared" si="125"/>
        <v>118</v>
      </c>
      <c r="P1611">
        <f t="shared" si="126"/>
        <v>443.75</v>
      </c>
      <c r="Q1611" s="17" t="s">
        <v>8323</v>
      </c>
      <c r="R1611" t="s">
        <v>8324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5">
        <f t="shared" si="125"/>
        <v>272</v>
      </c>
      <c r="P1612">
        <f t="shared" si="126"/>
        <v>48.54</v>
      </c>
      <c r="Q1612" s="17" t="s">
        <v>8323</v>
      </c>
      <c r="R1612" t="s">
        <v>8324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5">
        <f t="shared" si="125"/>
        <v>125</v>
      </c>
      <c r="P1613">
        <f t="shared" si="126"/>
        <v>37.07</v>
      </c>
      <c r="Q1613" s="17" t="s">
        <v>8323</v>
      </c>
      <c r="R1613" t="s">
        <v>8324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5">
        <f t="shared" si="125"/>
        <v>110</v>
      </c>
      <c r="P1614">
        <f t="shared" si="126"/>
        <v>50</v>
      </c>
      <c r="Q1614" s="17" t="s">
        <v>8323</v>
      </c>
      <c r="R1614" t="s">
        <v>8324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5">
        <f t="shared" si="125"/>
        <v>102</v>
      </c>
      <c r="P1615">
        <f t="shared" si="126"/>
        <v>39.04</v>
      </c>
      <c r="Q1615" s="17" t="s">
        <v>8323</v>
      </c>
      <c r="R1615" t="s">
        <v>8324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5">
        <f t="shared" si="125"/>
        <v>103</v>
      </c>
      <c r="P1616">
        <f t="shared" si="126"/>
        <v>66.69</v>
      </c>
      <c r="Q1616" s="17" t="s">
        <v>8323</v>
      </c>
      <c r="R1616" t="s">
        <v>8324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5">
        <f t="shared" si="125"/>
        <v>114</v>
      </c>
      <c r="P1617">
        <f t="shared" si="126"/>
        <v>67.13</v>
      </c>
      <c r="Q1617" s="17" t="s">
        <v>8323</v>
      </c>
      <c r="R1617" t="s">
        <v>8324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5">
        <f t="shared" si="125"/>
        <v>104</v>
      </c>
      <c r="P1618">
        <f t="shared" si="126"/>
        <v>66.37</v>
      </c>
      <c r="Q1618" s="17" t="s">
        <v>8323</v>
      </c>
      <c r="R1618" t="s">
        <v>8324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5">
        <f t="shared" si="125"/>
        <v>146</v>
      </c>
      <c r="P1619">
        <f t="shared" si="126"/>
        <v>64.62</v>
      </c>
      <c r="Q1619" s="17" t="s">
        <v>8323</v>
      </c>
      <c r="R1619" t="s">
        <v>8324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5">
        <f t="shared" si="125"/>
        <v>105</v>
      </c>
      <c r="P1620">
        <f t="shared" si="126"/>
        <v>58.37</v>
      </c>
      <c r="Q1620" s="17" t="s">
        <v>8323</v>
      </c>
      <c r="R1620" t="s">
        <v>8324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5">
        <f t="shared" si="125"/>
        <v>133</v>
      </c>
      <c r="P1621">
        <f t="shared" si="126"/>
        <v>86.96</v>
      </c>
      <c r="Q1621" s="17" t="s">
        <v>8323</v>
      </c>
      <c r="R1621" t="s">
        <v>8324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5">
        <f t="shared" si="125"/>
        <v>113</v>
      </c>
      <c r="P1622">
        <f t="shared" si="126"/>
        <v>66.47</v>
      </c>
      <c r="Q1622" s="17" t="s">
        <v>8323</v>
      </c>
      <c r="R1622" t="s">
        <v>8324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5">
        <f t="shared" si="125"/>
        <v>121</v>
      </c>
      <c r="P1623">
        <f t="shared" si="126"/>
        <v>163.78</v>
      </c>
      <c r="Q1623" s="17" t="s">
        <v>8323</v>
      </c>
      <c r="R1623" t="s">
        <v>8324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5">
        <f t="shared" si="125"/>
        <v>102</v>
      </c>
      <c r="P1624">
        <f t="shared" si="126"/>
        <v>107.98</v>
      </c>
      <c r="Q1624" s="17" t="s">
        <v>8323</v>
      </c>
      <c r="R1624" t="s">
        <v>8324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5">
        <f t="shared" si="125"/>
        <v>101</v>
      </c>
      <c r="P1625">
        <f t="shared" si="126"/>
        <v>42.11</v>
      </c>
      <c r="Q1625" s="17" t="s">
        <v>8323</v>
      </c>
      <c r="R1625" t="s">
        <v>8324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5">
        <f t="shared" si="125"/>
        <v>118</v>
      </c>
      <c r="P1626">
        <f t="shared" si="126"/>
        <v>47.2</v>
      </c>
      <c r="Q1626" s="17" t="s">
        <v>8323</v>
      </c>
      <c r="R1626" t="s">
        <v>8324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5">
        <f t="shared" si="125"/>
        <v>155</v>
      </c>
      <c r="P1627">
        <f t="shared" si="126"/>
        <v>112.02</v>
      </c>
      <c r="Q1627" s="17" t="s">
        <v>8323</v>
      </c>
      <c r="R1627" t="s">
        <v>8324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5">
        <f t="shared" si="125"/>
        <v>101</v>
      </c>
      <c r="P1628">
        <f t="shared" si="126"/>
        <v>74.95</v>
      </c>
      <c r="Q1628" s="17" t="s">
        <v>8323</v>
      </c>
      <c r="R1628" t="s">
        <v>8324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5">
        <f t="shared" si="125"/>
        <v>117</v>
      </c>
      <c r="P1629">
        <f t="shared" si="126"/>
        <v>61.58</v>
      </c>
      <c r="Q1629" s="17" t="s">
        <v>8323</v>
      </c>
      <c r="R1629" t="s">
        <v>8324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5">
        <f t="shared" si="125"/>
        <v>101</v>
      </c>
      <c r="P1630">
        <f t="shared" si="126"/>
        <v>45.88</v>
      </c>
      <c r="Q1630" s="17" t="s">
        <v>8323</v>
      </c>
      <c r="R1630" t="s">
        <v>8324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5">
        <f t="shared" si="125"/>
        <v>104</v>
      </c>
      <c r="P1631">
        <f t="shared" si="126"/>
        <v>75.849999999999994</v>
      </c>
      <c r="Q1631" s="17" t="s">
        <v>8323</v>
      </c>
      <c r="R1631" t="s">
        <v>8324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5">
        <f t="shared" si="125"/>
        <v>265</v>
      </c>
      <c r="P1632">
        <f t="shared" si="126"/>
        <v>84.21</v>
      </c>
      <c r="Q1632" s="17" t="s">
        <v>8323</v>
      </c>
      <c r="R1632" t="s">
        <v>8324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5">
        <f t="shared" si="125"/>
        <v>156</v>
      </c>
      <c r="P1633">
        <f t="shared" si="126"/>
        <v>117.23</v>
      </c>
      <c r="Q1633" s="17" t="s">
        <v>8323</v>
      </c>
      <c r="R1633" t="s">
        <v>8324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5">
        <f t="shared" si="125"/>
        <v>102</v>
      </c>
      <c r="P1634">
        <f t="shared" si="126"/>
        <v>86.49</v>
      </c>
      <c r="Q1634" s="17" t="s">
        <v>8323</v>
      </c>
      <c r="R1634" t="s">
        <v>8324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5">
        <f t="shared" si="125"/>
        <v>100</v>
      </c>
      <c r="P1635">
        <f t="shared" si="126"/>
        <v>172.41</v>
      </c>
      <c r="Q1635" s="17" t="s">
        <v>8323</v>
      </c>
      <c r="R1635" t="s">
        <v>8324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5">
        <f t="shared" si="125"/>
        <v>101</v>
      </c>
      <c r="P1636">
        <f t="shared" si="126"/>
        <v>62.81</v>
      </c>
      <c r="Q1636" s="17" t="s">
        <v>8323</v>
      </c>
      <c r="R1636" t="s">
        <v>8324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5">
        <f t="shared" si="125"/>
        <v>125</v>
      </c>
      <c r="P1637">
        <f t="shared" si="126"/>
        <v>67.73</v>
      </c>
      <c r="Q1637" s="17" t="s">
        <v>8323</v>
      </c>
      <c r="R1637" t="s">
        <v>8324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5">
        <f t="shared" si="125"/>
        <v>104</v>
      </c>
      <c r="P1638">
        <f t="shared" si="126"/>
        <v>53.56</v>
      </c>
      <c r="Q1638" s="17" t="s">
        <v>8323</v>
      </c>
      <c r="R1638" t="s">
        <v>8324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5">
        <f t="shared" si="125"/>
        <v>104</v>
      </c>
      <c r="P1639">
        <f t="shared" si="126"/>
        <v>34.6</v>
      </c>
      <c r="Q1639" s="17" t="s">
        <v>8323</v>
      </c>
      <c r="R1639" t="s">
        <v>8324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5">
        <f t="shared" si="125"/>
        <v>105</v>
      </c>
      <c r="P1640">
        <f t="shared" si="126"/>
        <v>38.89</v>
      </c>
      <c r="Q1640" s="17" t="s">
        <v>8323</v>
      </c>
      <c r="R1640" t="s">
        <v>8324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5">
        <f t="shared" si="125"/>
        <v>100</v>
      </c>
      <c r="P1641">
        <f t="shared" si="126"/>
        <v>94.74</v>
      </c>
      <c r="Q1641" s="17" t="s">
        <v>8323</v>
      </c>
      <c r="R1641" t="s">
        <v>8324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5">
        <f t="shared" si="125"/>
        <v>170</v>
      </c>
      <c r="P1642">
        <f t="shared" si="126"/>
        <v>39.97</v>
      </c>
      <c r="Q1642" s="17" t="s">
        <v>8323</v>
      </c>
      <c r="R1642" t="s">
        <v>8324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5">
        <f t="shared" si="125"/>
        <v>101</v>
      </c>
      <c r="P1643">
        <f t="shared" si="126"/>
        <v>97.5</v>
      </c>
      <c r="Q1643" s="17" t="s">
        <v>8323</v>
      </c>
      <c r="R1643" t="s">
        <v>8344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5">
        <f t="shared" si="125"/>
        <v>100</v>
      </c>
      <c r="P1644">
        <f t="shared" si="126"/>
        <v>42.86</v>
      </c>
      <c r="Q1644" s="17" t="s">
        <v>8323</v>
      </c>
      <c r="R1644" t="s">
        <v>8344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5">
        <f t="shared" si="125"/>
        <v>125</v>
      </c>
      <c r="P1645">
        <f t="shared" si="126"/>
        <v>168.51</v>
      </c>
      <c r="Q1645" s="17" t="s">
        <v>8323</v>
      </c>
      <c r="R1645" t="s">
        <v>8344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5">
        <f t="shared" si="125"/>
        <v>110</v>
      </c>
      <c r="P1646">
        <f t="shared" si="126"/>
        <v>85.55</v>
      </c>
      <c r="Q1646" s="17" t="s">
        <v>8323</v>
      </c>
      <c r="R1646" t="s">
        <v>8344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5">
        <f t="shared" si="125"/>
        <v>111</v>
      </c>
      <c r="P1647">
        <f t="shared" si="126"/>
        <v>554</v>
      </c>
      <c r="Q1647" s="17" t="s">
        <v>8323</v>
      </c>
      <c r="R1647" t="s">
        <v>8344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5">
        <f t="shared" si="125"/>
        <v>110</v>
      </c>
      <c r="P1648">
        <f t="shared" si="126"/>
        <v>26.55</v>
      </c>
      <c r="Q1648" s="17" t="s">
        <v>8323</v>
      </c>
      <c r="R1648" t="s">
        <v>8344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5">
        <f t="shared" si="125"/>
        <v>105</v>
      </c>
      <c r="P1649">
        <f t="shared" si="126"/>
        <v>113.83</v>
      </c>
      <c r="Q1649" s="17" t="s">
        <v>8323</v>
      </c>
      <c r="R1649" t="s">
        <v>8344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5">
        <f t="shared" si="125"/>
        <v>125</v>
      </c>
      <c r="P1650">
        <f t="shared" si="126"/>
        <v>32.01</v>
      </c>
      <c r="Q1650" s="17" t="s">
        <v>8323</v>
      </c>
      <c r="R1650" t="s">
        <v>8344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5">
        <f t="shared" si="125"/>
        <v>101</v>
      </c>
      <c r="P1651">
        <f t="shared" si="126"/>
        <v>47.19</v>
      </c>
      <c r="Q1651" s="17" t="s">
        <v>8323</v>
      </c>
      <c r="R1651" t="s">
        <v>8344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5">
        <f t="shared" si="125"/>
        <v>142</v>
      </c>
      <c r="P1652">
        <f t="shared" si="126"/>
        <v>88.47</v>
      </c>
      <c r="Q1652" s="17" t="s">
        <v>8323</v>
      </c>
      <c r="R1652" t="s">
        <v>8344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5">
        <f t="shared" si="125"/>
        <v>101</v>
      </c>
      <c r="P1653">
        <f t="shared" si="126"/>
        <v>100.75</v>
      </c>
      <c r="Q1653" s="17" t="s">
        <v>8323</v>
      </c>
      <c r="R1653" t="s">
        <v>8344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5">
        <f t="shared" si="125"/>
        <v>101</v>
      </c>
      <c r="P1654">
        <f t="shared" si="126"/>
        <v>64.709999999999994</v>
      </c>
      <c r="Q1654" s="17" t="s">
        <v>8323</v>
      </c>
      <c r="R1654" t="s">
        <v>8344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5">
        <f t="shared" si="125"/>
        <v>174</v>
      </c>
      <c r="P1655">
        <f t="shared" si="126"/>
        <v>51.85</v>
      </c>
      <c r="Q1655" s="17" t="s">
        <v>8323</v>
      </c>
      <c r="R1655" t="s">
        <v>8344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5">
        <f t="shared" si="125"/>
        <v>120</v>
      </c>
      <c r="P1656">
        <f t="shared" si="126"/>
        <v>38.79</v>
      </c>
      <c r="Q1656" s="17" t="s">
        <v>8323</v>
      </c>
      <c r="R1656" t="s">
        <v>8344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5">
        <f t="shared" si="125"/>
        <v>143</v>
      </c>
      <c r="P1657">
        <f t="shared" si="126"/>
        <v>44.65</v>
      </c>
      <c r="Q1657" s="17" t="s">
        <v>8323</v>
      </c>
      <c r="R1657" t="s">
        <v>8344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5">
        <f t="shared" si="125"/>
        <v>100</v>
      </c>
      <c r="P1658">
        <f t="shared" si="126"/>
        <v>156.77000000000001</v>
      </c>
      <c r="Q1658" s="17" t="s">
        <v>8323</v>
      </c>
      <c r="R1658" t="s">
        <v>8344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5">
        <f t="shared" si="125"/>
        <v>105</v>
      </c>
      <c r="P1659">
        <f t="shared" si="126"/>
        <v>118.7</v>
      </c>
      <c r="Q1659" s="17" t="s">
        <v>8323</v>
      </c>
      <c r="R1659" t="s">
        <v>8344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5">
        <f t="shared" si="125"/>
        <v>132</v>
      </c>
      <c r="P1660">
        <f t="shared" si="126"/>
        <v>74.150000000000006</v>
      </c>
      <c r="Q1660" s="17" t="s">
        <v>8323</v>
      </c>
      <c r="R1660" t="s">
        <v>8344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5">
        <f t="shared" si="125"/>
        <v>113</v>
      </c>
      <c r="P1661">
        <f t="shared" si="126"/>
        <v>12.53</v>
      </c>
      <c r="Q1661" s="17" t="s">
        <v>8323</v>
      </c>
      <c r="R1661" t="s">
        <v>8344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5">
        <f t="shared" si="125"/>
        <v>1254</v>
      </c>
      <c r="P1662">
        <f t="shared" si="126"/>
        <v>27.86</v>
      </c>
      <c r="Q1662" s="17" t="s">
        <v>8323</v>
      </c>
      <c r="R1662" t="s">
        <v>8344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5">
        <f t="shared" si="125"/>
        <v>103</v>
      </c>
      <c r="P1663">
        <f t="shared" si="126"/>
        <v>80.180000000000007</v>
      </c>
      <c r="Q1663" s="17" t="s">
        <v>8323</v>
      </c>
      <c r="R1663" t="s">
        <v>8344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5">
        <f t="shared" si="125"/>
        <v>103</v>
      </c>
      <c r="P1664">
        <f t="shared" si="126"/>
        <v>132.44</v>
      </c>
      <c r="Q1664" s="17" t="s">
        <v>8323</v>
      </c>
      <c r="R1664" t="s">
        <v>8344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5">
        <f t="shared" si="125"/>
        <v>108</v>
      </c>
      <c r="P1665">
        <f t="shared" si="126"/>
        <v>33.75</v>
      </c>
      <c r="Q1665" s="17" t="s">
        <v>8323</v>
      </c>
      <c r="R1665" t="s">
        <v>8344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5">
        <f t="shared" si="125"/>
        <v>122</v>
      </c>
      <c r="P1666">
        <f t="shared" si="126"/>
        <v>34.380000000000003</v>
      </c>
      <c r="Q1666" s="17" t="s">
        <v>8323</v>
      </c>
      <c r="R1666" t="s">
        <v>8344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5">
        <f t="shared" ref="O1667:O1730" si="130">ROUND(E1667/D1667*100,0)</f>
        <v>119</v>
      </c>
      <c r="P1667">
        <f t="shared" ref="P1667:P1730" si="131">IFERROR(ROUND(E1667/L1667,2),0)</f>
        <v>44.96</v>
      </c>
      <c r="Q1667" s="17" t="s">
        <v>8323</v>
      </c>
      <c r="R1667" t="s">
        <v>8344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5">
        <f t="shared" si="130"/>
        <v>161</v>
      </c>
      <c r="P1668">
        <f t="shared" si="131"/>
        <v>41.04</v>
      </c>
      <c r="Q1668" s="17" t="s">
        <v>8323</v>
      </c>
      <c r="R1668" t="s">
        <v>8344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5">
        <f t="shared" si="130"/>
        <v>127</v>
      </c>
      <c r="P1669">
        <f t="shared" si="131"/>
        <v>52.6</v>
      </c>
      <c r="Q1669" s="17" t="s">
        <v>8323</v>
      </c>
      <c r="R1669" t="s">
        <v>8344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5">
        <f t="shared" si="130"/>
        <v>103</v>
      </c>
      <c r="P1670">
        <f t="shared" si="131"/>
        <v>70.78</v>
      </c>
      <c r="Q1670" s="17" t="s">
        <v>8323</v>
      </c>
      <c r="R1670" t="s">
        <v>8344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5">
        <f t="shared" si="130"/>
        <v>140</v>
      </c>
      <c r="P1671">
        <f t="shared" si="131"/>
        <v>53.75</v>
      </c>
      <c r="Q1671" s="17" t="s">
        <v>8323</v>
      </c>
      <c r="R1671" t="s">
        <v>8344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5">
        <f t="shared" si="130"/>
        <v>103</v>
      </c>
      <c r="P1672">
        <f t="shared" si="131"/>
        <v>44.61</v>
      </c>
      <c r="Q1672" s="17" t="s">
        <v>8323</v>
      </c>
      <c r="R1672" t="s">
        <v>8344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5">
        <f t="shared" si="130"/>
        <v>101</v>
      </c>
      <c r="P1673">
        <f t="shared" si="131"/>
        <v>26.15</v>
      </c>
      <c r="Q1673" s="17" t="s">
        <v>8323</v>
      </c>
      <c r="R1673" t="s">
        <v>8344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5">
        <f t="shared" si="130"/>
        <v>113</v>
      </c>
      <c r="P1674">
        <f t="shared" si="131"/>
        <v>39.18</v>
      </c>
      <c r="Q1674" s="17" t="s">
        <v>8323</v>
      </c>
      <c r="R1674" t="s">
        <v>8344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5">
        <f t="shared" si="130"/>
        <v>128</v>
      </c>
      <c r="P1675">
        <f t="shared" si="131"/>
        <v>45.59</v>
      </c>
      <c r="Q1675" s="17" t="s">
        <v>8323</v>
      </c>
      <c r="R1675" t="s">
        <v>8344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5">
        <f t="shared" si="130"/>
        <v>202</v>
      </c>
      <c r="P1676">
        <f t="shared" si="131"/>
        <v>89.25</v>
      </c>
      <c r="Q1676" s="17" t="s">
        <v>8323</v>
      </c>
      <c r="R1676" t="s">
        <v>8344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5">
        <f t="shared" si="130"/>
        <v>137</v>
      </c>
      <c r="P1677">
        <f t="shared" si="131"/>
        <v>40.42</v>
      </c>
      <c r="Q1677" s="17" t="s">
        <v>8323</v>
      </c>
      <c r="R1677" t="s">
        <v>8344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5">
        <f t="shared" si="130"/>
        <v>115</v>
      </c>
      <c r="P1678">
        <f t="shared" si="131"/>
        <v>82.38</v>
      </c>
      <c r="Q1678" s="17" t="s">
        <v>8323</v>
      </c>
      <c r="R1678" t="s">
        <v>8344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5">
        <f t="shared" si="130"/>
        <v>112</v>
      </c>
      <c r="P1679">
        <f t="shared" si="131"/>
        <v>159.52000000000001</v>
      </c>
      <c r="Q1679" s="17" t="s">
        <v>8323</v>
      </c>
      <c r="R1679" t="s">
        <v>8344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5">
        <f t="shared" si="130"/>
        <v>118</v>
      </c>
      <c r="P1680">
        <f t="shared" si="131"/>
        <v>36.24</v>
      </c>
      <c r="Q1680" s="17" t="s">
        <v>8323</v>
      </c>
      <c r="R1680" t="s">
        <v>8344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5">
        <f t="shared" si="130"/>
        <v>175</v>
      </c>
      <c r="P1681">
        <f t="shared" si="131"/>
        <v>62.5</v>
      </c>
      <c r="Q1681" s="17" t="s">
        <v>8323</v>
      </c>
      <c r="R1681" t="s">
        <v>8344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5">
        <f t="shared" si="130"/>
        <v>118</v>
      </c>
      <c r="P1682">
        <f t="shared" si="131"/>
        <v>47</v>
      </c>
      <c r="Q1682" s="17" t="s">
        <v>8323</v>
      </c>
      <c r="R1682" t="s">
        <v>8344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5">
        <f t="shared" si="130"/>
        <v>101</v>
      </c>
      <c r="P1683">
        <f t="shared" si="131"/>
        <v>74.58</v>
      </c>
      <c r="Q1683" s="17" t="s">
        <v>8323</v>
      </c>
      <c r="R1683" t="s">
        <v>8345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5">
        <f t="shared" si="130"/>
        <v>0</v>
      </c>
      <c r="P1684">
        <f t="shared" si="131"/>
        <v>0</v>
      </c>
      <c r="Q1684" s="17" t="s">
        <v>8323</v>
      </c>
      <c r="R1684" t="s">
        <v>8345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5">
        <f t="shared" si="130"/>
        <v>22</v>
      </c>
      <c r="P1685">
        <f t="shared" si="131"/>
        <v>76</v>
      </c>
      <c r="Q1685" s="17" t="s">
        <v>8323</v>
      </c>
      <c r="R1685" t="s">
        <v>8345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5">
        <f t="shared" si="130"/>
        <v>109</v>
      </c>
      <c r="P1686">
        <f t="shared" si="131"/>
        <v>86.44</v>
      </c>
      <c r="Q1686" s="17" t="s">
        <v>8323</v>
      </c>
      <c r="R1686" t="s">
        <v>8345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5">
        <f t="shared" si="130"/>
        <v>103</v>
      </c>
      <c r="P1687">
        <f t="shared" si="131"/>
        <v>24</v>
      </c>
      <c r="Q1687" s="17" t="s">
        <v>8323</v>
      </c>
      <c r="R1687" t="s">
        <v>8345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5">
        <f t="shared" si="130"/>
        <v>0</v>
      </c>
      <c r="P1688">
        <f t="shared" si="131"/>
        <v>18</v>
      </c>
      <c r="Q1688" s="17" t="s">
        <v>8323</v>
      </c>
      <c r="R1688" t="s">
        <v>8345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5">
        <f t="shared" si="130"/>
        <v>31</v>
      </c>
      <c r="P1689">
        <f t="shared" si="131"/>
        <v>80.13</v>
      </c>
      <c r="Q1689" s="17" t="s">
        <v>8323</v>
      </c>
      <c r="R1689" t="s">
        <v>8345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5">
        <f t="shared" si="130"/>
        <v>44</v>
      </c>
      <c r="P1690">
        <f t="shared" si="131"/>
        <v>253.14</v>
      </c>
      <c r="Q1690" s="17" t="s">
        <v>8323</v>
      </c>
      <c r="R1690" t="s">
        <v>8345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5">
        <f t="shared" si="130"/>
        <v>100</v>
      </c>
      <c r="P1691">
        <f t="shared" si="131"/>
        <v>171.43</v>
      </c>
      <c r="Q1691" s="17" t="s">
        <v>8323</v>
      </c>
      <c r="R1691" t="s">
        <v>8345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5">
        <f t="shared" si="130"/>
        <v>25</v>
      </c>
      <c r="P1692">
        <f t="shared" si="131"/>
        <v>57.73</v>
      </c>
      <c r="Q1692" s="17" t="s">
        <v>8323</v>
      </c>
      <c r="R1692" t="s">
        <v>8345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5">
        <f t="shared" si="130"/>
        <v>33</v>
      </c>
      <c r="P1693">
        <f t="shared" si="131"/>
        <v>264.26</v>
      </c>
      <c r="Q1693" s="17" t="s">
        <v>8323</v>
      </c>
      <c r="R1693" t="s">
        <v>8345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5">
        <f t="shared" si="130"/>
        <v>48</v>
      </c>
      <c r="P1694">
        <f t="shared" si="131"/>
        <v>159.33000000000001</v>
      </c>
      <c r="Q1694" s="17" t="s">
        <v>8323</v>
      </c>
      <c r="R1694" t="s">
        <v>8345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5">
        <f t="shared" si="130"/>
        <v>9</v>
      </c>
      <c r="P1695">
        <f t="shared" si="131"/>
        <v>35</v>
      </c>
      <c r="Q1695" s="17" t="s">
        <v>8323</v>
      </c>
      <c r="R1695" t="s">
        <v>8345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5">
        <f t="shared" si="130"/>
        <v>0</v>
      </c>
      <c r="P1696">
        <f t="shared" si="131"/>
        <v>5</v>
      </c>
      <c r="Q1696" s="17" t="s">
        <v>8323</v>
      </c>
      <c r="R1696" t="s">
        <v>8345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5">
        <f t="shared" si="130"/>
        <v>12</v>
      </c>
      <c r="P1697">
        <f t="shared" si="131"/>
        <v>61.09</v>
      </c>
      <c r="Q1697" s="17" t="s">
        <v>8323</v>
      </c>
      <c r="R1697" t="s">
        <v>8345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5">
        <f t="shared" si="130"/>
        <v>0</v>
      </c>
      <c r="P1698">
        <f t="shared" si="131"/>
        <v>0</v>
      </c>
      <c r="Q1698" s="17" t="s">
        <v>8323</v>
      </c>
      <c r="R1698" t="s">
        <v>8345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5">
        <f t="shared" si="130"/>
        <v>20</v>
      </c>
      <c r="P1699">
        <f t="shared" si="131"/>
        <v>114.82</v>
      </c>
      <c r="Q1699" s="17" t="s">
        <v>8323</v>
      </c>
      <c r="R1699" t="s">
        <v>8345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5">
        <f t="shared" si="130"/>
        <v>0</v>
      </c>
      <c r="P1700">
        <f t="shared" si="131"/>
        <v>0</v>
      </c>
      <c r="Q1700" s="17" t="s">
        <v>8323</v>
      </c>
      <c r="R1700" t="s">
        <v>8345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5">
        <f t="shared" si="130"/>
        <v>4</v>
      </c>
      <c r="P1701">
        <f t="shared" si="131"/>
        <v>54</v>
      </c>
      <c r="Q1701" s="17" t="s">
        <v>8323</v>
      </c>
      <c r="R1701" t="s">
        <v>8345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5">
        <f t="shared" si="130"/>
        <v>26</v>
      </c>
      <c r="P1702">
        <f t="shared" si="131"/>
        <v>65.97</v>
      </c>
      <c r="Q1702" s="17" t="s">
        <v>8323</v>
      </c>
      <c r="R1702" t="s">
        <v>8345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5">
        <f t="shared" si="130"/>
        <v>0</v>
      </c>
      <c r="P1703">
        <f t="shared" si="131"/>
        <v>5</v>
      </c>
      <c r="Q1703" s="17" t="s">
        <v>8323</v>
      </c>
      <c r="R1703" t="s">
        <v>8345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5">
        <f t="shared" si="130"/>
        <v>0</v>
      </c>
      <c r="P1704">
        <f t="shared" si="131"/>
        <v>1</v>
      </c>
      <c r="Q1704" s="17" t="s">
        <v>8323</v>
      </c>
      <c r="R1704" t="s">
        <v>8345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5">
        <f t="shared" si="130"/>
        <v>1</v>
      </c>
      <c r="P1705">
        <f t="shared" si="131"/>
        <v>25.5</v>
      </c>
      <c r="Q1705" s="17" t="s">
        <v>8323</v>
      </c>
      <c r="R1705" t="s">
        <v>8345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5">
        <f t="shared" si="130"/>
        <v>65</v>
      </c>
      <c r="P1706">
        <f t="shared" si="131"/>
        <v>118.36</v>
      </c>
      <c r="Q1706" s="17" t="s">
        <v>8323</v>
      </c>
      <c r="R1706" t="s">
        <v>8345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5">
        <f t="shared" si="130"/>
        <v>0</v>
      </c>
      <c r="P1707">
        <f t="shared" si="131"/>
        <v>0</v>
      </c>
      <c r="Q1707" s="17" t="s">
        <v>8323</v>
      </c>
      <c r="R1707" t="s">
        <v>8345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5">
        <f t="shared" si="130"/>
        <v>0</v>
      </c>
      <c r="P1708">
        <f t="shared" si="131"/>
        <v>0</v>
      </c>
      <c r="Q1708" s="17" t="s">
        <v>8323</v>
      </c>
      <c r="R1708" t="s">
        <v>8345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5">
        <f t="shared" si="130"/>
        <v>10</v>
      </c>
      <c r="P1709">
        <f t="shared" si="131"/>
        <v>54.11</v>
      </c>
      <c r="Q1709" s="17" t="s">
        <v>8323</v>
      </c>
      <c r="R1709" t="s">
        <v>8345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5">
        <f t="shared" si="130"/>
        <v>0</v>
      </c>
      <c r="P1710">
        <f t="shared" si="131"/>
        <v>0</v>
      </c>
      <c r="Q1710" s="17" t="s">
        <v>8323</v>
      </c>
      <c r="R1710" t="s">
        <v>8345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5">
        <f t="shared" si="130"/>
        <v>5</v>
      </c>
      <c r="P1711">
        <f t="shared" si="131"/>
        <v>21.25</v>
      </c>
      <c r="Q1711" s="17" t="s">
        <v>8323</v>
      </c>
      <c r="R1711" t="s">
        <v>8345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5">
        <f t="shared" si="130"/>
        <v>1</v>
      </c>
      <c r="P1712">
        <f t="shared" si="131"/>
        <v>34</v>
      </c>
      <c r="Q1712" s="17" t="s">
        <v>8323</v>
      </c>
      <c r="R1712" t="s">
        <v>8345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5">
        <f t="shared" si="130"/>
        <v>11</v>
      </c>
      <c r="P1713">
        <f t="shared" si="131"/>
        <v>525</v>
      </c>
      <c r="Q1713" s="17" t="s">
        <v>8323</v>
      </c>
      <c r="R1713" t="s">
        <v>8345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5">
        <f t="shared" si="130"/>
        <v>0</v>
      </c>
      <c r="P1714">
        <f t="shared" si="131"/>
        <v>0</v>
      </c>
      <c r="Q1714" s="17" t="s">
        <v>8323</v>
      </c>
      <c r="R1714" t="s">
        <v>8345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5">
        <f t="shared" si="130"/>
        <v>2</v>
      </c>
      <c r="P1715">
        <f t="shared" si="131"/>
        <v>50</v>
      </c>
      <c r="Q1715" s="17" t="s">
        <v>8323</v>
      </c>
      <c r="R1715" t="s">
        <v>8345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5">
        <f t="shared" si="130"/>
        <v>8</v>
      </c>
      <c r="P1716">
        <f t="shared" si="131"/>
        <v>115.71</v>
      </c>
      <c r="Q1716" s="17" t="s">
        <v>8323</v>
      </c>
      <c r="R1716" t="s">
        <v>8345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5">
        <f t="shared" si="130"/>
        <v>0</v>
      </c>
      <c r="P1717">
        <f t="shared" si="131"/>
        <v>5.5</v>
      </c>
      <c r="Q1717" s="17" t="s">
        <v>8323</v>
      </c>
      <c r="R1717" t="s">
        <v>8345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5">
        <f t="shared" si="130"/>
        <v>8</v>
      </c>
      <c r="P1718">
        <f t="shared" si="131"/>
        <v>50</v>
      </c>
      <c r="Q1718" s="17" t="s">
        <v>8323</v>
      </c>
      <c r="R1718" t="s">
        <v>8345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5">
        <f t="shared" si="130"/>
        <v>43</v>
      </c>
      <c r="P1719">
        <f t="shared" si="131"/>
        <v>34.020000000000003</v>
      </c>
      <c r="Q1719" s="17" t="s">
        <v>8323</v>
      </c>
      <c r="R1719" t="s">
        <v>8345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5">
        <f t="shared" si="130"/>
        <v>0</v>
      </c>
      <c r="P1720">
        <f t="shared" si="131"/>
        <v>37.5</v>
      </c>
      <c r="Q1720" s="17" t="s">
        <v>8323</v>
      </c>
      <c r="R1720" t="s">
        <v>8345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5">
        <f t="shared" si="130"/>
        <v>1</v>
      </c>
      <c r="P1721">
        <f t="shared" si="131"/>
        <v>11.67</v>
      </c>
      <c r="Q1721" s="17" t="s">
        <v>8323</v>
      </c>
      <c r="R1721" t="s">
        <v>8345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5">
        <f t="shared" si="130"/>
        <v>6</v>
      </c>
      <c r="P1722">
        <f t="shared" si="131"/>
        <v>28.13</v>
      </c>
      <c r="Q1722" s="17" t="s">
        <v>8323</v>
      </c>
      <c r="R1722" t="s">
        <v>8345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5">
        <f t="shared" si="130"/>
        <v>0</v>
      </c>
      <c r="P1723">
        <f t="shared" si="131"/>
        <v>0</v>
      </c>
      <c r="Q1723" s="17" t="s">
        <v>8323</v>
      </c>
      <c r="R1723" t="s">
        <v>8345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5">
        <f t="shared" si="130"/>
        <v>0</v>
      </c>
      <c r="P1724">
        <f t="shared" si="131"/>
        <v>1</v>
      </c>
      <c r="Q1724" s="17" t="s">
        <v>8323</v>
      </c>
      <c r="R1724" t="s">
        <v>8345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5">
        <f t="shared" si="130"/>
        <v>7</v>
      </c>
      <c r="P1725">
        <f t="shared" si="131"/>
        <v>216.67</v>
      </c>
      <c r="Q1725" s="17" t="s">
        <v>8323</v>
      </c>
      <c r="R1725" t="s">
        <v>8345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5">
        <f t="shared" si="130"/>
        <v>1</v>
      </c>
      <c r="P1726">
        <f t="shared" si="131"/>
        <v>8.75</v>
      </c>
      <c r="Q1726" s="17" t="s">
        <v>8323</v>
      </c>
      <c r="R1726" t="s">
        <v>8345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5">
        <f t="shared" si="130"/>
        <v>10</v>
      </c>
      <c r="P1727">
        <f t="shared" si="131"/>
        <v>62.22</v>
      </c>
      <c r="Q1727" s="17" t="s">
        <v>8323</v>
      </c>
      <c r="R1727" t="s">
        <v>8345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5">
        <f t="shared" si="130"/>
        <v>34</v>
      </c>
      <c r="P1728">
        <f t="shared" si="131"/>
        <v>137.25</v>
      </c>
      <c r="Q1728" s="17" t="s">
        <v>8323</v>
      </c>
      <c r="R1728" t="s">
        <v>8345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5">
        <f t="shared" si="130"/>
        <v>0</v>
      </c>
      <c r="P1729">
        <f t="shared" si="131"/>
        <v>1</v>
      </c>
      <c r="Q1729" s="17" t="s">
        <v>8323</v>
      </c>
      <c r="R1729" t="s">
        <v>8345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5">
        <f t="shared" si="130"/>
        <v>68</v>
      </c>
      <c r="P1730">
        <f t="shared" si="131"/>
        <v>122.14</v>
      </c>
      <c r="Q1730" s="17" t="s">
        <v>8323</v>
      </c>
      <c r="R1730" t="s">
        <v>8345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5">
        <f t="shared" ref="O1731:O1794" si="135">ROUND(E1731/D1731*100,0)</f>
        <v>0</v>
      </c>
      <c r="P1731">
        <f t="shared" ref="P1731:P1794" si="136">IFERROR(ROUND(E1731/L1731,2),0)</f>
        <v>0</v>
      </c>
      <c r="Q1731" s="17" t="s">
        <v>8323</v>
      </c>
      <c r="R1731" t="s">
        <v>8345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5">
        <f t="shared" si="135"/>
        <v>0</v>
      </c>
      <c r="P1732">
        <f t="shared" si="136"/>
        <v>0</v>
      </c>
      <c r="Q1732" s="17" t="s">
        <v>8323</v>
      </c>
      <c r="R1732" t="s">
        <v>8345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5">
        <f t="shared" si="135"/>
        <v>0</v>
      </c>
      <c r="P1733">
        <f t="shared" si="136"/>
        <v>0</v>
      </c>
      <c r="Q1733" s="17" t="s">
        <v>8323</v>
      </c>
      <c r="R1733" t="s">
        <v>8345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5">
        <f t="shared" si="135"/>
        <v>0</v>
      </c>
      <c r="P1734">
        <f t="shared" si="136"/>
        <v>0</v>
      </c>
      <c r="Q1734" s="17" t="s">
        <v>8323</v>
      </c>
      <c r="R1734" t="s">
        <v>8345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5">
        <f t="shared" si="135"/>
        <v>0</v>
      </c>
      <c r="P1735">
        <f t="shared" si="136"/>
        <v>0</v>
      </c>
      <c r="Q1735" s="17" t="s">
        <v>8323</v>
      </c>
      <c r="R1735" t="s">
        <v>8345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5">
        <f t="shared" si="135"/>
        <v>0</v>
      </c>
      <c r="P1736">
        <f t="shared" si="136"/>
        <v>1</v>
      </c>
      <c r="Q1736" s="17" t="s">
        <v>8323</v>
      </c>
      <c r="R1736" t="s">
        <v>8345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5">
        <f t="shared" si="135"/>
        <v>11</v>
      </c>
      <c r="P1737">
        <f t="shared" si="136"/>
        <v>55</v>
      </c>
      <c r="Q1737" s="17" t="s">
        <v>8323</v>
      </c>
      <c r="R1737" t="s">
        <v>8345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5">
        <f t="shared" si="135"/>
        <v>1</v>
      </c>
      <c r="P1738">
        <f t="shared" si="136"/>
        <v>22</v>
      </c>
      <c r="Q1738" s="17" t="s">
        <v>8323</v>
      </c>
      <c r="R1738" t="s">
        <v>8345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5">
        <f t="shared" si="135"/>
        <v>21</v>
      </c>
      <c r="P1739">
        <f t="shared" si="136"/>
        <v>56.67</v>
      </c>
      <c r="Q1739" s="17" t="s">
        <v>8323</v>
      </c>
      <c r="R1739" t="s">
        <v>8345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5">
        <f t="shared" si="135"/>
        <v>0</v>
      </c>
      <c r="P1740">
        <f t="shared" si="136"/>
        <v>20</v>
      </c>
      <c r="Q1740" s="17" t="s">
        <v>8323</v>
      </c>
      <c r="R1740" t="s">
        <v>8345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5">
        <f t="shared" si="135"/>
        <v>0</v>
      </c>
      <c r="P1741">
        <f t="shared" si="136"/>
        <v>1</v>
      </c>
      <c r="Q1741" s="17" t="s">
        <v>8323</v>
      </c>
      <c r="R1741" t="s">
        <v>8345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5">
        <f t="shared" si="135"/>
        <v>0</v>
      </c>
      <c r="P1742">
        <f t="shared" si="136"/>
        <v>0</v>
      </c>
      <c r="Q1742" s="17" t="s">
        <v>8323</v>
      </c>
      <c r="R1742" t="s">
        <v>8345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5">
        <f t="shared" si="135"/>
        <v>111</v>
      </c>
      <c r="P1743">
        <f t="shared" si="136"/>
        <v>25.58</v>
      </c>
      <c r="Q1743" s="17" t="s">
        <v>8336</v>
      </c>
      <c r="R1743" t="s">
        <v>8337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5">
        <f t="shared" si="135"/>
        <v>109</v>
      </c>
      <c r="P1744">
        <f t="shared" si="136"/>
        <v>63.97</v>
      </c>
      <c r="Q1744" s="17" t="s">
        <v>8336</v>
      </c>
      <c r="R1744" t="s">
        <v>8337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5">
        <f t="shared" si="135"/>
        <v>100</v>
      </c>
      <c r="P1745">
        <f t="shared" si="136"/>
        <v>89.93</v>
      </c>
      <c r="Q1745" s="17" t="s">
        <v>8336</v>
      </c>
      <c r="R1745" t="s">
        <v>8337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5">
        <f t="shared" si="135"/>
        <v>118</v>
      </c>
      <c r="P1746">
        <f t="shared" si="136"/>
        <v>93.07</v>
      </c>
      <c r="Q1746" s="17" t="s">
        <v>8336</v>
      </c>
      <c r="R1746" t="s">
        <v>8337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5">
        <f t="shared" si="135"/>
        <v>114</v>
      </c>
      <c r="P1747">
        <f t="shared" si="136"/>
        <v>89.67</v>
      </c>
      <c r="Q1747" s="17" t="s">
        <v>8336</v>
      </c>
      <c r="R1747" t="s">
        <v>8337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5">
        <f t="shared" si="135"/>
        <v>148</v>
      </c>
      <c r="P1748">
        <f t="shared" si="136"/>
        <v>207.62</v>
      </c>
      <c r="Q1748" s="17" t="s">
        <v>8336</v>
      </c>
      <c r="R1748" t="s">
        <v>8337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5">
        <f t="shared" si="135"/>
        <v>105</v>
      </c>
      <c r="P1749">
        <f t="shared" si="136"/>
        <v>59.41</v>
      </c>
      <c r="Q1749" s="17" t="s">
        <v>8336</v>
      </c>
      <c r="R1749" t="s">
        <v>8337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5">
        <f t="shared" si="135"/>
        <v>130</v>
      </c>
      <c r="P1750">
        <f t="shared" si="136"/>
        <v>358.97</v>
      </c>
      <c r="Q1750" s="17" t="s">
        <v>8336</v>
      </c>
      <c r="R1750" t="s">
        <v>8337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5">
        <f t="shared" si="135"/>
        <v>123</v>
      </c>
      <c r="P1751">
        <f t="shared" si="136"/>
        <v>94.74</v>
      </c>
      <c r="Q1751" s="17" t="s">
        <v>8336</v>
      </c>
      <c r="R1751" t="s">
        <v>8337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5">
        <f t="shared" si="135"/>
        <v>202</v>
      </c>
      <c r="P1752">
        <f t="shared" si="136"/>
        <v>80.650000000000006</v>
      </c>
      <c r="Q1752" s="17" t="s">
        <v>8336</v>
      </c>
      <c r="R1752" t="s">
        <v>8337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5">
        <f t="shared" si="135"/>
        <v>103</v>
      </c>
      <c r="P1753">
        <f t="shared" si="136"/>
        <v>168.69</v>
      </c>
      <c r="Q1753" s="17" t="s">
        <v>8336</v>
      </c>
      <c r="R1753" t="s">
        <v>8337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5">
        <f t="shared" si="135"/>
        <v>260</v>
      </c>
      <c r="P1754">
        <f t="shared" si="136"/>
        <v>34.69</v>
      </c>
      <c r="Q1754" s="17" t="s">
        <v>8336</v>
      </c>
      <c r="R1754" t="s">
        <v>8337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5">
        <f t="shared" si="135"/>
        <v>108</v>
      </c>
      <c r="P1755">
        <f t="shared" si="136"/>
        <v>462.86</v>
      </c>
      <c r="Q1755" s="17" t="s">
        <v>8336</v>
      </c>
      <c r="R1755" t="s">
        <v>8337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5">
        <f t="shared" si="135"/>
        <v>111</v>
      </c>
      <c r="P1756">
        <f t="shared" si="136"/>
        <v>104.39</v>
      </c>
      <c r="Q1756" s="17" t="s">
        <v>8336</v>
      </c>
      <c r="R1756" t="s">
        <v>8337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5">
        <f t="shared" si="135"/>
        <v>120</v>
      </c>
      <c r="P1757">
        <f t="shared" si="136"/>
        <v>7.5</v>
      </c>
      <c r="Q1757" s="17" t="s">
        <v>8336</v>
      </c>
      <c r="R1757" t="s">
        <v>8337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5">
        <f t="shared" si="135"/>
        <v>103</v>
      </c>
      <c r="P1758">
        <f t="shared" si="136"/>
        <v>47.13</v>
      </c>
      <c r="Q1758" s="17" t="s">
        <v>8336</v>
      </c>
      <c r="R1758" t="s">
        <v>8337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5">
        <f t="shared" si="135"/>
        <v>116</v>
      </c>
      <c r="P1759">
        <f t="shared" si="136"/>
        <v>414.29</v>
      </c>
      <c r="Q1759" s="17" t="s">
        <v>8336</v>
      </c>
      <c r="R1759" t="s">
        <v>8337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5">
        <f t="shared" si="135"/>
        <v>115</v>
      </c>
      <c r="P1760">
        <f t="shared" si="136"/>
        <v>42.48</v>
      </c>
      <c r="Q1760" s="17" t="s">
        <v>8336</v>
      </c>
      <c r="R1760" t="s">
        <v>8337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5">
        <f t="shared" si="135"/>
        <v>107</v>
      </c>
      <c r="P1761">
        <f t="shared" si="136"/>
        <v>108.78</v>
      </c>
      <c r="Q1761" s="17" t="s">
        <v>8336</v>
      </c>
      <c r="R1761" t="s">
        <v>8337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5">
        <f t="shared" si="135"/>
        <v>165</v>
      </c>
      <c r="P1762">
        <f t="shared" si="136"/>
        <v>81.099999999999994</v>
      </c>
      <c r="Q1762" s="17" t="s">
        <v>8336</v>
      </c>
      <c r="R1762" t="s">
        <v>8337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5">
        <f t="shared" si="135"/>
        <v>155</v>
      </c>
      <c r="P1763">
        <f t="shared" si="136"/>
        <v>51.67</v>
      </c>
      <c r="Q1763" s="17" t="s">
        <v>8336</v>
      </c>
      <c r="R1763" t="s">
        <v>8337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5">
        <f t="shared" si="135"/>
        <v>885</v>
      </c>
      <c r="P1764">
        <f t="shared" si="136"/>
        <v>35.4</v>
      </c>
      <c r="Q1764" s="17" t="s">
        <v>8336</v>
      </c>
      <c r="R1764" t="s">
        <v>8337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5">
        <f t="shared" si="135"/>
        <v>102</v>
      </c>
      <c r="P1765">
        <f t="shared" si="136"/>
        <v>103.64</v>
      </c>
      <c r="Q1765" s="17" t="s">
        <v>8336</v>
      </c>
      <c r="R1765" t="s">
        <v>8337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5">
        <f t="shared" si="135"/>
        <v>20</v>
      </c>
      <c r="P1766">
        <f t="shared" si="136"/>
        <v>55.28</v>
      </c>
      <c r="Q1766" s="17" t="s">
        <v>8336</v>
      </c>
      <c r="R1766" t="s">
        <v>8337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5">
        <f t="shared" si="135"/>
        <v>59</v>
      </c>
      <c r="P1767">
        <f t="shared" si="136"/>
        <v>72.17</v>
      </c>
      <c r="Q1767" s="17" t="s">
        <v>8336</v>
      </c>
      <c r="R1767" t="s">
        <v>8337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5">
        <f t="shared" si="135"/>
        <v>0</v>
      </c>
      <c r="P1768">
        <f t="shared" si="136"/>
        <v>0</v>
      </c>
      <c r="Q1768" s="17" t="s">
        <v>8336</v>
      </c>
      <c r="R1768" t="s">
        <v>8337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5">
        <f t="shared" si="135"/>
        <v>46</v>
      </c>
      <c r="P1769">
        <f t="shared" si="136"/>
        <v>58.62</v>
      </c>
      <c r="Q1769" s="17" t="s">
        <v>8336</v>
      </c>
      <c r="R1769" t="s">
        <v>8337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5">
        <f t="shared" si="135"/>
        <v>4</v>
      </c>
      <c r="P1770">
        <f t="shared" si="136"/>
        <v>12.47</v>
      </c>
      <c r="Q1770" s="17" t="s">
        <v>8336</v>
      </c>
      <c r="R1770" t="s">
        <v>8337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5">
        <f t="shared" si="135"/>
        <v>3</v>
      </c>
      <c r="P1771">
        <f t="shared" si="136"/>
        <v>49.14</v>
      </c>
      <c r="Q1771" s="17" t="s">
        <v>8336</v>
      </c>
      <c r="R1771" t="s">
        <v>8337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5">
        <f t="shared" si="135"/>
        <v>57</v>
      </c>
      <c r="P1772">
        <f t="shared" si="136"/>
        <v>150.5</v>
      </c>
      <c r="Q1772" s="17" t="s">
        <v>8336</v>
      </c>
      <c r="R1772" t="s">
        <v>8337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5">
        <f t="shared" si="135"/>
        <v>21</v>
      </c>
      <c r="P1773">
        <f t="shared" si="136"/>
        <v>35.799999999999997</v>
      </c>
      <c r="Q1773" s="17" t="s">
        <v>8336</v>
      </c>
      <c r="R1773" t="s">
        <v>8337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5">
        <f t="shared" si="135"/>
        <v>16</v>
      </c>
      <c r="P1774">
        <f t="shared" si="136"/>
        <v>45.16</v>
      </c>
      <c r="Q1774" s="17" t="s">
        <v>8336</v>
      </c>
      <c r="R1774" t="s">
        <v>8337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5">
        <f t="shared" si="135"/>
        <v>6</v>
      </c>
      <c r="P1775">
        <f t="shared" si="136"/>
        <v>98.79</v>
      </c>
      <c r="Q1775" s="17" t="s">
        <v>8336</v>
      </c>
      <c r="R1775" t="s">
        <v>8337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5">
        <f t="shared" si="135"/>
        <v>46</v>
      </c>
      <c r="P1776">
        <f t="shared" si="136"/>
        <v>88.31</v>
      </c>
      <c r="Q1776" s="17" t="s">
        <v>8336</v>
      </c>
      <c r="R1776" t="s">
        <v>8337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5">
        <f t="shared" si="135"/>
        <v>65</v>
      </c>
      <c r="P1777">
        <f t="shared" si="136"/>
        <v>170.63</v>
      </c>
      <c r="Q1777" s="17" t="s">
        <v>8336</v>
      </c>
      <c r="R1777" t="s">
        <v>8337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5">
        <f t="shared" si="135"/>
        <v>7</v>
      </c>
      <c r="P1778">
        <f t="shared" si="136"/>
        <v>83.75</v>
      </c>
      <c r="Q1778" s="17" t="s">
        <v>8336</v>
      </c>
      <c r="R1778" t="s">
        <v>8337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5">
        <f t="shared" si="135"/>
        <v>14</v>
      </c>
      <c r="P1779">
        <f t="shared" si="136"/>
        <v>65.099999999999994</v>
      </c>
      <c r="Q1779" s="17" t="s">
        <v>8336</v>
      </c>
      <c r="R1779" t="s">
        <v>8337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5">
        <f t="shared" si="135"/>
        <v>2</v>
      </c>
      <c r="P1780">
        <f t="shared" si="136"/>
        <v>66.33</v>
      </c>
      <c r="Q1780" s="17" t="s">
        <v>8336</v>
      </c>
      <c r="R1780" t="s">
        <v>8337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5">
        <f t="shared" si="135"/>
        <v>36</v>
      </c>
      <c r="P1781">
        <f t="shared" si="136"/>
        <v>104.89</v>
      </c>
      <c r="Q1781" s="17" t="s">
        <v>8336</v>
      </c>
      <c r="R1781" t="s">
        <v>8337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5">
        <f t="shared" si="135"/>
        <v>40</v>
      </c>
      <c r="P1782">
        <f t="shared" si="136"/>
        <v>78.44</v>
      </c>
      <c r="Q1782" s="17" t="s">
        <v>8336</v>
      </c>
      <c r="R1782" t="s">
        <v>8337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5">
        <f t="shared" si="135"/>
        <v>26</v>
      </c>
      <c r="P1783">
        <f t="shared" si="136"/>
        <v>59.04</v>
      </c>
      <c r="Q1783" s="17" t="s">
        <v>8336</v>
      </c>
      <c r="R1783" t="s">
        <v>8337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5">
        <f t="shared" si="135"/>
        <v>15</v>
      </c>
      <c r="P1784">
        <f t="shared" si="136"/>
        <v>71.34</v>
      </c>
      <c r="Q1784" s="17" t="s">
        <v>8336</v>
      </c>
      <c r="R1784" t="s">
        <v>8337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5">
        <f t="shared" si="135"/>
        <v>24</v>
      </c>
      <c r="P1785">
        <f t="shared" si="136"/>
        <v>51.23</v>
      </c>
      <c r="Q1785" s="17" t="s">
        <v>8336</v>
      </c>
      <c r="R1785" t="s">
        <v>8337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5">
        <f t="shared" si="135"/>
        <v>40</v>
      </c>
      <c r="P1786">
        <f t="shared" si="136"/>
        <v>60.24</v>
      </c>
      <c r="Q1786" s="17" t="s">
        <v>8336</v>
      </c>
      <c r="R1786" t="s">
        <v>8337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5">
        <f t="shared" si="135"/>
        <v>20</v>
      </c>
      <c r="P1787">
        <f t="shared" si="136"/>
        <v>44.94</v>
      </c>
      <c r="Q1787" s="17" t="s">
        <v>8336</v>
      </c>
      <c r="R1787" t="s">
        <v>8337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5">
        <f t="shared" si="135"/>
        <v>48</v>
      </c>
      <c r="P1788">
        <f t="shared" si="136"/>
        <v>31.21</v>
      </c>
      <c r="Q1788" s="17" t="s">
        <v>8336</v>
      </c>
      <c r="R1788" t="s">
        <v>8337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5">
        <f t="shared" si="135"/>
        <v>15</v>
      </c>
      <c r="P1789">
        <f t="shared" si="136"/>
        <v>63.88</v>
      </c>
      <c r="Q1789" s="17" t="s">
        <v>8336</v>
      </c>
      <c r="R1789" t="s">
        <v>8337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5">
        <f t="shared" si="135"/>
        <v>1</v>
      </c>
      <c r="P1790">
        <f t="shared" si="136"/>
        <v>19</v>
      </c>
      <c r="Q1790" s="17" t="s">
        <v>8336</v>
      </c>
      <c r="R1790" t="s">
        <v>8337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5">
        <f t="shared" si="135"/>
        <v>1</v>
      </c>
      <c r="P1791">
        <f t="shared" si="136"/>
        <v>10</v>
      </c>
      <c r="Q1791" s="17" t="s">
        <v>8336</v>
      </c>
      <c r="R1791" t="s">
        <v>8337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5">
        <f t="shared" si="135"/>
        <v>5</v>
      </c>
      <c r="P1792">
        <f t="shared" si="136"/>
        <v>109.07</v>
      </c>
      <c r="Q1792" s="17" t="s">
        <v>8336</v>
      </c>
      <c r="R1792" t="s">
        <v>8337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5">
        <f t="shared" si="135"/>
        <v>4</v>
      </c>
      <c r="P1793">
        <f t="shared" si="136"/>
        <v>26.75</v>
      </c>
      <c r="Q1793" s="17" t="s">
        <v>8336</v>
      </c>
      <c r="R1793" t="s">
        <v>8337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5">
        <f t="shared" si="135"/>
        <v>61</v>
      </c>
      <c r="P1794">
        <f t="shared" si="136"/>
        <v>109.94</v>
      </c>
      <c r="Q1794" s="17" t="s">
        <v>8336</v>
      </c>
      <c r="R1794" t="s">
        <v>8337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5">
        <f t="shared" ref="O1795:O1858" si="140">ROUND(E1795/D1795*100,0)</f>
        <v>1</v>
      </c>
      <c r="P1795">
        <f t="shared" ref="P1795:P1858" si="141">IFERROR(ROUND(E1795/L1795,2),0)</f>
        <v>20</v>
      </c>
      <c r="Q1795" s="17" t="s">
        <v>8336</v>
      </c>
      <c r="R1795" t="s">
        <v>8337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5">
        <f t="shared" si="140"/>
        <v>11</v>
      </c>
      <c r="P1796">
        <f t="shared" si="141"/>
        <v>55.39</v>
      </c>
      <c r="Q1796" s="17" t="s">
        <v>8336</v>
      </c>
      <c r="R1796" t="s">
        <v>8337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5">
        <f t="shared" si="140"/>
        <v>39</v>
      </c>
      <c r="P1797">
        <f t="shared" si="141"/>
        <v>133.9</v>
      </c>
      <c r="Q1797" s="17" t="s">
        <v>8336</v>
      </c>
      <c r="R1797" t="s">
        <v>8337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5">
        <f t="shared" si="140"/>
        <v>22</v>
      </c>
      <c r="P1798">
        <f t="shared" si="141"/>
        <v>48.72</v>
      </c>
      <c r="Q1798" s="17" t="s">
        <v>8336</v>
      </c>
      <c r="R1798" t="s">
        <v>8337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5">
        <f t="shared" si="140"/>
        <v>68</v>
      </c>
      <c r="P1799">
        <f t="shared" si="141"/>
        <v>48.25</v>
      </c>
      <c r="Q1799" s="17" t="s">
        <v>8336</v>
      </c>
      <c r="R1799" t="s">
        <v>8337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5">
        <f t="shared" si="140"/>
        <v>14</v>
      </c>
      <c r="P1800">
        <f t="shared" si="141"/>
        <v>58.97</v>
      </c>
      <c r="Q1800" s="17" t="s">
        <v>8336</v>
      </c>
      <c r="R1800" t="s">
        <v>8337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5">
        <f t="shared" si="140"/>
        <v>2</v>
      </c>
      <c r="P1801">
        <f t="shared" si="141"/>
        <v>11.64</v>
      </c>
      <c r="Q1801" s="17" t="s">
        <v>8336</v>
      </c>
      <c r="R1801" t="s">
        <v>8337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5">
        <f t="shared" si="140"/>
        <v>20</v>
      </c>
      <c r="P1802">
        <f t="shared" si="141"/>
        <v>83.72</v>
      </c>
      <c r="Q1802" s="17" t="s">
        <v>8336</v>
      </c>
      <c r="R1802" t="s">
        <v>8337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5">
        <f t="shared" si="140"/>
        <v>14</v>
      </c>
      <c r="P1803">
        <f t="shared" si="141"/>
        <v>63.65</v>
      </c>
      <c r="Q1803" s="17" t="s">
        <v>8336</v>
      </c>
      <c r="R1803" t="s">
        <v>8337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5">
        <f t="shared" si="140"/>
        <v>48</v>
      </c>
      <c r="P1804">
        <f t="shared" si="141"/>
        <v>94.28</v>
      </c>
      <c r="Q1804" s="17" t="s">
        <v>8336</v>
      </c>
      <c r="R1804" t="s">
        <v>8337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5">
        <f t="shared" si="140"/>
        <v>31</v>
      </c>
      <c r="P1805">
        <f t="shared" si="141"/>
        <v>71.87</v>
      </c>
      <c r="Q1805" s="17" t="s">
        <v>8336</v>
      </c>
      <c r="R1805" t="s">
        <v>8337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5">
        <f t="shared" si="140"/>
        <v>35</v>
      </c>
      <c r="P1806">
        <f t="shared" si="141"/>
        <v>104.85</v>
      </c>
      <c r="Q1806" s="17" t="s">
        <v>8336</v>
      </c>
      <c r="R1806" t="s">
        <v>8337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5">
        <f t="shared" si="140"/>
        <v>36</v>
      </c>
      <c r="P1807">
        <f t="shared" si="141"/>
        <v>67.14</v>
      </c>
      <c r="Q1807" s="17" t="s">
        <v>8336</v>
      </c>
      <c r="R1807" t="s">
        <v>8337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5">
        <f t="shared" si="140"/>
        <v>3</v>
      </c>
      <c r="P1808">
        <f t="shared" si="141"/>
        <v>73.88</v>
      </c>
      <c r="Q1808" s="17" t="s">
        <v>8336</v>
      </c>
      <c r="R1808" t="s">
        <v>8337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5">
        <f t="shared" si="140"/>
        <v>11</v>
      </c>
      <c r="P1809">
        <f t="shared" si="141"/>
        <v>69.13</v>
      </c>
      <c r="Q1809" s="17" t="s">
        <v>8336</v>
      </c>
      <c r="R1809" t="s">
        <v>8337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5">
        <f t="shared" si="140"/>
        <v>41</v>
      </c>
      <c r="P1810">
        <f t="shared" si="141"/>
        <v>120.77</v>
      </c>
      <c r="Q1810" s="17" t="s">
        <v>8336</v>
      </c>
      <c r="R1810" t="s">
        <v>8337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5">
        <f t="shared" si="140"/>
        <v>11</v>
      </c>
      <c r="P1811">
        <f t="shared" si="141"/>
        <v>42.22</v>
      </c>
      <c r="Q1811" s="17" t="s">
        <v>8336</v>
      </c>
      <c r="R1811" t="s">
        <v>8337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5">
        <f t="shared" si="140"/>
        <v>3</v>
      </c>
      <c r="P1812">
        <f t="shared" si="141"/>
        <v>7.5</v>
      </c>
      <c r="Q1812" s="17" t="s">
        <v>8336</v>
      </c>
      <c r="R1812" t="s">
        <v>8337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5">
        <f t="shared" si="140"/>
        <v>0</v>
      </c>
      <c r="P1813">
        <f t="shared" si="141"/>
        <v>1.54</v>
      </c>
      <c r="Q1813" s="17" t="s">
        <v>8336</v>
      </c>
      <c r="R1813" t="s">
        <v>8337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5">
        <f t="shared" si="140"/>
        <v>13</v>
      </c>
      <c r="P1814">
        <f t="shared" si="141"/>
        <v>37.61</v>
      </c>
      <c r="Q1814" s="17" t="s">
        <v>8336</v>
      </c>
      <c r="R1814" t="s">
        <v>8337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5">
        <f t="shared" si="140"/>
        <v>0</v>
      </c>
      <c r="P1815">
        <f t="shared" si="141"/>
        <v>0</v>
      </c>
      <c r="Q1815" s="17" t="s">
        <v>8336</v>
      </c>
      <c r="R1815" t="s">
        <v>8337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5">
        <f t="shared" si="140"/>
        <v>49</v>
      </c>
      <c r="P1816">
        <f t="shared" si="141"/>
        <v>42.16</v>
      </c>
      <c r="Q1816" s="17" t="s">
        <v>8336</v>
      </c>
      <c r="R1816" t="s">
        <v>8337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5">
        <f t="shared" si="140"/>
        <v>0</v>
      </c>
      <c r="P1817">
        <f t="shared" si="141"/>
        <v>0</v>
      </c>
      <c r="Q1817" s="17" t="s">
        <v>8336</v>
      </c>
      <c r="R1817" t="s">
        <v>8337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5">
        <f t="shared" si="140"/>
        <v>2</v>
      </c>
      <c r="P1818">
        <f t="shared" si="141"/>
        <v>84.83</v>
      </c>
      <c r="Q1818" s="17" t="s">
        <v>8336</v>
      </c>
      <c r="R1818" t="s">
        <v>8337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5">
        <f t="shared" si="140"/>
        <v>52</v>
      </c>
      <c r="P1819">
        <f t="shared" si="141"/>
        <v>94.19</v>
      </c>
      <c r="Q1819" s="17" t="s">
        <v>8336</v>
      </c>
      <c r="R1819" t="s">
        <v>8337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5">
        <f t="shared" si="140"/>
        <v>0</v>
      </c>
      <c r="P1820">
        <f t="shared" si="141"/>
        <v>0</v>
      </c>
      <c r="Q1820" s="17" t="s">
        <v>8336</v>
      </c>
      <c r="R1820" t="s">
        <v>8337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5">
        <f t="shared" si="140"/>
        <v>2</v>
      </c>
      <c r="P1821">
        <f t="shared" si="141"/>
        <v>6.25</v>
      </c>
      <c r="Q1821" s="17" t="s">
        <v>8336</v>
      </c>
      <c r="R1821" t="s">
        <v>8337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5">
        <f t="shared" si="140"/>
        <v>7</v>
      </c>
      <c r="P1822">
        <f t="shared" si="141"/>
        <v>213.38</v>
      </c>
      <c r="Q1822" s="17" t="s">
        <v>8336</v>
      </c>
      <c r="R1822" t="s">
        <v>8337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5">
        <f t="shared" si="140"/>
        <v>135</v>
      </c>
      <c r="P1823">
        <f t="shared" si="141"/>
        <v>59.16</v>
      </c>
      <c r="Q1823" s="17" t="s">
        <v>8323</v>
      </c>
      <c r="R1823" t="s">
        <v>8324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5">
        <f t="shared" si="140"/>
        <v>100</v>
      </c>
      <c r="P1824">
        <f t="shared" si="141"/>
        <v>27.27</v>
      </c>
      <c r="Q1824" s="17" t="s">
        <v>8323</v>
      </c>
      <c r="R1824" t="s">
        <v>8324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5">
        <f t="shared" si="140"/>
        <v>116</v>
      </c>
      <c r="P1825">
        <f t="shared" si="141"/>
        <v>24.58</v>
      </c>
      <c r="Q1825" s="17" t="s">
        <v>8323</v>
      </c>
      <c r="R1825" t="s">
        <v>8324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5">
        <f t="shared" si="140"/>
        <v>100</v>
      </c>
      <c r="P1826">
        <f t="shared" si="141"/>
        <v>75.05</v>
      </c>
      <c r="Q1826" s="17" t="s">
        <v>8323</v>
      </c>
      <c r="R1826" t="s">
        <v>8324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5">
        <f t="shared" si="140"/>
        <v>105</v>
      </c>
      <c r="P1827">
        <f t="shared" si="141"/>
        <v>42.02</v>
      </c>
      <c r="Q1827" s="17" t="s">
        <v>8323</v>
      </c>
      <c r="R1827" t="s">
        <v>8324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5">
        <f t="shared" si="140"/>
        <v>101</v>
      </c>
      <c r="P1828">
        <f t="shared" si="141"/>
        <v>53.16</v>
      </c>
      <c r="Q1828" s="17" t="s">
        <v>8323</v>
      </c>
      <c r="R1828" t="s">
        <v>8324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5">
        <f t="shared" si="140"/>
        <v>101</v>
      </c>
      <c r="P1829">
        <f t="shared" si="141"/>
        <v>83.89</v>
      </c>
      <c r="Q1829" s="17" t="s">
        <v>8323</v>
      </c>
      <c r="R1829" t="s">
        <v>8324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5">
        <f t="shared" si="140"/>
        <v>100</v>
      </c>
      <c r="P1830">
        <f t="shared" si="141"/>
        <v>417.33</v>
      </c>
      <c r="Q1830" s="17" t="s">
        <v>8323</v>
      </c>
      <c r="R1830" t="s">
        <v>8324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5">
        <f t="shared" si="140"/>
        <v>167</v>
      </c>
      <c r="P1831">
        <f t="shared" si="141"/>
        <v>75.77</v>
      </c>
      <c r="Q1831" s="17" t="s">
        <v>8323</v>
      </c>
      <c r="R1831" t="s">
        <v>8324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5">
        <f t="shared" si="140"/>
        <v>102</v>
      </c>
      <c r="P1832">
        <f t="shared" si="141"/>
        <v>67.39</v>
      </c>
      <c r="Q1832" s="17" t="s">
        <v>8323</v>
      </c>
      <c r="R1832" t="s">
        <v>8324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5">
        <f t="shared" si="140"/>
        <v>103</v>
      </c>
      <c r="P1833">
        <f t="shared" si="141"/>
        <v>73.569999999999993</v>
      </c>
      <c r="Q1833" s="17" t="s">
        <v>8323</v>
      </c>
      <c r="R1833" t="s">
        <v>8324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5">
        <f t="shared" si="140"/>
        <v>143</v>
      </c>
      <c r="P1834">
        <f t="shared" si="141"/>
        <v>25</v>
      </c>
      <c r="Q1834" s="17" t="s">
        <v>8323</v>
      </c>
      <c r="R1834" t="s">
        <v>8324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5">
        <f t="shared" si="140"/>
        <v>263</v>
      </c>
      <c r="P1835">
        <f t="shared" si="141"/>
        <v>42</v>
      </c>
      <c r="Q1835" s="17" t="s">
        <v>8323</v>
      </c>
      <c r="R1835" t="s">
        <v>8324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5">
        <f t="shared" si="140"/>
        <v>118</v>
      </c>
      <c r="P1836">
        <f t="shared" si="141"/>
        <v>131.16999999999999</v>
      </c>
      <c r="Q1836" s="17" t="s">
        <v>8323</v>
      </c>
      <c r="R1836" t="s">
        <v>8324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5">
        <f t="shared" si="140"/>
        <v>104</v>
      </c>
      <c r="P1837">
        <f t="shared" si="141"/>
        <v>47.27</v>
      </c>
      <c r="Q1837" s="17" t="s">
        <v>8323</v>
      </c>
      <c r="R1837" t="s">
        <v>8324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5">
        <f t="shared" si="140"/>
        <v>200</v>
      </c>
      <c r="P1838">
        <f t="shared" si="141"/>
        <v>182.13</v>
      </c>
      <c r="Q1838" s="17" t="s">
        <v>8323</v>
      </c>
      <c r="R1838" t="s">
        <v>8324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5">
        <f t="shared" si="140"/>
        <v>307</v>
      </c>
      <c r="P1839">
        <f t="shared" si="141"/>
        <v>61.37</v>
      </c>
      <c r="Q1839" s="17" t="s">
        <v>8323</v>
      </c>
      <c r="R1839" t="s">
        <v>8324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5">
        <f t="shared" si="140"/>
        <v>100</v>
      </c>
      <c r="P1840">
        <f t="shared" si="141"/>
        <v>35.770000000000003</v>
      </c>
      <c r="Q1840" s="17" t="s">
        <v>8323</v>
      </c>
      <c r="R1840" t="s">
        <v>8324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5">
        <f t="shared" si="140"/>
        <v>205</v>
      </c>
      <c r="P1841">
        <f t="shared" si="141"/>
        <v>45.62</v>
      </c>
      <c r="Q1841" s="17" t="s">
        <v>8323</v>
      </c>
      <c r="R1841" t="s">
        <v>8324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5">
        <f t="shared" si="140"/>
        <v>109</v>
      </c>
      <c r="P1842">
        <f t="shared" si="141"/>
        <v>75.38</v>
      </c>
      <c r="Q1842" s="17" t="s">
        <v>8323</v>
      </c>
      <c r="R1842" t="s">
        <v>8324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5">
        <f t="shared" si="140"/>
        <v>102</v>
      </c>
      <c r="P1843">
        <f t="shared" si="141"/>
        <v>50.88</v>
      </c>
      <c r="Q1843" s="17" t="s">
        <v>8323</v>
      </c>
      <c r="R1843" t="s">
        <v>8324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5">
        <f t="shared" si="140"/>
        <v>125</v>
      </c>
      <c r="P1844">
        <f t="shared" si="141"/>
        <v>119.29</v>
      </c>
      <c r="Q1844" s="17" t="s">
        <v>8323</v>
      </c>
      <c r="R1844" t="s">
        <v>8324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5">
        <f t="shared" si="140"/>
        <v>124</v>
      </c>
      <c r="P1845">
        <f t="shared" si="141"/>
        <v>92.54</v>
      </c>
      <c r="Q1845" s="17" t="s">
        <v>8323</v>
      </c>
      <c r="R1845" t="s">
        <v>8324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5">
        <f t="shared" si="140"/>
        <v>101</v>
      </c>
      <c r="P1846">
        <f t="shared" si="141"/>
        <v>76.05</v>
      </c>
      <c r="Q1846" s="17" t="s">
        <v>8323</v>
      </c>
      <c r="R1846" t="s">
        <v>8324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5">
        <f t="shared" si="140"/>
        <v>100</v>
      </c>
      <c r="P1847">
        <f t="shared" si="141"/>
        <v>52.63</v>
      </c>
      <c r="Q1847" s="17" t="s">
        <v>8323</v>
      </c>
      <c r="R1847" t="s">
        <v>8324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5">
        <f t="shared" si="140"/>
        <v>138</v>
      </c>
      <c r="P1848">
        <f t="shared" si="141"/>
        <v>98.99</v>
      </c>
      <c r="Q1848" s="17" t="s">
        <v>8323</v>
      </c>
      <c r="R1848" t="s">
        <v>8324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5">
        <f t="shared" si="140"/>
        <v>121</v>
      </c>
      <c r="P1849">
        <f t="shared" si="141"/>
        <v>79.53</v>
      </c>
      <c r="Q1849" s="17" t="s">
        <v>8323</v>
      </c>
      <c r="R1849" t="s">
        <v>8324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5">
        <f t="shared" si="140"/>
        <v>107</v>
      </c>
      <c r="P1850">
        <f t="shared" si="141"/>
        <v>134.21</v>
      </c>
      <c r="Q1850" s="17" t="s">
        <v>8323</v>
      </c>
      <c r="R1850" t="s">
        <v>8324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5">
        <f t="shared" si="140"/>
        <v>100</v>
      </c>
      <c r="P1851">
        <f t="shared" si="141"/>
        <v>37.630000000000003</v>
      </c>
      <c r="Q1851" s="17" t="s">
        <v>8323</v>
      </c>
      <c r="R1851" t="s">
        <v>8324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5">
        <f t="shared" si="140"/>
        <v>102</v>
      </c>
      <c r="P1852">
        <f t="shared" si="141"/>
        <v>51.04</v>
      </c>
      <c r="Q1852" s="17" t="s">
        <v>8323</v>
      </c>
      <c r="R1852" t="s">
        <v>8324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5">
        <f t="shared" si="140"/>
        <v>100</v>
      </c>
      <c r="P1853">
        <f t="shared" si="141"/>
        <v>50.04</v>
      </c>
      <c r="Q1853" s="17" t="s">
        <v>8323</v>
      </c>
      <c r="R1853" t="s">
        <v>8324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5">
        <f t="shared" si="140"/>
        <v>117</v>
      </c>
      <c r="P1854">
        <f t="shared" si="141"/>
        <v>133.93</v>
      </c>
      <c r="Q1854" s="17" t="s">
        <v>8323</v>
      </c>
      <c r="R1854" t="s">
        <v>8324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5">
        <f t="shared" si="140"/>
        <v>102</v>
      </c>
      <c r="P1855">
        <f t="shared" si="141"/>
        <v>58.21</v>
      </c>
      <c r="Q1855" s="17" t="s">
        <v>8323</v>
      </c>
      <c r="R1855" t="s">
        <v>8324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5">
        <f t="shared" si="140"/>
        <v>102</v>
      </c>
      <c r="P1856">
        <f t="shared" si="141"/>
        <v>88.04</v>
      </c>
      <c r="Q1856" s="17" t="s">
        <v>8323</v>
      </c>
      <c r="R1856" t="s">
        <v>8324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5">
        <f t="shared" si="140"/>
        <v>154</v>
      </c>
      <c r="P1857">
        <f t="shared" si="141"/>
        <v>70.58</v>
      </c>
      <c r="Q1857" s="17" t="s">
        <v>8323</v>
      </c>
      <c r="R1857" t="s">
        <v>8324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5">
        <f t="shared" si="140"/>
        <v>101</v>
      </c>
      <c r="P1858">
        <f t="shared" si="141"/>
        <v>53.29</v>
      </c>
      <c r="Q1858" s="17" t="s">
        <v>8323</v>
      </c>
      <c r="R1858" t="s">
        <v>8324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5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7" t="s">
        <v>8323</v>
      </c>
      <c r="R1859" t="s">
        <v>8324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5">
        <f t="shared" si="145"/>
        <v>109</v>
      </c>
      <c r="P1860">
        <f t="shared" si="146"/>
        <v>40.549999999999997</v>
      </c>
      <c r="Q1860" s="17" t="s">
        <v>8323</v>
      </c>
      <c r="R1860" t="s">
        <v>8324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5">
        <f t="shared" si="145"/>
        <v>132</v>
      </c>
      <c r="P1861">
        <f t="shared" si="146"/>
        <v>70.63</v>
      </c>
      <c r="Q1861" s="17" t="s">
        <v>8323</v>
      </c>
      <c r="R1861" t="s">
        <v>8324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5">
        <f t="shared" si="145"/>
        <v>133</v>
      </c>
      <c r="P1862">
        <f t="shared" si="146"/>
        <v>52.68</v>
      </c>
      <c r="Q1862" s="17" t="s">
        <v>8323</v>
      </c>
      <c r="R1862" t="s">
        <v>8324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5">
        <f t="shared" si="145"/>
        <v>0</v>
      </c>
      <c r="P1863">
        <f t="shared" si="146"/>
        <v>0</v>
      </c>
      <c r="Q1863" s="17" t="s">
        <v>8331</v>
      </c>
      <c r="R1863" t="s">
        <v>8333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5">
        <f t="shared" si="145"/>
        <v>8</v>
      </c>
      <c r="P1864">
        <f t="shared" si="146"/>
        <v>90.94</v>
      </c>
      <c r="Q1864" s="17" t="s">
        <v>8331</v>
      </c>
      <c r="R1864" t="s">
        <v>8333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5">
        <f t="shared" si="145"/>
        <v>0</v>
      </c>
      <c r="P1865">
        <f t="shared" si="146"/>
        <v>5</v>
      </c>
      <c r="Q1865" s="17" t="s">
        <v>8331</v>
      </c>
      <c r="R1865" t="s">
        <v>8333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5">
        <f t="shared" si="145"/>
        <v>43</v>
      </c>
      <c r="P1866">
        <f t="shared" si="146"/>
        <v>58.08</v>
      </c>
      <c r="Q1866" s="17" t="s">
        <v>8331</v>
      </c>
      <c r="R1866" t="s">
        <v>8333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5">
        <f t="shared" si="145"/>
        <v>0</v>
      </c>
      <c r="P1867">
        <f t="shared" si="146"/>
        <v>2</v>
      </c>
      <c r="Q1867" s="17" t="s">
        <v>8331</v>
      </c>
      <c r="R1867" t="s">
        <v>8333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5">
        <f t="shared" si="145"/>
        <v>1</v>
      </c>
      <c r="P1868">
        <f t="shared" si="146"/>
        <v>62.5</v>
      </c>
      <c r="Q1868" s="17" t="s">
        <v>8331</v>
      </c>
      <c r="R1868" t="s">
        <v>8333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5">
        <f t="shared" si="145"/>
        <v>0</v>
      </c>
      <c r="P1869">
        <f t="shared" si="146"/>
        <v>10</v>
      </c>
      <c r="Q1869" s="17" t="s">
        <v>8331</v>
      </c>
      <c r="R1869" t="s">
        <v>8333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5">
        <f t="shared" si="145"/>
        <v>5</v>
      </c>
      <c r="P1870">
        <f t="shared" si="146"/>
        <v>71.59</v>
      </c>
      <c r="Q1870" s="17" t="s">
        <v>8331</v>
      </c>
      <c r="R1870" t="s">
        <v>8333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5">
        <f t="shared" si="145"/>
        <v>0</v>
      </c>
      <c r="P1871">
        <f t="shared" si="146"/>
        <v>0</v>
      </c>
      <c r="Q1871" s="17" t="s">
        <v>8331</v>
      </c>
      <c r="R1871" t="s">
        <v>8333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5">
        <f t="shared" si="145"/>
        <v>10</v>
      </c>
      <c r="P1872">
        <f t="shared" si="146"/>
        <v>32.82</v>
      </c>
      <c r="Q1872" s="17" t="s">
        <v>8331</v>
      </c>
      <c r="R1872" t="s">
        <v>8333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5">
        <f t="shared" si="145"/>
        <v>72</v>
      </c>
      <c r="P1873">
        <f t="shared" si="146"/>
        <v>49.12</v>
      </c>
      <c r="Q1873" s="17" t="s">
        <v>8331</v>
      </c>
      <c r="R1873" t="s">
        <v>8333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5">
        <f t="shared" si="145"/>
        <v>1</v>
      </c>
      <c r="P1874">
        <f t="shared" si="146"/>
        <v>16.309999999999999</v>
      </c>
      <c r="Q1874" s="17" t="s">
        <v>8331</v>
      </c>
      <c r="R1874" t="s">
        <v>8333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5">
        <f t="shared" si="145"/>
        <v>0</v>
      </c>
      <c r="P1875">
        <f t="shared" si="146"/>
        <v>18</v>
      </c>
      <c r="Q1875" s="17" t="s">
        <v>8331</v>
      </c>
      <c r="R1875" t="s">
        <v>8333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5">
        <f t="shared" si="145"/>
        <v>0</v>
      </c>
      <c r="P1876">
        <f t="shared" si="146"/>
        <v>13</v>
      </c>
      <c r="Q1876" s="17" t="s">
        <v>8331</v>
      </c>
      <c r="R1876" t="s">
        <v>8333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5">
        <f t="shared" si="145"/>
        <v>1</v>
      </c>
      <c r="P1877">
        <f t="shared" si="146"/>
        <v>17</v>
      </c>
      <c r="Q1877" s="17" t="s">
        <v>8331</v>
      </c>
      <c r="R1877" t="s">
        <v>8333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5">
        <f t="shared" si="145"/>
        <v>0</v>
      </c>
      <c r="P1878">
        <f t="shared" si="146"/>
        <v>0</v>
      </c>
      <c r="Q1878" s="17" t="s">
        <v>8331</v>
      </c>
      <c r="R1878" t="s">
        <v>8333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5">
        <f t="shared" si="145"/>
        <v>0</v>
      </c>
      <c r="P1879">
        <f t="shared" si="146"/>
        <v>0</v>
      </c>
      <c r="Q1879" s="17" t="s">
        <v>8331</v>
      </c>
      <c r="R1879" t="s">
        <v>8333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5">
        <f t="shared" si="145"/>
        <v>0</v>
      </c>
      <c r="P1880">
        <f t="shared" si="146"/>
        <v>0</v>
      </c>
      <c r="Q1880" s="17" t="s">
        <v>8331</v>
      </c>
      <c r="R1880" t="s">
        <v>8333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5">
        <f t="shared" si="145"/>
        <v>0</v>
      </c>
      <c r="P1881">
        <f t="shared" si="146"/>
        <v>3</v>
      </c>
      <c r="Q1881" s="17" t="s">
        <v>8331</v>
      </c>
      <c r="R1881" t="s">
        <v>8333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5">
        <f t="shared" si="145"/>
        <v>20</v>
      </c>
      <c r="P1882">
        <f t="shared" si="146"/>
        <v>41.83</v>
      </c>
      <c r="Q1882" s="17" t="s">
        <v>8331</v>
      </c>
      <c r="R1882" t="s">
        <v>8333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5">
        <f t="shared" si="145"/>
        <v>173</v>
      </c>
      <c r="P1883">
        <f t="shared" si="146"/>
        <v>49.34</v>
      </c>
      <c r="Q1883" s="17" t="s">
        <v>8323</v>
      </c>
      <c r="R1883" t="s">
        <v>8327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5">
        <f t="shared" si="145"/>
        <v>101</v>
      </c>
      <c r="P1884">
        <f t="shared" si="146"/>
        <v>41.73</v>
      </c>
      <c r="Q1884" s="17" t="s">
        <v>8323</v>
      </c>
      <c r="R1884" t="s">
        <v>8327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5">
        <f t="shared" si="145"/>
        <v>105</v>
      </c>
      <c r="P1885">
        <f t="shared" si="146"/>
        <v>32.72</v>
      </c>
      <c r="Q1885" s="17" t="s">
        <v>8323</v>
      </c>
      <c r="R1885" t="s">
        <v>8327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5">
        <f t="shared" si="145"/>
        <v>135</v>
      </c>
      <c r="P1886">
        <f t="shared" si="146"/>
        <v>51.96</v>
      </c>
      <c r="Q1886" s="17" t="s">
        <v>8323</v>
      </c>
      <c r="R1886" t="s">
        <v>8327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5">
        <f t="shared" si="145"/>
        <v>116</v>
      </c>
      <c r="P1887">
        <f t="shared" si="146"/>
        <v>50.69</v>
      </c>
      <c r="Q1887" s="17" t="s">
        <v>8323</v>
      </c>
      <c r="R1887" t="s">
        <v>8327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5">
        <f t="shared" si="145"/>
        <v>102</v>
      </c>
      <c r="P1888">
        <f t="shared" si="146"/>
        <v>42.24</v>
      </c>
      <c r="Q1888" s="17" t="s">
        <v>8323</v>
      </c>
      <c r="R1888" t="s">
        <v>8327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5">
        <f t="shared" si="145"/>
        <v>111</v>
      </c>
      <c r="P1889">
        <f t="shared" si="146"/>
        <v>416.88</v>
      </c>
      <c r="Q1889" s="17" t="s">
        <v>8323</v>
      </c>
      <c r="R1889" t="s">
        <v>8327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5">
        <f t="shared" si="145"/>
        <v>166</v>
      </c>
      <c r="P1890">
        <f t="shared" si="146"/>
        <v>46.65</v>
      </c>
      <c r="Q1890" s="17" t="s">
        <v>8323</v>
      </c>
      <c r="R1890" t="s">
        <v>8327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5">
        <f t="shared" si="145"/>
        <v>107</v>
      </c>
      <c r="P1891">
        <f t="shared" si="146"/>
        <v>48.45</v>
      </c>
      <c r="Q1891" s="17" t="s">
        <v>8323</v>
      </c>
      <c r="R1891" t="s">
        <v>8327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5">
        <f t="shared" si="145"/>
        <v>145</v>
      </c>
      <c r="P1892">
        <f t="shared" si="146"/>
        <v>70.53</v>
      </c>
      <c r="Q1892" s="17" t="s">
        <v>8323</v>
      </c>
      <c r="R1892" t="s">
        <v>8327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5">
        <f t="shared" si="145"/>
        <v>106</v>
      </c>
      <c r="P1893">
        <f t="shared" si="146"/>
        <v>87.96</v>
      </c>
      <c r="Q1893" s="17" t="s">
        <v>8323</v>
      </c>
      <c r="R1893" t="s">
        <v>8327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5">
        <f t="shared" si="145"/>
        <v>137</v>
      </c>
      <c r="P1894">
        <f t="shared" si="146"/>
        <v>26.27</v>
      </c>
      <c r="Q1894" s="17" t="s">
        <v>8323</v>
      </c>
      <c r="R1894" t="s">
        <v>8327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5">
        <f t="shared" si="145"/>
        <v>104</v>
      </c>
      <c r="P1895">
        <f t="shared" si="146"/>
        <v>57.78</v>
      </c>
      <c r="Q1895" s="17" t="s">
        <v>8323</v>
      </c>
      <c r="R1895" t="s">
        <v>8327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5">
        <f t="shared" si="145"/>
        <v>115</v>
      </c>
      <c r="P1896">
        <f t="shared" si="146"/>
        <v>57.25</v>
      </c>
      <c r="Q1896" s="17" t="s">
        <v>8323</v>
      </c>
      <c r="R1896" t="s">
        <v>8327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5">
        <f t="shared" si="145"/>
        <v>102</v>
      </c>
      <c r="P1897">
        <f t="shared" si="146"/>
        <v>196.34</v>
      </c>
      <c r="Q1897" s="17" t="s">
        <v>8323</v>
      </c>
      <c r="R1897" t="s">
        <v>8327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5">
        <f t="shared" si="145"/>
        <v>124</v>
      </c>
      <c r="P1898">
        <f t="shared" si="146"/>
        <v>43</v>
      </c>
      <c r="Q1898" s="17" t="s">
        <v>8323</v>
      </c>
      <c r="R1898" t="s">
        <v>8327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5">
        <f t="shared" si="145"/>
        <v>102</v>
      </c>
      <c r="P1899">
        <f t="shared" si="146"/>
        <v>35.549999999999997</v>
      </c>
      <c r="Q1899" s="17" t="s">
        <v>8323</v>
      </c>
      <c r="R1899" t="s">
        <v>8327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5">
        <f t="shared" si="145"/>
        <v>145</v>
      </c>
      <c r="P1900">
        <f t="shared" si="146"/>
        <v>68.81</v>
      </c>
      <c r="Q1900" s="17" t="s">
        <v>8323</v>
      </c>
      <c r="R1900" t="s">
        <v>8327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5">
        <f t="shared" si="145"/>
        <v>133</v>
      </c>
      <c r="P1901">
        <f t="shared" si="146"/>
        <v>28.57</v>
      </c>
      <c r="Q1901" s="17" t="s">
        <v>8323</v>
      </c>
      <c r="R1901" t="s">
        <v>8327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5">
        <f t="shared" si="145"/>
        <v>109</v>
      </c>
      <c r="P1902">
        <f t="shared" si="146"/>
        <v>50.63</v>
      </c>
      <c r="Q1902" s="17" t="s">
        <v>8323</v>
      </c>
      <c r="R1902" t="s">
        <v>8327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5">
        <f t="shared" si="145"/>
        <v>3</v>
      </c>
      <c r="P1903">
        <f t="shared" si="146"/>
        <v>106.8</v>
      </c>
      <c r="Q1903" s="17" t="s">
        <v>8317</v>
      </c>
      <c r="R1903" t="s">
        <v>8346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5">
        <f t="shared" si="145"/>
        <v>1</v>
      </c>
      <c r="P1904">
        <f t="shared" si="146"/>
        <v>4</v>
      </c>
      <c r="Q1904" s="17" t="s">
        <v>8317</v>
      </c>
      <c r="R1904" t="s">
        <v>8346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5">
        <f t="shared" si="145"/>
        <v>47</v>
      </c>
      <c r="P1905">
        <f t="shared" si="146"/>
        <v>34.1</v>
      </c>
      <c r="Q1905" s="17" t="s">
        <v>8317</v>
      </c>
      <c r="R1905" t="s">
        <v>8346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5">
        <f t="shared" si="145"/>
        <v>0</v>
      </c>
      <c r="P1906">
        <f t="shared" si="146"/>
        <v>25</v>
      </c>
      <c r="Q1906" s="17" t="s">
        <v>8317</v>
      </c>
      <c r="R1906" t="s">
        <v>8346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5">
        <f t="shared" si="145"/>
        <v>0</v>
      </c>
      <c r="P1907">
        <f t="shared" si="146"/>
        <v>10.5</v>
      </c>
      <c r="Q1907" s="17" t="s">
        <v>8317</v>
      </c>
      <c r="R1907" t="s">
        <v>8346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5">
        <f t="shared" si="145"/>
        <v>43</v>
      </c>
      <c r="P1908">
        <f t="shared" si="146"/>
        <v>215.96</v>
      </c>
      <c r="Q1908" s="17" t="s">
        <v>8317</v>
      </c>
      <c r="R1908" t="s">
        <v>8346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5">
        <f t="shared" si="145"/>
        <v>0</v>
      </c>
      <c r="P1909">
        <f t="shared" si="146"/>
        <v>21.25</v>
      </c>
      <c r="Q1909" s="17" t="s">
        <v>8317</v>
      </c>
      <c r="R1909" t="s">
        <v>8346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5">
        <f t="shared" si="145"/>
        <v>2</v>
      </c>
      <c r="P1910">
        <f t="shared" si="146"/>
        <v>108.25</v>
      </c>
      <c r="Q1910" s="17" t="s">
        <v>8317</v>
      </c>
      <c r="R1910" t="s">
        <v>8346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5">
        <f t="shared" si="145"/>
        <v>14</v>
      </c>
      <c r="P1911">
        <f t="shared" si="146"/>
        <v>129.97</v>
      </c>
      <c r="Q1911" s="17" t="s">
        <v>8317</v>
      </c>
      <c r="R1911" t="s">
        <v>8346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5">
        <f t="shared" si="145"/>
        <v>39</v>
      </c>
      <c r="P1912">
        <f t="shared" si="146"/>
        <v>117.49</v>
      </c>
      <c r="Q1912" s="17" t="s">
        <v>8317</v>
      </c>
      <c r="R1912" t="s">
        <v>8346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5">
        <f t="shared" si="145"/>
        <v>0</v>
      </c>
      <c r="P1913">
        <f t="shared" si="146"/>
        <v>10</v>
      </c>
      <c r="Q1913" s="17" t="s">
        <v>8317</v>
      </c>
      <c r="R1913" t="s">
        <v>8346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5">
        <f t="shared" si="145"/>
        <v>59</v>
      </c>
      <c r="P1914">
        <f t="shared" si="146"/>
        <v>70.599999999999994</v>
      </c>
      <c r="Q1914" s="17" t="s">
        <v>8317</v>
      </c>
      <c r="R1914" t="s">
        <v>8346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5">
        <f t="shared" si="145"/>
        <v>1</v>
      </c>
      <c r="P1915">
        <f t="shared" si="146"/>
        <v>24.5</v>
      </c>
      <c r="Q1915" s="17" t="s">
        <v>8317</v>
      </c>
      <c r="R1915" t="s">
        <v>8346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5">
        <f t="shared" si="145"/>
        <v>9</v>
      </c>
      <c r="P1916">
        <f t="shared" si="146"/>
        <v>30</v>
      </c>
      <c r="Q1916" s="17" t="s">
        <v>8317</v>
      </c>
      <c r="R1916" t="s">
        <v>8346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5">
        <f t="shared" si="145"/>
        <v>2</v>
      </c>
      <c r="P1917">
        <f t="shared" si="146"/>
        <v>2</v>
      </c>
      <c r="Q1917" s="17" t="s">
        <v>8317</v>
      </c>
      <c r="R1917" t="s">
        <v>8346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5">
        <f t="shared" si="145"/>
        <v>1</v>
      </c>
      <c r="P1918">
        <f t="shared" si="146"/>
        <v>17</v>
      </c>
      <c r="Q1918" s="17" t="s">
        <v>8317</v>
      </c>
      <c r="R1918" t="s">
        <v>8346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5">
        <f t="shared" si="145"/>
        <v>53</v>
      </c>
      <c r="P1919">
        <f t="shared" si="146"/>
        <v>2928.93</v>
      </c>
      <c r="Q1919" s="17" t="s">
        <v>8317</v>
      </c>
      <c r="R1919" t="s">
        <v>8346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5">
        <f t="shared" si="145"/>
        <v>1</v>
      </c>
      <c r="P1920">
        <f t="shared" si="146"/>
        <v>28.89</v>
      </c>
      <c r="Q1920" s="17" t="s">
        <v>8317</v>
      </c>
      <c r="R1920" t="s">
        <v>8346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5">
        <f t="shared" si="145"/>
        <v>47</v>
      </c>
      <c r="P1921">
        <f t="shared" si="146"/>
        <v>29.63</v>
      </c>
      <c r="Q1921" s="17" t="s">
        <v>8317</v>
      </c>
      <c r="R1921" t="s">
        <v>8346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5">
        <f t="shared" si="145"/>
        <v>43</v>
      </c>
      <c r="P1922">
        <f t="shared" si="146"/>
        <v>40.98</v>
      </c>
      <c r="Q1922" s="17" t="s">
        <v>8317</v>
      </c>
      <c r="R1922" t="s">
        <v>8346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5">
        <f t="shared" ref="O1923:O1986" si="150">ROUND(E1923/D1923*100,0)</f>
        <v>137</v>
      </c>
      <c r="P1923">
        <f t="shared" ref="P1923:P1986" si="151">IFERROR(ROUND(E1923/L1923,2),0)</f>
        <v>54</v>
      </c>
      <c r="Q1923" s="17" t="s">
        <v>8323</v>
      </c>
      <c r="R1923" t="s">
        <v>8327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5">
        <f t="shared" si="150"/>
        <v>116</v>
      </c>
      <c r="P1924">
        <f t="shared" si="151"/>
        <v>36.11</v>
      </c>
      <c r="Q1924" s="17" t="s">
        <v>8323</v>
      </c>
      <c r="R1924" t="s">
        <v>8327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5">
        <f t="shared" si="150"/>
        <v>241</v>
      </c>
      <c r="P1925">
        <f t="shared" si="151"/>
        <v>23.15</v>
      </c>
      <c r="Q1925" s="17" t="s">
        <v>8323</v>
      </c>
      <c r="R1925" t="s">
        <v>8327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5">
        <f t="shared" si="150"/>
        <v>114</v>
      </c>
      <c r="P1926">
        <f t="shared" si="151"/>
        <v>104</v>
      </c>
      <c r="Q1926" s="17" t="s">
        <v>8323</v>
      </c>
      <c r="R1926" t="s">
        <v>8327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5">
        <f t="shared" si="150"/>
        <v>110</v>
      </c>
      <c r="P1927">
        <f t="shared" si="151"/>
        <v>31.83</v>
      </c>
      <c r="Q1927" s="17" t="s">
        <v>8323</v>
      </c>
      <c r="R1927" t="s">
        <v>8327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5">
        <f t="shared" si="150"/>
        <v>195</v>
      </c>
      <c r="P1928">
        <f t="shared" si="151"/>
        <v>27.39</v>
      </c>
      <c r="Q1928" s="17" t="s">
        <v>8323</v>
      </c>
      <c r="R1928" t="s">
        <v>8327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5">
        <f t="shared" si="150"/>
        <v>103</v>
      </c>
      <c r="P1929">
        <f t="shared" si="151"/>
        <v>56.36</v>
      </c>
      <c r="Q1929" s="17" t="s">
        <v>8323</v>
      </c>
      <c r="R1929" t="s">
        <v>8327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5">
        <f t="shared" si="150"/>
        <v>103</v>
      </c>
      <c r="P1930">
        <f t="shared" si="151"/>
        <v>77.349999999999994</v>
      </c>
      <c r="Q1930" s="17" t="s">
        <v>8323</v>
      </c>
      <c r="R1930" t="s">
        <v>8327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5">
        <f t="shared" si="150"/>
        <v>100</v>
      </c>
      <c r="P1931">
        <f t="shared" si="151"/>
        <v>42.8</v>
      </c>
      <c r="Q1931" s="17" t="s">
        <v>8323</v>
      </c>
      <c r="R1931" t="s">
        <v>8327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5">
        <f t="shared" si="150"/>
        <v>127</v>
      </c>
      <c r="P1932">
        <f t="shared" si="151"/>
        <v>48.85</v>
      </c>
      <c r="Q1932" s="17" t="s">
        <v>8323</v>
      </c>
      <c r="R1932" t="s">
        <v>8327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5">
        <f t="shared" si="150"/>
        <v>121</v>
      </c>
      <c r="P1933">
        <f t="shared" si="151"/>
        <v>48.24</v>
      </c>
      <c r="Q1933" s="17" t="s">
        <v>8323</v>
      </c>
      <c r="R1933" t="s">
        <v>8327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5">
        <f t="shared" si="150"/>
        <v>107</v>
      </c>
      <c r="P1934">
        <f t="shared" si="151"/>
        <v>70.209999999999994</v>
      </c>
      <c r="Q1934" s="17" t="s">
        <v>8323</v>
      </c>
      <c r="R1934" t="s">
        <v>8327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5">
        <f t="shared" si="150"/>
        <v>172</v>
      </c>
      <c r="P1935">
        <f t="shared" si="151"/>
        <v>94.05</v>
      </c>
      <c r="Q1935" s="17" t="s">
        <v>8323</v>
      </c>
      <c r="R1935" t="s">
        <v>8327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5">
        <f t="shared" si="150"/>
        <v>124</v>
      </c>
      <c r="P1936">
        <f t="shared" si="151"/>
        <v>80.27</v>
      </c>
      <c r="Q1936" s="17" t="s">
        <v>8323</v>
      </c>
      <c r="R1936" t="s">
        <v>8327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5">
        <f t="shared" si="150"/>
        <v>108</v>
      </c>
      <c r="P1937">
        <f t="shared" si="151"/>
        <v>54.2</v>
      </c>
      <c r="Q1937" s="17" t="s">
        <v>8323</v>
      </c>
      <c r="R1937" t="s">
        <v>8327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5">
        <f t="shared" si="150"/>
        <v>117</v>
      </c>
      <c r="P1938">
        <f t="shared" si="151"/>
        <v>60.27</v>
      </c>
      <c r="Q1938" s="17" t="s">
        <v>8323</v>
      </c>
      <c r="R1938" t="s">
        <v>8327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5">
        <f t="shared" si="150"/>
        <v>187</v>
      </c>
      <c r="P1939">
        <f t="shared" si="151"/>
        <v>38.74</v>
      </c>
      <c r="Q1939" s="17" t="s">
        <v>8323</v>
      </c>
      <c r="R1939" t="s">
        <v>8327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5">
        <f t="shared" si="150"/>
        <v>116</v>
      </c>
      <c r="P1940">
        <f t="shared" si="151"/>
        <v>152.54</v>
      </c>
      <c r="Q1940" s="17" t="s">
        <v>8323</v>
      </c>
      <c r="R1940" t="s">
        <v>8327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5">
        <f t="shared" si="150"/>
        <v>111</v>
      </c>
      <c r="P1941">
        <f t="shared" si="151"/>
        <v>115.31</v>
      </c>
      <c r="Q1941" s="17" t="s">
        <v>8323</v>
      </c>
      <c r="R1941" t="s">
        <v>8327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5">
        <f t="shared" si="150"/>
        <v>171</v>
      </c>
      <c r="P1942">
        <f t="shared" si="151"/>
        <v>35.840000000000003</v>
      </c>
      <c r="Q1942" s="17" t="s">
        <v>8323</v>
      </c>
      <c r="R1942" t="s">
        <v>8327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5">
        <f t="shared" si="150"/>
        <v>126</v>
      </c>
      <c r="P1943">
        <f t="shared" si="151"/>
        <v>64.569999999999993</v>
      </c>
      <c r="Q1943" s="17" t="s">
        <v>8317</v>
      </c>
      <c r="R1943" t="s">
        <v>8347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5">
        <f t="shared" si="150"/>
        <v>138</v>
      </c>
      <c r="P1944">
        <f t="shared" si="151"/>
        <v>87.44</v>
      </c>
      <c r="Q1944" s="17" t="s">
        <v>8317</v>
      </c>
      <c r="R1944" t="s">
        <v>8347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5">
        <f t="shared" si="150"/>
        <v>1705</v>
      </c>
      <c r="P1945">
        <f t="shared" si="151"/>
        <v>68.819999999999993</v>
      </c>
      <c r="Q1945" s="17" t="s">
        <v>8317</v>
      </c>
      <c r="R1945" t="s">
        <v>8347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5">
        <f t="shared" si="150"/>
        <v>788</v>
      </c>
      <c r="P1946">
        <f t="shared" si="151"/>
        <v>176.2</v>
      </c>
      <c r="Q1946" s="17" t="s">
        <v>8317</v>
      </c>
      <c r="R1946" t="s">
        <v>8347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5">
        <f t="shared" si="150"/>
        <v>348</v>
      </c>
      <c r="P1947">
        <f t="shared" si="151"/>
        <v>511.79</v>
      </c>
      <c r="Q1947" s="17" t="s">
        <v>8317</v>
      </c>
      <c r="R1947" t="s">
        <v>8347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5">
        <f t="shared" si="150"/>
        <v>150</v>
      </c>
      <c r="P1948">
        <f t="shared" si="151"/>
        <v>160.44</v>
      </c>
      <c r="Q1948" s="17" t="s">
        <v>8317</v>
      </c>
      <c r="R1948" t="s">
        <v>8347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5">
        <f t="shared" si="150"/>
        <v>101</v>
      </c>
      <c r="P1949">
        <f t="shared" si="151"/>
        <v>35</v>
      </c>
      <c r="Q1949" s="17" t="s">
        <v>8317</v>
      </c>
      <c r="R1949" t="s">
        <v>8347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5">
        <f t="shared" si="150"/>
        <v>800</v>
      </c>
      <c r="P1950">
        <f t="shared" si="151"/>
        <v>188.51</v>
      </c>
      <c r="Q1950" s="17" t="s">
        <v>8317</v>
      </c>
      <c r="R1950" t="s">
        <v>8347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5">
        <f t="shared" si="150"/>
        <v>106</v>
      </c>
      <c r="P1951">
        <f t="shared" si="151"/>
        <v>56.2</v>
      </c>
      <c r="Q1951" s="17" t="s">
        <v>8317</v>
      </c>
      <c r="R1951" t="s">
        <v>8347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5">
        <f t="shared" si="150"/>
        <v>201</v>
      </c>
      <c r="P1952">
        <f t="shared" si="151"/>
        <v>51.31</v>
      </c>
      <c r="Q1952" s="17" t="s">
        <v>8317</v>
      </c>
      <c r="R1952" t="s">
        <v>8347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5">
        <f t="shared" si="150"/>
        <v>212</v>
      </c>
      <c r="P1953">
        <f t="shared" si="151"/>
        <v>127.36</v>
      </c>
      <c r="Q1953" s="17" t="s">
        <v>8317</v>
      </c>
      <c r="R1953" t="s">
        <v>8347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5">
        <f t="shared" si="150"/>
        <v>198</v>
      </c>
      <c r="P1954">
        <f t="shared" si="151"/>
        <v>101.86</v>
      </c>
      <c r="Q1954" s="17" t="s">
        <v>8317</v>
      </c>
      <c r="R1954" t="s">
        <v>8347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5">
        <f t="shared" si="150"/>
        <v>226</v>
      </c>
      <c r="P1955">
        <f t="shared" si="151"/>
        <v>230.56</v>
      </c>
      <c r="Q1955" s="17" t="s">
        <v>8317</v>
      </c>
      <c r="R1955" t="s">
        <v>8347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5">
        <f t="shared" si="150"/>
        <v>699</v>
      </c>
      <c r="P1956">
        <f t="shared" si="151"/>
        <v>842.11</v>
      </c>
      <c r="Q1956" s="17" t="s">
        <v>8317</v>
      </c>
      <c r="R1956" t="s">
        <v>8347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5">
        <f t="shared" si="150"/>
        <v>399</v>
      </c>
      <c r="P1957">
        <f t="shared" si="151"/>
        <v>577.28</v>
      </c>
      <c r="Q1957" s="17" t="s">
        <v>8317</v>
      </c>
      <c r="R1957" t="s">
        <v>8347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5">
        <f t="shared" si="150"/>
        <v>294</v>
      </c>
      <c r="P1958">
        <f t="shared" si="151"/>
        <v>483.34</v>
      </c>
      <c r="Q1958" s="17" t="s">
        <v>8317</v>
      </c>
      <c r="R1958" t="s">
        <v>8347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5">
        <f t="shared" si="150"/>
        <v>168</v>
      </c>
      <c r="P1959">
        <f t="shared" si="151"/>
        <v>76.14</v>
      </c>
      <c r="Q1959" s="17" t="s">
        <v>8317</v>
      </c>
      <c r="R1959" t="s">
        <v>8347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5">
        <f t="shared" si="150"/>
        <v>1436</v>
      </c>
      <c r="P1960">
        <f t="shared" si="151"/>
        <v>74.11</v>
      </c>
      <c r="Q1960" s="17" t="s">
        <v>8317</v>
      </c>
      <c r="R1960" t="s">
        <v>8347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5">
        <f t="shared" si="150"/>
        <v>157</v>
      </c>
      <c r="P1961">
        <f t="shared" si="151"/>
        <v>36.97</v>
      </c>
      <c r="Q1961" s="17" t="s">
        <v>8317</v>
      </c>
      <c r="R1961" t="s">
        <v>8347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5">
        <f t="shared" si="150"/>
        <v>118</v>
      </c>
      <c r="P1962">
        <f t="shared" si="151"/>
        <v>2500.9699999999998</v>
      </c>
      <c r="Q1962" s="17" t="s">
        <v>8317</v>
      </c>
      <c r="R1962" t="s">
        <v>8347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5">
        <f t="shared" si="150"/>
        <v>1105</v>
      </c>
      <c r="P1963">
        <f t="shared" si="151"/>
        <v>67.69</v>
      </c>
      <c r="Q1963" s="17" t="s">
        <v>8317</v>
      </c>
      <c r="R1963" t="s">
        <v>8347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5">
        <f t="shared" si="150"/>
        <v>193</v>
      </c>
      <c r="P1964">
        <f t="shared" si="151"/>
        <v>63.05</v>
      </c>
      <c r="Q1964" s="17" t="s">
        <v>8317</v>
      </c>
      <c r="R1964" t="s">
        <v>8347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5">
        <f t="shared" si="150"/>
        <v>127</v>
      </c>
      <c r="P1965">
        <f t="shared" si="151"/>
        <v>117.6</v>
      </c>
      <c r="Q1965" s="17" t="s">
        <v>8317</v>
      </c>
      <c r="R1965" t="s">
        <v>8347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5">
        <f t="shared" si="150"/>
        <v>260</v>
      </c>
      <c r="P1966">
        <f t="shared" si="151"/>
        <v>180.75</v>
      </c>
      <c r="Q1966" s="17" t="s">
        <v>8317</v>
      </c>
      <c r="R1966" t="s">
        <v>8347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5">
        <f t="shared" si="150"/>
        <v>262</v>
      </c>
      <c r="P1967">
        <f t="shared" si="151"/>
        <v>127.32</v>
      </c>
      <c r="Q1967" s="17" t="s">
        <v>8317</v>
      </c>
      <c r="R1967" t="s">
        <v>8347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5">
        <f t="shared" si="150"/>
        <v>207</v>
      </c>
      <c r="P1968">
        <f t="shared" si="151"/>
        <v>136.63999999999999</v>
      </c>
      <c r="Q1968" s="17" t="s">
        <v>8317</v>
      </c>
      <c r="R1968" t="s">
        <v>8347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5">
        <f t="shared" si="150"/>
        <v>370</v>
      </c>
      <c r="P1969">
        <f t="shared" si="151"/>
        <v>182.78</v>
      </c>
      <c r="Q1969" s="17" t="s">
        <v>8317</v>
      </c>
      <c r="R1969" t="s">
        <v>8347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5">
        <f t="shared" si="150"/>
        <v>285</v>
      </c>
      <c r="P1970">
        <f t="shared" si="151"/>
        <v>279.38</v>
      </c>
      <c r="Q1970" s="17" t="s">
        <v>8317</v>
      </c>
      <c r="R1970" t="s">
        <v>8347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5">
        <f t="shared" si="150"/>
        <v>579</v>
      </c>
      <c r="P1971">
        <f t="shared" si="151"/>
        <v>61.38</v>
      </c>
      <c r="Q1971" s="17" t="s">
        <v>8317</v>
      </c>
      <c r="R1971" t="s">
        <v>8347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5">
        <f t="shared" si="150"/>
        <v>1132</v>
      </c>
      <c r="P1972">
        <f t="shared" si="151"/>
        <v>80.73</v>
      </c>
      <c r="Q1972" s="17" t="s">
        <v>8317</v>
      </c>
      <c r="R1972" t="s">
        <v>8347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5">
        <f t="shared" si="150"/>
        <v>263</v>
      </c>
      <c r="P1973">
        <f t="shared" si="151"/>
        <v>272.36</v>
      </c>
      <c r="Q1973" s="17" t="s">
        <v>8317</v>
      </c>
      <c r="R1973" t="s">
        <v>8347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5">
        <f t="shared" si="150"/>
        <v>674</v>
      </c>
      <c r="P1974">
        <f t="shared" si="151"/>
        <v>70.849999999999994</v>
      </c>
      <c r="Q1974" s="17" t="s">
        <v>8317</v>
      </c>
      <c r="R1974" t="s">
        <v>8347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5">
        <f t="shared" si="150"/>
        <v>257</v>
      </c>
      <c r="P1975">
        <f t="shared" si="151"/>
        <v>247.94</v>
      </c>
      <c r="Q1975" s="17" t="s">
        <v>8317</v>
      </c>
      <c r="R1975" t="s">
        <v>8347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5">
        <f t="shared" si="150"/>
        <v>375</v>
      </c>
      <c r="P1976">
        <f t="shared" si="151"/>
        <v>186.81</v>
      </c>
      <c r="Q1976" s="17" t="s">
        <v>8317</v>
      </c>
      <c r="R1976" t="s">
        <v>8347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5">
        <f t="shared" si="150"/>
        <v>209</v>
      </c>
      <c r="P1977">
        <f t="shared" si="151"/>
        <v>131.99</v>
      </c>
      <c r="Q1977" s="17" t="s">
        <v>8317</v>
      </c>
      <c r="R1977" t="s">
        <v>8347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5">
        <f t="shared" si="150"/>
        <v>347</v>
      </c>
      <c r="P1978">
        <f t="shared" si="151"/>
        <v>29.31</v>
      </c>
      <c r="Q1978" s="17" t="s">
        <v>8317</v>
      </c>
      <c r="R1978" t="s">
        <v>8347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5">
        <f t="shared" si="150"/>
        <v>402</v>
      </c>
      <c r="P1979">
        <f t="shared" si="151"/>
        <v>245.02</v>
      </c>
      <c r="Q1979" s="17" t="s">
        <v>8317</v>
      </c>
      <c r="R1979" t="s">
        <v>8347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5">
        <f t="shared" si="150"/>
        <v>1027</v>
      </c>
      <c r="P1980">
        <f t="shared" si="151"/>
        <v>1323.25</v>
      </c>
      <c r="Q1980" s="17" t="s">
        <v>8317</v>
      </c>
      <c r="R1980" t="s">
        <v>8347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5">
        <f t="shared" si="150"/>
        <v>115</v>
      </c>
      <c r="P1981">
        <f t="shared" si="151"/>
        <v>282.66000000000003</v>
      </c>
      <c r="Q1981" s="17" t="s">
        <v>8317</v>
      </c>
      <c r="R1981" t="s">
        <v>8347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5">
        <f t="shared" si="150"/>
        <v>355</v>
      </c>
      <c r="P1982">
        <f t="shared" si="151"/>
        <v>91.21</v>
      </c>
      <c r="Q1982" s="17" t="s">
        <v>8317</v>
      </c>
      <c r="R1982" t="s">
        <v>8347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5">
        <f t="shared" si="150"/>
        <v>5</v>
      </c>
      <c r="P1983">
        <f t="shared" si="151"/>
        <v>31.75</v>
      </c>
      <c r="Q1983" s="17" t="s">
        <v>8336</v>
      </c>
      <c r="R1983" t="s">
        <v>8348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5">
        <f t="shared" si="150"/>
        <v>0</v>
      </c>
      <c r="P1984">
        <f t="shared" si="151"/>
        <v>0</v>
      </c>
      <c r="Q1984" s="17" t="s">
        <v>8336</v>
      </c>
      <c r="R1984" t="s">
        <v>8348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5">
        <f t="shared" si="150"/>
        <v>4</v>
      </c>
      <c r="P1985">
        <f t="shared" si="151"/>
        <v>88.69</v>
      </c>
      <c r="Q1985" s="17" t="s">
        <v>8336</v>
      </c>
      <c r="R1985" t="s">
        <v>8348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5">
        <f t="shared" si="150"/>
        <v>21</v>
      </c>
      <c r="P1986">
        <f t="shared" si="151"/>
        <v>453.14</v>
      </c>
      <c r="Q1986" s="17" t="s">
        <v>8336</v>
      </c>
      <c r="R1986" t="s">
        <v>8348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5">
        <f t="shared" ref="O1987:O2050" si="155">ROUND(E1987/D1987*100,0)</f>
        <v>3</v>
      </c>
      <c r="P1987">
        <f t="shared" ref="P1987:P2050" si="156">IFERROR(ROUND(E1987/L1987,2),0)</f>
        <v>12.75</v>
      </c>
      <c r="Q1987" s="17" t="s">
        <v>8336</v>
      </c>
      <c r="R1987" t="s">
        <v>8348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5">
        <f t="shared" si="155"/>
        <v>0</v>
      </c>
      <c r="P1988">
        <f t="shared" si="156"/>
        <v>1</v>
      </c>
      <c r="Q1988" s="17" t="s">
        <v>8336</v>
      </c>
      <c r="R1988" t="s">
        <v>8348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5">
        <f t="shared" si="155"/>
        <v>42</v>
      </c>
      <c r="P1989">
        <f t="shared" si="156"/>
        <v>83.43</v>
      </c>
      <c r="Q1989" s="17" t="s">
        <v>8336</v>
      </c>
      <c r="R1989" t="s">
        <v>8348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5">
        <f t="shared" si="155"/>
        <v>0</v>
      </c>
      <c r="P1990">
        <f t="shared" si="156"/>
        <v>25</v>
      </c>
      <c r="Q1990" s="17" t="s">
        <v>8336</v>
      </c>
      <c r="R1990" t="s">
        <v>8348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5">
        <f t="shared" si="155"/>
        <v>1</v>
      </c>
      <c r="P1991">
        <f t="shared" si="156"/>
        <v>50</v>
      </c>
      <c r="Q1991" s="17" t="s">
        <v>8336</v>
      </c>
      <c r="R1991" t="s">
        <v>8348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5">
        <f t="shared" si="155"/>
        <v>17</v>
      </c>
      <c r="P1992">
        <f t="shared" si="156"/>
        <v>101.8</v>
      </c>
      <c r="Q1992" s="17" t="s">
        <v>8336</v>
      </c>
      <c r="R1992" t="s">
        <v>8348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5">
        <f t="shared" si="155"/>
        <v>7</v>
      </c>
      <c r="P1993">
        <f t="shared" si="156"/>
        <v>46.67</v>
      </c>
      <c r="Q1993" s="17" t="s">
        <v>8336</v>
      </c>
      <c r="R1993" t="s">
        <v>8348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5">
        <f t="shared" si="155"/>
        <v>0</v>
      </c>
      <c r="P1994">
        <f t="shared" si="156"/>
        <v>1</v>
      </c>
      <c r="Q1994" s="17" t="s">
        <v>8336</v>
      </c>
      <c r="R1994" t="s">
        <v>8348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5">
        <f t="shared" si="155"/>
        <v>0</v>
      </c>
      <c r="P1995">
        <f t="shared" si="156"/>
        <v>0</v>
      </c>
      <c r="Q1995" s="17" t="s">
        <v>8336</v>
      </c>
      <c r="R1995" t="s">
        <v>8348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5">
        <f t="shared" si="155"/>
        <v>0</v>
      </c>
      <c r="P1996">
        <f t="shared" si="156"/>
        <v>0</v>
      </c>
      <c r="Q1996" s="17" t="s">
        <v>8336</v>
      </c>
      <c r="R1996" t="s">
        <v>8348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5">
        <f t="shared" si="155"/>
        <v>8</v>
      </c>
      <c r="P1997">
        <f t="shared" si="156"/>
        <v>26</v>
      </c>
      <c r="Q1997" s="17" t="s">
        <v>8336</v>
      </c>
      <c r="R1997" t="s">
        <v>8348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5">
        <f t="shared" si="155"/>
        <v>0</v>
      </c>
      <c r="P1998">
        <f t="shared" si="156"/>
        <v>0</v>
      </c>
      <c r="Q1998" s="17" t="s">
        <v>8336</v>
      </c>
      <c r="R1998" t="s">
        <v>8348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5">
        <f t="shared" si="155"/>
        <v>0</v>
      </c>
      <c r="P1999">
        <f t="shared" si="156"/>
        <v>0</v>
      </c>
      <c r="Q1999" s="17" t="s">
        <v>8336</v>
      </c>
      <c r="R1999" t="s">
        <v>8348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5">
        <f t="shared" si="155"/>
        <v>26</v>
      </c>
      <c r="P2000">
        <f t="shared" si="156"/>
        <v>218.33</v>
      </c>
      <c r="Q2000" s="17" t="s">
        <v>8336</v>
      </c>
      <c r="R2000" t="s">
        <v>8348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5">
        <f t="shared" si="155"/>
        <v>1</v>
      </c>
      <c r="P2001">
        <f t="shared" si="156"/>
        <v>33.71</v>
      </c>
      <c r="Q2001" s="17" t="s">
        <v>8336</v>
      </c>
      <c r="R2001" t="s">
        <v>8348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5">
        <f t="shared" si="155"/>
        <v>13</v>
      </c>
      <c r="P2002">
        <f t="shared" si="156"/>
        <v>25</v>
      </c>
      <c r="Q2002" s="17" t="s">
        <v>8336</v>
      </c>
      <c r="R2002" t="s">
        <v>8348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5">
        <f t="shared" si="155"/>
        <v>382</v>
      </c>
      <c r="P2003">
        <f t="shared" si="156"/>
        <v>128.38999999999999</v>
      </c>
      <c r="Q2003" s="17" t="s">
        <v>8317</v>
      </c>
      <c r="R2003" t="s">
        <v>8347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5">
        <f t="shared" si="155"/>
        <v>217</v>
      </c>
      <c r="P2004">
        <f t="shared" si="156"/>
        <v>78.83</v>
      </c>
      <c r="Q2004" s="17" t="s">
        <v>8317</v>
      </c>
      <c r="R2004" t="s">
        <v>8347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5">
        <f t="shared" si="155"/>
        <v>312</v>
      </c>
      <c r="P2005">
        <f t="shared" si="156"/>
        <v>91.76</v>
      </c>
      <c r="Q2005" s="17" t="s">
        <v>8317</v>
      </c>
      <c r="R2005" t="s">
        <v>8347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5">
        <f t="shared" si="155"/>
        <v>234</v>
      </c>
      <c r="P2006">
        <f t="shared" si="156"/>
        <v>331.1</v>
      </c>
      <c r="Q2006" s="17" t="s">
        <v>8317</v>
      </c>
      <c r="R2006" t="s">
        <v>8347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5">
        <f t="shared" si="155"/>
        <v>124</v>
      </c>
      <c r="P2007">
        <f t="shared" si="156"/>
        <v>194.26</v>
      </c>
      <c r="Q2007" s="17" t="s">
        <v>8317</v>
      </c>
      <c r="R2007" t="s">
        <v>8347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5">
        <f t="shared" si="155"/>
        <v>248</v>
      </c>
      <c r="P2008">
        <f t="shared" si="156"/>
        <v>408.98</v>
      </c>
      <c r="Q2008" s="17" t="s">
        <v>8317</v>
      </c>
      <c r="R2008" t="s">
        <v>8347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5">
        <f t="shared" si="155"/>
        <v>116</v>
      </c>
      <c r="P2009">
        <f t="shared" si="156"/>
        <v>84.46</v>
      </c>
      <c r="Q2009" s="17" t="s">
        <v>8317</v>
      </c>
      <c r="R2009" t="s">
        <v>8347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5">
        <f t="shared" si="155"/>
        <v>117</v>
      </c>
      <c r="P2010">
        <f t="shared" si="156"/>
        <v>44.85</v>
      </c>
      <c r="Q2010" s="17" t="s">
        <v>8317</v>
      </c>
      <c r="R2010" t="s">
        <v>8347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5">
        <f t="shared" si="155"/>
        <v>305</v>
      </c>
      <c r="P2011">
        <f t="shared" si="156"/>
        <v>383.36</v>
      </c>
      <c r="Q2011" s="17" t="s">
        <v>8317</v>
      </c>
      <c r="R2011" t="s">
        <v>8347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5">
        <f t="shared" si="155"/>
        <v>320</v>
      </c>
      <c r="P2012">
        <f t="shared" si="156"/>
        <v>55.28</v>
      </c>
      <c r="Q2012" s="17" t="s">
        <v>8317</v>
      </c>
      <c r="R2012" t="s">
        <v>8347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5">
        <f t="shared" si="155"/>
        <v>820</v>
      </c>
      <c r="P2013">
        <f t="shared" si="156"/>
        <v>422.02</v>
      </c>
      <c r="Q2013" s="17" t="s">
        <v>8317</v>
      </c>
      <c r="R2013" t="s">
        <v>8347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5">
        <f t="shared" si="155"/>
        <v>235</v>
      </c>
      <c r="P2014">
        <f t="shared" si="156"/>
        <v>64.180000000000007</v>
      </c>
      <c r="Q2014" s="17" t="s">
        <v>8317</v>
      </c>
      <c r="R2014" t="s">
        <v>8347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5">
        <f t="shared" si="155"/>
        <v>495</v>
      </c>
      <c r="P2015">
        <f t="shared" si="156"/>
        <v>173.58</v>
      </c>
      <c r="Q2015" s="17" t="s">
        <v>8317</v>
      </c>
      <c r="R2015" t="s">
        <v>8347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5">
        <f t="shared" si="155"/>
        <v>7814</v>
      </c>
      <c r="P2016">
        <f t="shared" si="156"/>
        <v>88.6</v>
      </c>
      <c r="Q2016" s="17" t="s">
        <v>8317</v>
      </c>
      <c r="R2016" t="s">
        <v>8347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5">
        <f t="shared" si="155"/>
        <v>113</v>
      </c>
      <c r="P2017">
        <f t="shared" si="156"/>
        <v>50.22</v>
      </c>
      <c r="Q2017" s="17" t="s">
        <v>8317</v>
      </c>
      <c r="R2017" t="s">
        <v>8347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5">
        <f t="shared" si="155"/>
        <v>922</v>
      </c>
      <c r="P2018">
        <f t="shared" si="156"/>
        <v>192.39</v>
      </c>
      <c r="Q2018" s="17" t="s">
        <v>8317</v>
      </c>
      <c r="R2018" t="s">
        <v>8347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5">
        <f t="shared" si="155"/>
        <v>125</v>
      </c>
      <c r="P2019">
        <f t="shared" si="156"/>
        <v>73.42</v>
      </c>
      <c r="Q2019" s="17" t="s">
        <v>8317</v>
      </c>
      <c r="R2019" t="s">
        <v>8347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5">
        <f t="shared" si="155"/>
        <v>102</v>
      </c>
      <c r="P2020">
        <f t="shared" si="156"/>
        <v>147.68</v>
      </c>
      <c r="Q2020" s="17" t="s">
        <v>8317</v>
      </c>
      <c r="R2020" t="s">
        <v>8347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5">
        <f t="shared" si="155"/>
        <v>485</v>
      </c>
      <c r="P2021">
        <f t="shared" si="156"/>
        <v>108.97</v>
      </c>
      <c r="Q2021" s="17" t="s">
        <v>8317</v>
      </c>
      <c r="R2021" t="s">
        <v>8347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5">
        <f t="shared" si="155"/>
        <v>192</v>
      </c>
      <c r="P2022">
        <f t="shared" si="156"/>
        <v>23.65</v>
      </c>
      <c r="Q2022" s="17" t="s">
        <v>8317</v>
      </c>
      <c r="R2022" t="s">
        <v>8347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5">
        <f t="shared" si="155"/>
        <v>281</v>
      </c>
      <c r="P2023">
        <f t="shared" si="156"/>
        <v>147.94999999999999</v>
      </c>
      <c r="Q2023" s="17" t="s">
        <v>8317</v>
      </c>
      <c r="R2023" t="s">
        <v>8347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5">
        <f t="shared" si="155"/>
        <v>125</v>
      </c>
      <c r="P2024">
        <f t="shared" si="156"/>
        <v>385.04</v>
      </c>
      <c r="Q2024" s="17" t="s">
        <v>8317</v>
      </c>
      <c r="R2024" t="s">
        <v>8347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5">
        <f t="shared" si="155"/>
        <v>161</v>
      </c>
      <c r="P2025">
        <f t="shared" si="156"/>
        <v>457.39</v>
      </c>
      <c r="Q2025" s="17" t="s">
        <v>8317</v>
      </c>
      <c r="R2025" t="s">
        <v>8347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5">
        <f t="shared" si="155"/>
        <v>585</v>
      </c>
      <c r="P2026">
        <f t="shared" si="156"/>
        <v>222.99</v>
      </c>
      <c r="Q2026" s="17" t="s">
        <v>8317</v>
      </c>
      <c r="R2026" t="s">
        <v>8347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5">
        <f t="shared" si="155"/>
        <v>201</v>
      </c>
      <c r="P2027">
        <f t="shared" si="156"/>
        <v>220.74</v>
      </c>
      <c r="Q2027" s="17" t="s">
        <v>8317</v>
      </c>
      <c r="R2027" t="s">
        <v>8347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5">
        <f t="shared" si="155"/>
        <v>133</v>
      </c>
      <c r="P2028">
        <f t="shared" si="156"/>
        <v>73.5</v>
      </c>
      <c r="Q2028" s="17" t="s">
        <v>8317</v>
      </c>
      <c r="R2028" t="s">
        <v>8347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5">
        <f t="shared" si="155"/>
        <v>120</v>
      </c>
      <c r="P2029">
        <f t="shared" si="156"/>
        <v>223.1</v>
      </c>
      <c r="Q2029" s="17" t="s">
        <v>8317</v>
      </c>
      <c r="R2029" t="s">
        <v>8347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5">
        <f t="shared" si="155"/>
        <v>126</v>
      </c>
      <c r="P2030">
        <f t="shared" si="156"/>
        <v>47.91</v>
      </c>
      <c r="Q2030" s="17" t="s">
        <v>8317</v>
      </c>
      <c r="R2030" t="s">
        <v>8347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5">
        <f t="shared" si="155"/>
        <v>361</v>
      </c>
      <c r="P2031">
        <f t="shared" si="156"/>
        <v>96.06</v>
      </c>
      <c r="Q2031" s="17" t="s">
        <v>8317</v>
      </c>
      <c r="R2031" t="s">
        <v>8347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5">
        <f t="shared" si="155"/>
        <v>226</v>
      </c>
      <c r="P2032">
        <f t="shared" si="156"/>
        <v>118.61</v>
      </c>
      <c r="Q2032" s="17" t="s">
        <v>8317</v>
      </c>
      <c r="R2032" t="s">
        <v>8347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5">
        <f t="shared" si="155"/>
        <v>120</v>
      </c>
      <c r="P2033">
        <f t="shared" si="156"/>
        <v>118.45</v>
      </c>
      <c r="Q2033" s="17" t="s">
        <v>8317</v>
      </c>
      <c r="R2033" t="s">
        <v>8347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5">
        <f t="shared" si="155"/>
        <v>304</v>
      </c>
      <c r="P2034">
        <f t="shared" si="156"/>
        <v>143.21</v>
      </c>
      <c r="Q2034" s="17" t="s">
        <v>8317</v>
      </c>
      <c r="R2034" t="s">
        <v>8347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5">
        <f t="shared" si="155"/>
        <v>179</v>
      </c>
      <c r="P2035">
        <f t="shared" si="156"/>
        <v>282.72000000000003</v>
      </c>
      <c r="Q2035" s="17" t="s">
        <v>8317</v>
      </c>
      <c r="R2035" t="s">
        <v>8347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5">
        <f t="shared" si="155"/>
        <v>387</v>
      </c>
      <c r="P2036">
        <f t="shared" si="156"/>
        <v>593.94000000000005</v>
      </c>
      <c r="Q2036" s="17" t="s">
        <v>8317</v>
      </c>
      <c r="R2036" t="s">
        <v>8347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5">
        <f t="shared" si="155"/>
        <v>211</v>
      </c>
      <c r="P2037">
        <f t="shared" si="156"/>
        <v>262.16000000000003</v>
      </c>
      <c r="Q2037" s="17" t="s">
        <v>8317</v>
      </c>
      <c r="R2037" t="s">
        <v>8347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5">
        <f t="shared" si="155"/>
        <v>132</v>
      </c>
      <c r="P2038">
        <f t="shared" si="156"/>
        <v>46.58</v>
      </c>
      <c r="Q2038" s="17" t="s">
        <v>8317</v>
      </c>
      <c r="R2038" t="s">
        <v>8347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5">
        <f t="shared" si="155"/>
        <v>300</v>
      </c>
      <c r="P2039">
        <f t="shared" si="156"/>
        <v>70.040000000000006</v>
      </c>
      <c r="Q2039" s="17" t="s">
        <v>8317</v>
      </c>
      <c r="R2039" t="s">
        <v>8347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5">
        <f t="shared" si="155"/>
        <v>421</v>
      </c>
      <c r="P2040">
        <f t="shared" si="156"/>
        <v>164.91</v>
      </c>
      <c r="Q2040" s="17" t="s">
        <v>8317</v>
      </c>
      <c r="R2040" t="s">
        <v>8347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5">
        <f t="shared" si="155"/>
        <v>136</v>
      </c>
      <c r="P2041">
        <f t="shared" si="156"/>
        <v>449.26</v>
      </c>
      <c r="Q2041" s="17" t="s">
        <v>8317</v>
      </c>
      <c r="R2041" t="s">
        <v>8347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5">
        <f t="shared" si="155"/>
        <v>248</v>
      </c>
      <c r="P2042">
        <f t="shared" si="156"/>
        <v>27.47</v>
      </c>
      <c r="Q2042" s="17" t="s">
        <v>8317</v>
      </c>
      <c r="R2042" t="s">
        <v>8347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5">
        <f t="shared" si="155"/>
        <v>182</v>
      </c>
      <c r="P2043">
        <f t="shared" si="156"/>
        <v>143.97999999999999</v>
      </c>
      <c r="Q2043" s="17" t="s">
        <v>8317</v>
      </c>
      <c r="R2043" t="s">
        <v>8347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5">
        <f t="shared" si="155"/>
        <v>124</v>
      </c>
      <c r="P2044">
        <f t="shared" si="156"/>
        <v>88.24</v>
      </c>
      <c r="Q2044" s="17" t="s">
        <v>8317</v>
      </c>
      <c r="R2044" t="s">
        <v>8347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5">
        <f t="shared" si="155"/>
        <v>506</v>
      </c>
      <c r="P2045">
        <f t="shared" si="156"/>
        <v>36.33</v>
      </c>
      <c r="Q2045" s="17" t="s">
        <v>8317</v>
      </c>
      <c r="R2045" t="s">
        <v>8347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5">
        <f t="shared" si="155"/>
        <v>108</v>
      </c>
      <c r="P2046">
        <f t="shared" si="156"/>
        <v>90.18</v>
      </c>
      <c r="Q2046" s="17" t="s">
        <v>8317</v>
      </c>
      <c r="R2046" t="s">
        <v>8347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5">
        <f t="shared" si="155"/>
        <v>819</v>
      </c>
      <c r="P2047">
        <f t="shared" si="156"/>
        <v>152.62</v>
      </c>
      <c r="Q2047" s="17" t="s">
        <v>8317</v>
      </c>
      <c r="R2047" t="s">
        <v>8347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5">
        <f t="shared" si="155"/>
        <v>121</v>
      </c>
      <c r="P2048">
        <f t="shared" si="156"/>
        <v>55.81</v>
      </c>
      <c r="Q2048" s="17" t="s">
        <v>8317</v>
      </c>
      <c r="R2048" t="s">
        <v>8347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5">
        <f t="shared" si="155"/>
        <v>103</v>
      </c>
      <c r="P2049">
        <f t="shared" si="156"/>
        <v>227.85</v>
      </c>
      <c r="Q2049" s="17" t="s">
        <v>8317</v>
      </c>
      <c r="R2049" t="s">
        <v>8347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5">
        <f t="shared" si="155"/>
        <v>148</v>
      </c>
      <c r="P2050">
        <f t="shared" si="156"/>
        <v>91.83</v>
      </c>
      <c r="Q2050" s="17" t="s">
        <v>8317</v>
      </c>
      <c r="R2050" t="s">
        <v>8347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5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7" t="s">
        <v>8317</v>
      </c>
      <c r="R2051" t="s">
        <v>8347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5">
        <f t="shared" si="160"/>
        <v>473</v>
      </c>
      <c r="P2052">
        <f t="shared" si="161"/>
        <v>278.39</v>
      </c>
      <c r="Q2052" s="17" t="s">
        <v>8317</v>
      </c>
      <c r="R2052" t="s">
        <v>8347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5">
        <f t="shared" si="160"/>
        <v>130</v>
      </c>
      <c r="P2053">
        <f t="shared" si="161"/>
        <v>43.1</v>
      </c>
      <c r="Q2053" s="17" t="s">
        <v>8317</v>
      </c>
      <c r="R2053" t="s">
        <v>8347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5">
        <f t="shared" si="160"/>
        <v>353</v>
      </c>
      <c r="P2054">
        <f t="shared" si="161"/>
        <v>326.29000000000002</v>
      </c>
      <c r="Q2054" s="17" t="s">
        <v>8317</v>
      </c>
      <c r="R2054" t="s">
        <v>8347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5">
        <f t="shared" si="160"/>
        <v>101</v>
      </c>
      <c r="P2055">
        <f t="shared" si="161"/>
        <v>41.74</v>
      </c>
      <c r="Q2055" s="17" t="s">
        <v>8317</v>
      </c>
      <c r="R2055" t="s">
        <v>8347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5">
        <f t="shared" si="160"/>
        <v>114</v>
      </c>
      <c r="P2056">
        <f t="shared" si="161"/>
        <v>64.02</v>
      </c>
      <c r="Q2056" s="17" t="s">
        <v>8317</v>
      </c>
      <c r="R2056" t="s">
        <v>8347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5">
        <f t="shared" si="160"/>
        <v>167</v>
      </c>
      <c r="P2057">
        <f t="shared" si="161"/>
        <v>99.46</v>
      </c>
      <c r="Q2057" s="17" t="s">
        <v>8317</v>
      </c>
      <c r="R2057" t="s">
        <v>8347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5">
        <f t="shared" si="160"/>
        <v>153</v>
      </c>
      <c r="P2058">
        <f t="shared" si="161"/>
        <v>138.49</v>
      </c>
      <c r="Q2058" s="17" t="s">
        <v>8317</v>
      </c>
      <c r="R2058" t="s">
        <v>8347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5">
        <f t="shared" si="160"/>
        <v>202</v>
      </c>
      <c r="P2059">
        <f t="shared" si="161"/>
        <v>45.55</v>
      </c>
      <c r="Q2059" s="17" t="s">
        <v>8317</v>
      </c>
      <c r="R2059" t="s">
        <v>8347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5">
        <f t="shared" si="160"/>
        <v>168</v>
      </c>
      <c r="P2060">
        <f t="shared" si="161"/>
        <v>10.51</v>
      </c>
      <c r="Q2060" s="17" t="s">
        <v>8317</v>
      </c>
      <c r="R2060" t="s">
        <v>8347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5">
        <f t="shared" si="160"/>
        <v>143</v>
      </c>
      <c r="P2061">
        <f t="shared" si="161"/>
        <v>114.77</v>
      </c>
      <c r="Q2061" s="17" t="s">
        <v>8317</v>
      </c>
      <c r="R2061" t="s">
        <v>8347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5">
        <f t="shared" si="160"/>
        <v>196</v>
      </c>
      <c r="P2062">
        <f t="shared" si="161"/>
        <v>36</v>
      </c>
      <c r="Q2062" s="17" t="s">
        <v>8317</v>
      </c>
      <c r="R2062" t="s">
        <v>8347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5">
        <f t="shared" si="160"/>
        <v>108</v>
      </c>
      <c r="P2063">
        <f t="shared" si="161"/>
        <v>154.16999999999999</v>
      </c>
      <c r="Q2063" s="17" t="s">
        <v>8317</v>
      </c>
      <c r="R2063" t="s">
        <v>8347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5">
        <f t="shared" si="160"/>
        <v>115</v>
      </c>
      <c r="P2064">
        <f t="shared" si="161"/>
        <v>566.39</v>
      </c>
      <c r="Q2064" s="17" t="s">
        <v>8317</v>
      </c>
      <c r="R2064" t="s">
        <v>8347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5">
        <f t="shared" si="160"/>
        <v>148</v>
      </c>
      <c r="P2065">
        <f t="shared" si="161"/>
        <v>120.86</v>
      </c>
      <c r="Q2065" s="17" t="s">
        <v>8317</v>
      </c>
      <c r="R2065" t="s">
        <v>8347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5">
        <f t="shared" si="160"/>
        <v>191</v>
      </c>
      <c r="P2066">
        <f t="shared" si="161"/>
        <v>86.16</v>
      </c>
      <c r="Q2066" s="17" t="s">
        <v>8317</v>
      </c>
      <c r="R2066" t="s">
        <v>8347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5">
        <f t="shared" si="160"/>
        <v>199</v>
      </c>
      <c r="P2067">
        <f t="shared" si="161"/>
        <v>51.21</v>
      </c>
      <c r="Q2067" s="17" t="s">
        <v>8317</v>
      </c>
      <c r="R2067" t="s">
        <v>8347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5">
        <f t="shared" si="160"/>
        <v>219</v>
      </c>
      <c r="P2068">
        <f t="shared" si="161"/>
        <v>67.260000000000005</v>
      </c>
      <c r="Q2068" s="17" t="s">
        <v>8317</v>
      </c>
      <c r="R2068" t="s">
        <v>8347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5">
        <f t="shared" si="160"/>
        <v>127</v>
      </c>
      <c r="P2069">
        <f t="shared" si="161"/>
        <v>62.8</v>
      </c>
      <c r="Q2069" s="17" t="s">
        <v>8317</v>
      </c>
      <c r="R2069" t="s">
        <v>8347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5">
        <f t="shared" si="160"/>
        <v>105</v>
      </c>
      <c r="P2070">
        <f t="shared" si="161"/>
        <v>346.13</v>
      </c>
      <c r="Q2070" s="17" t="s">
        <v>8317</v>
      </c>
      <c r="R2070" t="s">
        <v>8347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5">
        <f t="shared" si="160"/>
        <v>128</v>
      </c>
      <c r="P2071">
        <f t="shared" si="161"/>
        <v>244.12</v>
      </c>
      <c r="Q2071" s="17" t="s">
        <v>8317</v>
      </c>
      <c r="R2071" t="s">
        <v>8347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5">
        <f t="shared" si="160"/>
        <v>317</v>
      </c>
      <c r="P2072">
        <f t="shared" si="161"/>
        <v>259.25</v>
      </c>
      <c r="Q2072" s="17" t="s">
        <v>8317</v>
      </c>
      <c r="R2072" t="s">
        <v>8347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5">
        <f t="shared" si="160"/>
        <v>281</v>
      </c>
      <c r="P2073">
        <f t="shared" si="161"/>
        <v>201.96</v>
      </c>
      <c r="Q2073" s="17" t="s">
        <v>8317</v>
      </c>
      <c r="R2073" t="s">
        <v>8347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5">
        <f t="shared" si="160"/>
        <v>111</v>
      </c>
      <c r="P2074">
        <f t="shared" si="161"/>
        <v>226.21</v>
      </c>
      <c r="Q2074" s="17" t="s">
        <v>8317</v>
      </c>
      <c r="R2074" t="s">
        <v>8347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5">
        <f t="shared" si="160"/>
        <v>153</v>
      </c>
      <c r="P2075">
        <f t="shared" si="161"/>
        <v>324.69</v>
      </c>
      <c r="Q2075" s="17" t="s">
        <v>8317</v>
      </c>
      <c r="R2075" t="s">
        <v>8347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5">
        <f t="shared" si="160"/>
        <v>103</v>
      </c>
      <c r="P2076">
        <f t="shared" si="161"/>
        <v>205</v>
      </c>
      <c r="Q2076" s="17" t="s">
        <v>8317</v>
      </c>
      <c r="R2076" t="s">
        <v>8347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5">
        <f t="shared" si="160"/>
        <v>1678</v>
      </c>
      <c r="P2077">
        <f t="shared" si="161"/>
        <v>20.47</v>
      </c>
      <c r="Q2077" s="17" t="s">
        <v>8317</v>
      </c>
      <c r="R2077" t="s">
        <v>8347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5">
        <f t="shared" si="160"/>
        <v>543</v>
      </c>
      <c r="P2078">
        <f t="shared" si="161"/>
        <v>116.35</v>
      </c>
      <c r="Q2078" s="17" t="s">
        <v>8317</v>
      </c>
      <c r="R2078" t="s">
        <v>8347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5">
        <f t="shared" si="160"/>
        <v>116</v>
      </c>
      <c r="P2079">
        <f t="shared" si="161"/>
        <v>307.2</v>
      </c>
      <c r="Q2079" s="17" t="s">
        <v>8317</v>
      </c>
      <c r="R2079" t="s">
        <v>8347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5">
        <f t="shared" si="160"/>
        <v>131</v>
      </c>
      <c r="P2080">
        <f t="shared" si="161"/>
        <v>546.69000000000005</v>
      </c>
      <c r="Q2080" s="17" t="s">
        <v>8317</v>
      </c>
      <c r="R2080" t="s">
        <v>8347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5">
        <f t="shared" si="160"/>
        <v>288</v>
      </c>
      <c r="P2081">
        <f t="shared" si="161"/>
        <v>47.47</v>
      </c>
      <c r="Q2081" s="17" t="s">
        <v>8317</v>
      </c>
      <c r="R2081" t="s">
        <v>8347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5">
        <f t="shared" si="160"/>
        <v>508</v>
      </c>
      <c r="P2082">
        <f t="shared" si="161"/>
        <v>101.56</v>
      </c>
      <c r="Q2082" s="17" t="s">
        <v>8317</v>
      </c>
      <c r="R2082" t="s">
        <v>8347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5">
        <f t="shared" si="160"/>
        <v>115</v>
      </c>
      <c r="P2083">
        <f t="shared" si="161"/>
        <v>72.91</v>
      </c>
      <c r="Q2083" s="17" t="s">
        <v>8323</v>
      </c>
      <c r="R2083" t="s">
        <v>8327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5">
        <f t="shared" si="160"/>
        <v>111</v>
      </c>
      <c r="P2084">
        <f t="shared" si="161"/>
        <v>43.71</v>
      </c>
      <c r="Q2084" s="17" t="s">
        <v>8323</v>
      </c>
      <c r="R2084" t="s">
        <v>8327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5">
        <f t="shared" si="160"/>
        <v>113</v>
      </c>
      <c r="P2085">
        <f t="shared" si="161"/>
        <v>34</v>
      </c>
      <c r="Q2085" s="17" t="s">
        <v>8323</v>
      </c>
      <c r="R2085" t="s">
        <v>8327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5">
        <f t="shared" si="160"/>
        <v>108</v>
      </c>
      <c r="P2086">
        <f t="shared" si="161"/>
        <v>70.650000000000006</v>
      </c>
      <c r="Q2086" s="17" t="s">
        <v>8323</v>
      </c>
      <c r="R2086" t="s">
        <v>8327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5">
        <f t="shared" si="160"/>
        <v>124</v>
      </c>
      <c r="P2087">
        <f t="shared" si="161"/>
        <v>89.3</v>
      </c>
      <c r="Q2087" s="17" t="s">
        <v>8323</v>
      </c>
      <c r="R2087" t="s">
        <v>8327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5">
        <f t="shared" si="160"/>
        <v>101</v>
      </c>
      <c r="P2088">
        <f t="shared" si="161"/>
        <v>115.09</v>
      </c>
      <c r="Q2088" s="17" t="s">
        <v>8323</v>
      </c>
      <c r="R2088" t="s">
        <v>8327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5">
        <f t="shared" si="160"/>
        <v>104</v>
      </c>
      <c r="P2089">
        <f t="shared" si="161"/>
        <v>62.12</v>
      </c>
      <c r="Q2089" s="17" t="s">
        <v>8323</v>
      </c>
      <c r="R2089" t="s">
        <v>8327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5">
        <f t="shared" si="160"/>
        <v>116</v>
      </c>
      <c r="P2090">
        <f t="shared" si="161"/>
        <v>46.2</v>
      </c>
      <c r="Q2090" s="17" t="s">
        <v>8323</v>
      </c>
      <c r="R2090" t="s">
        <v>8327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5">
        <f t="shared" si="160"/>
        <v>120</v>
      </c>
      <c r="P2091">
        <f t="shared" si="161"/>
        <v>48.55</v>
      </c>
      <c r="Q2091" s="17" t="s">
        <v>8323</v>
      </c>
      <c r="R2091" t="s">
        <v>8327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5">
        <f t="shared" si="160"/>
        <v>115</v>
      </c>
      <c r="P2092">
        <f t="shared" si="161"/>
        <v>57.52</v>
      </c>
      <c r="Q2092" s="17" t="s">
        <v>8323</v>
      </c>
      <c r="R2092" t="s">
        <v>8327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5">
        <f t="shared" si="160"/>
        <v>120</v>
      </c>
      <c r="P2093">
        <f t="shared" si="161"/>
        <v>88.15</v>
      </c>
      <c r="Q2093" s="17" t="s">
        <v>8323</v>
      </c>
      <c r="R2093" t="s">
        <v>8327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5">
        <f t="shared" si="160"/>
        <v>101</v>
      </c>
      <c r="P2094">
        <f t="shared" si="161"/>
        <v>110.49</v>
      </c>
      <c r="Q2094" s="17" t="s">
        <v>8323</v>
      </c>
      <c r="R2094" t="s">
        <v>8327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5">
        <f t="shared" si="160"/>
        <v>102</v>
      </c>
      <c r="P2095">
        <f t="shared" si="161"/>
        <v>66.83</v>
      </c>
      <c r="Q2095" s="17" t="s">
        <v>8323</v>
      </c>
      <c r="R2095" t="s">
        <v>8327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5">
        <f t="shared" si="160"/>
        <v>121</v>
      </c>
      <c r="P2096">
        <f t="shared" si="161"/>
        <v>58.6</v>
      </c>
      <c r="Q2096" s="17" t="s">
        <v>8323</v>
      </c>
      <c r="R2096" t="s">
        <v>8327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5">
        <f t="shared" si="160"/>
        <v>100</v>
      </c>
      <c r="P2097">
        <f t="shared" si="161"/>
        <v>113.64</v>
      </c>
      <c r="Q2097" s="17" t="s">
        <v>8323</v>
      </c>
      <c r="R2097" t="s">
        <v>8327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5">
        <f t="shared" si="160"/>
        <v>102</v>
      </c>
      <c r="P2098">
        <f t="shared" si="161"/>
        <v>43.57</v>
      </c>
      <c r="Q2098" s="17" t="s">
        <v>8323</v>
      </c>
      <c r="R2098" t="s">
        <v>8327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5">
        <f t="shared" si="160"/>
        <v>100</v>
      </c>
      <c r="P2099">
        <f t="shared" si="161"/>
        <v>78.95</v>
      </c>
      <c r="Q2099" s="17" t="s">
        <v>8323</v>
      </c>
      <c r="R2099" t="s">
        <v>8327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5">
        <f t="shared" si="160"/>
        <v>100</v>
      </c>
      <c r="P2100">
        <f t="shared" si="161"/>
        <v>188.13</v>
      </c>
      <c r="Q2100" s="17" t="s">
        <v>8323</v>
      </c>
      <c r="R2100" t="s">
        <v>8327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5">
        <f t="shared" si="160"/>
        <v>132</v>
      </c>
      <c r="P2101">
        <f t="shared" si="161"/>
        <v>63.03</v>
      </c>
      <c r="Q2101" s="17" t="s">
        <v>8323</v>
      </c>
      <c r="R2101" t="s">
        <v>8327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5">
        <f t="shared" si="160"/>
        <v>137</v>
      </c>
      <c r="P2102">
        <f t="shared" si="161"/>
        <v>30.37</v>
      </c>
      <c r="Q2102" s="17" t="s">
        <v>8323</v>
      </c>
      <c r="R2102" t="s">
        <v>8327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5">
        <f t="shared" si="160"/>
        <v>113</v>
      </c>
      <c r="P2103">
        <f t="shared" si="161"/>
        <v>51.48</v>
      </c>
      <c r="Q2103" s="17" t="s">
        <v>8323</v>
      </c>
      <c r="R2103" t="s">
        <v>8327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5">
        <f t="shared" si="160"/>
        <v>136</v>
      </c>
      <c r="P2104">
        <f t="shared" si="161"/>
        <v>35.79</v>
      </c>
      <c r="Q2104" s="17" t="s">
        <v>8323</v>
      </c>
      <c r="R2104" t="s">
        <v>8327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5">
        <f t="shared" si="160"/>
        <v>146</v>
      </c>
      <c r="P2105">
        <f t="shared" si="161"/>
        <v>98.82</v>
      </c>
      <c r="Q2105" s="17" t="s">
        <v>8323</v>
      </c>
      <c r="R2105" t="s">
        <v>8327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5">
        <f t="shared" si="160"/>
        <v>130</v>
      </c>
      <c r="P2106">
        <f t="shared" si="161"/>
        <v>28</v>
      </c>
      <c r="Q2106" s="17" t="s">
        <v>8323</v>
      </c>
      <c r="R2106" t="s">
        <v>8327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5">
        <f t="shared" si="160"/>
        <v>254</v>
      </c>
      <c r="P2107">
        <f t="shared" si="161"/>
        <v>51.31</v>
      </c>
      <c r="Q2107" s="17" t="s">
        <v>8323</v>
      </c>
      <c r="R2107" t="s">
        <v>8327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5">
        <f t="shared" si="160"/>
        <v>107</v>
      </c>
      <c r="P2108">
        <f t="shared" si="161"/>
        <v>53.52</v>
      </c>
      <c r="Q2108" s="17" t="s">
        <v>8323</v>
      </c>
      <c r="R2108" t="s">
        <v>8327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5">
        <f t="shared" si="160"/>
        <v>108</v>
      </c>
      <c r="P2109">
        <f t="shared" si="161"/>
        <v>37.15</v>
      </c>
      <c r="Q2109" s="17" t="s">
        <v>8323</v>
      </c>
      <c r="R2109" t="s">
        <v>8327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5">
        <f t="shared" si="160"/>
        <v>107</v>
      </c>
      <c r="P2110">
        <f t="shared" si="161"/>
        <v>89.9</v>
      </c>
      <c r="Q2110" s="17" t="s">
        <v>8323</v>
      </c>
      <c r="R2110" t="s">
        <v>8327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5">
        <f t="shared" si="160"/>
        <v>107</v>
      </c>
      <c r="P2111">
        <f t="shared" si="161"/>
        <v>106.53</v>
      </c>
      <c r="Q2111" s="17" t="s">
        <v>8323</v>
      </c>
      <c r="R2111" t="s">
        <v>8327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5">
        <f t="shared" si="160"/>
        <v>100</v>
      </c>
      <c r="P2112">
        <f t="shared" si="161"/>
        <v>52.82</v>
      </c>
      <c r="Q2112" s="17" t="s">
        <v>8323</v>
      </c>
      <c r="R2112" t="s">
        <v>8327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5">
        <f t="shared" si="160"/>
        <v>107</v>
      </c>
      <c r="P2113">
        <f t="shared" si="161"/>
        <v>54.62</v>
      </c>
      <c r="Q2113" s="17" t="s">
        <v>8323</v>
      </c>
      <c r="R2113" t="s">
        <v>8327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5">
        <f t="shared" si="160"/>
        <v>100</v>
      </c>
      <c r="P2114">
        <f t="shared" si="161"/>
        <v>27.27</v>
      </c>
      <c r="Q2114" s="17" t="s">
        <v>8323</v>
      </c>
      <c r="R2114" t="s">
        <v>8327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7" t="s">
        <v>8323</v>
      </c>
      <c r="R2115" t="s">
        <v>8327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5">
        <f t="shared" si="165"/>
        <v>105</v>
      </c>
      <c r="P2116">
        <f t="shared" si="166"/>
        <v>35.61</v>
      </c>
      <c r="Q2116" s="17" t="s">
        <v>8323</v>
      </c>
      <c r="R2116" t="s">
        <v>8327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5">
        <f t="shared" si="165"/>
        <v>226</v>
      </c>
      <c r="P2117">
        <f t="shared" si="166"/>
        <v>94.03</v>
      </c>
      <c r="Q2117" s="17" t="s">
        <v>8323</v>
      </c>
      <c r="R2117" t="s">
        <v>8327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5">
        <f t="shared" si="165"/>
        <v>101</v>
      </c>
      <c r="P2118">
        <f t="shared" si="166"/>
        <v>526.46</v>
      </c>
      <c r="Q2118" s="17" t="s">
        <v>8323</v>
      </c>
      <c r="R2118" t="s">
        <v>8327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5">
        <f t="shared" si="165"/>
        <v>148</v>
      </c>
      <c r="P2119">
        <f t="shared" si="166"/>
        <v>50.66</v>
      </c>
      <c r="Q2119" s="17" t="s">
        <v>8323</v>
      </c>
      <c r="R2119" t="s">
        <v>8327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5">
        <f t="shared" si="165"/>
        <v>135</v>
      </c>
      <c r="P2120">
        <f t="shared" si="166"/>
        <v>79.180000000000007</v>
      </c>
      <c r="Q2120" s="17" t="s">
        <v>8323</v>
      </c>
      <c r="R2120" t="s">
        <v>8327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5">
        <f t="shared" si="165"/>
        <v>101</v>
      </c>
      <c r="P2121">
        <f t="shared" si="166"/>
        <v>91.59</v>
      </c>
      <c r="Q2121" s="17" t="s">
        <v>8323</v>
      </c>
      <c r="R2121" t="s">
        <v>8327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5">
        <f t="shared" si="165"/>
        <v>101</v>
      </c>
      <c r="P2122">
        <f t="shared" si="166"/>
        <v>116.96</v>
      </c>
      <c r="Q2122" s="17" t="s">
        <v>8323</v>
      </c>
      <c r="R2122" t="s">
        <v>8327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5">
        <f t="shared" si="165"/>
        <v>1</v>
      </c>
      <c r="P2123">
        <f t="shared" si="166"/>
        <v>28.4</v>
      </c>
      <c r="Q2123" s="17" t="s">
        <v>8331</v>
      </c>
      <c r="R2123" t="s">
        <v>8332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5">
        <f t="shared" si="165"/>
        <v>0</v>
      </c>
      <c r="P2124">
        <f t="shared" si="166"/>
        <v>103.33</v>
      </c>
      <c r="Q2124" s="17" t="s">
        <v>8331</v>
      </c>
      <c r="R2124" t="s">
        <v>8332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5">
        <f t="shared" si="165"/>
        <v>10</v>
      </c>
      <c r="P2125">
        <f t="shared" si="166"/>
        <v>10</v>
      </c>
      <c r="Q2125" s="17" t="s">
        <v>8331</v>
      </c>
      <c r="R2125" t="s">
        <v>8332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5">
        <f t="shared" si="165"/>
        <v>10</v>
      </c>
      <c r="P2126">
        <f t="shared" si="166"/>
        <v>23</v>
      </c>
      <c r="Q2126" s="17" t="s">
        <v>8331</v>
      </c>
      <c r="R2126" t="s">
        <v>8332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5">
        <f t="shared" si="165"/>
        <v>1</v>
      </c>
      <c r="P2127">
        <f t="shared" si="166"/>
        <v>31.56</v>
      </c>
      <c r="Q2127" s="17" t="s">
        <v>8331</v>
      </c>
      <c r="R2127" t="s">
        <v>8332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5">
        <f t="shared" si="165"/>
        <v>0</v>
      </c>
      <c r="P2128">
        <f t="shared" si="166"/>
        <v>5</v>
      </c>
      <c r="Q2128" s="17" t="s">
        <v>8331</v>
      </c>
      <c r="R2128" t="s">
        <v>8332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5">
        <f t="shared" si="165"/>
        <v>29</v>
      </c>
      <c r="P2129">
        <f t="shared" si="166"/>
        <v>34.22</v>
      </c>
      <c r="Q2129" s="17" t="s">
        <v>8331</v>
      </c>
      <c r="R2129" t="s">
        <v>8332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5">
        <f t="shared" si="165"/>
        <v>0</v>
      </c>
      <c r="P2130">
        <f t="shared" si="166"/>
        <v>25</v>
      </c>
      <c r="Q2130" s="17" t="s">
        <v>8331</v>
      </c>
      <c r="R2130" t="s">
        <v>8332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5">
        <f t="shared" si="165"/>
        <v>12</v>
      </c>
      <c r="P2131">
        <f t="shared" si="166"/>
        <v>19.670000000000002</v>
      </c>
      <c r="Q2131" s="17" t="s">
        <v>8331</v>
      </c>
      <c r="R2131" t="s">
        <v>8332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5">
        <f t="shared" si="165"/>
        <v>0</v>
      </c>
      <c r="P2132">
        <f t="shared" si="166"/>
        <v>21.25</v>
      </c>
      <c r="Q2132" s="17" t="s">
        <v>8331</v>
      </c>
      <c r="R2132" t="s">
        <v>8332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5">
        <f t="shared" si="165"/>
        <v>5</v>
      </c>
      <c r="P2133">
        <f t="shared" si="166"/>
        <v>8.33</v>
      </c>
      <c r="Q2133" s="17" t="s">
        <v>8331</v>
      </c>
      <c r="R2133" t="s">
        <v>8332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5">
        <f t="shared" si="165"/>
        <v>2</v>
      </c>
      <c r="P2134">
        <f t="shared" si="166"/>
        <v>21.34</v>
      </c>
      <c r="Q2134" s="17" t="s">
        <v>8331</v>
      </c>
      <c r="R2134" t="s">
        <v>8332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5">
        <f t="shared" si="165"/>
        <v>2</v>
      </c>
      <c r="P2135">
        <f t="shared" si="166"/>
        <v>5.33</v>
      </c>
      <c r="Q2135" s="17" t="s">
        <v>8331</v>
      </c>
      <c r="R2135" t="s">
        <v>8332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5">
        <f t="shared" si="165"/>
        <v>2</v>
      </c>
      <c r="P2136">
        <f t="shared" si="166"/>
        <v>34.67</v>
      </c>
      <c r="Q2136" s="17" t="s">
        <v>8331</v>
      </c>
      <c r="R2136" t="s">
        <v>8332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5">
        <f t="shared" si="165"/>
        <v>10</v>
      </c>
      <c r="P2137">
        <f t="shared" si="166"/>
        <v>21.73</v>
      </c>
      <c r="Q2137" s="17" t="s">
        <v>8331</v>
      </c>
      <c r="R2137" t="s">
        <v>8332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5">
        <f t="shared" si="165"/>
        <v>0</v>
      </c>
      <c r="P2138">
        <f t="shared" si="166"/>
        <v>11.92</v>
      </c>
      <c r="Q2138" s="17" t="s">
        <v>8331</v>
      </c>
      <c r="R2138" t="s">
        <v>8332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5">
        <f t="shared" si="165"/>
        <v>28</v>
      </c>
      <c r="P2139">
        <f t="shared" si="166"/>
        <v>26.6</v>
      </c>
      <c r="Q2139" s="17" t="s">
        <v>8331</v>
      </c>
      <c r="R2139" t="s">
        <v>8332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5">
        <f t="shared" si="165"/>
        <v>13</v>
      </c>
      <c r="P2140">
        <f t="shared" si="166"/>
        <v>10.67</v>
      </c>
      <c r="Q2140" s="17" t="s">
        <v>8331</v>
      </c>
      <c r="R2140" t="s">
        <v>8332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5">
        <f t="shared" si="165"/>
        <v>5</v>
      </c>
      <c r="P2141">
        <f t="shared" si="166"/>
        <v>29.04</v>
      </c>
      <c r="Q2141" s="17" t="s">
        <v>8331</v>
      </c>
      <c r="R2141" t="s">
        <v>8332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5">
        <f t="shared" si="165"/>
        <v>0</v>
      </c>
      <c r="P2142">
        <f t="shared" si="166"/>
        <v>50.91</v>
      </c>
      <c r="Q2142" s="17" t="s">
        <v>8331</v>
      </c>
      <c r="R2142" t="s">
        <v>8332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5">
        <f t="shared" si="165"/>
        <v>0</v>
      </c>
      <c r="P2143">
        <f t="shared" si="166"/>
        <v>0</v>
      </c>
      <c r="Q2143" s="17" t="s">
        <v>8331</v>
      </c>
      <c r="R2143" t="s">
        <v>8332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5">
        <f t="shared" si="165"/>
        <v>6</v>
      </c>
      <c r="P2144">
        <f t="shared" si="166"/>
        <v>50.08</v>
      </c>
      <c r="Q2144" s="17" t="s">
        <v>8331</v>
      </c>
      <c r="R2144" t="s">
        <v>8332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5">
        <f t="shared" si="165"/>
        <v>11</v>
      </c>
      <c r="P2145">
        <f t="shared" si="166"/>
        <v>45</v>
      </c>
      <c r="Q2145" s="17" t="s">
        <v>8331</v>
      </c>
      <c r="R2145" t="s">
        <v>8332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5">
        <f t="shared" si="165"/>
        <v>2</v>
      </c>
      <c r="P2146">
        <f t="shared" si="166"/>
        <v>25.29</v>
      </c>
      <c r="Q2146" s="17" t="s">
        <v>8331</v>
      </c>
      <c r="R2146" t="s">
        <v>8332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5">
        <f t="shared" si="165"/>
        <v>30</v>
      </c>
      <c r="P2147">
        <f t="shared" si="166"/>
        <v>51.29</v>
      </c>
      <c r="Q2147" s="17" t="s">
        <v>8331</v>
      </c>
      <c r="R2147" t="s">
        <v>8332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5">
        <f t="shared" si="165"/>
        <v>0</v>
      </c>
      <c r="P2148">
        <f t="shared" si="166"/>
        <v>1</v>
      </c>
      <c r="Q2148" s="17" t="s">
        <v>8331</v>
      </c>
      <c r="R2148" t="s">
        <v>8332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5">
        <f t="shared" si="165"/>
        <v>1</v>
      </c>
      <c r="P2149">
        <f t="shared" si="166"/>
        <v>49.38</v>
      </c>
      <c r="Q2149" s="17" t="s">
        <v>8331</v>
      </c>
      <c r="R2149" t="s">
        <v>8332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5">
        <f t="shared" si="165"/>
        <v>2</v>
      </c>
      <c r="P2150">
        <f t="shared" si="166"/>
        <v>1</v>
      </c>
      <c r="Q2150" s="17" t="s">
        <v>8331</v>
      </c>
      <c r="R2150" t="s">
        <v>8332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5">
        <f t="shared" si="165"/>
        <v>0</v>
      </c>
      <c r="P2151">
        <f t="shared" si="166"/>
        <v>0</v>
      </c>
      <c r="Q2151" s="17" t="s">
        <v>8331</v>
      </c>
      <c r="R2151" t="s">
        <v>8332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5">
        <f t="shared" si="165"/>
        <v>1</v>
      </c>
      <c r="P2152">
        <f t="shared" si="166"/>
        <v>101.25</v>
      </c>
      <c r="Q2152" s="17" t="s">
        <v>8331</v>
      </c>
      <c r="R2152" t="s">
        <v>8332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5">
        <f t="shared" si="165"/>
        <v>0</v>
      </c>
      <c r="P2153">
        <f t="shared" si="166"/>
        <v>19.670000000000002</v>
      </c>
      <c r="Q2153" s="17" t="s">
        <v>8331</v>
      </c>
      <c r="R2153" t="s">
        <v>8332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5">
        <f t="shared" si="165"/>
        <v>0</v>
      </c>
      <c r="P2154">
        <f t="shared" si="166"/>
        <v>12.5</v>
      </c>
      <c r="Q2154" s="17" t="s">
        <v>8331</v>
      </c>
      <c r="R2154" t="s">
        <v>8332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5">
        <f t="shared" si="165"/>
        <v>0</v>
      </c>
      <c r="P2155">
        <f t="shared" si="166"/>
        <v>8.5</v>
      </c>
      <c r="Q2155" s="17" t="s">
        <v>8331</v>
      </c>
      <c r="R2155" t="s">
        <v>8332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5">
        <f t="shared" si="165"/>
        <v>1</v>
      </c>
      <c r="P2156">
        <f t="shared" si="166"/>
        <v>1</v>
      </c>
      <c r="Q2156" s="17" t="s">
        <v>8331</v>
      </c>
      <c r="R2156" t="s">
        <v>8332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5">
        <f t="shared" si="165"/>
        <v>2</v>
      </c>
      <c r="P2157">
        <f t="shared" si="166"/>
        <v>23</v>
      </c>
      <c r="Q2157" s="17" t="s">
        <v>8331</v>
      </c>
      <c r="R2157" t="s">
        <v>8332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5">
        <f t="shared" si="165"/>
        <v>3</v>
      </c>
      <c r="P2158">
        <f t="shared" si="166"/>
        <v>17.989999999999998</v>
      </c>
      <c r="Q2158" s="17" t="s">
        <v>8331</v>
      </c>
      <c r="R2158" t="s">
        <v>8332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5">
        <f t="shared" si="165"/>
        <v>28</v>
      </c>
      <c r="P2159">
        <f t="shared" si="166"/>
        <v>370.95</v>
      </c>
      <c r="Q2159" s="17" t="s">
        <v>8331</v>
      </c>
      <c r="R2159" t="s">
        <v>8332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5">
        <f t="shared" si="165"/>
        <v>7</v>
      </c>
      <c r="P2160">
        <f t="shared" si="166"/>
        <v>63.57</v>
      </c>
      <c r="Q2160" s="17" t="s">
        <v>8331</v>
      </c>
      <c r="R2160" t="s">
        <v>8332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5">
        <f t="shared" si="165"/>
        <v>1</v>
      </c>
      <c r="P2161">
        <f t="shared" si="166"/>
        <v>13</v>
      </c>
      <c r="Q2161" s="17" t="s">
        <v>8331</v>
      </c>
      <c r="R2161" t="s">
        <v>8332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5">
        <f t="shared" si="165"/>
        <v>1</v>
      </c>
      <c r="P2162">
        <f t="shared" si="166"/>
        <v>5.31</v>
      </c>
      <c r="Q2162" s="17" t="s">
        <v>8331</v>
      </c>
      <c r="R2162" t="s">
        <v>8332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5">
        <f t="shared" si="165"/>
        <v>116</v>
      </c>
      <c r="P2163">
        <f t="shared" si="166"/>
        <v>35.619999999999997</v>
      </c>
      <c r="Q2163" s="17" t="s">
        <v>8323</v>
      </c>
      <c r="R2163" t="s">
        <v>8324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5">
        <f t="shared" si="165"/>
        <v>112</v>
      </c>
      <c r="P2164">
        <f t="shared" si="166"/>
        <v>87.1</v>
      </c>
      <c r="Q2164" s="17" t="s">
        <v>8323</v>
      </c>
      <c r="R2164" t="s">
        <v>8324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5">
        <f t="shared" si="165"/>
        <v>132</v>
      </c>
      <c r="P2165">
        <f t="shared" si="166"/>
        <v>75.11</v>
      </c>
      <c r="Q2165" s="17" t="s">
        <v>8323</v>
      </c>
      <c r="R2165" t="s">
        <v>8324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5">
        <f t="shared" si="165"/>
        <v>103</v>
      </c>
      <c r="P2166">
        <f t="shared" si="166"/>
        <v>68.010000000000005</v>
      </c>
      <c r="Q2166" s="17" t="s">
        <v>8323</v>
      </c>
      <c r="R2166" t="s">
        <v>8324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5">
        <f t="shared" si="165"/>
        <v>139</v>
      </c>
      <c r="P2167">
        <f t="shared" si="166"/>
        <v>29.62</v>
      </c>
      <c r="Q2167" s="17" t="s">
        <v>8323</v>
      </c>
      <c r="R2167" t="s">
        <v>8324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5">
        <f t="shared" si="165"/>
        <v>147</v>
      </c>
      <c r="P2168">
        <f t="shared" si="166"/>
        <v>91.63</v>
      </c>
      <c r="Q2168" s="17" t="s">
        <v>8323</v>
      </c>
      <c r="R2168" t="s">
        <v>8324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5">
        <f t="shared" si="165"/>
        <v>120</v>
      </c>
      <c r="P2169">
        <f t="shared" si="166"/>
        <v>22.5</v>
      </c>
      <c r="Q2169" s="17" t="s">
        <v>8323</v>
      </c>
      <c r="R2169" t="s">
        <v>8324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5">
        <f t="shared" si="165"/>
        <v>122</v>
      </c>
      <c r="P2170">
        <f t="shared" si="166"/>
        <v>64.37</v>
      </c>
      <c r="Q2170" s="17" t="s">
        <v>8323</v>
      </c>
      <c r="R2170" t="s">
        <v>8324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5">
        <f t="shared" si="165"/>
        <v>100</v>
      </c>
      <c r="P2171">
        <f t="shared" si="166"/>
        <v>21.86</v>
      </c>
      <c r="Q2171" s="17" t="s">
        <v>8323</v>
      </c>
      <c r="R2171" t="s">
        <v>8324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5">
        <f t="shared" si="165"/>
        <v>181</v>
      </c>
      <c r="P2172">
        <f t="shared" si="166"/>
        <v>33.32</v>
      </c>
      <c r="Q2172" s="17" t="s">
        <v>8323</v>
      </c>
      <c r="R2172" t="s">
        <v>8324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5">
        <f t="shared" si="165"/>
        <v>106</v>
      </c>
      <c r="P2173">
        <f t="shared" si="166"/>
        <v>90.28</v>
      </c>
      <c r="Q2173" s="17" t="s">
        <v>8323</v>
      </c>
      <c r="R2173" t="s">
        <v>8324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5">
        <f t="shared" si="165"/>
        <v>100</v>
      </c>
      <c r="P2174">
        <f t="shared" si="166"/>
        <v>76.92</v>
      </c>
      <c r="Q2174" s="17" t="s">
        <v>8323</v>
      </c>
      <c r="R2174" t="s">
        <v>8324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5">
        <f t="shared" si="165"/>
        <v>127</v>
      </c>
      <c r="P2175">
        <f t="shared" si="166"/>
        <v>59.23</v>
      </c>
      <c r="Q2175" s="17" t="s">
        <v>8323</v>
      </c>
      <c r="R2175" t="s">
        <v>8324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5">
        <f t="shared" si="165"/>
        <v>103</v>
      </c>
      <c r="P2176">
        <f t="shared" si="166"/>
        <v>65.38</v>
      </c>
      <c r="Q2176" s="17" t="s">
        <v>8323</v>
      </c>
      <c r="R2176" t="s">
        <v>8324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5">
        <f t="shared" si="165"/>
        <v>250</v>
      </c>
      <c r="P2177">
        <f t="shared" si="166"/>
        <v>67.31</v>
      </c>
      <c r="Q2177" s="17" t="s">
        <v>8323</v>
      </c>
      <c r="R2177" t="s">
        <v>8324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5">
        <f t="shared" si="165"/>
        <v>126</v>
      </c>
      <c r="P2178">
        <f t="shared" si="166"/>
        <v>88.75</v>
      </c>
      <c r="Q2178" s="17" t="s">
        <v>8323</v>
      </c>
      <c r="R2178" t="s">
        <v>8324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5">
        <f t="shared" ref="O2179:O2242" si="170">ROUND(E2179/D2179*100,0)</f>
        <v>100</v>
      </c>
      <c r="P2179">
        <f t="shared" ref="P2179:P2242" si="171">IFERROR(ROUND(E2179/L2179,2),0)</f>
        <v>65.87</v>
      </c>
      <c r="Q2179" s="17" t="s">
        <v>8323</v>
      </c>
      <c r="R2179" t="s">
        <v>8324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5">
        <f t="shared" si="170"/>
        <v>139</v>
      </c>
      <c r="P2180">
        <f t="shared" si="171"/>
        <v>40.35</v>
      </c>
      <c r="Q2180" s="17" t="s">
        <v>8323</v>
      </c>
      <c r="R2180" t="s">
        <v>8324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5">
        <f t="shared" si="170"/>
        <v>161</v>
      </c>
      <c r="P2181">
        <f t="shared" si="171"/>
        <v>76.86</v>
      </c>
      <c r="Q2181" s="17" t="s">
        <v>8323</v>
      </c>
      <c r="R2181" t="s">
        <v>8324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5">
        <f t="shared" si="170"/>
        <v>107</v>
      </c>
      <c r="P2182">
        <f t="shared" si="171"/>
        <v>68.709999999999994</v>
      </c>
      <c r="Q2182" s="17" t="s">
        <v>8323</v>
      </c>
      <c r="R2182" t="s">
        <v>8324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5">
        <f t="shared" si="170"/>
        <v>153</v>
      </c>
      <c r="P2183">
        <f t="shared" si="171"/>
        <v>57.77</v>
      </c>
      <c r="Q2183" s="17" t="s">
        <v>8331</v>
      </c>
      <c r="R2183" t="s">
        <v>8349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5">
        <f t="shared" si="170"/>
        <v>524</v>
      </c>
      <c r="P2184">
        <f t="shared" si="171"/>
        <v>44.17</v>
      </c>
      <c r="Q2184" s="17" t="s">
        <v>8331</v>
      </c>
      <c r="R2184" t="s">
        <v>8349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5">
        <f t="shared" si="170"/>
        <v>489</v>
      </c>
      <c r="P2185">
        <f t="shared" si="171"/>
        <v>31.57</v>
      </c>
      <c r="Q2185" s="17" t="s">
        <v>8331</v>
      </c>
      <c r="R2185" t="s">
        <v>8349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5">
        <f t="shared" si="170"/>
        <v>285</v>
      </c>
      <c r="P2186">
        <f t="shared" si="171"/>
        <v>107.05</v>
      </c>
      <c r="Q2186" s="17" t="s">
        <v>8331</v>
      </c>
      <c r="R2186" t="s">
        <v>8349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5">
        <f t="shared" si="170"/>
        <v>1857</v>
      </c>
      <c r="P2187">
        <f t="shared" si="171"/>
        <v>149.03</v>
      </c>
      <c r="Q2187" s="17" t="s">
        <v>8331</v>
      </c>
      <c r="R2187" t="s">
        <v>8349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5">
        <f t="shared" si="170"/>
        <v>110</v>
      </c>
      <c r="P2188">
        <f t="shared" si="171"/>
        <v>55.96</v>
      </c>
      <c r="Q2188" s="17" t="s">
        <v>8331</v>
      </c>
      <c r="R2188" t="s">
        <v>8349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5">
        <f t="shared" si="170"/>
        <v>1015</v>
      </c>
      <c r="P2189">
        <f t="shared" si="171"/>
        <v>56.97</v>
      </c>
      <c r="Q2189" s="17" t="s">
        <v>8331</v>
      </c>
      <c r="R2189" t="s">
        <v>8349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5">
        <f t="shared" si="170"/>
        <v>412</v>
      </c>
      <c r="P2190">
        <f t="shared" si="171"/>
        <v>44.06</v>
      </c>
      <c r="Q2190" s="17" t="s">
        <v>8331</v>
      </c>
      <c r="R2190" t="s">
        <v>8349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5">
        <f t="shared" si="170"/>
        <v>503</v>
      </c>
      <c r="P2191">
        <f t="shared" si="171"/>
        <v>68.63</v>
      </c>
      <c r="Q2191" s="17" t="s">
        <v>8331</v>
      </c>
      <c r="R2191" t="s">
        <v>8349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5">
        <f t="shared" si="170"/>
        <v>185</v>
      </c>
      <c r="P2192">
        <f t="shared" si="171"/>
        <v>65.319999999999993</v>
      </c>
      <c r="Q2192" s="17" t="s">
        <v>8331</v>
      </c>
      <c r="R2192" t="s">
        <v>8349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5">
        <f t="shared" si="170"/>
        <v>120</v>
      </c>
      <c r="P2193">
        <f t="shared" si="171"/>
        <v>35.92</v>
      </c>
      <c r="Q2193" s="17" t="s">
        <v>8331</v>
      </c>
      <c r="R2193" t="s">
        <v>8349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5">
        <f t="shared" si="170"/>
        <v>1081</v>
      </c>
      <c r="P2194">
        <f t="shared" si="171"/>
        <v>40.07</v>
      </c>
      <c r="Q2194" s="17" t="s">
        <v>8331</v>
      </c>
      <c r="R2194" t="s">
        <v>8349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5">
        <f t="shared" si="170"/>
        <v>452</v>
      </c>
      <c r="P2195">
        <f t="shared" si="171"/>
        <v>75.650000000000006</v>
      </c>
      <c r="Q2195" s="17" t="s">
        <v>8331</v>
      </c>
      <c r="R2195" t="s">
        <v>8349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5">
        <f t="shared" si="170"/>
        <v>537</v>
      </c>
      <c r="P2196">
        <f t="shared" si="171"/>
        <v>61.2</v>
      </c>
      <c r="Q2196" s="17" t="s">
        <v>8331</v>
      </c>
      <c r="R2196" t="s">
        <v>8349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5">
        <f t="shared" si="170"/>
        <v>120</v>
      </c>
      <c r="P2197">
        <f t="shared" si="171"/>
        <v>48.13</v>
      </c>
      <c r="Q2197" s="17" t="s">
        <v>8331</v>
      </c>
      <c r="R2197" t="s">
        <v>8349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5">
        <f t="shared" si="170"/>
        <v>114</v>
      </c>
      <c r="P2198">
        <f t="shared" si="171"/>
        <v>68.11</v>
      </c>
      <c r="Q2198" s="17" t="s">
        <v>8331</v>
      </c>
      <c r="R2198" t="s">
        <v>8349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5">
        <f t="shared" si="170"/>
        <v>951</v>
      </c>
      <c r="P2199">
        <f t="shared" si="171"/>
        <v>65.89</v>
      </c>
      <c r="Q2199" s="17" t="s">
        <v>8331</v>
      </c>
      <c r="R2199" t="s">
        <v>8349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5">
        <f t="shared" si="170"/>
        <v>133</v>
      </c>
      <c r="P2200">
        <f t="shared" si="171"/>
        <v>81.650000000000006</v>
      </c>
      <c r="Q2200" s="17" t="s">
        <v>8331</v>
      </c>
      <c r="R2200" t="s">
        <v>8349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5">
        <f t="shared" si="170"/>
        <v>147</v>
      </c>
      <c r="P2201">
        <f t="shared" si="171"/>
        <v>52.7</v>
      </c>
      <c r="Q2201" s="17" t="s">
        <v>8331</v>
      </c>
      <c r="R2201" t="s">
        <v>8349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5">
        <f t="shared" si="170"/>
        <v>542</v>
      </c>
      <c r="P2202">
        <f t="shared" si="171"/>
        <v>41.23</v>
      </c>
      <c r="Q2202" s="17" t="s">
        <v>8331</v>
      </c>
      <c r="R2202" t="s">
        <v>8349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5">
        <f t="shared" si="170"/>
        <v>383</v>
      </c>
      <c r="P2203">
        <f t="shared" si="171"/>
        <v>15.04</v>
      </c>
      <c r="Q2203" s="17" t="s">
        <v>8323</v>
      </c>
      <c r="R2203" t="s">
        <v>8328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5">
        <f t="shared" si="170"/>
        <v>704</v>
      </c>
      <c r="P2204">
        <f t="shared" si="171"/>
        <v>39.07</v>
      </c>
      <c r="Q2204" s="17" t="s">
        <v>8323</v>
      </c>
      <c r="R2204" t="s">
        <v>8328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5">
        <f t="shared" si="170"/>
        <v>110</v>
      </c>
      <c r="P2205">
        <f t="shared" si="171"/>
        <v>43.82</v>
      </c>
      <c r="Q2205" s="17" t="s">
        <v>8323</v>
      </c>
      <c r="R2205" t="s">
        <v>8328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5">
        <f t="shared" si="170"/>
        <v>133</v>
      </c>
      <c r="P2206">
        <f t="shared" si="171"/>
        <v>27.3</v>
      </c>
      <c r="Q2206" s="17" t="s">
        <v>8323</v>
      </c>
      <c r="R2206" t="s">
        <v>8328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5">
        <f t="shared" si="170"/>
        <v>152</v>
      </c>
      <c r="P2207">
        <f t="shared" si="171"/>
        <v>42.22</v>
      </c>
      <c r="Q2207" s="17" t="s">
        <v>8323</v>
      </c>
      <c r="R2207" t="s">
        <v>8328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5">
        <f t="shared" si="170"/>
        <v>103</v>
      </c>
      <c r="P2208">
        <f t="shared" si="171"/>
        <v>33.24</v>
      </c>
      <c r="Q2208" s="17" t="s">
        <v>8323</v>
      </c>
      <c r="R2208" t="s">
        <v>8328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5">
        <f t="shared" si="170"/>
        <v>100</v>
      </c>
      <c r="P2209">
        <f t="shared" si="171"/>
        <v>285.70999999999998</v>
      </c>
      <c r="Q2209" s="17" t="s">
        <v>8323</v>
      </c>
      <c r="R2209" t="s">
        <v>8328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5">
        <f t="shared" si="170"/>
        <v>102</v>
      </c>
      <c r="P2210">
        <f t="shared" si="171"/>
        <v>42.33</v>
      </c>
      <c r="Q2210" s="17" t="s">
        <v>8323</v>
      </c>
      <c r="R2210" t="s">
        <v>8328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5">
        <f t="shared" si="170"/>
        <v>151</v>
      </c>
      <c r="P2211">
        <f t="shared" si="171"/>
        <v>50.27</v>
      </c>
      <c r="Q2211" s="17" t="s">
        <v>8323</v>
      </c>
      <c r="R2211" t="s">
        <v>8328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5">
        <f t="shared" si="170"/>
        <v>111</v>
      </c>
      <c r="P2212">
        <f t="shared" si="171"/>
        <v>61.9</v>
      </c>
      <c r="Q2212" s="17" t="s">
        <v>8323</v>
      </c>
      <c r="R2212" t="s">
        <v>8328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5">
        <f t="shared" si="170"/>
        <v>196</v>
      </c>
      <c r="P2213">
        <f t="shared" si="171"/>
        <v>40.75</v>
      </c>
      <c r="Q2213" s="17" t="s">
        <v>8323</v>
      </c>
      <c r="R2213" t="s">
        <v>8328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5">
        <f t="shared" si="170"/>
        <v>114</v>
      </c>
      <c r="P2214">
        <f t="shared" si="171"/>
        <v>55.8</v>
      </c>
      <c r="Q2214" s="17" t="s">
        <v>8323</v>
      </c>
      <c r="R2214" t="s">
        <v>8328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5">
        <f t="shared" si="170"/>
        <v>200</v>
      </c>
      <c r="P2215">
        <f t="shared" si="171"/>
        <v>10</v>
      </c>
      <c r="Q2215" s="17" t="s">
        <v>8323</v>
      </c>
      <c r="R2215" t="s">
        <v>8328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5">
        <f t="shared" si="170"/>
        <v>293</v>
      </c>
      <c r="P2216">
        <f t="shared" si="171"/>
        <v>73.13</v>
      </c>
      <c r="Q2216" s="17" t="s">
        <v>8323</v>
      </c>
      <c r="R2216" t="s">
        <v>8328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5">
        <f t="shared" si="170"/>
        <v>156</v>
      </c>
      <c r="P2217">
        <f t="shared" si="171"/>
        <v>26.06</v>
      </c>
      <c r="Q2217" s="17" t="s">
        <v>8323</v>
      </c>
      <c r="R2217" t="s">
        <v>8328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5">
        <f t="shared" si="170"/>
        <v>106</v>
      </c>
      <c r="P2218">
        <f t="shared" si="171"/>
        <v>22.64</v>
      </c>
      <c r="Q2218" s="17" t="s">
        <v>8323</v>
      </c>
      <c r="R2218" t="s">
        <v>8328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5">
        <f t="shared" si="170"/>
        <v>101</v>
      </c>
      <c r="P2219">
        <f t="shared" si="171"/>
        <v>47.22</v>
      </c>
      <c r="Q2219" s="17" t="s">
        <v>8323</v>
      </c>
      <c r="R2219" t="s">
        <v>8328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5">
        <f t="shared" si="170"/>
        <v>123</v>
      </c>
      <c r="P2220">
        <f t="shared" si="171"/>
        <v>32.32</v>
      </c>
      <c r="Q2220" s="17" t="s">
        <v>8323</v>
      </c>
      <c r="R2220" t="s">
        <v>8328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5">
        <f t="shared" si="170"/>
        <v>102</v>
      </c>
      <c r="P2221">
        <f t="shared" si="171"/>
        <v>53.42</v>
      </c>
      <c r="Q2221" s="17" t="s">
        <v>8323</v>
      </c>
      <c r="R2221" t="s">
        <v>8328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5">
        <f t="shared" si="170"/>
        <v>101</v>
      </c>
      <c r="P2222">
        <f t="shared" si="171"/>
        <v>51.3</v>
      </c>
      <c r="Q2222" s="17" t="s">
        <v>8323</v>
      </c>
      <c r="R2222" t="s">
        <v>8328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5">
        <f t="shared" si="170"/>
        <v>108</v>
      </c>
      <c r="P2223">
        <f t="shared" si="171"/>
        <v>37.200000000000003</v>
      </c>
      <c r="Q2223" s="17" t="s">
        <v>8331</v>
      </c>
      <c r="R2223" t="s">
        <v>8349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5">
        <f t="shared" si="170"/>
        <v>163</v>
      </c>
      <c r="P2224">
        <f t="shared" si="171"/>
        <v>27.1</v>
      </c>
      <c r="Q2224" s="17" t="s">
        <v>8331</v>
      </c>
      <c r="R2224" t="s">
        <v>8349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5">
        <f t="shared" si="170"/>
        <v>106</v>
      </c>
      <c r="P2225">
        <f t="shared" si="171"/>
        <v>206.31</v>
      </c>
      <c r="Q2225" s="17" t="s">
        <v>8331</v>
      </c>
      <c r="R2225" t="s">
        <v>8349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5">
        <f t="shared" si="170"/>
        <v>243</v>
      </c>
      <c r="P2226">
        <f t="shared" si="171"/>
        <v>82.15</v>
      </c>
      <c r="Q2226" s="17" t="s">
        <v>8331</v>
      </c>
      <c r="R2226" t="s">
        <v>8349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5">
        <f t="shared" si="170"/>
        <v>945</v>
      </c>
      <c r="P2227">
        <f t="shared" si="171"/>
        <v>164.8</v>
      </c>
      <c r="Q2227" s="17" t="s">
        <v>8331</v>
      </c>
      <c r="R2227" t="s">
        <v>8349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5">
        <f t="shared" si="170"/>
        <v>108</v>
      </c>
      <c r="P2228">
        <f t="shared" si="171"/>
        <v>60.82</v>
      </c>
      <c r="Q2228" s="17" t="s">
        <v>8331</v>
      </c>
      <c r="R2228" t="s">
        <v>8349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5">
        <f t="shared" si="170"/>
        <v>157</v>
      </c>
      <c r="P2229">
        <f t="shared" si="171"/>
        <v>67.97</v>
      </c>
      <c r="Q2229" s="17" t="s">
        <v>8331</v>
      </c>
      <c r="R2229" t="s">
        <v>8349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5">
        <f t="shared" si="170"/>
        <v>1174</v>
      </c>
      <c r="P2230">
        <f t="shared" si="171"/>
        <v>81.56</v>
      </c>
      <c r="Q2230" s="17" t="s">
        <v>8331</v>
      </c>
      <c r="R2230" t="s">
        <v>8349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5">
        <f t="shared" si="170"/>
        <v>171</v>
      </c>
      <c r="P2231">
        <f t="shared" si="171"/>
        <v>25.43</v>
      </c>
      <c r="Q2231" s="17" t="s">
        <v>8331</v>
      </c>
      <c r="R2231" t="s">
        <v>8349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5">
        <f t="shared" si="170"/>
        <v>126</v>
      </c>
      <c r="P2232">
        <f t="shared" si="171"/>
        <v>21.5</v>
      </c>
      <c r="Q2232" s="17" t="s">
        <v>8331</v>
      </c>
      <c r="R2232" t="s">
        <v>8349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5">
        <f t="shared" si="170"/>
        <v>1212</v>
      </c>
      <c r="P2233">
        <f t="shared" si="171"/>
        <v>27.23</v>
      </c>
      <c r="Q2233" s="17" t="s">
        <v>8331</v>
      </c>
      <c r="R2233" t="s">
        <v>8349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5">
        <f t="shared" si="170"/>
        <v>496</v>
      </c>
      <c r="P2234">
        <f t="shared" si="171"/>
        <v>25.09</v>
      </c>
      <c r="Q2234" s="17" t="s">
        <v>8331</v>
      </c>
      <c r="R2234" t="s">
        <v>8349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5">
        <f t="shared" si="170"/>
        <v>332</v>
      </c>
      <c r="P2235">
        <f t="shared" si="171"/>
        <v>21.23</v>
      </c>
      <c r="Q2235" s="17" t="s">
        <v>8331</v>
      </c>
      <c r="R2235" t="s">
        <v>8349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5">
        <f t="shared" si="170"/>
        <v>1165</v>
      </c>
      <c r="P2236">
        <f t="shared" si="171"/>
        <v>41.61</v>
      </c>
      <c r="Q2236" s="17" t="s">
        <v>8331</v>
      </c>
      <c r="R2236" t="s">
        <v>8349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5">
        <f t="shared" si="170"/>
        <v>153</v>
      </c>
      <c r="P2237">
        <f t="shared" si="171"/>
        <v>135.59</v>
      </c>
      <c r="Q2237" s="17" t="s">
        <v>8331</v>
      </c>
      <c r="R2237" t="s">
        <v>8349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5">
        <f t="shared" si="170"/>
        <v>537</v>
      </c>
      <c r="P2238">
        <f t="shared" si="171"/>
        <v>22.12</v>
      </c>
      <c r="Q2238" s="17" t="s">
        <v>8331</v>
      </c>
      <c r="R2238" t="s">
        <v>8349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5">
        <f t="shared" si="170"/>
        <v>353</v>
      </c>
      <c r="P2239">
        <f t="shared" si="171"/>
        <v>64.63</v>
      </c>
      <c r="Q2239" s="17" t="s">
        <v>8331</v>
      </c>
      <c r="R2239" t="s">
        <v>8349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5">
        <f t="shared" si="170"/>
        <v>137</v>
      </c>
      <c r="P2240">
        <f t="shared" si="171"/>
        <v>69.569999999999993</v>
      </c>
      <c r="Q2240" s="17" t="s">
        <v>8331</v>
      </c>
      <c r="R2240" t="s">
        <v>8349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5">
        <f t="shared" si="170"/>
        <v>128</v>
      </c>
      <c r="P2241">
        <f t="shared" si="171"/>
        <v>75.13</v>
      </c>
      <c r="Q2241" s="17" t="s">
        <v>8331</v>
      </c>
      <c r="R2241" t="s">
        <v>8349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5">
        <f t="shared" si="170"/>
        <v>271</v>
      </c>
      <c r="P2242">
        <f t="shared" si="171"/>
        <v>140.97999999999999</v>
      </c>
      <c r="Q2242" s="17" t="s">
        <v>8331</v>
      </c>
      <c r="R2242" t="s">
        <v>8349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5">
        <f t="shared" ref="O2243:O2306" si="175">ROUND(E2243/D2243*100,0)</f>
        <v>806</v>
      </c>
      <c r="P2243">
        <f t="shared" ref="P2243:P2306" si="176">IFERROR(ROUND(E2243/L2243,2),0)</f>
        <v>49.47</v>
      </c>
      <c r="Q2243" s="17" t="s">
        <v>8331</v>
      </c>
      <c r="R2243" t="s">
        <v>8349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5">
        <f t="shared" si="175"/>
        <v>1360</v>
      </c>
      <c r="P2244">
        <f t="shared" si="176"/>
        <v>53.87</v>
      </c>
      <c r="Q2244" s="17" t="s">
        <v>8331</v>
      </c>
      <c r="R2244" t="s">
        <v>8349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5">
        <f t="shared" si="175"/>
        <v>930250</v>
      </c>
      <c r="P2245">
        <f t="shared" si="176"/>
        <v>4.57</v>
      </c>
      <c r="Q2245" s="17" t="s">
        <v>8331</v>
      </c>
      <c r="R2245" t="s">
        <v>8349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5">
        <f t="shared" si="175"/>
        <v>377</v>
      </c>
      <c r="P2246">
        <f t="shared" si="176"/>
        <v>65</v>
      </c>
      <c r="Q2246" s="17" t="s">
        <v>8331</v>
      </c>
      <c r="R2246" t="s">
        <v>8349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5">
        <f t="shared" si="175"/>
        <v>2647</v>
      </c>
      <c r="P2247">
        <f t="shared" si="176"/>
        <v>53.48</v>
      </c>
      <c r="Q2247" s="17" t="s">
        <v>8331</v>
      </c>
      <c r="R2247" t="s">
        <v>8349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5">
        <f t="shared" si="175"/>
        <v>100</v>
      </c>
      <c r="P2248">
        <f t="shared" si="176"/>
        <v>43.91</v>
      </c>
      <c r="Q2248" s="17" t="s">
        <v>8331</v>
      </c>
      <c r="R2248" t="s">
        <v>8349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5">
        <f t="shared" si="175"/>
        <v>104</v>
      </c>
      <c r="P2249">
        <f t="shared" si="176"/>
        <v>50.85</v>
      </c>
      <c r="Q2249" s="17" t="s">
        <v>8331</v>
      </c>
      <c r="R2249" t="s">
        <v>8349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5">
        <f t="shared" si="175"/>
        <v>107</v>
      </c>
      <c r="P2250">
        <f t="shared" si="176"/>
        <v>58.63</v>
      </c>
      <c r="Q2250" s="17" t="s">
        <v>8331</v>
      </c>
      <c r="R2250" t="s">
        <v>8349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5">
        <f t="shared" si="175"/>
        <v>169</v>
      </c>
      <c r="P2251">
        <f t="shared" si="176"/>
        <v>32.82</v>
      </c>
      <c r="Q2251" s="17" t="s">
        <v>8331</v>
      </c>
      <c r="R2251" t="s">
        <v>8349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5">
        <f t="shared" si="175"/>
        <v>975</v>
      </c>
      <c r="P2252">
        <f t="shared" si="176"/>
        <v>426.93</v>
      </c>
      <c r="Q2252" s="17" t="s">
        <v>8331</v>
      </c>
      <c r="R2252" t="s">
        <v>8349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5">
        <f t="shared" si="175"/>
        <v>134</v>
      </c>
      <c r="P2253">
        <f t="shared" si="176"/>
        <v>23.81</v>
      </c>
      <c r="Q2253" s="17" t="s">
        <v>8331</v>
      </c>
      <c r="R2253" t="s">
        <v>8349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5">
        <f t="shared" si="175"/>
        <v>272</v>
      </c>
      <c r="P2254">
        <f t="shared" si="176"/>
        <v>98.41</v>
      </c>
      <c r="Q2254" s="17" t="s">
        <v>8331</v>
      </c>
      <c r="R2254" t="s">
        <v>8349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5">
        <f t="shared" si="175"/>
        <v>113</v>
      </c>
      <c r="P2255">
        <f t="shared" si="176"/>
        <v>107.32</v>
      </c>
      <c r="Q2255" s="17" t="s">
        <v>8331</v>
      </c>
      <c r="R2255" t="s">
        <v>8349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5">
        <f t="shared" si="175"/>
        <v>460</v>
      </c>
      <c r="P2256">
        <f t="shared" si="176"/>
        <v>11.67</v>
      </c>
      <c r="Q2256" s="17" t="s">
        <v>8331</v>
      </c>
      <c r="R2256" t="s">
        <v>8349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5">
        <f t="shared" si="175"/>
        <v>287</v>
      </c>
      <c r="P2257">
        <f t="shared" si="176"/>
        <v>41.78</v>
      </c>
      <c r="Q2257" s="17" t="s">
        <v>8331</v>
      </c>
      <c r="R2257" t="s">
        <v>8349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5">
        <f t="shared" si="175"/>
        <v>223</v>
      </c>
      <c r="P2258">
        <f t="shared" si="176"/>
        <v>21.38</v>
      </c>
      <c r="Q2258" s="17" t="s">
        <v>8331</v>
      </c>
      <c r="R2258" t="s">
        <v>8349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5">
        <f t="shared" si="175"/>
        <v>636</v>
      </c>
      <c r="P2259">
        <f t="shared" si="176"/>
        <v>94.1</v>
      </c>
      <c r="Q2259" s="17" t="s">
        <v>8331</v>
      </c>
      <c r="R2259" t="s">
        <v>8349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5">
        <f t="shared" si="175"/>
        <v>147</v>
      </c>
      <c r="P2260">
        <f t="shared" si="176"/>
        <v>15.72</v>
      </c>
      <c r="Q2260" s="17" t="s">
        <v>8331</v>
      </c>
      <c r="R2260" t="s">
        <v>8349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5">
        <f t="shared" si="175"/>
        <v>1867</v>
      </c>
      <c r="P2261">
        <f t="shared" si="176"/>
        <v>90.64</v>
      </c>
      <c r="Q2261" s="17" t="s">
        <v>8331</v>
      </c>
      <c r="R2261" t="s">
        <v>8349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5">
        <f t="shared" si="175"/>
        <v>327</v>
      </c>
      <c r="P2262">
        <f t="shared" si="176"/>
        <v>97.3</v>
      </c>
      <c r="Q2262" s="17" t="s">
        <v>8331</v>
      </c>
      <c r="R2262" t="s">
        <v>8349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5">
        <f t="shared" si="175"/>
        <v>780</v>
      </c>
      <c r="P2263">
        <f t="shared" si="176"/>
        <v>37.119999999999997</v>
      </c>
      <c r="Q2263" s="17" t="s">
        <v>8331</v>
      </c>
      <c r="R2263" t="s">
        <v>8349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5">
        <f t="shared" si="175"/>
        <v>154</v>
      </c>
      <c r="P2264">
        <f t="shared" si="176"/>
        <v>28.1</v>
      </c>
      <c r="Q2264" s="17" t="s">
        <v>8331</v>
      </c>
      <c r="R2264" t="s">
        <v>8349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5">
        <f t="shared" si="175"/>
        <v>116</v>
      </c>
      <c r="P2265">
        <f t="shared" si="176"/>
        <v>144.43</v>
      </c>
      <c r="Q2265" s="17" t="s">
        <v>8331</v>
      </c>
      <c r="R2265" t="s">
        <v>8349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5">
        <f t="shared" si="175"/>
        <v>180</v>
      </c>
      <c r="P2266">
        <f t="shared" si="176"/>
        <v>24.27</v>
      </c>
      <c r="Q2266" s="17" t="s">
        <v>8331</v>
      </c>
      <c r="R2266" t="s">
        <v>8349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5">
        <f t="shared" si="175"/>
        <v>299</v>
      </c>
      <c r="P2267">
        <f t="shared" si="176"/>
        <v>35.119999999999997</v>
      </c>
      <c r="Q2267" s="17" t="s">
        <v>8331</v>
      </c>
      <c r="R2267" t="s">
        <v>8349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5">
        <f t="shared" si="175"/>
        <v>320</v>
      </c>
      <c r="P2268">
        <f t="shared" si="176"/>
        <v>24.76</v>
      </c>
      <c r="Q2268" s="17" t="s">
        <v>8331</v>
      </c>
      <c r="R2268" t="s">
        <v>8349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5">
        <f t="shared" si="175"/>
        <v>381</v>
      </c>
      <c r="P2269">
        <f t="shared" si="176"/>
        <v>188.38</v>
      </c>
      <c r="Q2269" s="17" t="s">
        <v>8331</v>
      </c>
      <c r="R2269" t="s">
        <v>8349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5">
        <f t="shared" si="175"/>
        <v>103</v>
      </c>
      <c r="P2270">
        <f t="shared" si="176"/>
        <v>148.08000000000001</v>
      </c>
      <c r="Q2270" s="17" t="s">
        <v>8331</v>
      </c>
      <c r="R2270" t="s">
        <v>8349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5">
        <f t="shared" si="175"/>
        <v>1802</v>
      </c>
      <c r="P2271">
        <f t="shared" si="176"/>
        <v>49.93</v>
      </c>
      <c r="Q2271" s="17" t="s">
        <v>8331</v>
      </c>
      <c r="R2271" t="s">
        <v>8349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5">
        <f t="shared" si="175"/>
        <v>720</v>
      </c>
      <c r="P2272">
        <f t="shared" si="176"/>
        <v>107.82</v>
      </c>
      <c r="Q2272" s="17" t="s">
        <v>8331</v>
      </c>
      <c r="R2272" t="s">
        <v>8349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5">
        <f t="shared" si="175"/>
        <v>283</v>
      </c>
      <c r="P2273">
        <f t="shared" si="176"/>
        <v>42.63</v>
      </c>
      <c r="Q2273" s="17" t="s">
        <v>8331</v>
      </c>
      <c r="R2273" t="s">
        <v>8349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5">
        <f t="shared" si="175"/>
        <v>1357</v>
      </c>
      <c r="P2274">
        <f t="shared" si="176"/>
        <v>14.37</v>
      </c>
      <c r="Q2274" s="17" t="s">
        <v>8331</v>
      </c>
      <c r="R2274" t="s">
        <v>8349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5">
        <f t="shared" si="175"/>
        <v>220</v>
      </c>
      <c r="P2275">
        <f t="shared" si="176"/>
        <v>37.479999999999997</v>
      </c>
      <c r="Q2275" s="17" t="s">
        <v>8331</v>
      </c>
      <c r="R2275" t="s">
        <v>8349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5">
        <f t="shared" si="175"/>
        <v>120</v>
      </c>
      <c r="P2276">
        <f t="shared" si="176"/>
        <v>30.2</v>
      </c>
      <c r="Q2276" s="17" t="s">
        <v>8331</v>
      </c>
      <c r="R2276" t="s">
        <v>8349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5">
        <f t="shared" si="175"/>
        <v>408</v>
      </c>
      <c r="P2277">
        <f t="shared" si="176"/>
        <v>33.549999999999997</v>
      </c>
      <c r="Q2277" s="17" t="s">
        <v>8331</v>
      </c>
      <c r="R2277" t="s">
        <v>8349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5">
        <f t="shared" si="175"/>
        <v>106</v>
      </c>
      <c r="P2278">
        <f t="shared" si="176"/>
        <v>64.75</v>
      </c>
      <c r="Q2278" s="17" t="s">
        <v>8331</v>
      </c>
      <c r="R2278" t="s">
        <v>8349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5">
        <f t="shared" si="175"/>
        <v>141</v>
      </c>
      <c r="P2279">
        <f t="shared" si="176"/>
        <v>57.93</v>
      </c>
      <c r="Q2279" s="17" t="s">
        <v>8331</v>
      </c>
      <c r="R2279" t="s">
        <v>8349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5">
        <f t="shared" si="175"/>
        <v>271</v>
      </c>
      <c r="P2280">
        <f t="shared" si="176"/>
        <v>53.08</v>
      </c>
      <c r="Q2280" s="17" t="s">
        <v>8331</v>
      </c>
      <c r="R2280" t="s">
        <v>8349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5">
        <f t="shared" si="175"/>
        <v>154</v>
      </c>
      <c r="P2281">
        <f t="shared" si="176"/>
        <v>48.06</v>
      </c>
      <c r="Q2281" s="17" t="s">
        <v>8331</v>
      </c>
      <c r="R2281" t="s">
        <v>8349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5">
        <f t="shared" si="175"/>
        <v>404</v>
      </c>
      <c r="P2282">
        <f t="shared" si="176"/>
        <v>82.4</v>
      </c>
      <c r="Q2282" s="17" t="s">
        <v>8331</v>
      </c>
      <c r="R2282" t="s">
        <v>8349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5">
        <f t="shared" si="175"/>
        <v>185</v>
      </c>
      <c r="P2283">
        <f t="shared" si="176"/>
        <v>50.45</v>
      </c>
      <c r="Q2283" s="17" t="s">
        <v>8323</v>
      </c>
      <c r="R2283" t="s">
        <v>8324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5">
        <f t="shared" si="175"/>
        <v>185</v>
      </c>
      <c r="P2284">
        <f t="shared" si="176"/>
        <v>115.83</v>
      </c>
      <c r="Q2284" s="17" t="s">
        <v>8323</v>
      </c>
      <c r="R2284" t="s">
        <v>8324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5">
        <f t="shared" si="175"/>
        <v>101</v>
      </c>
      <c r="P2285">
        <f t="shared" si="176"/>
        <v>63.03</v>
      </c>
      <c r="Q2285" s="17" t="s">
        <v>8323</v>
      </c>
      <c r="R2285" t="s">
        <v>8324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5">
        <f t="shared" si="175"/>
        <v>106</v>
      </c>
      <c r="P2286">
        <f t="shared" si="176"/>
        <v>108.02</v>
      </c>
      <c r="Q2286" s="17" t="s">
        <v>8323</v>
      </c>
      <c r="R2286" t="s">
        <v>8324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5">
        <f t="shared" si="175"/>
        <v>121</v>
      </c>
      <c r="P2287">
        <f t="shared" si="176"/>
        <v>46.09</v>
      </c>
      <c r="Q2287" s="17" t="s">
        <v>8323</v>
      </c>
      <c r="R2287" t="s">
        <v>8324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5">
        <f t="shared" si="175"/>
        <v>100</v>
      </c>
      <c r="P2288">
        <f t="shared" si="176"/>
        <v>107.21</v>
      </c>
      <c r="Q2288" s="17" t="s">
        <v>8323</v>
      </c>
      <c r="R2288" t="s">
        <v>8324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5">
        <f t="shared" si="175"/>
        <v>120</v>
      </c>
      <c r="P2289">
        <f t="shared" si="176"/>
        <v>50.93</v>
      </c>
      <c r="Q2289" s="17" t="s">
        <v>8323</v>
      </c>
      <c r="R2289" t="s">
        <v>8324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5">
        <f t="shared" si="175"/>
        <v>100</v>
      </c>
      <c r="P2290">
        <f t="shared" si="176"/>
        <v>40.04</v>
      </c>
      <c r="Q2290" s="17" t="s">
        <v>8323</v>
      </c>
      <c r="R2290" t="s">
        <v>8324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5">
        <f t="shared" si="175"/>
        <v>107</v>
      </c>
      <c r="P2291">
        <f t="shared" si="176"/>
        <v>64.44</v>
      </c>
      <c r="Q2291" s="17" t="s">
        <v>8323</v>
      </c>
      <c r="R2291" t="s">
        <v>8324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5">
        <f t="shared" si="175"/>
        <v>104</v>
      </c>
      <c r="P2292">
        <f t="shared" si="176"/>
        <v>53.83</v>
      </c>
      <c r="Q2292" s="17" t="s">
        <v>8323</v>
      </c>
      <c r="R2292" t="s">
        <v>8324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5">
        <f t="shared" si="175"/>
        <v>173</v>
      </c>
      <c r="P2293">
        <f t="shared" si="176"/>
        <v>100.47</v>
      </c>
      <c r="Q2293" s="17" t="s">
        <v>8323</v>
      </c>
      <c r="R2293" t="s">
        <v>8324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5">
        <f t="shared" si="175"/>
        <v>107</v>
      </c>
      <c r="P2294">
        <f t="shared" si="176"/>
        <v>46.63</v>
      </c>
      <c r="Q2294" s="17" t="s">
        <v>8323</v>
      </c>
      <c r="R2294" t="s">
        <v>8324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5">
        <f t="shared" si="175"/>
        <v>108</v>
      </c>
      <c r="P2295">
        <f t="shared" si="176"/>
        <v>34.07</v>
      </c>
      <c r="Q2295" s="17" t="s">
        <v>8323</v>
      </c>
      <c r="R2295" t="s">
        <v>8324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5">
        <f t="shared" si="175"/>
        <v>146</v>
      </c>
      <c r="P2296">
        <f t="shared" si="176"/>
        <v>65.209999999999994</v>
      </c>
      <c r="Q2296" s="17" t="s">
        <v>8323</v>
      </c>
      <c r="R2296" t="s">
        <v>8324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5">
        <f t="shared" si="175"/>
        <v>125</v>
      </c>
      <c r="P2297">
        <f t="shared" si="176"/>
        <v>44.21</v>
      </c>
      <c r="Q2297" s="17" t="s">
        <v>8323</v>
      </c>
      <c r="R2297" t="s">
        <v>8324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5">
        <f t="shared" si="175"/>
        <v>149</v>
      </c>
      <c r="P2298">
        <f t="shared" si="176"/>
        <v>71.97</v>
      </c>
      <c r="Q2298" s="17" t="s">
        <v>8323</v>
      </c>
      <c r="R2298" t="s">
        <v>8324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5">
        <f t="shared" si="175"/>
        <v>101</v>
      </c>
      <c r="P2299">
        <f t="shared" si="176"/>
        <v>52.95</v>
      </c>
      <c r="Q2299" s="17" t="s">
        <v>8323</v>
      </c>
      <c r="R2299" t="s">
        <v>8324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5">
        <f t="shared" si="175"/>
        <v>105</v>
      </c>
      <c r="P2300">
        <f t="shared" si="176"/>
        <v>109.45</v>
      </c>
      <c r="Q2300" s="17" t="s">
        <v>8323</v>
      </c>
      <c r="R2300" t="s">
        <v>8324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5">
        <f t="shared" si="175"/>
        <v>350</v>
      </c>
      <c r="P2301">
        <f t="shared" si="176"/>
        <v>75.040000000000006</v>
      </c>
      <c r="Q2301" s="17" t="s">
        <v>8323</v>
      </c>
      <c r="R2301" t="s">
        <v>8324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5">
        <f t="shared" si="175"/>
        <v>101</v>
      </c>
      <c r="P2302">
        <f t="shared" si="176"/>
        <v>115.71</v>
      </c>
      <c r="Q2302" s="17" t="s">
        <v>8323</v>
      </c>
      <c r="R2302" t="s">
        <v>8324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5">
        <f t="shared" si="175"/>
        <v>134</v>
      </c>
      <c r="P2303">
        <f t="shared" si="176"/>
        <v>31.66</v>
      </c>
      <c r="Q2303" s="17" t="s">
        <v>8323</v>
      </c>
      <c r="R2303" t="s">
        <v>8327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5">
        <f t="shared" si="175"/>
        <v>171</v>
      </c>
      <c r="P2304">
        <f t="shared" si="176"/>
        <v>46.18</v>
      </c>
      <c r="Q2304" s="17" t="s">
        <v>8323</v>
      </c>
      <c r="R2304" t="s">
        <v>8327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5">
        <f t="shared" si="175"/>
        <v>109</v>
      </c>
      <c r="P2305">
        <f t="shared" si="176"/>
        <v>68.48</v>
      </c>
      <c r="Q2305" s="17" t="s">
        <v>8323</v>
      </c>
      <c r="R2305" t="s">
        <v>8327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5">
        <f t="shared" si="175"/>
        <v>101</v>
      </c>
      <c r="P2306">
        <f t="shared" si="176"/>
        <v>53.47</v>
      </c>
      <c r="Q2306" s="17" t="s">
        <v>8323</v>
      </c>
      <c r="R2306" t="s">
        <v>8327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5">
        <f t="shared" ref="O2307:O2370" si="180">ROUND(E2307/D2307*100,0)</f>
        <v>101</v>
      </c>
      <c r="P2307">
        <f t="shared" ref="P2307:P2370" si="181">IFERROR(ROUND(E2307/L2307,2),0)</f>
        <v>109.11</v>
      </c>
      <c r="Q2307" s="17" t="s">
        <v>8323</v>
      </c>
      <c r="R2307" t="s">
        <v>8327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5">
        <f t="shared" si="180"/>
        <v>107</v>
      </c>
      <c r="P2308">
        <f t="shared" si="181"/>
        <v>51.19</v>
      </c>
      <c r="Q2308" s="17" t="s">
        <v>8323</v>
      </c>
      <c r="R2308" t="s">
        <v>8327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5">
        <f t="shared" si="180"/>
        <v>107</v>
      </c>
      <c r="P2309">
        <f t="shared" si="181"/>
        <v>27.94</v>
      </c>
      <c r="Q2309" s="17" t="s">
        <v>8323</v>
      </c>
      <c r="R2309" t="s">
        <v>8327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5">
        <f t="shared" si="180"/>
        <v>101</v>
      </c>
      <c r="P2310">
        <f t="shared" si="181"/>
        <v>82.5</v>
      </c>
      <c r="Q2310" s="17" t="s">
        <v>8323</v>
      </c>
      <c r="R2310" t="s">
        <v>8327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5">
        <f t="shared" si="180"/>
        <v>107</v>
      </c>
      <c r="P2311">
        <f t="shared" si="181"/>
        <v>59.82</v>
      </c>
      <c r="Q2311" s="17" t="s">
        <v>8323</v>
      </c>
      <c r="R2311" t="s">
        <v>8327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5">
        <f t="shared" si="180"/>
        <v>429</v>
      </c>
      <c r="P2312">
        <f t="shared" si="181"/>
        <v>64.819999999999993</v>
      </c>
      <c r="Q2312" s="17" t="s">
        <v>8323</v>
      </c>
      <c r="R2312" t="s">
        <v>8327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5">
        <f t="shared" si="180"/>
        <v>104</v>
      </c>
      <c r="P2313">
        <f t="shared" si="181"/>
        <v>90.1</v>
      </c>
      <c r="Q2313" s="17" t="s">
        <v>8323</v>
      </c>
      <c r="R2313" t="s">
        <v>8327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5">
        <f t="shared" si="180"/>
        <v>108</v>
      </c>
      <c r="P2314">
        <f t="shared" si="181"/>
        <v>40.96</v>
      </c>
      <c r="Q2314" s="17" t="s">
        <v>8323</v>
      </c>
      <c r="R2314" t="s">
        <v>8327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5">
        <f t="shared" si="180"/>
        <v>176</v>
      </c>
      <c r="P2315">
        <f t="shared" si="181"/>
        <v>56</v>
      </c>
      <c r="Q2315" s="17" t="s">
        <v>8323</v>
      </c>
      <c r="R2315" t="s">
        <v>8327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5">
        <f t="shared" si="180"/>
        <v>157</v>
      </c>
      <c r="P2316">
        <f t="shared" si="181"/>
        <v>37.67</v>
      </c>
      <c r="Q2316" s="17" t="s">
        <v>8323</v>
      </c>
      <c r="R2316" t="s">
        <v>8327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5">
        <f t="shared" si="180"/>
        <v>103</v>
      </c>
      <c r="P2317">
        <f t="shared" si="181"/>
        <v>40.08</v>
      </c>
      <c r="Q2317" s="17" t="s">
        <v>8323</v>
      </c>
      <c r="R2317" t="s">
        <v>8327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5">
        <f t="shared" si="180"/>
        <v>104</v>
      </c>
      <c r="P2318">
        <f t="shared" si="181"/>
        <v>78.03</v>
      </c>
      <c r="Q2318" s="17" t="s">
        <v>8323</v>
      </c>
      <c r="R2318" t="s">
        <v>8327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5">
        <f t="shared" si="180"/>
        <v>104</v>
      </c>
      <c r="P2319">
        <f t="shared" si="181"/>
        <v>18.91</v>
      </c>
      <c r="Q2319" s="17" t="s">
        <v>8323</v>
      </c>
      <c r="R2319" t="s">
        <v>8327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5">
        <f t="shared" si="180"/>
        <v>121</v>
      </c>
      <c r="P2320">
        <f t="shared" si="181"/>
        <v>37.130000000000003</v>
      </c>
      <c r="Q2320" s="17" t="s">
        <v>8323</v>
      </c>
      <c r="R2320" t="s">
        <v>8327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5">
        <f t="shared" si="180"/>
        <v>108</v>
      </c>
      <c r="P2321">
        <f t="shared" si="181"/>
        <v>41.96</v>
      </c>
      <c r="Q2321" s="17" t="s">
        <v>8323</v>
      </c>
      <c r="R2321" t="s">
        <v>8327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5">
        <f t="shared" si="180"/>
        <v>109</v>
      </c>
      <c r="P2322">
        <f t="shared" si="181"/>
        <v>61.04</v>
      </c>
      <c r="Q2322" s="17" t="s">
        <v>8323</v>
      </c>
      <c r="R2322" t="s">
        <v>8327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5">
        <f t="shared" si="180"/>
        <v>39</v>
      </c>
      <c r="P2323">
        <f t="shared" si="181"/>
        <v>64.53</v>
      </c>
      <c r="Q2323" s="17" t="s">
        <v>8334</v>
      </c>
      <c r="R2323" t="s">
        <v>8350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5">
        <f t="shared" si="180"/>
        <v>3</v>
      </c>
      <c r="P2324">
        <f t="shared" si="181"/>
        <v>21.25</v>
      </c>
      <c r="Q2324" s="17" t="s">
        <v>8334</v>
      </c>
      <c r="R2324" t="s">
        <v>8350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5">
        <f t="shared" si="180"/>
        <v>48</v>
      </c>
      <c r="P2325">
        <f t="shared" si="181"/>
        <v>30</v>
      </c>
      <c r="Q2325" s="17" t="s">
        <v>8334</v>
      </c>
      <c r="R2325" t="s">
        <v>8350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5">
        <f t="shared" si="180"/>
        <v>21</v>
      </c>
      <c r="P2326">
        <f t="shared" si="181"/>
        <v>25.49</v>
      </c>
      <c r="Q2326" s="17" t="s">
        <v>8334</v>
      </c>
      <c r="R2326" t="s">
        <v>8350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5">
        <f t="shared" si="180"/>
        <v>8</v>
      </c>
      <c r="P2327">
        <f t="shared" si="181"/>
        <v>11.43</v>
      </c>
      <c r="Q2327" s="17" t="s">
        <v>8334</v>
      </c>
      <c r="R2327" t="s">
        <v>8350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5">
        <f t="shared" si="180"/>
        <v>1</v>
      </c>
      <c r="P2328">
        <f t="shared" si="181"/>
        <v>108</v>
      </c>
      <c r="Q2328" s="17" t="s">
        <v>8334</v>
      </c>
      <c r="R2328" t="s">
        <v>8350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5">
        <f t="shared" si="180"/>
        <v>526</v>
      </c>
      <c r="P2329">
        <f t="shared" si="181"/>
        <v>54.88</v>
      </c>
      <c r="Q2329" s="17" t="s">
        <v>8334</v>
      </c>
      <c r="R2329" t="s">
        <v>8350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5">
        <f t="shared" si="180"/>
        <v>254</v>
      </c>
      <c r="P2330">
        <f t="shared" si="181"/>
        <v>47.38</v>
      </c>
      <c r="Q2330" s="17" t="s">
        <v>8334</v>
      </c>
      <c r="R2330" t="s">
        <v>8350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5">
        <f t="shared" si="180"/>
        <v>106</v>
      </c>
      <c r="P2331">
        <f t="shared" si="181"/>
        <v>211.84</v>
      </c>
      <c r="Q2331" s="17" t="s">
        <v>8334</v>
      </c>
      <c r="R2331" t="s">
        <v>8350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5">
        <f t="shared" si="180"/>
        <v>102</v>
      </c>
      <c r="P2332">
        <f t="shared" si="181"/>
        <v>219.93</v>
      </c>
      <c r="Q2332" s="17" t="s">
        <v>8334</v>
      </c>
      <c r="R2332" t="s">
        <v>8350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5">
        <f t="shared" si="180"/>
        <v>144</v>
      </c>
      <c r="P2333">
        <f t="shared" si="181"/>
        <v>40.799999999999997</v>
      </c>
      <c r="Q2333" s="17" t="s">
        <v>8334</v>
      </c>
      <c r="R2333" t="s">
        <v>8350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5">
        <f t="shared" si="180"/>
        <v>106</v>
      </c>
      <c r="P2334">
        <f t="shared" si="181"/>
        <v>75.5</v>
      </c>
      <c r="Q2334" s="17" t="s">
        <v>8334</v>
      </c>
      <c r="R2334" t="s">
        <v>8350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5">
        <f t="shared" si="180"/>
        <v>212</v>
      </c>
      <c r="P2335">
        <f t="shared" si="181"/>
        <v>13.54</v>
      </c>
      <c r="Q2335" s="17" t="s">
        <v>8334</v>
      </c>
      <c r="R2335" t="s">
        <v>8350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5">
        <f t="shared" si="180"/>
        <v>102</v>
      </c>
      <c r="P2336">
        <f t="shared" si="181"/>
        <v>60.87</v>
      </c>
      <c r="Q2336" s="17" t="s">
        <v>8334</v>
      </c>
      <c r="R2336" t="s">
        <v>8350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5">
        <f t="shared" si="180"/>
        <v>102</v>
      </c>
      <c r="P2337">
        <f t="shared" si="181"/>
        <v>115.69</v>
      </c>
      <c r="Q2337" s="17" t="s">
        <v>8334</v>
      </c>
      <c r="R2337" t="s">
        <v>8350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5">
        <f t="shared" si="180"/>
        <v>521</v>
      </c>
      <c r="P2338">
        <f t="shared" si="181"/>
        <v>48.1</v>
      </c>
      <c r="Q2338" s="17" t="s">
        <v>8334</v>
      </c>
      <c r="R2338" t="s">
        <v>8350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5">
        <f t="shared" si="180"/>
        <v>111</v>
      </c>
      <c r="P2339">
        <f t="shared" si="181"/>
        <v>74.180000000000007</v>
      </c>
      <c r="Q2339" s="17" t="s">
        <v>8334</v>
      </c>
      <c r="R2339" t="s">
        <v>8350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5">
        <f t="shared" si="180"/>
        <v>101</v>
      </c>
      <c r="P2340">
        <f t="shared" si="181"/>
        <v>123.35</v>
      </c>
      <c r="Q2340" s="17" t="s">
        <v>8334</v>
      </c>
      <c r="R2340" t="s">
        <v>8350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5">
        <f t="shared" si="180"/>
        <v>294</v>
      </c>
      <c r="P2341">
        <f t="shared" si="181"/>
        <v>66.62</v>
      </c>
      <c r="Q2341" s="17" t="s">
        <v>8334</v>
      </c>
      <c r="R2341" t="s">
        <v>8350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5">
        <f t="shared" si="180"/>
        <v>106</v>
      </c>
      <c r="P2342">
        <f t="shared" si="181"/>
        <v>104.99</v>
      </c>
      <c r="Q2342" s="17" t="s">
        <v>8334</v>
      </c>
      <c r="R2342" t="s">
        <v>8350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5">
        <f t="shared" si="180"/>
        <v>0</v>
      </c>
      <c r="P2343">
        <f t="shared" si="181"/>
        <v>0</v>
      </c>
      <c r="Q2343" s="17" t="s">
        <v>8317</v>
      </c>
      <c r="R2343" t="s">
        <v>8318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5">
        <f t="shared" si="180"/>
        <v>0</v>
      </c>
      <c r="P2344">
        <f t="shared" si="181"/>
        <v>0</v>
      </c>
      <c r="Q2344" s="17" t="s">
        <v>8317</v>
      </c>
      <c r="R2344" t="s">
        <v>8318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5">
        <f t="shared" si="180"/>
        <v>3</v>
      </c>
      <c r="P2345">
        <f t="shared" si="181"/>
        <v>300</v>
      </c>
      <c r="Q2345" s="17" t="s">
        <v>8317</v>
      </c>
      <c r="R2345" t="s">
        <v>8318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5">
        <f t="shared" si="180"/>
        <v>0</v>
      </c>
      <c r="P2346">
        <f t="shared" si="181"/>
        <v>1</v>
      </c>
      <c r="Q2346" s="17" t="s">
        <v>8317</v>
      </c>
      <c r="R2346" t="s">
        <v>8318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5">
        <f t="shared" si="180"/>
        <v>0</v>
      </c>
      <c r="P2347">
        <f t="shared" si="181"/>
        <v>0</v>
      </c>
      <c r="Q2347" s="17" t="s">
        <v>8317</v>
      </c>
      <c r="R2347" t="s">
        <v>8318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5">
        <f t="shared" si="180"/>
        <v>0</v>
      </c>
      <c r="P2348">
        <f t="shared" si="181"/>
        <v>13</v>
      </c>
      <c r="Q2348" s="17" t="s">
        <v>8317</v>
      </c>
      <c r="R2348" t="s">
        <v>8318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5">
        <f t="shared" si="180"/>
        <v>2</v>
      </c>
      <c r="P2349">
        <f t="shared" si="181"/>
        <v>15</v>
      </c>
      <c r="Q2349" s="17" t="s">
        <v>8317</v>
      </c>
      <c r="R2349" t="s">
        <v>8318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5">
        <f t="shared" si="180"/>
        <v>0</v>
      </c>
      <c r="P2350">
        <f t="shared" si="181"/>
        <v>54</v>
      </c>
      <c r="Q2350" s="17" t="s">
        <v>8317</v>
      </c>
      <c r="R2350" t="s">
        <v>8318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5">
        <f t="shared" si="180"/>
        <v>0</v>
      </c>
      <c r="P2351">
        <f t="shared" si="181"/>
        <v>0</v>
      </c>
      <c r="Q2351" s="17" t="s">
        <v>8317</v>
      </c>
      <c r="R2351" t="s">
        <v>8318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5">
        <f t="shared" si="180"/>
        <v>0</v>
      </c>
      <c r="P2352">
        <f t="shared" si="181"/>
        <v>0</v>
      </c>
      <c r="Q2352" s="17" t="s">
        <v>8317</v>
      </c>
      <c r="R2352" t="s">
        <v>8318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5">
        <f t="shared" si="180"/>
        <v>1</v>
      </c>
      <c r="P2353">
        <f t="shared" si="181"/>
        <v>15.43</v>
      </c>
      <c r="Q2353" s="17" t="s">
        <v>8317</v>
      </c>
      <c r="R2353" t="s">
        <v>8318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5">
        <f t="shared" si="180"/>
        <v>0</v>
      </c>
      <c r="P2354">
        <f t="shared" si="181"/>
        <v>0</v>
      </c>
      <c r="Q2354" s="17" t="s">
        <v>8317</v>
      </c>
      <c r="R2354" t="s">
        <v>8318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5">
        <f t="shared" si="180"/>
        <v>0</v>
      </c>
      <c r="P2355">
        <f t="shared" si="181"/>
        <v>0</v>
      </c>
      <c r="Q2355" s="17" t="s">
        <v>8317</v>
      </c>
      <c r="R2355" t="s">
        <v>8318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5">
        <f t="shared" si="180"/>
        <v>0</v>
      </c>
      <c r="P2356">
        <f t="shared" si="181"/>
        <v>25</v>
      </c>
      <c r="Q2356" s="17" t="s">
        <v>8317</v>
      </c>
      <c r="R2356" t="s">
        <v>8318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5">
        <f t="shared" si="180"/>
        <v>1</v>
      </c>
      <c r="P2357">
        <f t="shared" si="181"/>
        <v>27.5</v>
      </c>
      <c r="Q2357" s="17" t="s">
        <v>8317</v>
      </c>
      <c r="R2357" t="s">
        <v>8318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5">
        <f t="shared" si="180"/>
        <v>0</v>
      </c>
      <c r="P2358">
        <f t="shared" si="181"/>
        <v>0</v>
      </c>
      <c r="Q2358" s="17" t="s">
        <v>8317</v>
      </c>
      <c r="R2358" t="s">
        <v>8318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5">
        <f t="shared" si="180"/>
        <v>0</v>
      </c>
      <c r="P2359">
        <f t="shared" si="181"/>
        <v>0</v>
      </c>
      <c r="Q2359" s="17" t="s">
        <v>8317</v>
      </c>
      <c r="R2359" t="s">
        <v>8318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5">
        <f t="shared" si="180"/>
        <v>0</v>
      </c>
      <c r="P2360">
        <f t="shared" si="181"/>
        <v>0</v>
      </c>
      <c r="Q2360" s="17" t="s">
        <v>8317</v>
      </c>
      <c r="R2360" t="s">
        <v>8318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5">
        <f t="shared" si="180"/>
        <v>15</v>
      </c>
      <c r="P2361">
        <f t="shared" si="181"/>
        <v>367</v>
      </c>
      <c r="Q2361" s="17" t="s">
        <v>8317</v>
      </c>
      <c r="R2361" t="s">
        <v>8318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5">
        <f t="shared" si="180"/>
        <v>0</v>
      </c>
      <c r="P2362">
        <f t="shared" si="181"/>
        <v>2</v>
      </c>
      <c r="Q2362" s="17" t="s">
        <v>8317</v>
      </c>
      <c r="R2362" t="s">
        <v>8318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5">
        <f t="shared" si="180"/>
        <v>0</v>
      </c>
      <c r="P2363">
        <f t="shared" si="181"/>
        <v>0</v>
      </c>
      <c r="Q2363" s="17" t="s">
        <v>8317</v>
      </c>
      <c r="R2363" t="s">
        <v>8318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5">
        <f t="shared" si="180"/>
        <v>29</v>
      </c>
      <c r="P2364">
        <f t="shared" si="181"/>
        <v>60</v>
      </c>
      <c r="Q2364" s="17" t="s">
        <v>8317</v>
      </c>
      <c r="R2364" t="s">
        <v>8318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5">
        <f t="shared" si="180"/>
        <v>0</v>
      </c>
      <c r="P2365">
        <f t="shared" si="181"/>
        <v>0</v>
      </c>
      <c r="Q2365" s="17" t="s">
        <v>8317</v>
      </c>
      <c r="R2365" t="s">
        <v>8318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5">
        <f t="shared" si="180"/>
        <v>0</v>
      </c>
      <c r="P2366">
        <f t="shared" si="181"/>
        <v>0</v>
      </c>
      <c r="Q2366" s="17" t="s">
        <v>8317</v>
      </c>
      <c r="R2366" t="s">
        <v>8318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5">
        <f t="shared" si="180"/>
        <v>0</v>
      </c>
      <c r="P2367">
        <f t="shared" si="181"/>
        <v>0</v>
      </c>
      <c r="Q2367" s="17" t="s">
        <v>8317</v>
      </c>
      <c r="R2367" t="s">
        <v>8318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5">
        <f t="shared" si="180"/>
        <v>11</v>
      </c>
      <c r="P2368">
        <f t="shared" si="181"/>
        <v>97.41</v>
      </c>
      <c r="Q2368" s="17" t="s">
        <v>8317</v>
      </c>
      <c r="R2368" t="s">
        <v>8318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5">
        <f t="shared" si="180"/>
        <v>1</v>
      </c>
      <c r="P2369">
        <f t="shared" si="181"/>
        <v>47.86</v>
      </c>
      <c r="Q2369" s="17" t="s">
        <v>8317</v>
      </c>
      <c r="R2369" t="s">
        <v>8318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5">
        <f t="shared" si="180"/>
        <v>0</v>
      </c>
      <c r="P2370">
        <f t="shared" si="181"/>
        <v>50</v>
      </c>
      <c r="Q2370" s="17" t="s">
        <v>8317</v>
      </c>
      <c r="R2370" t="s">
        <v>8318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5">
        <f t="shared" ref="O2371:O2434" si="185">ROUND(E2371/D2371*100,0)</f>
        <v>0</v>
      </c>
      <c r="P2371">
        <f t="shared" ref="P2371:P2434" si="186">IFERROR(ROUND(E2371/L2371,2),0)</f>
        <v>0</v>
      </c>
      <c r="Q2371" s="17" t="s">
        <v>8317</v>
      </c>
      <c r="R2371" t="s">
        <v>8318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5">
        <f t="shared" si="185"/>
        <v>0</v>
      </c>
      <c r="P2372">
        <f t="shared" si="186"/>
        <v>20.5</v>
      </c>
      <c r="Q2372" s="17" t="s">
        <v>8317</v>
      </c>
      <c r="R2372" t="s">
        <v>8318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5">
        <f t="shared" si="185"/>
        <v>0</v>
      </c>
      <c r="P2373">
        <f t="shared" si="186"/>
        <v>0</v>
      </c>
      <c r="Q2373" s="17" t="s">
        <v>8317</v>
      </c>
      <c r="R2373" t="s">
        <v>8318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5">
        <f t="shared" si="185"/>
        <v>3</v>
      </c>
      <c r="P2374">
        <f t="shared" si="186"/>
        <v>30</v>
      </c>
      <c r="Q2374" s="17" t="s">
        <v>8317</v>
      </c>
      <c r="R2374" t="s">
        <v>8318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5">
        <f t="shared" si="185"/>
        <v>0</v>
      </c>
      <c r="P2375">
        <f t="shared" si="186"/>
        <v>50</v>
      </c>
      <c r="Q2375" s="17" t="s">
        <v>8317</v>
      </c>
      <c r="R2375" t="s">
        <v>8318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5">
        <f t="shared" si="185"/>
        <v>0</v>
      </c>
      <c r="P2376">
        <f t="shared" si="186"/>
        <v>10</v>
      </c>
      <c r="Q2376" s="17" t="s">
        <v>8317</v>
      </c>
      <c r="R2376" t="s">
        <v>8318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5">
        <f t="shared" si="185"/>
        <v>0</v>
      </c>
      <c r="P2377">
        <f t="shared" si="186"/>
        <v>0</v>
      </c>
      <c r="Q2377" s="17" t="s">
        <v>8317</v>
      </c>
      <c r="R2377" t="s">
        <v>8318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5">
        <f t="shared" si="185"/>
        <v>11</v>
      </c>
      <c r="P2378">
        <f t="shared" si="186"/>
        <v>81.58</v>
      </c>
      <c r="Q2378" s="17" t="s">
        <v>8317</v>
      </c>
      <c r="R2378" t="s">
        <v>8318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5">
        <f t="shared" si="185"/>
        <v>0</v>
      </c>
      <c r="P2379">
        <f t="shared" si="186"/>
        <v>0</v>
      </c>
      <c r="Q2379" s="17" t="s">
        <v>8317</v>
      </c>
      <c r="R2379" t="s">
        <v>8318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5">
        <f t="shared" si="185"/>
        <v>0</v>
      </c>
      <c r="P2380">
        <f t="shared" si="186"/>
        <v>0</v>
      </c>
      <c r="Q2380" s="17" t="s">
        <v>8317</v>
      </c>
      <c r="R2380" t="s">
        <v>8318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5">
        <f t="shared" si="185"/>
        <v>0</v>
      </c>
      <c r="P2381">
        <f t="shared" si="186"/>
        <v>0</v>
      </c>
      <c r="Q2381" s="17" t="s">
        <v>8317</v>
      </c>
      <c r="R2381" t="s">
        <v>8318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5">
        <f t="shared" si="185"/>
        <v>0</v>
      </c>
      <c r="P2382">
        <f t="shared" si="186"/>
        <v>18.329999999999998</v>
      </c>
      <c r="Q2382" s="17" t="s">
        <v>8317</v>
      </c>
      <c r="R2382" t="s">
        <v>8318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5">
        <f t="shared" si="185"/>
        <v>2</v>
      </c>
      <c r="P2383">
        <f t="shared" si="186"/>
        <v>224.43</v>
      </c>
      <c r="Q2383" s="17" t="s">
        <v>8317</v>
      </c>
      <c r="R2383" t="s">
        <v>8318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5">
        <f t="shared" si="185"/>
        <v>3</v>
      </c>
      <c r="P2384">
        <f t="shared" si="186"/>
        <v>37.5</v>
      </c>
      <c r="Q2384" s="17" t="s">
        <v>8317</v>
      </c>
      <c r="R2384" t="s">
        <v>8318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5">
        <f t="shared" si="185"/>
        <v>4</v>
      </c>
      <c r="P2385">
        <f t="shared" si="186"/>
        <v>145</v>
      </c>
      <c r="Q2385" s="17" t="s">
        <v>8317</v>
      </c>
      <c r="R2385" t="s">
        <v>8318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5">
        <f t="shared" si="185"/>
        <v>1</v>
      </c>
      <c r="P2386">
        <f t="shared" si="186"/>
        <v>1</v>
      </c>
      <c r="Q2386" s="17" t="s">
        <v>8317</v>
      </c>
      <c r="R2386" t="s">
        <v>8318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5">
        <f t="shared" si="185"/>
        <v>1</v>
      </c>
      <c r="P2387">
        <f t="shared" si="186"/>
        <v>112.57</v>
      </c>
      <c r="Q2387" s="17" t="s">
        <v>8317</v>
      </c>
      <c r="R2387" t="s">
        <v>8318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5">
        <f t="shared" si="185"/>
        <v>0</v>
      </c>
      <c r="P2388">
        <f t="shared" si="186"/>
        <v>0</v>
      </c>
      <c r="Q2388" s="17" t="s">
        <v>8317</v>
      </c>
      <c r="R2388" t="s">
        <v>8318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5">
        <f t="shared" si="185"/>
        <v>1</v>
      </c>
      <c r="P2389">
        <f t="shared" si="186"/>
        <v>342</v>
      </c>
      <c r="Q2389" s="17" t="s">
        <v>8317</v>
      </c>
      <c r="R2389" t="s">
        <v>8318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5">
        <f t="shared" si="185"/>
        <v>1</v>
      </c>
      <c r="P2390">
        <f t="shared" si="186"/>
        <v>57.88</v>
      </c>
      <c r="Q2390" s="17" t="s">
        <v>8317</v>
      </c>
      <c r="R2390" t="s">
        <v>8318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5">
        <f t="shared" si="185"/>
        <v>0</v>
      </c>
      <c r="P2391">
        <f t="shared" si="186"/>
        <v>30</v>
      </c>
      <c r="Q2391" s="17" t="s">
        <v>8317</v>
      </c>
      <c r="R2391" t="s">
        <v>8318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5">
        <f t="shared" si="185"/>
        <v>0</v>
      </c>
      <c r="P2392">
        <f t="shared" si="186"/>
        <v>0</v>
      </c>
      <c r="Q2392" s="17" t="s">
        <v>8317</v>
      </c>
      <c r="R2392" t="s">
        <v>8318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5">
        <f t="shared" si="185"/>
        <v>0</v>
      </c>
      <c r="P2393">
        <f t="shared" si="186"/>
        <v>25</v>
      </c>
      <c r="Q2393" s="17" t="s">
        <v>8317</v>
      </c>
      <c r="R2393" t="s">
        <v>8318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5">
        <f t="shared" si="185"/>
        <v>0</v>
      </c>
      <c r="P2394">
        <f t="shared" si="186"/>
        <v>0</v>
      </c>
      <c r="Q2394" s="17" t="s">
        <v>8317</v>
      </c>
      <c r="R2394" t="s">
        <v>8318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5">
        <f t="shared" si="185"/>
        <v>0</v>
      </c>
      <c r="P2395">
        <f t="shared" si="186"/>
        <v>50</v>
      </c>
      <c r="Q2395" s="17" t="s">
        <v>8317</v>
      </c>
      <c r="R2395" t="s">
        <v>8318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5">
        <f t="shared" si="185"/>
        <v>0</v>
      </c>
      <c r="P2396">
        <f t="shared" si="186"/>
        <v>1.5</v>
      </c>
      <c r="Q2396" s="17" t="s">
        <v>8317</v>
      </c>
      <c r="R2396" t="s">
        <v>8318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5">
        <f t="shared" si="185"/>
        <v>0</v>
      </c>
      <c r="P2397">
        <f t="shared" si="186"/>
        <v>0</v>
      </c>
      <c r="Q2397" s="17" t="s">
        <v>8317</v>
      </c>
      <c r="R2397" t="s">
        <v>8318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5">
        <f t="shared" si="185"/>
        <v>0</v>
      </c>
      <c r="P2398">
        <f t="shared" si="186"/>
        <v>10</v>
      </c>
      <c r="Q2398" s="17" t="s">
        <v>8317</v>
      </c>
      <c r="R2398" t="s">
        <v>8318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5">
        <f t="shared" si="185"/>
        <v>0</v>
      </c>
      <c r="P2399">
        <f t="shared" si="186"/>
        <v>0</v>
      </c>
      <c r="Q2399" s="17" t="s">
        <v>8317</v>
      </c>
      <c r="R2399" t="s">
        <v>8318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5">
        <f t="shared" si="185"/>
        <v>0</v>
      </c>
      <c r="P2400">
        <f t="shared" si="186"/>
        <v>0</v>
      </c>
      <c r="Q2400" s="17" t="s">
        <v>8317</v>
      </c>
      <c r="R2400" t="s">
        <v>8318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5">
        <f t="shared" si="185"/>
        <v>0</v>
      </c>
      <c r="P2401">
        <f t="shared" si="186"/>
        <v>0</v>
      </c>
      <c r="Q2401" s="17" t="s">
        <v>8317</v>
      </c>
      <c r="R2401" t="s">
        <v>8318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5">
        <f t="shared" si="185"/>
        <v>0</v>
      </c>
      <c r="P2402">
        <f t="shared" si="186"/>
        <v>0</v>
      </c>
      <c r="Q2402" s="17" t="s">
        <v>8317</v>
      </c>
      <c r="R2402" t="s">
        <v>8318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5">
        <f t="shared" si="185"/>
        <v>1</v>
      </c>
      <c r="P2403">
        <f t="shared" si="186"/>
        <v>22.33</v>
      </c>
      <c r="Q2403" s="17" t="s">
        <v>8334</v>
      </c>
      <c r="R2403" t="s">
        <v>8335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5">
        <f t="shared" si="185"/>
        <v>0</v>
      </c>
      <c r="P2404">
        <f t="shared" si="186"/>
        <v>52</v>
      </c>
      <c r="Q2404" s="17" t="s">
        <v>8334</v>
      </c>
      <c r="R2404" t="s">
        <v>8335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5">
        <f t="shared" si="185"/>
        <v>17</v>
      </c>
      <c r="P2405">
        <f t="shared" si="186"/>
        <v>16.829999999999998</v>
      </c>
      <c r="Q2405" s="17" t="s">
        <v>8334</v>
      </c>
      <c r="R2405" t="s">
        <v>8335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5">
        <f t="shared" si="185"/>
        <v>0</v>
      </c>
      <c r="P2406">
        <f t="shared" si="186"/>
        <v>0</v>
      </c>
      <c r="Q2406" s="17" t="s">
        <v>8334</v>
      </c>
      <c r="R2406" t="s">
        <v>8335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5">
        <f t="shared" si="185"/>
        <v>23</v>
      </c>
      <c r="P2407">
        <f t="shared" si="186"/>
        <v>56.3</v>
      </c>
      <c r="Q2407" s="17" t="s">
        <v>8334</v>
      </c>
      <c r="R2407" t="s">
        <v>8335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5">
        <f t="shared" si="185"/>
        <v>41</v>
      </c>
      <c r="P2408">
        <f t="shared" si="186"/>
        <v>84.06</v>
      </c>
      <c r="Q2408" s="17" t="s">
        <v>8334</v>
      </c>
      <c r="R2408" t="s">
        <v>8335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5">
        <f t="shared" si="185"/>
        <v>25</v>
      </c>
      <c r="P2409">
        <f t="shared" si="186"/>
        <v>168.39</v>
      </c>
      <c r="Q2409" s="17" t="s">
        <v>8334</v>
      </c>
      <c r="R2409" t="s">
        <v>8335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5">
        <f t="shared" si="185"/>
        <v>0</v>
      </c>
      <c r="P2410">
        <f t="shared" si="186"/>
        <v>15</v>
      </c>
      <c r="Q2410" s="17" t="s">
        <v>8334</v>
      </c>
      <c r="R2410" t="s">
        <v>8335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5">
        <f t="shared" si="185"/>
        <v>2</v>
      </c>
      <c r="P2411">
        <f t="shared" si="186"/>
        <v>76.67</v>
      </c>
      <c r="Q2411" s="17" t="s">
        <v>8334</v>
      </c>
      <c r="R2411" t="s">
        <v>8335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5">
        <f t="shared" si="185"/>
        <v>0</v>
      </c>
      <c r="P2412">
        <f t="shared" si="186"/>
        <v>0</v>
      </c>
      <c r="Q2412" s="17" t="s">
        <v>8334</v>
      </c>
      <c r="R2412" t="s">
        <v>8335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5">
        <f t="shared" si="185"/>
        <v>1</v>
      </c>
      <c r="P2413">
        <f t="shared" si="186"/>
        <v>50.33</v>
      </c>
      <c r="Q2413" s="17" t="s">
        <v>8334</v>
      </c>
      <c r="R2413" t="s">
        <v>8335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5">
        <f t="shared" si="185"/>
        <v>0</v>
      </c>
      <c r="P2414">
        <f t="shared" si="186"/>
        <v>0</v>
      </c>
      <c r="Q2414" s="17" t="s">
        <v>8334</v>
      </c>
      <c r="R2414" t="s">
        <v>8335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5">
        <f t="shared" si="185"/>
        <v>1</v>
      </c>
      <c r="P2415">
        <f t="shared" si="186"/>
        <v>8.33</v>
      </c>
      <c r="Q2415" s="17" t="s">
        <v>8334</v>
      </c>
      <c r="R2415" t="s">
        <v>8335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5">
        <f t="shared" si="185"/>
        <v>3</v>
      </c>
      <c r="P2416">
        <f t="shared" si="186"/>
        <v>35.380000000000003</v>
      </c>
      <c r="Q2416" s="17" t="s">
        <v>8334</v>
      </c>
      <c r="R2416" t="s">
        <v>8335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5">
        <f t="shared" si="185"/>
        <v>1</v>
      </c>
      <c r="P2417">
        <f t="shared" si="186"/>
        <v>55.83</v>
      </c>
      <c r="Q2417" s="17" t="s">
        <v>8334</v>
      </c>
      <c r="R2417" t="s">
        <v>8335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5">
        <f t="shared" si="185"/>
        <v>0</v>
      </c>
      <c r="P2418">
        <f t="shared" si="186"/>
        <v>5</v>
      </c>
      <c r="Q2418" s="17" t="s">
        <v>8334</v>
      </c>
      <c r="R2418" t="s">
        <v>8335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5">
        <f t="shared" si="185"/>
        <v>0</v>
      </c>
      <c r="P2419">
        <f t="shared" si="186"/>
        <v>0</v>
      </c>
      <c r="Q2419" s="17" t="s">
        <v>8334</v>
      </c>
      <c r="R2419" t="s">
        <v>8335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5">
        <f t="shared" si="185"/>
        <v>0</v>
      </c>
      <c r="P2420">
        <f t="shared" si="186"/>
        <v>1</v>
      </c>
      <c r="Q2420" s="17" t="s">
        <v>8334</v>
      </c>
      <c r="R2420" t="s">
        <v>8335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5">
        <f t="shared" si="185"/>
        <v>0</v>
      </c>
      <c r="P2421">
        <f t="shared" si="186"/>
        <v>0</v>
      </c>
      <c r="Q2421" s="17" t="s">
        <v>8334</v>
      </c>
      <c r="R2421" t="s">
        <v>8335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5">
        <f t="shared" si="185"/>
        <v>15</v>
      </c>
      <c r="P2422">
        <f t="shared" si="186"/>
        <v>69.47</v>
      </c>
      <c r="Q2422" s="17" t="s">
        <v>8334</v>
      </c>
      <c r="R2422" t="s">
        <v>8335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5">
        <f t="shared" si="185"/>
        <v>0</v>
      </c>
      <c r="P2423">
        <f t="shared" si="186"/>
        <v>1</v>
      </c>
      <c r="Q2423" s="17" t="s">
        <v>8334</v>
      </c>
      <c r="R2423" t="s">
        <v>8335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5">
        <f t="shared" si="185"/>
        <v>0</v>
      </c>
      <c r="P2424">
        <f t="shared" si="186"/>
        <v>1</v>
      </c>
      <c r="Q2424" s="17" t="s">
        <v>8334</v>
      </c>
      <c r="R2424" t="s">
        <v>8335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5">
        <f t="shared" si="185"/>
        <v>0</v>
      </c>
      <c r="P2425">
        <f t="shared" si="186"/>
        <v>8</v>
      </c>
      <c r="Q2425" s="17" t="s">
        <v>8334</v>
      </c>
      <c r="R2425" t="s">
        <v>8335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5">
        <f t="shared" si="185"/>
        <v>1</v>
      </c>
      <c r="P2426">
        <f t="shared" si="186"/>
        <v>34.44</v>
      </c>
      <c r="Q2426" s="17" t="s">
        <v>8334</v>
      </c>
      <c r="R2426" t="s">
        <v>8335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5">
        <f t="shared" si="185"/>
        <v>0</v>
      </c>
      <c r="P2427">
        <f t="shared" si="186"/>
        <v>1</v>
      </c>
      <c r="Q2427" s="17" t="s">
        <v>8334</v>
      </c>
      <c r="R2427" t="s">
        <v>8335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5">
        <f t="shared" si="185"/>
        <v>0</v>
      </c>
      <c r="P2428">
        <f t="shared" si="186"/>
        <v>0</v>
      </c>
      <c r="Q2428" s="17" t="s">
        <v>8334</v>
      </c>
      <c r="R2428" t="s">
        <v>8335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5">
        <f t="shared" si="185"/>
        <v>0</v>
      </c>
      <c r="P2429">
        <f t="shared" si="186"/>
        <v>1</v>
      </c>
      <c r="Q2429" s="17" t="s">
        <v>8334</v>
      </c>
      <c r="R2429" t="s">
        <v>8335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5">
        <f t="shared" si="185"/>
        <v>0</v>
      </c>
      <c r="P2430">
        <f t="shared" si="186"/>
        <v>1</v>
      </c>
      <c r="Q2430" s="17" t="s">
        <v>8334</v>
      </c>
      <c r="R2430" t="s">
        <v>8335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5">
        <f t="shared" si="185"/>
        <v>1</v>
      </c>
      <c r="P2431">
        <f t="shared" si="186"/>
        <v>501.25</v>
      </c>
      <c r="Q2431" s="17" t="s">
        <v>8334</v>
      </c>
      <c r="R2431" t="s">
        <v>8335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5">
        <f t="shared" si="185"/>
        <v>1</v>
      </c>
      <c r="P2432">
        <f t="shared" si="186"/>
        <v>10.5</v>
      </c>
      <c r="Q2432" s="17" t="s">
        <v>8334</v>
      </c>
      <c r="R2432" t="s">
        <v>8335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5">
        <f t="shared" si="185"/>
        <v>0</v>
      </c>
      <c r="P2433">
        <f t="shared" si="186"/>
        <v>1</v>
      </c>
      <c r="Q2433" s="17" t="s">
        <v>8334</v>
      </c>
      <c r="R2433" t="s">
        <v>8335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5">
        <f t="shared" si="185"/>
        <v>0</v>
      </c>
      <c r="P2434">
        <f t="shared" si="186"/>
        <v>1</v>
      </c>
      <c r="Q2434" s="17" t="s">
        <v>8334</v>
      </c>
      <c r="R2434" t="s">
        <v>8335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5">
        <f t="shared" ref="O2435:O2498" si="190">ROUND(E2435/D2435*100,0)</f>
        <v>0</v>
      </c>
      <c r="P2435">
        <f t="shared" ref="P2435:P2498" si="191">IFERROR(ROUND(E2435/L2435,2),0)</f>
        <v>0</v>
      </c>
      <c r="Q2435" s="17" t="s">
        <v>8334</v>
      </c>
      <c r="R2435" t="s">
        <v>8335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5">
        <f t="shared" si="190"/>
        <v>0</v>
      </c>
      <c r="P2436">
        <f t="shared" si="191"/>
        <v>13</v>
      </c>
      <c r="Q2436" s="17" t="s">
        <v>8334</v>
      </c>
      <c r="R2436" t="s">
        <v>8335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5">
        <f t="shared" si="190"/>
        <v>0</v>
      </c>
      <c r="P2437">
        <f t="shared" si="191"/>
        <v>306</v>
      </c>
      <c r="Q2437" s="17" t="s">
        <v>8334</v>
      </c>
      <c r="R2437" t="s">
        <v>8335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5">
        <f t="shared" si="190"/>
        <v>0</v>
      </c>
      <c r="P2438">
        <f t="shared" si="191"/>
        <v>22.5</v>
      </c>
      <c r="Q2438" s="17" t="s">
        <v>8334</v>
      </c>
      <c r="R2438" t="s">
        <v>8335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5">
        <f t="shared" si="190"/>
        <v>0</v>
      </c>
      <c r="P2439">
        <f t="shared" si="191"/>
        <v>0</v>
      </c>
      <c r="Q2439" s="17" t="s">
        <v>8334</v>
      </c>
      <c r="R2439" t="s">
        <v>8335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5">
        <f t="shared" si="190"/>
        <v>0</v>
      </c>
      <c r="P2440">
        <f t="shared" si="191"/>
        <v>50</v>
      </c>
      <c r="Q2440" s="17" t="s">
        <v>8334</v>
      </c>
      <c r="R2440" t="s">
        <v>8335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5">
        <f t="shared" si="190"/>
        <v>0</v>
      </c>
      <c r="P2441">
        <f t="shared" si="191"/>
        <v>0</v>
      </c>
      <c r="Q2441" s="17" t="s">
        <v>8334</v>
      </c>
      <c r="R2441" t="s">
        <v>8335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5">
        <f t="shared" si="190"/>
        <v>0</v>
      </c>
      <c r="P2442">
        <f t="shared" si="191"/>
        <v>5</v>
      </c>
      <c r="Q2442" s="17" t="s">
        <v>8334</v>
      </c>
      <c r="R2442" t="s">
        <v>8335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5">
        <f t="shared" si="190"/>
        <v>108</v>
      </c>
      <c r="P2443">
        <f t="shared" si="191"/>
        <v>74.23</v>
      </c>
      <c r="Q2443" s="17" t="s">
        <v>8334</v>
      </c>
      <c r="R2443" t="s">
        <v>8350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5">
        <f t="shared" si="190"/>
        <v>126</v>
      </c>
      <c r="P2444">
        <f t="shared" si="191"/>
        <v>81.25</v>
      </c>
      <c r="Q2444" s="17" t="s">
        <v>8334</v>
      </c>
      <c r="R2444" t="s">
        <v>8350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5">
        <f t="shared" si="190"/>
        <v>203</v>
      </c>
      <c r="P2445">
        <f t="shared" si="191"/>
        <v>130.22999999999999</v>
      </c>
      <c r="Q2445" s="17" t="s">
        <v>8334</v>
      </c>
      <c r="R2445" t="s">
        <v>8350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5">
        <f t="shared" si="190"/>
        <v>109</v>
      </c>
      <c r="P2446">
        <f t="shared" si="191"/>
        <v>53.41</v>
      </c>
      <c r="Q2446" s="17" t="s">
        <v>8334</v>
      </c>
      <c r="R2446" t="s">
        <v>8350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5">
        <f t="shared" si="190"/>
        <v>173</v>
      </c>
      <c r="P2447">
        <f t="shared" si="191"/>
        <v>75.13</v>
      </c>
      <c r="Q2447" s="17" t="s">
        <v>8334</v>
      </c>
      <c r="R2447" t="s">
        <v>8350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5">
        <f t="shared" si="190"/>
        <v>168</v>
      </c>
      <c r="P2448">
        <f t="shared" si="191"/>
        <v>75.67</v>
      </c>
      <c r="Q2448" s="17" t="s">
        <v>8334</v>
      </c>
      <c r="R2448" t="s">
        <v>8350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5">
        <f t="shared" si="190"/>
        <v>427</v>
      </c>
      <c r="P2449">
        <f t="shared" si="191"/>
        <v>31.69</v>
      </c>
      <c r="Q2449" s="17" t="s">
        <v>8334</v>
      </c>
      <c r="R2449" t="s">
        <v>8350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5">
        <f t="shared" si="190"/>
        <v>108</v>
      </c>
      <c r="P2450">
        <f t="shared" si="191"/>
        <v>47.78</v>
      </c>
      <c r="Q2450" s="17" t="s">
        <v>8334</v>
      </c>
      <c r="R2450" t="s">
        <v>8350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5">
        <f t="shared" si="190"/>
        <v>108</v>
      </c>
      <c r="P2451">
        <f t="shared" si="191"/>
        <v>90</v>
      </c>
      <c r="Q2451" s="17" t="s">
        <v>8334</v>
      </c>
      <c r="R2451" t="s">
        <v>8350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5">
        <f t="shared" si="190"/>
        <v>102</v>
      </c>
      <c r="P2452">
        <f t="shared" si="191"/>
        <v>149.31</v>
      </c>
      <c r="Q2452" s="17" t="s">
        <v>8334</v>
      </c>
      <c r="R2452" t="s">
        <v>8350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5">
        <f t="shared" si="190"/>
        <v>115</v>
      </c>
      <c r="P2453">
        <f t="shared" si="191"/>
        <v>62.07</v>
      </c>
      <c r="Q2453" s="17" t="s">
        <v>8334</v>
      </c>
      <c r="R2453" t="s">
        <v>8350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5">
        <f t="shared" si="190"/>
        <v>134</v>
      </c>
      <c r="P2454">
        <f t="shared" si="191"/>
        <v>53.4</v>
      </c>
      <c r="Q2454" s="17" t="s">
        <v>8334</v>
      </c>
      <c r="R2454" t="s">
        <v>8350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5">
        <f t="shared" si="190"/>
        <v>155</v>
      </c>
      <c r="P2455">
        <f t="shared" si="191"/>
        <v>69.27</v>
      </c>
      <c r="Q2455" s="17" t="s">
        <v>8334</v>
      </c>
      <c r="R2455" t="s">
        <v>8350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5">
        <f t="shared" si="190"/>
        <v>101</v>
      </c>
      <c r="P2456">
        <f t="shared" si="191"/>
        <v>271.51</v>
      </c>
      <c r="Q2456" s="17" t="s">
        <v>8334</v>
      </c>
      <c r="R2456" t="s">
        <v>8350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5">
        <f t="shared" si="190"/>
        <v>182</v>
      </c>
      <c r="P2457">
        <f t="shared" si="191"/>
        <v>34.130000000000003</v>
      </c>
      <c r="Q2457" s="17" t="s">
        <v>8334</v>
      </c>
      <c r="R2457" t="s">
        <v>8350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5">
        <f t="shared" si="190"/>
        <v>181</v>
      </c>
      <c r="P2458">
        <f t="shared" si="191"/>
        <v>40.49</v>
      </c>
      <c r="Q2458" s="17" t="s">
        <v>8334</v>
      </c>
      <c r="R2458" t="s">
        <v>8350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5">
        <f t="shared" si="190"/>
        <v>102</v>
      </c>
      <c r="P2459">
        <f t="shared" si="191"/>
        <v>189.76</v>
      </c>
      <c r="Q2459" s="17" t="s">
        <v>8334</v>
      </c>
      <c r="R2459" t="s">
        <v>8350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5">
        <f t="shared" si="190"/>
        <v>110</v>
      </c>
      <c r="P2460">
        <f t="shared" si="191"/>
        <v>68.86</v>
      </c>
      <c r="Q2460" s="17" t="s">
        <v>8334</v>
      </c>
      <c r="R2460" t="s">
        <v>8350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5">
        <f t="shared" si="190"/>
        <v>102</v>
      </c>
      <c r="P2461">
        <f t="shared" si="191"/>
        <v>108.78</v>
      </c>
      <c r="Q2461" s="17" t="s">
        <v>8334</v>
      </c>
      <c r="R2461" t="s">
        <v>8350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5">
        <f t="shared" si="190"/>
        <v>101</v>
      </c>
      <c r="P2462">
        <f t="shared" si="191"/>
        <v>125.99</v>
      </c>
      <c r="Q2462" s="17" t="s">
        <v>8334</v>
      </c>
      <c r="R2462" t="s">
        <v>8350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5">
        <f t="shared" si="190"/>
        <v>104</v>
      </c>
      <c r="P2463">
        <f t="shared" si="191"/>
        <v>90.52</v>
      </c>
      <c r="Q2463" s="17" t="s">
        <v>8323</v>
      </c>
      <c r="R2463" t="s">
        <v>8327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5">
        <f t="shared" si="190"/>
        <v>111</v>
      </c>
      <c r="P2464">
        <f t="shared" si="191"/>
        <v>28.88</v>
      </c>
      <c r="Q2464" s="17" t="s">
        <v>8323</v>
      </c>
      <c r="R2464" t="s">
        <v>8327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5">
        <f t="shared" si="190"/>
        <v>116</v>
      </c>
      <c r="P2465">
        <f t="shared" si="191"/>
        <v>31</v>
      </c>
      <c r="Q2465" s="17" t="s">
        <v>8323</v>
      </c>
      <c r="R2465" t="s">
        <v>8327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5">
        <f t="shared" si="190"/>
        <v>111</v>
      </c>
      <c r="P2466">
        <f t="shared" si="191"/>
        <v>51.67</v>
      </c>
      <c r="Q2466" s="17" t="s">
        <v>8323</v>
      </c>
      <c r="R2466" t="s">
        <v>8327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5">
        <f t="shared" si="190"/>
        <v>180</v>
      </c>
      <c r="P2467">
        <f t="shared" si="191"/>
        <v>26.27</v>
      </c>
      <c r="Q2467" s="17" t="s">
        <v>8323</v>
      </c>
      <c r="R2467" t="s">
        <v>8327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5">
        <f t="shared" si="190"/>
        <v>100</v>
      </c>
      <c r="P2468">
        <f t="shared" si="191"/>
        <v>48.08</v>
      </c>
      <c r="Q2468" s="17" t="s">
        <v>8323</v>
      </c>
      <c r="R2468" t="s">
        <v>8327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5">
        <f t="shared" si="190"/>
        <v>119</v>
      </c>
      <c r="P2469">
        <f t="shared" si="191"/>
        <v>27.56</v>
      </c>
      <c r="Q2469" s="17" t="s">
        <v>8323</v>
      </c>
      <c r="R2469" t="s">
        <v>8327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5">
        <f t="shared" si="190"/>
        <v>107</v>
      </c>
      <c r="P2470">
        <f t="shared" si="191"/>
        <v>36.97</v>
      </c>
      <c r="Q2470" s="17" t="s">
        <v>8323</v>
      </c>
      <c r="R2470" t="s">
        <v>8327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5">
        <f t="shared" si="190"/>
        <v>114</v>
      </c>
      <c r="P2471">
        <f t="shared" si="191"/>
        <v>29.02</v>
      </c>
      <c r="Q2471" s="17" t="s">
        <v>8323</v>
      </c>
      <c r="R2471" t="s">
        <v>8327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5">
        <f t="shared" si="190"/>
        <v>103</v>
      </c>
      <c r="P2472">
        <f t="shared" si="191"/>
        <v>28.66</v>
      </c>
      <c r="Q2472" s="17" t="s">
        <v>8323</v>
      </c>
      <c r="R2472" t="s">
        <v>8327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5">
        <f t="shared" si="190"/>
        <v>128</v>
      </c>
      <c r="P2473">
        <f t="shared" si="191"/>
        <v>37.65</v>
      </c>
      <c r="Q2473" s="17" t="s">
        <v>8323</v>
      </c>
      <c r="R2473" t="s">
        <v>8327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5">
        <f t="shared" si="190"/>
        <v>136</v>
      </c>
      <c r="P2474">
        <f t="shared" si="191"/>
        <v>97.9</v>
      </c>
      <c r="Q2474" s="17" t="s">
        <v>8323</v>
      </c>
      <c r="R2474" t="s">
        <v>8327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5">
        <f t="shared" si="190"/>
        <v>100</v>
      </c>
      <c r="P2475">
        <f t="shared" si="191"/>
        <v>42.55</v>
      </c>
      <c r="Q2475" s="17" t="s">
        <v>8323</v>
      </c>
      <c r="R2475" t="s">
        <v>8327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5">
        <f t="shared" si="190"/>
        <v>100</v>
      </c>
      <c r="P2476">
        <f t="shared" si="191"/>
        <v>131.58000000000001</v>
      </c>
      <c r="Q2476" s="17" t="s">
        <v>8323</v>
      </c>
      <c r="R2476" t="s">
        <v>8327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5">
        <f t="shared" si="190"/>
        <v>105</v>
      </c>
      <c r="P2477">
        <f t="shared" si="191"/>
        <v>32.32</v>
      </c>
      <c r="Q2477" s="17" t="s">
        <v>8323</v>
      </c>
      <c r="R2477" t="s">
        <v>8327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5">
        <f t="shared" si="190"/>
        <v>105</v>
      </c>
      <c r="P2478">
        <f t="shared" si="191"/>
        <v>61.1</v>
      </c>
      <c r="Q2478" s="17" t="s">
        <v>8323</v>
      </c>
      <c r="R2478" t="s">
        <v>8327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5">
        <f t="shared" si="190"/>
        <v>171</v>
      </c>
      <c r="P2479">
        <f t="shared" si="191"/>
        <v>31.34</v>
      </c>
      <c r="Q2479" s="17" t="s">
        <v>8323</v>
      </c>
      <c r="R2479" t="s">
        <v>8327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5">
        <f t="shared" si="190"/>
        <v>128</v>
      </c>
      <c r="P2480">
        <f t="shared" si="191"/>
        <v>129.11000000000001</v>
      </c>
      <c r="Q2480" s="17" t="s">
        <v>8323</v>
      </c>
      <c r="R2480" t="s">
        <v>8327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5">
        <f t="shared" si="190"/>
        <v>133</v>
      </c>
      <c r="P2481">
        <f t="shared" si="191"/>
        <v>25.02</v>
      </c>
      <c r="Q2481" s="17" t="s">
        <v>8323</v>
      </c>
      <c r="R2481" t="s">
        <v>8327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5">
        <f t="shared" si="190"/>
        <v>100</v>
      </c>
      <c r="P2482">
        <f t="shared" si="191"/>
        <v>250</v>
      </c>
      <c r="Q2482" s="17" t="s">
        <v>8323</v>
      </c>
      <c r="R2482" t="s">
        <v>8327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5">
        <f t="shared" si="190"/>
        <v>113</v>
      </c>
      <c r="P2483">
        <f t="shared" si="191"/>
        <v>47.54</v>
      </c>
      <c r="Q2483" s="17" t="s">
        <v>8323</v>
      </c>
      <c r="R2483" t="s">
        <v>8327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5">
        <f t="shared" si="190"/>
        <v>100</v>
      </c>
      <c r="P2484">
        <f t="shared" si="191"/>
        <v>40.04</v>
      </c>
      <c r="Q2484" s="17" t="s">
        <v>8323</v>
      </c>
      <c r="R2484" t="s">
        <v>8327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5">
        <f t="shared" si="190"/>
        <v>114</v>
      </c>
      <c r="P2485">
        <f t="shared" si="191"/>
        <v>65.84</v>
      </c>
      <c r="Q2485" s="17" t="s">
        <v>8323</v>
      </c>
      <c r="R2485" t="s">
        <v>8327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5">
        <f t="shared" si="190"/>
        <v>119</v>
      </c>
      <c r="P2486">
        <f t="shared" si="191"/>
        <v>46.4</v>
      </c>
      <c r="Q2486" s="17" t="s">
        <v>8323</v>
      </c>
      <c r="R2486" t="s">
        <v>8327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5">
        <f t="shared" si="190"/>
        <v>103</v>
      </c>
      <c r="P2487">
        <f t="shared" si="191"/>
        <v>50.37</v>
      </c>
      <c r="Q2487" s="17" t="s">
        <v>8323</v>
      </c>
      <c r="R2487" t="s">
        <v>8327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5">
        <f t="shared" si="190"/>
        <v>266</v>
      </c>
      <c r="P2488">
        <f t="shared" si="191"/>
        <v>26.57</v>
      </c>
      <c r="Q2488" s="17" t="s">
        <v>8323</v>
      </c>
      <c r="R2488" t="s">
        <v>8327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5">
        <f t="shared" si="190"/>
        <v>100</v>
      </c>
      <c r="P2489">
        <f t="shared" si="191"/>
        <v>39.49</v>
      </c>
      <c r="Q2489" s="17" t="s">
        <v>8323</v>
      </c>
      <c r="R2489" t="s">
        <v>8327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5">
        <f t="shared" si="190"/>
        <v>107</v>
      </c>
      <c r="P2490">
        <f t="shared" si="191"/>
        <v>49.25</v>
      </c>
      <c r="Q2490" s="17" t="s">
        <v>8323</v>
      </c>
      <c r="R2490" t="s">
        <v>8327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5">
        <f t="shared" si="190"/>
        <v>134</v>
      </c>
      <c r="P2491">
        <f t="shared" si="191"/>
        <v>62.38</v>
      </c>
      <c r="Q2491" s="17" t="s">
        <v>8323</v>
      </c>
      <c r="R2491" t="s">
        <v>8327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5">
        <f t="shared" si="190"/>
        <v>121</v>
      </c>
      <c r="P2492">
        <f t="shared" si="191"/>
        <v>37.94</v>
      </c>
      <c r="Q2492" s="17" t="s">
        <v>8323</v>
      </c>
      <c r="R2492" t="s">
        <v>8327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5">
        <f t="shared" si="190"/>
        <v>103</v>
      </c>
      <c r="P2493">
        <f t="shared" si="191"/>
        <v>51.6</v>
      </c>
      <c r="Q2493" s="17" t="s">
        <v>8323</v>
      </c>
      <c r="R2493" t="s">
        <v>8327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5">
        <f t="shared" si="190"/>
        <v>125</v>
      </c>
      <c r="P2494">
        <f t="shared" si="191"/>
        <v>27.78</v>
      </c>
      <c r="Q2494" s="17" t="s">
        <v>8323</v>
      </c>
      <c r="R2494" t="s">
        <v>8327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5">
        <f t="shared" si="190"/>
        <v>129</v>
      </c>
      <c r="P2495">
        <f t="shared" si="191"/>
        <v>99.38</v>
      </c>
      <c r="Q2495" s="17" t="s">
        <v>8323</v>
      </c>
      <c r="R2495" t="s">
        <v>8327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5">
        <f t="shared" si="190"/>
        <v>101</v>
      </c>
      <c r="P2496">
        <f t="shared" si="191"/>
        <v>38.85</v>
      </c>
      <c r="Q2496" s="17" t="s">
        <v>8323</v>
      </c>
      <c r="R2496" t="s">
        <v>8327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5">
        <f t="shared" si="190"/>
        <v>128</v>
      </c>
      <c r="P2497">
        <f t="shared" si="191"/>
        <v>45.55</v>
      </c>
      <c r="Q2497" s="17" t="s">
        <v>8323</v>
      </c>
      <c r="R2497" t="s">
        <v>8327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5">
        <f t="shared" si="190"/>
        <v>100</v>
      </c>
      <c r="P2498">
        <f t="shared" si="191"/>
        <v>600</v>
      </c>
      <c r="Q2498" s="17" t="s">
        <v>8323</v>
      </c>
      <c r="R2498" t="s">
        <v>8327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5">
        <f t="shared" ref="O2499:O2562" si="195">ROUND(E2499/D2499*100,0)</f>
        <v>113</v>
      </c>
      <c r="P2499">
        <f t="shared" ref="P2499:P2562" si="196">IFERROR(ROUND(E2499/L2499,2),0)</f>
        <v>80.55</v>
      </c>
      <c r="Q2499" s="17" t="s">
        <v>8323</v>
      </c>
      <c r="R2499" t="s">
        <v>8327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5">
        <f t="shared" si="195"/>
        <v>106</v>
      </c>
      <c r="P2500">
        <f t="shared" si="196"/>
        <v>52.8</v>
      </c>
      <c r="Q2500" s="17" t="s">
        <v>8323</v>
      </c>
      <c r="R2500" t="s">
        <v>8327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5">
        <f t="shared" si="195"/>
        <v>203</v>
      </c>
      <c r="P2501">
        <f t="shared" si="196"/>
        <v>47.68</v>
      </c>
      <c r="Q2501" s="17" t="s">
        <v>8323</v>
      </c>
      <c r="R2501" t="s">
        <v>8327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5">
        <f t="shared" si="195"/>
        <v>113</v>
      </c>
      <c r="P2502">
        <f t="shared" si="196"/>
        <v>23.45</v>
      </c>
      <c r="Q2502" s="17" t="s">
        <v>8323</v>
      </c>
      <c r="R2502" t="s">
        <v>8327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5">
        <f t="shared" si="195"/>
        <v>3</v>
      </c>
      <c r="P2503">
        <f t="shared" si="196"/>
        <v>40.14</v>
      </c>
      <c r="Q2503" s="17" t="s">
        <v>8334</v>
      </c>
      <c r="R2503" t="s">
        <v>8351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5">
        <f t="shared" si="195"/>
        <v>0</v>
      </c>
      <c r="P2504">
        <f t="shared" si="196"/>
        <v>17.2</v>
      </c>
      <c r="Q2504" s="17" t="s">
        <v>8334</v>
      </c>
      <c r="R2504" t="s">
        <v>8351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5">
        <f t="shared" si="195"/>
        <v>0</v>
      </c>
      <c r="P2505">
        <f t="shared" si="196"/>
        <v>0</v>
      </c>
      <c r="Q2505" s="17" t="s">
        <v>8334</v>
      </c>
      <c r="R2505" t="s">
        <v>8351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5">
        <f t="shared" si="195"/>
        <v>0</v>
      </c>
      <c r="P2506">
        <f t="shared" si="196"/>
        <v>0</v>
      </c>
      <c r="Q2506" s="17" t="s">
        <v>8334</v>
      </c>
      <c r="R2506" t="s">
        <v>8351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5">
        <f t="shared" si="195"/>
        <v>0</v>
      </c>
      <c r="P2507">
        <f t="shared" si="196"/>
        <v>0</v>
      </c>
      <c r="Q2507" s="17" t="s">
        <v>8334</v>
      </c>
      <c r="R2507" t="s">
        <v>8351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5">
        <f t="shared" si="195"/>
        <v>1</v>
      </c>
      <c r="P2508">
        <f t="shared" si="196"/>
        <v>15</v>
      </c>
      <c r="Q2508" s="17" t="s">
        <v>8334</v>
      </c>
      <c r="R2508" t="s">
        <v>8351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5">
        <f t="shared" si="195"/>
        <v>0</v>
      </c>
      <c r="P2509">
        <f t="shared" si="196"/>
        <v>0</v>
      </c>
      <c r="Q2509" s="17" t="s">
        <v>8334</v>
      </c>
      <c r="R2509" t="s">
        <v>8351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5">
        <f t="shared" si="195"/>
        <v>0</v>
      </c>
      <c r="P2510">
        <f t="shared" si="196"/>
        <v>0</v>
      </c>
      <c r="Q2510" s="17" t="s">
        <v>8334</v>
      </c>
      <c r="R2510" t="s">
        <v>8351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5">
        <f t="shared" si="195"/>
        <v>1</v>
      </c>
      <c r="P2511">
        <f t="shared" si="196"/>
        <v>35.71</v>
      </c>
      <c r="Q2511" s="17" t="s">
        <v>8334</v>
      </c>
      <c r="R2511" t="s">
        <v>8351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5">
        <f t="shared" si="195"/>
        <v>0</v>
      </c>
      <c r="P2512">
        <f t="shared" si="196"/>
        <v>37.5</v>
      </c>
      <c r="Q2512" s="17" t="s">
        <v>8334</v>
      </c>
      <c r="R2512" t="s">
        <v>8351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5">
        <f t="shared" si="195"/>
        <v>0</v>
      </c>
      <c r="P2513">
        <f t="shared" si="196"/>
        <v>0</v>
      </c>
      <c r="Q2513" s="17" t="s">
        <v>8334</v>
      </c>
      <c r="R2513" t="s">
        <v>8351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5">
        <f t="shared" si="195"/>
        <v>0</v>
      </c>
      <c r="P2514">
        <f t="shared" si="196"/>
        <v>0</v>
      </c>
      <c r="Q2514" s="17" t="s">
        <v>8334</v>
      </c>
      <c r="R2514" t="s">
        <v>8351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5">
        <f t="shared" si="195"/>
        <v>0</v>
      </c>
      <c r="P2515">
        <f t="shared" si="196"/>
        <v>0</v>
      </c>
      <c r="Q2515" s="17" t="s">
        <v>8334</v>
      </c>
      <c r="R2515" t="s">
        <v>8351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5">
        <f t="shared" si="195"/>
        <v>2</v>
      </c>
      <c r="P2516">
        <f t="shared" si="196"/>
        <v>52.5</v>
      </c>
      <c r="Q2516" s="17" t="s">
        <v>8334</v>
      </c>
      <c r="R2516" t="s">
        <v>8351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5">
        <f t="shared" si="195"/>
        <v>19</v>
      </c>
      <c r="P2517">
        <f t="shared" si="196"/>
        <v>77.5</v>
      </c>
      <c r="Q2517" s="17" t="s">
        <v>8334</v>
      </c>
      <c r="R2517" t="s">
        <v>8351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5">
        <f t="shared" si="195"/>
        <v>0</v>
      </c>
      <c r="P2518">
        <f t="shared" si="196"/>
        <v>0</v>
      </c>
      <c r="Q2518" s="17" t="s">
        <v>8334</v>
      </c>
      <c r="R2518" t="s">
        <v>8351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5">
        <f t="shared" si="195"/>
        <v>10</v>
      </c>
      <c r="P2519">
        <f t="shared" si="196"/>
        <v>53.55</v>
      </c>
      <c r="Q2519" s="17" t="s">
        <v>8334</v>
      </c>
      <c r="R2519" t="s">
        <v>8351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5">
        <f t="shared" si="195"/>
        <v>0</v>
      </c>
      <c r="P2520">
        <f t="shared" si="196"/>
        <v>0</v>
      </c>
      <c r="Q2520" s="17" t="s">
        <v>8334</v>
      </c>
      <c r="R2520" t="s">
        <v>8351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5">
        <f t="shared" si="195"/>
        <v>0</v>
      </c>
      <c r="P2521">
        <f t="shared" si="196"/>
        <v>16.25</v>
      </c>
      <c r="Q2521" s="17" t="s">
        <v>8334</v>
      </c>
      <c r="R2521" t="s">
        <v>8351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5">
        <f t="shared" si="195"/>
        <v>0</v>
      </c>
      <c r="P2522">
        <f t="shared" si="196"/>
        <v>0</v>
      </c>
      <c r="Q2522" s="17" t="s">
        <v>8334</v>
      </c>
      <c r="R2522" t="s">
        <v>8351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5">
        <f t="shared" si="195"/>
        <v>109</v>
      </c>
      <c r="P2523">
        <f t="shared" si="196"/>
        <v>103.68</v>
      </c>
      <c r="Q2523" s="17" t="s">
        <v>8323</v>
      </c>
      <c r="R2523" t="s">
        <v>8352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5">
        <f t="shared" si="195"/>
        <v>100</v>
      </c>
      <c r="P2524">
        <f t="shared" si="196"/>
        <v>185.19</v>
      </c>
      <c r="Q2524" s="17" t="s">
        <v>8323</v>
      </c>
      <c r="R2524" t="s">
        <v>8352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5">
        <f t="shared" si="195"/>
        <v>156</v>
      </c>
      <c r="P2525">
        <f t="shared" si="196"/>
        <v>54.15</v>
      </c>
      <c r="Q2525" s="17" t="s">
        <v>8323</v>
      </c>
      <c r="R2525" t="s">
        <v>8352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5">
        <f t="shared" si="195"/>
        <v>102</v>
      </c>
      <c r="P2526">
        <f t="shared" si="196"/>
        <v>177.21</v>
      </c>
      <c r="Q2526" s="17" t="s">
        <v>8323</v>
      </c>
      <c r="R2526" t="s">
        <v>8352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5">
        <f t="shared" si="195"/>
        <v>100</v>
      </c>
      <c r="P2527">
        <f t="shared" si="196"/>
        <v>100.33</v>
      </c>
      <c r="Q2527" s="17" t="s">
        <v>8323</v>
      </c>
      <c r="R2527" t="s">
        <v>8352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5">
        <f t="shared" si="195"/>
        <v>113</v>
      </c>
      <c r="P2528">
        <f t="shared" si="196"/>
        <v>136.91</v>
      </c>
      <c r="Q2528" s="17" t="s">
        <v>8323</v>
      </c>
      <c r="R2528" t="s">
        <v>8352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5">
        <f t="shared" si="195"/>
        <v>102</v>
      </c>
      <c r="P2529">
        <f t="shared" si="196"/>
        <v>57.54</v>
      </c>
      <c r="Q2529" s="17" t="s">
        <v>8323</v>
      </c>
      <c r="R2529" t="s">
        <v>8352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5">
        <f t="shared" si="195"/>
        <v>107</v>
      </c>
      <c r="P2530">
        <f t="shared" si="196"/>
        <v>52.96</v>
      </c>
      <c r="Q2530" s="17" t="s">
        <v>8323</v>
      </c>
      <c r="R2530" t="s">
        <v>8352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5">
        <f t="shared" si="195"/>
        <v>104</v>
      </c>
      <c r="P2531">
        <f t="shared" si="196"/>
        <v>82.33</v>
      </c>
      <c r="Q2531" s="17" t="s">
        <v>8323</v>
      </c>
      <c r="R2531" t="s">
        <v>8352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5">
        <f t="shared" si="195"/>
        <v>100</v>
      </c>
      <c r="P2532">
        <f t="shared" si="196"/>
        <v>135.41999999999999</v>
      </c>
      <c r="Q2532" s="17" t="s">
        <v>8323</v>
      </c>
      <c r="R2532" t="s">
        <v>8352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5">
        <f t="shared" si="195"/>
        <v>100</v>
      </c>
      <c r="P2533">
        <f t="shared" si="196"/>
        <v>74.069999999999993</v>
      </c>
      <c r="Q2533" s="17" t="s">
        <v>8323</v>
      </c>
      <c r="R2533" t="s">
        <v>8352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5">
        <f t="shared" si="195"/>
        <v>126</v>
      </c>
      <c r="P2534">
        <f t="shared" si="196"/>
        <v>84.08</v>
      </c>
      <c r="Q2534" s="17" t="s">
        <v>8323</v>
      </c>
      <c r="R2534" t="s">
        <v>8352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5">
        <f t="shared" si="195"/>
        <v>111</v>
      </c>
      <c r="P2535">
        <f t="shared" si="196"/>
        <v>61.03</v>
      </c>
      <c r="Q2535" s="17" t="s">
        <v>8323</v>
      </c>
      <c r="R2535" t="s">
        <v>8352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5">
        <f t="shared" si="195"/>
        <v>105</v>
      </c>
      <c r="P2536">
        <f t="shared" si="196"/>
        <v>150</v>
      </c>
      <c r="Q2536" s="17" t="s">
        <v>8323</v>
      </c>
      <c r="R2536" t="s">
        <v>8352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5">
        <f t="shared" si="195"/>
        <v>104</v>
      </c>
      <c r="P2537">
        <f t="shared" si="196"/>
        <v>266.08999999999997</v>
      </c>
      <c r="Q2537" s="17" t="s">
        <v>8323</v>
      </c>
      <c r="R2537" t="s">
        <v>8352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5">
        <f t="shared" si="195"/>
        <v>116</v>
      </c>
      <c r="P2538">
        <f t="shared" si="196"/>
        <v>7.25</v>
      </c>
      <c r="Q2538" s="17" t="s">
        <v>8323</v>
      </c>
      <c r="R2538" t="s">
        <v>8352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5">
        <f t="shared" si="195"/>
        <v>110</v>
      </c>
      <c r="P2539">
        <f t="shared" si="196"/>
        <v>100</v>
      </c>
      <c r="Q2539" s="17" t="s">
        <v>8323</v>
      </c>
      <c r="R2539" t="s">
        <v>8352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5">
        <f t="shared" si="195"/>
        <v>113</v>
      </c>
      <c r="P2540">
        <f t="shared" si="196"/>
        <v>109.96</v>
      </c>
      <c r="Q2540" s="17" t="s">
        <v>8323</v>
      </c>
      <c r="R2540" t="s">
        <v>8352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5">
        <f t="shared" si="195"/>
        <v>100</v>
      </c>
      <c r="P2541">
        <f t="shared" si="196"/>
        <v>169.92</v>
      </c>
      <c r="Q2541" s="17" t="s">
        <v>8323</v>
      </c>
      <c r="R2541" t="s">
        <v>8352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5">
        <f t="shared" si="195"/>
        <v>103</v>
      </c>
      <c r="P2542">
        <f t="shared" si="196"/>
        <v>95.74</v>
      </c>
      <c r="Q2542" s="17" t="s">
        <v>8323</v>
      </c>
      <c r="R2542" t="s">
        <v>8352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5">
        <f t="shared" si="195"/>
        <v>107</v>
      </c>
      <c r="P2543">
        <f t="shared" si="196"/>
        <v>59.46</v>
      </c>
      <c r="Q2543" s="17" t="s">
        <v>8323</v>
      </c>
      <c r="R2543" t="s">
        <v>8352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5">
        <f t="shared" si="195"/>
        <v>104</v>
      </c>
      <c r="P2544">
        <f t="shared" si="196"/>
        <v>55.77</v>
      </c>
      <c r="Q2544" s="17" t="s">
        <v>8323</v>
      </c>
      <c r="R2544" t="s">
        <v>8352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5">
        <f t="shared" si="195"/>
        <v>156</v>
      </c>
      <c r="P2545">
        <f t="shared" si="196"/>
        <v>30.08</v>
      </c>
      <c r="Q2545" s="17" t="s">
        <v>8323</v>
      </c>
      <c r="R2545" t="s">
        <v>8352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5">
        <f t="shared" si="195"/>
        <v>101</v>
      </c>
      <c r="P2546">
        <f t="shared" si="196"/>
        <v>88.44</v>
      </c>
      <c r="Q2546" s="17" t="s">
        <v>8323</v>
      </c>
      <c r="R2546" t="s">
        <v>8352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5">
        <f t="shared" si="195"/>
        <v>195</v>
      </c>
      <c r="P2547">
        <f t="shared" si="196"/>
        <v>64.03</v>
      </c>
      <c r="Q2547" s="17" t="s">
        <v>8323</v>
      </c>
      <c r="R2547" t="s">
        <v>8352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5">
        <f t="shared" si="195"/>
        <v>112</v>
      </c>
      <c r="P2548">
        <f t="shared" si="196"/>
        <v>60.15</v>
      </c>
      <c r="Q2548" s="17" t="s">
        <v>8323</v>
      </c>
      <c r="R2548" t="s">
        <v>8352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5">
        <f t="shared" si="195"/>
        <v>120</v>
      </c>
      <c r="P2549">
        <f t="shared" si="196"/>
        <v>49.19</v>
      </c>
      <c r="Q2549" s="17" t="s">
        <v>8323</v>
      </c>
      <c r="R2549" t="s">
        <v>8352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5">
        <f t="shared" si="195"/>
        <v>102</v>
      </c>
      <c r="P2550">
        <f t="shared" si="196"/>
        <v>165.16</v>
      </c>
      <c r="Q2550" s="17" t="s">
        <v>8323</v>
      </c>
      <c r="R2550" t="s">
        <v>8352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5">
        <f t="shared" si="195"/>
        <v>103</v>
      </c>
      <c r="P2551">
        <f t="shared" si="196"/>
        <v>43.62</v>
      </c>
      <c r="Q2551" s="17" t="s">
        <v>8323</v>
      </c>
      <c r="R2551" t="s">
        <v>8352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5">
        <f t="shared" si="195"/>
        <v>101</v>
      </c>
      <c r="P2552">
        <f t="shared" si="196"/>
        <v>43.7</v>
      </c>
      <c r="Q2552" s="17" t="s">
        <v>8323</v>
      </c>
      <c r="R2552" t="s">
        <v>8352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5">
        <f t="shared" si="195"/>
        <v>103</v>
      </c>
      <c r="P2553">
        <f t="shared" si="196"/>
        <v>67.42</v>
      </c>
      <c r="Q2553" s="17" t="s">
        <v>8323</v>
      </c>
      <c r="R2553" t="s">
        <v>8352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5">
        <f t="shared" si="195"/>
        <v>107</v>
      </c>
      <c r="P2554">
        <f t="shared" si="196"/>
        <v>177.5</v>
      </c>
      <c r="Q2554" s="17" t="s">
        <v>8323</v>
      </c>
      <c r="R2554" t="s">
        <v>8352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5">
        <f t="shared" si="195"/>
        <v>156</v>
      </c>
      <c r="P2555">
        <f t="shared" si="196"/>
        <v>38.880000000000003</v>
      </c>
      <c r="Q2555" s="17" t="s">
        <v>8323</v>
      </c>
      <c r="R2555" t="s">
        <v>8352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5">
        <f t="shared" si="195"/>
        <v>123</v>
      </c>
      <c r="P2556">
        <f t="shared" si="196"/>
        <v>54.99</v>
      </c>
      <c r="Q2556" s="17" t="s">
        <v>8323</v>
      </c>
      <c r="R2556" t="s">
        <v>8352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5">
        <f t="shared" si="195"/>
        <v>107</v>
      </c>
      <c r="P2557">
        <f t="shared" si="196"/>
        <v>61.34</v>
      </c>
      <c r="Q2557" s="17" t="s">
        <v>8323</v>
      </c>
      <c r="R2557" t="s">
        <v>8352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5">
        <f t="shared" si="195"/>
        <v>106</v>
      </c>
      <c r="P2558">
        <f t="shared" si="196"/>
        <v>23.12</v>
      </c>
      <c r="Q2558" s="17" t="s">
        <v>8323</v>
      </c>
      <c r="R2558" t="s">
        <v>8352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5">
        <f t="shared" si="195"/>
        <v>118</v>
      </c>
      <c r="P2559">
        <f t="shared" si="196"/>
        <v>29.61</v>
      </c>
      <c r="Q2559" s="17" t="s">
        <v>8323</v>
      </c>
      <c r="R2559" t="s">
        <v>8352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5">
        <f t="shared" si="195"/>
        <v>109</v>
      </c>
      <c r="P2560">
        <f t="shared" si="196"/>
        <v>75.61</v>
      </c>
      <c r="Q2560" s="17" t="s">
        <v>8323</v>
      </c>
      <c r="R2560" t="s">
        <v>8352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5">
        <f t="shared" si="195"/>
        <v>111</v>
      </c>
      <c r="P2561">
        <f t="shared" si="196"/>
        <v>35.6</v>
      </c>
      <c r="Q2561" s="17" t="s">
        <v>8323</v>
      </c>
      <c r="R2561" t="s">
        <v>8352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5">
        <f t="shared" si="195"/>
        <v>100</v>
      </c>
      <c r="P2562">
        <f t="shared" si="196"/>
        <v>143</v>
      </c>
      <c r="Q2562" s="17" t="s">
        <v>8323</v>
      </c>
      <c r="R2562" t="s">
        <v>8352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5">
        <f t="shared" ref="O2563:O2626" si="200">ROUND(E2563/D2563*100,0)</f>
        <v>0</v>
      </c>
      <c r="P2563">
        <f t="shared" ref="P2563:P2626" si="201">IFERROR(ROUND(E2563/L2563,2),0)</f>
        <v>0</v>
      </c>
      <c r="Q2563" s="17" t="s">
        <v>8334</v>
      </c>
      <c r="R2563" t="s">
        <v>8335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5">
        <f t="shared" si="200"/>
        <v>1</v>
      </c>
      <c r="P2564">
        <f t="shared" si="201"/>
        <v>25</v>
      </c>
      <c r="Q2564" s="17" t="s">
        <v>8334</v>
      </c>
      <c r="R2564" t="s">
        <v>8335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5">
        <f t="shared" si="200"/>
        <v>0</v>
      </c>
      <c r="P2565">
        <f t="shared" si="201"/>
        <v>0</v>
      </c>
      <c r="Q2565" s="17" t="s">
        <v>8334</v>
      </c>
      <c r="R2565" t="s">
        <v>8335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5">
        <f t="shared" si="200"/>
        <v>0</v>
      </c>
      <c r="P2566">
        <f t="shared" si="201"/>
        <v>0</v>
      </c>
      <c r="Q2566" s="17" t="s">
        <v>8334</v>
      </c>
      <c r="R2566" t="s">
        <v>8335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5">
        <f t="shared" si="200"/>
        <v>1</v>
      </c>
      <c r="P2567">
        <f t="shared" si="201"/>
        <v>100</v>
      </c>
      <c r="Q2567" s="17" t="s">
        <v>8334</v>
      </c>
      <c r="R2567" t="s">
        <v>8335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5">
        <f t="shared" si="200"/>
        <v>0</v>
      </c>
      <c r="P2568">
        <f t="shared" si="201"/>
        <v>0</v>
      </c>
      <c r="Q2568" s="17" t="s">
        <v>8334</v>
      </c>
      <c r="R2568" t="s">
        <v>8335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5">
        <f t="shared" si="200"/>
        <v>0</v>
      </c>
      <c r="P2569">
        <f t="shared" si="201"/>
        <v>60</v>
      </c>
      <c r="Q2569" s="17" t="s">
        <v>8334</v>
      </c>
      <c r="R2569" t="s">
        <v>8335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5">
        <f t="shared" si="200"/>
        <v>1</v>
      </c>
      <c r="P2570">
        <f t="shared" si="201"/>
        <v>50</v>
      </c>
      <c r="Q2570" s="17" t="s">
        <v>8334</v>
      </c>
      <c r="R2570" t="s">
        <v>8335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5">
        <f t="shared" si="200"/>
        <v>2</v>
      </c>
      <c r="P2571">
        <f t="shared" si="201"/>
        <v>72.5</v>
      </c>
      <c r="Q2571" s="17" t="s">
        <v>8334</v>
      </c>
      <c r="R2571" t="s">
        <v>8335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5">
        <f t="shared" si="200"/>
        <v>1</v>
      </c>
      <c r="P2572">
        <f t="shared" si="201"/>
        <v>29.5</v>
      </c>
      <c r="Q2572" s="17" t="s">
        <v>8334</v>
      </c>
      <c r="R2572" t="s">
        <v>8335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5">
        <f t="shared" si="200"/>
        <v>0</v>
      </c>
      <c r="P2573">
        <f t="shared" si="201"/>
        <v>62.5</v>
      </c>
      <c r="Q2573" s="17" t="s">
        <v>8334</v>
      </c>
      <c r="R2573" t="s">
        <v>8335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5">
        <f t="shared" si="200"/>
        <v>0</v>
      </c>
      <c r="P2574">
        <f t="shared" si="201"/>
        <v>0</v>
      </c>
      <c r="Q2574" s="17" t="s">
        <v>8334</v>
      </c>
      <c r="R2574" t="s">
        <v>8335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5">
        <f t="shared" si="200"/>
        <v>0</v>
      </c>
      <c r="P2575">
        <f t="shared" si="201"/>
        <v>0</v>
      </c>
      <c r="Q2575" s="17" t="s">
        <v>8334</v>
      </c>
      <c r="R2575" t="s">
        <v>8335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5">
        <f t="shared" si="200"/>
        <v>0</v>
      </c>
      <c r="P2576">
        <f t="shared" si="201"/>
        <v>0</v>
      </c>
      <c r="Q2576" s="17" t="s">
        <v>8334</v>
      </c>
      <c r="R2576" t="s">
        <v>8335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5">
        <f t="shared" si="200"/>
        <v>0</v>
      </c>
      <c r="P2577">
        <f t="shared" si="201"/>
        <v>0</v>
      </c>
      <c r="Q2577" s="17" t="s">
        <v>8334</v>
      </c>
      <c r="R2577" t="s">
        <v>8335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5">
        <f t="shared" si="200"/>
        <v>0</v>
      </c>
      <c r="P2578">
        <f t="shared" si="201"/>
        <v>0</v>
      </c>
      <c r="Q2578" s="17" t="s">
        <v>8334</v>
      </c>
      <c r="R2578" t="s">
        <v>8335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5">
        <f t="shared" si="200"/>
        <v>0</v>
      </c>
      <c r="P2579">
        <f t="shared" si="201"/>
        <v>0</v>
      </c>
      <c r="Q2579" s="17" t="s">
        <v>8334</v>
      </c>
      <c r="R2579" t="s">
        <v>8335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5">
        <f t="shared" si="200"/>
        <v>0</v>
      </c>
      <c r="P2580">
        <f t="shared" si="201"/>
        <v>0</v>
      </c>
      <c r="Q2580" s="17" t="s">
        <v>8334</v>
      </c>
      <c r="R2580" t="s">
        <v>8335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5">
        <f t="shared" si="200"/>
        <v>0</v>
      </c>
      <c r="P2581">
        <f t="shared" si="201"/>
        <v>23.08</v>
      </c>
      <c r="Q2581" s="17" t="s">
        <v>8334</v>
      </c>
      <c r="R2581" t="s">
        <v>8335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5">
        <f t="shared" si="200"/>
        <v>1</v>
      </c>
      <c r="P2582">
        <f t="shared" si="201"/>
        <v>25.5</v>
      </c>
      <c r="Q2582" s="17" t="s">
        <v>8334</v>
      </c>
      <c r="R2582" t="s">
        <v>8335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5">
        <f t="shared" si="200"/>
        <v>11</v>
      </c>
      <c r="P2583">
        <f t="shared" si="201"/>
        <v>48.18</v>
      </c>
      <c r="Q2583" s="17" t="s">
        <v>8334</v>
      </c>
      <c r="R2583" t="s">
        <v>8335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5">
        <f t="shared" si="200"/>
        <v>0</v>
      </c>
      <c r="P2584">
        <f t="shared" si="201"/>
        <v>1</v>
      </c>
      <c r="Q2584" s="17" t="s">
        <v>8334</v>
      </c>
      <c r="R2584" t="s">
        <v>8335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5">
        <f t="shared" si="200"/>
        <v>1</v>
      </c>
      <c r="P2585">
        <f t="shared" si="201"/>
        <v>1</v>
      </c>
      <c r="Q2585" s="17" t="s">
        <v>8334</v>
      </c>
      <c r="R2585" t="s">
        <v>8335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5">
        <f t="shared" si="200"/>
        <v>0</v>
      </c>
      <c r="P2586">
        <f t="shared" si="201"/>
        <v>0</v>
      </c>
      <c r="Q2586" s="17" t="s">
        <v>8334</v>
      </c>
      <c r="R2586" t="s">
        <v>8335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5">
        <f t="shared" si="200"/>
        <v>0</v>
      </c>
      <c r="P2587">
        <f t="shared" si="201"/>
        <v>50</v>
      </c>
      <c r="Q2587" s="17" t="s">
        <v>8334</v>
      </c>
      <c r="R2587" t="s">
        <v>8335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5">
        <f t="shared" si="200"/>
        <v>0</v>
      </c>
      <c r="P2588">
        <f t="shared" si="201"/>
        <v>5</v>
      </c>
      <c r="Q2588" s="17" t="s">
        <v>8334</v>
      </c>
      <c r="R2588" t="s">
        <v>8335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5">
        <f t="shared" si="200"/>
        <v>2</v>
      </c>
      <c r="P2589">
        <f t="shared" si="201"/>
        <v>202.83</v>
      </c>
      <c r="Q2589" s="17" t="s">
        <v>8334</v>
      </c>
      <c r="R2589" t="s">
        <v>8335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5">
        <f t="shared" si="200"/>
        <v>4</v>
      </c>
      <c r="P2590">
        <f t="shared" si="201"/>
        <v>29.13</v>
      </c>
      <c r="Q2590" s="17" t="s">
        <v>8334</v>
      </c>
      <c r="R2590" t="s">
        <v>8335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5">
        <f t="shared" si="200"/>
        <v>0</v>
      </c>
      <c r="P2591">
        <f t="shared" si="201"/>
        <v>5</v>
      </c>
      <c r="Q2591" s="17" t="s">
        <v>8334</v>
      </c>
      <c r="R2591" t="s">
        <v>8335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5">
        <f t="shared" si="200"/>
        <v>0</v>
      </c>
      <c r="P2592">
        <f t="shared" si="201"/>
        <v>0</v>
      </c>
      <c r="Q2592" s="17" t="s">
        <v>8334</v>
      </c>
      <c r="R2592" t="s">
        <v>8335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5">
        <f t="shared" si="200"/>
        <v>2</v>
      </c>
      <c r="P2593">
        <f t="shared" si="201"/>
        <v>13</v>
      </c>
      <c r="Q2593" s="17" t="s">
        <v>8334</v>
      </c>
      <c r="R2593" t="s">
        <v>8335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5">
        <f t="shared" si="200"/>
        <v>0</v>
      </c>
      <c r="P2594">
        <f t="shared" si="201"/>
        <v>50</v>
      </c>
      <c r="Q2594" s="17" t="s">
        <v>8334</v>
      </c>
      <c r="R2594" t="s">
        <v>8335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5">
        <f t="shared" si="200"/>
        <v>0</v>
      </c>
      <c r="P2595">
        <f t="shared" si="201"/>
        <v>0</v>
      </c>
      <c r="Q2595" s="17" t="s">
        <v>8334</v>
      </c>
      <c r="R2595" t="s">
        <v>8335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5">
        <f t="shared" si="200"/>
        <v>0</v>
      </c>
      <c r="P2596">
        <f t="shared" si="201"/>
        <v>1</v>
      </c>
      <c r="Q2596" s="17" t="s">
        <v>8334</v>
      </c>
      <c r="R2596" t="s">
        <v>8335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5">
        <f t="shared" si="200"/>
        <v>12</v>
      </c>
      <c r="P2597">
        <f t="shared" si="201"/>
        <v>96.05</v>
      </c>
      <c r="Q2597" s="17" t="s">
        <v>8334</v>
      </c>
      <c r="R2597" t="s">
        <v>8335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5">
        <f t="shared" si="200"/>
        <v>24</v>
      </c>
      <c r="P2598">
        <f t="shared" si="201"/>
        <v>305.77999999999997</v>
      </c>
      <c r="Q2598" s="17" t="s">
        <v>8334</v>
      </c>
      <c r="R2598" t="s">
        <v>8335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5">
        <f t="shared" si="200"/>
        <v>6</v>
      </c>
      <c r="P2599">
        <f t="shared" si="201"/>
        <v>12.14</v>
      </c>
      <c r="Q2599" s="17" t="s">
        <v>8334</v>
      </c>
      <c r="R2599" t="s">
        <v>8335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5">
        <f t="shared" si="200"/>
        <v>39</v>
      </c>
      <c r="P2600">
        <f t="shared" si="201"/>
        <v>83.57</v>
      </c>
      <c r="Q2600" s="17" t="s">
        <v>8334</v>
      </c>
      <c r="R2600" t="s">
        <v>8335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5">
        <f t="shared" si="200"/>
        <v>1</v>
      </c>
      <c r="P2601">
        <f t="shared" si="201"/>
        <v>18</v>
      </c>
      <c r="Q2601" s="17" t="s">
        <v>8334</v>
      </c>
      <c r="R2601" t="s">
        <v>8335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5">
        <f t="shared" si="200"/>
        <v>7</v>
      </c>
      <c r="P2602">
        <f t="shared" si="201"/>
        <v>115.53</v>
      </c>
      <c r="Q2602" s="17" t="s">
        <v>8334</v>
      </c>
      <c r="R2602" t="s">
        <v>8335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5">
        <f t="shared" si="200"/>
        <v>661</v>
      </c>
      <c r="P2603">
        <f t="shared" si="201"/>
        <v>21.9</v>
      </c>
      <c r="Q2603" s="17" t="s">
        <v>8317</v>
      </c>
      <c r="R2603" t="s">
        <v>8353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5">
        <f t="shared" si="200"/>
        <v>326</v>
      </c>
      <c r="P2604">
        <f t="shared" si="201"/>
        <v>80.02</v>
      </c>
      <c r="Q2604" s="17" t="s">
        <v>8317</v>
      </c>
      <c r="R2604" t="s">
        <v>8353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5">
        <f t="shared" si="200"/>
        <v>101</v>
      </c>
      <c r="P2605">
        <f t="shared" si="201"/>
        <v>35.520000000000003</v>
      </c>
      <c r="Q2605" s="17" t="s">
        <v>8317</v>
      </c>
      <c r="R2605" t="s">
        <v>8353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5">
        <f t="shared" si="200"/>
        <v>104</v>
      </c>
      <c r="P2606">
        <f t="shared" si="201"/>
        <v>64.930000000000007</v>
      </c>
      <c r="Q2606" s="17" t="s">
        <v>8317</v>
      </c>
      <c r="R2606" t="s">
        <v>8353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5">
        <f t="shared" si="200"/>
        <v>107</v>
      </c>
      <c r="P2607">
        <f t="shared" si="201"/>
        <v>60.97</v>
      </c>
      <c r="Q2607" s="17" t="s">
        <v>8317</v>
      </c>
      <c r="R2607" t="s">
        <v>8353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5">
        <f t="shared" si="200"/>
        <v>110</v>
      </c>
      <c r="P2608">
        <f t="shared" si="201"/>
        <v>31.44</v>
      </c>
      <c r="Q2608" s="17" t="s">
        <v>8317</v>
      </c>
      <c r="R2608" t="s">
        <v>8353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5">
        <f t="shared" si="200"/>
        <v>408</v>
      </c>
      <c r="P2609">
        <f t="shared" si="201"/>
        <v>81.95</v>
      </c>
      <c r="Q2609" s="17" t="s">
        <v>8317</v>
      </c>
      <c r="R2609" t="s">
        <v>8353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5">
        <f t="shared" si="200"/>
        <v>224</v>
      </c>
      <c r="P2610">
        <f t="shared" si="201"/>
        <v>58.93</v>
      </c>
      <c r="Q2610" s="17" t="s">
        <v>8317</v>
      </c>
      <c r="R2610" t="s">
        <v>8353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5">
        <f t="shared" si="200"/>
        <v>304</v>
      </c>
      <c r="P2611">
        <f t="shared" si="201"/>
        <v>157.29</v>
      </c>
      <c r="Q2611" s="17" t="s">
        <v>8317</v>
      </c>
      <c r="R2611" t="s">
        <v>8353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5">
        <f t="shared" si="200"/>
        <v>141</v>
      </c>
      <c r="P2612">
        <f t="shared" si="201"/>
        <v>55.76</v>
      </c>
      <c r="Q2612" s="17" t="s">
        <v>8317</v>
      </c>
      <c r="R2612" t="s">
        <v>8353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5">
        <f t="shared" si="200"/>
        <v>2791</v>
      </c>
      <c r="P2613">
        <f t="shared" si="201"/>
        <v>83.8</v>
      </c>
      <c r="Q2613" s="17" t="s">
        <v>8317</v>
      </c>
      <c r="R2613" t="s">
        <v>8353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5">
        <f t="shared" si="200"/>
        <v>172</v>
      </c>
      <c r="P2614">
        <f t="shared" si="201"/>
        <v>58.42</v>
      </c>
      <c r="Q2614" s="17" t="s">
        <v>8317</v>
      </c>
      <c r="R2614" t="s">
        <v>8353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5">
        <f t="shared" si="200"/>
        <v>101</v>
      </c>
      <c r="P2615">
        <f t="shared" si="201"/>
        <v>270.57</v>
      </c>
      <c r="Q2615" s="17" t="s">
        <v>8317</v>
      </c>
      <c r="R2615" t="s">
        <v>8353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5">
        <f t="shared" si="200"/>
        <v>102</v>
      </c>
      <c r="P2616">
        <f t="shared" si="201"/>
        <v>107.1</v>
      </c>
      <c r="Q2616" s="17" t="s">
        <v>8317</v>
      </c>
      <c r="R2616" t="s">
        <v>8353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5">
        <f t="shared" si="200"/>
        <v>170</v>
      </c>
      <c r="P2617">
        <f t="shared" si="201"/>
        <v>47.18</v>
      </c>
      <c r="Q2617" s="17" t="s">
        <v>8317</v>
      </c>
      <c r="R2617" t="s">
        <v>8353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5">
        <f t="shared" si="200"/>
        <v>115</v>
      </c>
      <c r="P2618">
        <f t="shared" si="201"/>
        <v>120.31</v>
      </c>
      <c r="Q2618" s="17" t="s">
        <v>8317</v>
      </c>
      <c r="R2618" t="s">
        <v>8353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5">
        <f t="shared" si="200"/>
        <v>878</v>
      </c>
      <c r="P2619">
        <f t="shared" si="201"/>
        <v>27.6</v>
      </c>
      <c r="Q2619" s="17" t="s">
        <v>8317</v>
      </c>
      <c r="R2619" t="s">
        <v>8353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5">
        <f t="shared" si="200"/>
        <v>105</v>
      </c>
      <c r="P2620">
        <f t="shared" si="201"/>
        <v>205.3</v>
      </c>
      <c r="Q2620" s="17" t="s">
        <v>8317</v>
      </c>
      <c r="R2620" t="s">
        <v>8353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5">
        <f t="shared" si="200"/>
        <v>188</v>
      </c>
      <c r="P2621">
        <f t="shared" si="201"/>
        <v>35.549999999999997</v>
      </c>
      <c r="Q2621" s="17" t="s">
        <v>8317</v>
      </c>
      <c r="R2621" t="s">
        <v>8353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5">
        <f t="shared" si="200"/>
        <v>144</v>
      </c>
      <c r="P2622">
        <f t="shared" si="201"/>
        <v>74.64</v>
      </c>
      <c r="Q2622" s="17" t="s">
        <v>8317</v>
      </c>
      <c r="R2622" t="s">
        <v>8353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5">
        <f t="shared" si="200"/>
        <v>146</v>
      </c>
      <c r="P2623">
        <f t="shared" si="201"/>
        <v>47.06</v>
      </c>
      <c r="Q2623" s="17" t="s">
        <v>8317</v>
      </c>
      <c r="R2623" t="s">
        <v>8353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5">
        <f t="shared" si="200"/>
        <v>131</v>
      </c>
      <c r="P2624">
        <f t="shared" si="201"/>
        <v>26.59</v>
      </c>
      <c r="Q2624" s="17" t="s">
        <v>8317</v>
      </c>
      <c r="R2624" t="s">
        <v>8353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5">
        <f t="shared" si="200"/>
        <v>114</v>
      </c>
      <c r="P2625">
        <f t="shared" si="201"/>
        <v>36.770000000000003</v>
      </c>
      <c r="Q2625" s="17" t="s">
        <v>8317</v>
      </c>
      <c r="R2625" t="s">
        <v>8353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5">
        <f t="shared" si="200"/>
        <v>1379</v>
      </c>
      <c r="P2626">
        <f t="shared" si="201"/>
        <v>31.82</v>
      </c>
      <c r="Q2626" s="17" t="s">
        <v>8317</v>
      </c>
      <c r="R2626" t="s">
        <v>8353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5">
        <f t="shared" ref="O2627:O2690" si="205">ROUND(E2627/D2627*100,0)</f>
        <v>956</v>
      </c>
      <c r="P2627">
        <f t="shared" ref="P2627:P2690" si="206">IFERROR(ROUND(E2627/L2627,2),0)</f>
        <v>27.58</v>
      </c>
      <c r="Q2627" s="17" t="s">
        <v>8317</v>
      </c>
      <c r="R2627" t="s">
        <v>8353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5">
        <f t="shared" si="205"/>
        <v>112</v>
      </c>
      <c r="P2628">
        <f t="shared" si="206"/>
        <v>56</v>
      </c>
      <c r="Q2628" s="17" t="s">
        <v>8317</v>
      </c>
      <c r="R2628" t="s">
        <v>8353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5">
        <f t="shared" si="205"/>
        <v>647</v>
      </c>
      <c r="P2629">
        <f t="shared" si="206"/>
        <v>21.56</v>
      </c>
      <c r="Q2629" s="17" t="s">
        <v>8317</v>
      </c>
      <c r="R2629" t="s">
        <v>8353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5">
        <f t="shared" si="205"/>
        <v>110</v>
      </c>
      <c r="P2630">
        <f t="shared" si="206"/>
        <v>44.1</v>
      </c>
      <c r="Q2630" s="17" t="s">
        <v>8317</v>
      </c>
      <c r="R2630" t="s">
        <v>8353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5">
        <f t="shared" si="205"/>
        <v>128</v>
      </c>
      <c r="P2631">
        <f t="shared" si="206"/>
        <v>63.87</v>
      </c>
      <c r="Q2631" s="17" t="s">
        <v>8317</v>
      </c>
      <c r="R2631" t="s">
        <v>8353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5">
        <f t="shared" si="205"/>
        <v>158</v>
      </c>
      <c r="P2632">
        <f t="shared" si="206"/>
        <v>38.99</v>
      </c>
      <c r="Q2632" s="17" t="s">
        <v>8317</v>
      </c>
      <c r="R2632" t="s">
        <v>8353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5">
        <f t="shared" si="205"/>
        <v>115</v>
      </c>
      <c r="P2633">
        <f t="shared" si="206"/>
        <v>80.19</v>
      </c>
      <c r="Q2633" s="17" t="s">
        <v>8317</v>
      </c>
      <c r="R2633" t="s">
        <v>8353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5">
        <f t="shared" si="205"/>
        <v>137</v>
      </c>
      <c r="P2634">
        <f t="shared" si="206"/>
        <v>34.9</v>
      </c>
      <c r="Q2634" s="17" t="s">
        <v>8317</v>
      </c>
      <c r="R2634" t="s">
        <v>8353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5">
        <f t="shared" si="205"/>
        <v>355</v>
      </c>
      <c r="P2635">
        <f t="shared" si="206"/>
        <v>89.1</v>
      </c>
      <c r="Q2635" s="17" t="s">
        <v>8317</v>
      </c>
      <c r="R2635" t="s">
        <v>8353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5">
        <f t="shared" si="205"/>
        <v>106</v>
      </c>
      <c r="P2636">
        <f t="shared" si="206"/>
        <v>39.44</v>
      </c>
      <c r="Q2636" s="17" t="s">
        <v>8317</v>
      </c>
      <c r="R2636" t="s">
        <v>8353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5">
        <f t="shared" si="205"/>
        <v>100</v>
      </c>
      <c r="P2637">
        <f t="shared" si="206"/>
        <v>136.9</v>
      </c>
      <c r="Q2637" s="17" t="s">
        <v>8317</v>
      </c>
      <c r="R2637" t="s">
        <v>8353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5">
        <f t="shared" si="205"/>
        <v>187</v>
      </c>
      <c r="P2638">
        <f t="shared" si="206"/>
        <v>37.46</v>
      </c>
      <c r="Q2638" s="17" t="s">
        <v>8317</v>
      </c>
      <c r="R2638" t="s">
        <v>8353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5">
        <f t="shared" si="205"/>
        <v>166</v>
      </c>
      <c r="P2639">
        <f t="shared" si="206"/>
        <v>31.96</v>
      </c>
      <c r="Q2639" s="17" t="s">
        <v>8317</v>
      </c>
      <c r="R2639" t="s">
        <v>8353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5">
        <f t="shared" si="205"/>
        <v>102</v>
      </c>
      <c r="P2640">
        <f t="shared" si="206"/>
        <v>25.21</v>
      </c>
      <c r="Q2640" s="17" t="s">
        <v>8317</v>
      </c>
      <c r="R2640" t="s">
        <v>8353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5">
        <f t="shared" si="205"/>
        <v>164</v>
      </c>
      <c r="P2641">
        <f t="shared" si="206"/>
        <v>10.039999999999999</v>
      </c>
      <c r="Q2641" s="17" t="s">
        <v>8317</v>
      </c>
      <c r="R2641" t="s">
        <v>8353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5">
        <f t="shared" si="205"/>
        <v>106</v>
      </c>
      <c r="P2642">
        <f t="shared" si="206"/>
        <v>45.94</v>
      </c>
      <c r="Q2642" s="17" t="s">
        <v>8317</v>
      </c>
      <c r="R2642" t="s">
        <v>8353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5">
        <f t="shared" si="205"/>
        <v>1</v>
      </c>
      <c r="P2643">
        <f t="shared" si="206"/>
        <v>15</v>
      </c>
      <c r="Q2643" s="17" t="s">
        <v>8317</v>
      </c>
      <c r="R2643" t="s">
        <v>8353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5">
        <f t="shared" si="205"/>
        <v>0</v>
      </c>
      <c r="P2644">
        <f t="shared" si="206"/>
        <v>0</v>
      </c>
      <c r="Q2644" s="17" t="s">
        <v>8317</v>
      </c>
      <c r="R2644" t="s">
        <v>8353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5">
        <f t="shared" si="205"/>
        <v>34</v>
      </c>
      <c r="P2645">
        <f t="shared" si="206"/>
        <v>223.58</v>
      </c>
      <c r="Q2645" s="17" t="s">
        <v>8317</v>
      </c>
      <c r="R2645" t="s">
        <v>8353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5">
        <f t="shared" si="205"/>
        <v>2</v>
      </c>
      <c r="P2646">
        <f t="shared" si="206"/>
        <v>39.479999999999997</v>
      </c>
      <c r="Q2646" s="17" t="s">
        <v>8317</v>
      </c>
      <c r="R2646" t="s">
        <v>8353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5">
        <f t="shared" si="205"/>
        <v>11</v>
      </c>
      <c r="P2647">
        <f t="shared" si="206"/>
        <v>91.3</v>
      </c>
      <c r="Q2647" s="17" t="s">
        <v>8317</v>
      </c>
      <c r="R2647" t="s">
        <v>8353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5">
        <f t="shared" si="205"/>
        <v>8</v>
      </c>
      <c r="P2648">
        <f t="shared" si="206"/>
        <v>78.67</v>
      </c>
      <c r="Q2648" s="17" t="s">
        <v>8317</v>
      </c>
      <c r="R2648" t="s">
        <v>8353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5">
        <f t="shared" si="205"/>
        <v>1</v>
      </c>
      <c r="P2649">
        <f t="shared" si="206"/>
        <v>12</v>
      </c>
      <c r="Q2649" s="17" t="s">
        <v>8317</v>
      </c>
      <c r="R2649" t="s">
        <v>8353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5">
        <f t="shared" si="205"/>
        <v>1</v>
      </c>
      <c r="P2650">
        <f t="shared" si="206"/>
        <v>17.670000000000002</v>
      </c>
      <c r="Q2650" s="17" t="s">
        <v>8317</v>
      </c>
      <c r="R2650" t="s">
        <v>8353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5">
        <f t="shared" si="205"/>
        <v>0</v>
      </c>
      <c r="P2651">
        <f t="shared" si="206"/>
        <v>41.33</v>
      </c>
      <c r="Q2651" s="17" t="s">
        <v>8317</v>
      </c>
      <c r="R2651" t="s">
        <v>8353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5">
        <f t="shared" si="205"/>
        <v>1</v>
      </c>
      <c r="P2652">
        <f t="shared" si="206"/>
        <v>71.599999999999994</v>
      </c>
      <c r="Q2652" s="17" t="s">
        <v>8317</v>
      </c>
      <c r="R2652" t="s">
        <v>8353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5">
        <f t="shared" si="205"/>
        <v>2</v>
      </c>
      <c r="P2653">
        <f t="shared" si="206"/>
        <v>307.82</v>
      </c>
      <c r="Q2653" s="17" t="s">
        <v>8317</v>
      </c>
      <c r="R2653" t="s">
        <v>8353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5">
        <f t="shared" si="205"/>
        <v>1</v>
      </c>
      <c r="P2654">
        <f t="shared" si="206"/>
        <v>80.45</v>
      </c>
      <c r="Q2654" s="17" t="s">
        <v>8317</v>
      </c>
      <c r="R2654" t="s">
        <v>8353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5">
        <f t="shared" si="205"/>
        <v>12</v>
      </c>
      <c r="P2655">
        <f t="shared" si="206"/>
        <v>83.94</v>
      </c>
      <c r="Q2655" s="17" t="s">
        <v>8317</v>
      </c>
      <c r="R2655" t="s">
        <v>8353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5">
        <f t="shared" si="205"/>
        <v>0</v>
      </c>
      <c r="P2656">
        <f t="shared" si="206"/>
        <v>8.5</v>
      </c>
      <c r="Q2656" s="17" t="s">
        <v>8317</v>
      </c>
      <c r="R2656" t="s">
        <v>8353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5">
        <f t="shared" si="205"/>
        <v>21</v>
      </c>
      <c r="P2657">
        <f t="shared" si="206"/>
        <v>73.37</v>
      </c>
      <c r="Q2657" s="17" t="s">
        <v>8317</v>
      </c>
      <c r="R2657" t="s">
        <v>8353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5">
        <f t="shared" si="205"/>
        <v>11</v>
      </c>
      <c r="P2658">
        <f t="shared" si="206"/>
        <v>112.86</v>
      </c>
      <c r="Q2658" s="17" t="s">
        <v>8317</v>
      </c>
      <c r="R2658" t="s">
        <v>8353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5">
        <f t="shared" si="205"/>
        <v>19</v>
      </c>
      <c r="P2659">
        <f t="shared" si="206"/>
        <v>95.28</v>
      </c>
      <c r="Q2659" s="17" t="s">
        <v>8317</v>
      </c>
      <c r="R2659" t="s">
        <v>8353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5">
        <f t="shared" si="205"/>
        <v>0</v>
      </c>
      <c r="P2660">
        <f t="shared" si="206"/>
        <v>22.75</v>
      </c>
      <c r="Q2660" s="17" t="s">
        <v>8317</v>
      </c>
      <c r="R2660" t="s">
        <v>8353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5">
        <f t="shared" si="205"/>
        <v>3</v>
      </c>
      <c r="P2661">
        <f t="shared" si="206"/>
        <v>133.30000000000001</v>
      </c>
      <c r="Q2661" s="17" t="s">
        <v>8317</v>
      </c>
      <c r="R2661" t="s">
        <v>8353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5">
        <f t="shared" si="205"/>
        <v>0</v>
      </c>
      <c r="P2662">
        <f t="shared" si="206"/>
        <v>3.8</v>
      </c>
      <c r="Q2662" s="17" t="s">
        <v>8317</v>
      </c>
      <c r="R2662" t="s">
        <v>8353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5">
        <f t="shared" si="205"/>
        <v>103</v>
      </c>
      <c r="P2663">
        <f t="shared" si="206"/>
        <v>85.75</v>
      </c>
      <c r="Q2663" s="17" t="s">
        <v>8317</v>
      </c>
      <c r="R2663" t="s">
        <v>8354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5">
        <f t="shared" si="205"/>
        <v>107</v>
      </c>
      <c r="P2664">
        <f t="shared" si="206"/>
        <v>267</v>
      </c>
      <c r="Q2664" s="17" t="s">
        <v>8317</v>
      </c>
      <c r="R2664" t="s">
        <v>8354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5">
        <f t="shared" si="205"/>
        <v>105</v>
      </c>
      <c r="P2665">
        <f t="shared" si="206"/>
        <v>373.56</v>
      </c>
      <c r="Q2665" s="17" t="s">
        <v>8317</v>
      </c>
      <c r="R2665" t="s">
        <v>8354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5">
        <f t="shared" si="205"/>
        <v>103</v>
      </c>
      <c r="P2666">
        <f t="shared" si="206"/>
        <v>174.04</v>
      </c>
      <c r="Q2666" s="17" t="s">
        <v>8317</v>
      </c>
      <c r="R2666" t="s">
        <v>8354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5">
        <f t="shared" si="205"/>
        <v>123</v>
      </c>
      <c r="P2667">
        <f t="shared" si="206"/>
        <v>93.7</v>
      </c>
      <c r="Q2667" s="17" t="s">
        <v>8317</v>
      </c>
      <c r="R2667" t="s">
        <v>8354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5">
        <f t="shared" si="205"/>
        <v>159</v>
      </c>
      <c r="P2668">
        <f t="shared" si="206"/>
        <v>77.33</v>
      </c>
      <c r="Q2668" s="17" t="s">
        <v>8317</v>
      </c>
      <c r="R2668" t="s">
        <v>8354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5">
        <f t="shared" si="205"/>
        <v>111</v>
      </c>
      <c r="P2669">
        <f t="shared" si="206"/>
        <v>92.22</v>
      </c>
      <c r="Q2669" s="17" t="s">
        <v>8317</v>
      </c>
      <c r="R2669" t="s">
        <v>8354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5">
        <f t="shared" si="205"/>
        <v>171</v>
      </c>
      <c r="P2670">
        <f t="shared" si="206"/>
        <v>60.96</v>
      </c>
      <c r="Q2670" s="17" t="s">
        <v>8317</v>
      </c>
      <c r="R2670" t="s">
        <v>8354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5">
        <f t="shared" si="205"/>
        <v>125</v>
      </c>
      <c r="P2671">
        <f t="shared" si="206"/>
        <v>91</v>
      </c>
      <c r="Q2671" s="17" t="s">
        <v>8317</v>
      </c>
      <c r="R2671" t="s">
        <v>8354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5">
        <f t="shared" si="205"/>
        <v>6</v>
      </c>
      <c r="P2672">
        <f t="shared" si="206"/>
        <v>41.58</v>
      </c>
      <c r="Q2672" s="17" t="s">
        <v>8317</v>
      </c>
      <c r="R2672" t="s">
        <v>8354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5">
        <f t="shared" si="205"/>
        <v>11</v>
      </c>
      <c r="P2673">
        <f t="shared" si="206"/>
        <v>33.76</v>
      </c>
      <c r="Q2673" s="17" t="s">
        <v>8317</v>
      </c>
      <c r="R2673" t="s">
        <v>8354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5">
        <f t="shared" si="205"/>
        <v>33</v>
      </c>
      <c r="P2674">
        <f t="shared" si="206"/>
        <v>70.62</v>
      </c>
      <c r="Q2674" s="17" t="s">
        <v>8317</v>
      </c>
      <c r="R2674" t="s">
        <v>8354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5">
        <f t="shared" si="205"/>
        <v>28</v>
      </c>
      <c r="P2675">
        <f t="shared" si="206"/>
        <v>167.15</v>
      </c>
      <c r="Q2675" s="17" t="s">
        <v>8317</v>
      </c>
      <c r="R2675" t="s">
        <v>8354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5">
        <f t="shared" si="205"/>
        <v>63</v>
      </c>
      <c r="P2676">
        <f t="shared" si="206"/>
        <v>128.62</v>
      </c>
      <c r="Q2676" s="17" t="s">
        <v>8317</v>
      </c>
      <c r="R2676" t="s">
        <v>8354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5">
        <f t="shared" si="205"/>
        <v>8</v>
      </c>
      <c r="P2677">
        <f t="shared" si="206"/>
        <v>65.41</v>
      </c>
      <c r="Q2677" s="17" t="s">
        <v>8317</v>
      </c>
      <c r="R2677" t="s">
        <v>8354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5">
        <f t="shared" si="205"/>
        <v>50</v>
      </c>
      <c r="P2678">
        <f t="shared" si="206"/>
        <v>117.56</v>
      </c>
      <c r="Q2678" s="17" t="s">
        <v>8317</v>
      </c>
      <c r="R2678" t="s">
        <v>8354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5">
        <f t="shared" si="205"/>
        <v>18</v>
      </c>
      <c r="P2679">
        <f t="shared" si="206"/>
        <v>126.48</v>
      </c>
      <c r="Q2679" s="17" t="s">
        <v>8317</v>
      </c>
      <c r="R2679" t="s">
        <v>8354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5">
        <f t="shared" si="205"/>
        <v>0</v>
      </c>
      <c r="P2680">
        <f t="shared" si="206"/>
        <v>550</v>
      </c>
      <c r="Q2680" s="17" t="s">
        <v>8317</v>
      </c>
      <c r="R2680" t="s">
        <v>8354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5">
        <f t="shared" si="205"/>
        <v>0</v>
      </c>
      <c r="P2681">
        <f t="shared" si="206"/>
        <v>44</v>
      </c>
      <c r="Q2681" s="17" t="s">
        <v>8317</v>
      </c>
      <c r="R2681" t="s">
        <v>8354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5">
        <f t="shared" si="205"/>
        <v>1</v>
      </c>
      <c r="P2682">
        <f t="shared" si="206"/>
        <v>69</v>
      </c>
      <c r="Q2682" s="17" t="s">
        <v>8317</v>
      </c>
      <c r="R2682" t="s">
        <v>8354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5">
        <f t="shared" si="205"/>
        <v>1</v>
      </c>
      <c r="P2683">
        <f t="shared" si="206"/>
        <v>27.5</v>
      </c>
      <c r="Q2683" s="17" t="s">
        <v>8334</v>
      </c>
      <c r="R2683" t="s">
        <v>8335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5">
        <f t="shared" si="205"/>
        <v>28</v>
      </c>
      <c r="P2684">
        <f t="shared" si="206"/>
        <v>84.9</v>
      </c>
      <c r="Q2684" s="17" t="s">
        <v>8334</v>
      </c>
      <c r="R2684" t="s">
        <v>8335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5">
        <f t="shared" si="205"/>
        <v>0</v>
      </c>
      <c r="P2685">
        <f t="shared" si="206"/>
        <v>12</v>
      </c>
      <c r="Q2685" s="17" t="s">
        <v>8334</v>
      </c>
      <c r="R2685" t="s">
        <v>8335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5">
        <f t="shared" si="205"/>
        <v>1</v>
      </c>
      <c r="P2686">
        <f t="shared" si="206"/>
        <v>200</v>
      </c>
      <c r="Q2686" s="17" t="s">
        <v>8334</v>
      </c>
      <c r="R2686" t="s">
        <v>8335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5">
        <f t="shared" si="205"/>
        <v>0</v>
      </c>
      <c r="P2687">
        <f t="shared" si="206"/>
        <v>10</v>
      </c>
      <c r="Q2687" s="17" t="s">
        <v>8334</v>
      </c>
      <c r="R2687" t="s">
        <v>8335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5">
        <f t="shared" si="205"/>
        <v>0</v>
      </c>
      <c r="P2688">
        <f t="shared" si="206"/>
        <v>0</v>
      </c>
      <c r="Q2688" s="17" t="s">
        <v>8334</v>
      </c>
      <c r="R2688" t="s">
        <v>8335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5">
        <f t="shared" si="205"/>
        <v>0</v>
      </c>
      <c r="P2689">
        <f t="shared" si="206"/>
        <v>0</v>
      </c>
      <c r="Q2689" s="17" t="s">
        <v>8334</v>
      </c>
      <c r="R2689" t="s">
        <v>8335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5">
        <f t="shared" si="205"/>
        <v>0</v>
      </c>
      <c r="P2690">
        <f t="shared" si="206"/>
        <v>5.29</v>
      </c>
      <c r="Q2690" s="17" t="s">
        <v>8334</v>
      </c>
      <c r="R2690" t="s">
        <v>8335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5">
        <f t="shared" ref="O2691:O2754" si="210">ROUND(E2691/D2691*100,0)</f>
        <v>0</v>
      </c>
      <c r="P2691">
        <f t="shared" ref="P2691:P2754" si="211">IFERROR(ROUND(E2691/L2691,2),0)</f>
        <v>1</v>
      </c>
      <c r="Q2691" s="17" t="s">
        <v>8334</v>
      </c>
      <c r="R2691" t="s">
        <v>8335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5">
        <f t="shared" si="210"/>
        <v>11</v>
      </c>
      <c r="P2692">
        <f t="shared" si="211"/>
        <v>72.760000000000005</v>
      </c>
      <c r="Q2692" s="17" t="s">
        <v>8334</v>
      </c>
      <c r="R2692" t="s">
        <v>8335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5">
        <f t="shared" si="210"/>
        <v>0</v>
      </c>
      <c r="P2693">
        <f t="shared" si="211"/>
        <v>17.5</v>
      </c>
      <c r="Q2693" s="17" t="s">
        <v>8334</v>
      </c>
      <c r="R2693" t="s">
        <v>8335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5">
        <f t="shared" si="210"/>
        <v>1</v>
      </c>
      <c r="P2694">
        <f t="shared" si="211"/>
        <v>25</v>
      </c>
      <c r="Q2694" s="17" t="s">
        <v>8334</v>
      </c>
      <c r="R2694" t="s">
        <v>8335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5">
        <f t="shared" si="210"/>
        <v>1</v>
      </c>
      <c r="P2695">
        <f t="shared" si="211"/>
        <v>13.33</v>
      </c>
      <c r="Q2695" s="17" t="s">
        <v>8334</v>
      </c>
      <c r="R2695" t="s">
        <v>8335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5">
        <f t="shared" si="210"/>
        <v>0</v>
      </c>
      <c r="P2696">
        <f t="shared" si="211"/>
        <v>1</v>
      </c>
      <c r="Q2696" s="17" t="s">
        <v>8334</v>
      </c>
      <c r="R2696" t="s">
        <v>8335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5">
        <f t="shared" si="210"/>
        <v>0</v>
      </c>
      <c r="P2697">
        <f t="shared" si="211"/>
        <v>23.67</v>
      </c>
      <c r="Q2697" s="17" t="s">
        <v>8334</v>
      </c>
      <c r="R2697" t="s">
        <v>8335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5">
        <f t="shared" si="210"/>
        <v>6</v>
      </c>
      <c r="P2698">
        <f t="shared" si="211"/>
        <v>89.21</v>
      </c>
      <c r="Q2698" s="17" t="s">
        <v>8334</v>
      </c>
      <c r="R2698" t="s">
        <v>8335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5">
        <f t="shared" si="210"/>
        <v>26</v>
      </c>
      <c r="P2699">
        <f t="shared" si="211"/>
        <v>116.56</v>
      </c>
      <c r="Q2699" s="17" t="s">
        <v>8334</v>
      </c>
      <c r="R2699" t="s">
        <v>8335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5">
        <f t="shared" si="210"/>
        <v>0</v>
      </c>
      <c r="P2700">
        <f t="shared" si="211"/>
        <v>13.01</v>
      </c>
      <c r="Q2700" s="17" t="s">
        <v>8334</v>
      </c>
      <c r="R2700" t="s">
        <v>8335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5">
        <f t="shared" si="210"/>
        <v>0</v>
      </c>
      <c r="P2701">
        <f t="shared" si="211"/>
        <v>0</v>
      </c>
      <c r="Q2701" s="17" t="s">
        <v>8334</v>
      </c>
      <c r="R2701" t="s">
        <v>8335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5">
        <f t="shared" si="210"/>
        <v>1</v>
      </c>
      <c r="P2702">
        <f t="shared" si="211"/>
        <v>17.5</v>
      </c>
      <c r="Q2702" s="17" t="s">
        <v>8334</v>
      </c>
      <c r="R2702" t="s">
        <v>8335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5">
        <f t="shared" si="210"/>
        <v>46</v>
      </c>
      <c r="P2703">
        <f t="shared" si="211"/>
        <v>34.130000000000003</v>
      </c>
      <c r="Q2703" s="17" t="s">
        <v>8315</v>
      </c>
      <c r="R2703" t="s">
        <v>8355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5">
        <f t="shared" si="210"/>
        <v>34</v>
      </c>
      <c r="P2704">
        <f t="shared" si="211"/>
        <v>132.35</v>
      </c>
      <c r="Q2704" s="17" t="s">
        <v>8315</v>
      </c>
      <c r="R2704" t="s">
        <v>8355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5">
        <f t="shared" si="210"/>
        <v>104</v>
      </c>
      <c r="P2705">
        <f t="shared" si="211"/>
        <v>922.22</v>
      </c>
      <c r="Q2705" s="17" t="s">
        <v>8315</v>
      </c>
      <c r="R2705" t="s">
        <v>8355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5">
        <f t="shared" si="210"/>
        <v>6</v>
      </c>
      <c r="P2706">
        <f t="shared" si="211"/>
        <v>163.57</v>
      </c>
      <c r="Q2706" s="17" t="s">
        <v>8315</v>
      </c>
      <c r="R2706" t="s">
        <v>8355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5">
        <f t="shared" si="210"/>
        <v>11</v>
      </c>
      <c r="P2707">
        <f t="shared" si="211"/>
        <v>217.38</v>
      </c>
      <c r="Q2707" s="17" t="s">
        <v>8315</v>
      </c>
      <c r="R2707" t="s">
        <v>8355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5">
        <f t="shared" si="210"/>
        <v>112</v>
      </c>
      <c r="P2708">
        <f t="shared" si="211"/>
        <v>149.44</v>
      </c>
      <c r="Q2708" s="17" t="s">
        <v>8315</v>
      </c>
      <c r="R2708" t="s">
        <v>8355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5">
        <f t="shared" si="210"/>
        <v>351</v>
      </c>
      <c r="P2709">
        <f t="shared" si="211"/>
        <v>71.239999999999995</v>
      </c>
      <c r="Q2709" s="17" t="s">
        <v>8315</v>
      </c>
      <c r="R2709" t="s">
        <v>8355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5">
        <f t="shared" si="210"/>
        <v>233</v>
      </c>
      <c r="P2710">
        <f t="shared" si="211"/>
        <v>44.46</v>
      </c>
      <c r="Q2710" s="17" t="s">
        <v>8315</v>
      </c>
      <c r="R2710" t="s">
        <v>8355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5">
        <f t="shared" si="210"/>
        <v>102</v>
      </c>
      <c r="P2711">
        <f t="shared" si="211"/>
        <v>164.94</v>
      </c>
      <c r="Q2711" s="17" t="s">
        <v>8315</v>
      </c>
      <c r="R2711" t="s">
        <v>8355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5">
        <f t="shared" si="210"/>
        <v>154</v>
      </c>
      <c r="P2712">
        <f t="shared" si="211"/>
        <v>84.87</v>
      </c>
      <c r="Q2712" s="17" t="s">
        <v>8315</v>
      </c>
      <c r="R2712" t="s">
        <v>8355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5">
        <f t="shared" si="210"/>
        <v>101</v>
      </c>
      <c r="P2713">
        <f t="shared" si="211"/>
        <v>53.95</v>
      </c>
      <c r="Q2713" s="17" t="s">
        <v>8315</v>
      </c>
      <c r="R2713" t="s">
        <v>8355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5">
        <f t="shared" si="210"/>
        <v>131</v>
      </c>
      <c r="P2714">
        <f t="shared" si="211"/>
        <v>50.53</v>
      </c>
      <c r="Q2714" s="17" t="s">
        <v>8315</v>
      </c>
      <c r="R2714" t="s">
        <v>8355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5">
        <f t="shared" si="210"/>
        <v>102</v>
      </c>
      <c r="P2715">
        <f t="shared" si="211"/>
        <v>108</v>
      </c>
      <c r="Q2715" s="17" t="s">
        <v>8315</v>
      </c>
      <c r="R2715" t="s">
        <v>8355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5">
        <f t="shared" si="210"/>
        <v>116</v>
      </c>
      <c r="P2716">
        <f t="shared" si="211"/>
        <v>95.37</v>
      </c>
      <c r="Q2716" s="17" t="s">
        <v>8315</v>
      </c>
      <c r="R2716" t="s">
        <v>8355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5">
        <f t="shared" si="210"/>
        <v>265</v>
      </c>
      <c r="P2717">
        <f t="shared" si="211"/>
        <v>57.63</v>
      </c>
      <c r="Q2717" s="17" t="s">
        <v>8315</v>
      </c>
      <c r="R2717" t="s">
        <v>8355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5">
        <f t="shared" si="210"/>
        <v>120</v>
      </c>
      <c r="P2718">
        <f t="shared" si="211"/>
        <v>64.16</v>
      </c>
      <c r="Q2718" s="17" t="s">
        <v>8315</v>
      </c>
      <c r="R2718" t="s">
        <v>8355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5">
        <f t="shared" si="210"/>
        <v>120</v>
      </c>
      <c r="P2719">
        <f t="shared" si="211"/>
        <v>92.39</v>
      </c>
      <c r="Q2719" s="17" t="s">
        <v>8315</v>
      </c>
      <c r="R2719" t="s">
        <v>8355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5">
        <f t="shared" si="210"/>
        <v>104</v>
      </c>
      <c r="P2720">
        <f t="shared" si="211"/>
        <v>125.98</v>
      </c>
      <c r="Q2720" s="17" t="s">
        <v>8315</v>
      </c>
      <c r="R2720" t="s">
        <v>8355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5">
        <f t="shared" si="210"/>
        <v>109</v>
      </c>
      <c r="P2721">
        <f t="shared" si="211"/>
        <v>94.64</v>
      </c>
      <c r="Q2721" s="17" t="s">
        <v>8315</v>
      </c>
      <c r="R2721" t="s">
        <v>8355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5">
        <f t="shared" si="210"/>
        <v>118</v>
      </c>
      <c r="P2722">
        <f t="shared" si="211"/>
        <v>170.7</v>
      </c>
      <c r="Q2722" s="17" t="s">
        <v>8315</v>
      </c>
      <c r="R2722" t="s">
        <v>8355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5">
        <f t="shared" si="210"/>
        <v>1462</v>
      </c>
      <c r="P2723">
        <f t="shared" si="211"/>
        <v>40.76</v>
      </c>
      <c r="Q2723" s="17" t="s">
        <v>8317</v>
      </c>
      <c r="R2723" t="s">
        <v>8347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5">
        <f t="shared" si="210"/>
        <v>253</v>
      </c>
      <c r="P2724">
        <f t="shared" si="211"/>
        <v>68.25</v>
      </c>
      <c r="Q2724" s="17" t="s">
        <v>8317</v>
      </c>
      <c r="R2724" t="s">
        <v>8347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5">
        <f t="shared" si="210"/>
        <v>140</v>
      </c>
      <c r="P2725">
        <f t="shared" si="211"/>
        <v>95.49</v>
      </c>
      <c r="Q2725" s="17" t="s">
        <v>8317</v>
      </c>
      <c r="R2725" t="s">
        <v>8347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5">
        <f t="shared" si="210"/>
        <v>297</v>
      </c>
      <c r="P2726">
        <f t="shared" si="211"/>
        <v>7.19</v>
      </c>
      <c r="Q2726" s="17" t="s">
        <v>8317</v>
      </c>
      <c r="R2726" t="s">
        <v>8347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5">
        <f t="shared" si="210"/>
        <v>145</v>
      </c>
      <c r="P2727">
        <f t="shared" si="211"/>
        <v>511.65</v>
      </c>
      <c r="Q2727" s="17" t="s">
        <v>8317</v>
      </c>
      <c r="R2727" t="s">
        <v>8347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5">
        <f t="shared" si="210"/>
        <v>106</v>
      </c>
      <c r="P2728">
        <f t="shared" si="211"/>
        <v>261.75</v>
      </c>
      <c r="Q2728" s="17" t="s">
        <v>8317</v>
      </c>
      <c r="R2728" t="s">
        <v>8347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5">
        <f t="shared" si="210"/>
        <v>493</v>
      </c>
      <c r="P2729">
        <f t="shared" si="211"/>
        <v>69.760000000000005</v>
      </c>
      <c r="Q2729" s="17" t="s">
        <v>8317</v>
      </c>
      <c r="R2729" t="s">
        <v>8347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5">
        <f t="shared" si="210"/>
        <v>202</v>
      </c>
      <c r="P2730">
        <f t="shared" si="211"/>
        <v>77.23</v>
      </c>
      <c r="Q2730" s="17" t="s">
        <v>8317</v>
      </c>
      <c r="R2730" t="s">
        <v>8347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5">
        <f t="shared" si="210"/>
        <v>104</v>
      </c>
      <c r="P2731">
        <f t="shared" si="211"/>
        <v>340.57</v>
      </c>
      <c r="Q2731" s="17" t="s">
        <v>8317</v>
      </c>
      <c r="R2731" t="s">
        <v>8347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5">
        <f t="shared" si="210"/>
        <v>170</v>
      </c>
      <c r="P2732">
        <f t="shared" si="211"/>
        <v>67.42</v>
      </c>
      <c r="Q2732" s="17" t="s">
        <v>8317</v>
      </c>
      <c r="R2732" t="s">
        <v>8347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5">
        <f t="shared" si="210"/>
        <v>104</v>
      </c>
      <c r="P2733">
        <f t="shared" si="211"/>
        <v>845.7</v>
      </c>
      <c r="Q2733" s="17" t="s">
        <v>8317</v>
      </c>
      <c r="R2733" t="s">
        <v>8347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5">
        <f t="shared" si="210"/>
        <v>118</v>
      </c>
      <c r="P2734">
        <f t="shared" si="211"/>
        <v>97.19</v>
      </c>
      <c r="Q2734" s="17" t="s">
        <v>8317</v>
      </c>
      <c r="R2734" t="s">
        <v>8347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5">
        <f t="shared" si="210"/>
        <v>108</v>
      </c>
      <c r="P2735">
        <f t="shared" si="211"/>
        <v>451.84</v>
      </c>
      <c r="Q2735" s="17" t="s">
        <v>8317</v>
      </c>
      <c r="R2735" t="s">
        <v>8347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5">
        <f t="shared" si="210"/>
        <v>2260300</v>
      </c>
      <c r="P2736">
        <f t="shared" si="211"/>
        <v>138.66999999999999</v>
      </c>
      <c r="Q2736" s="17" t="s">
        <v>8317</v>
      </c>
      <c r="R2736" t="s">
        <v>8347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5">
        <f t="shared" si="210"/>
        <v>978</v>
      </c>
      <c r="P2737">
        <f t="shared" si="211"/>
        <v>21.64</v>
      </c>
      <c r="Q2737" s="17" t="s">
        <v>8317</v>
      </c>
      <c r="R2737" t="s">
        <v>8347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5">
        <f t="shared" si="210"/>
        <v>123</v>
      </c>
      <c r="P2738">
        <f t="shared" si="211"/>
        <v>169.52</v>
      </c>
      <c r="Q2738" s="17" t="s">
        <v>8317</v>
      </c>
      <c r="R2738" t="s">
        <v>8347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5">
        <f t="shared" si="210"/>
        <v>246</v>
      </c>
      <c r="P2739">
        <f t="shared" si="211"/>
        <v>161.88</v>
      </c>
      <c r="Q2739" s="17" t="s">
        <v>8317</v>
      </c>
      <c r="R2739" t="s">
        <v>8347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5">
        <f t="shared" si="210"/>
        <v>148</v>
      </c>
      <c r="P2740">
        <f t="shared" si="211"/>
        <v>493.13</v>
      </c>
      <c r="Q2740" s="17" t="s">
        <v>8317</v>
      </c>
      <c r="R2740" t="s">
        <v>8347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5">
        <f t="shared" si="210"/>
        <v>384</v>
      </c>
      <c r="P2741">
        <f t="shared" si="211"/>
        <v>22.12</v>
      </c>
      <c r="Q2741" s="17" t="s">
        <v>8317</v>
      </c>
      <c r="R2741" t="s">
        <v>8347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5">
        <f t="shared" si="210"/>
        <v>103</v>
      </c>
      <c r="P2742">
        <f t="shared" si="211"/>
        <v>18.239999999999998</v>
      </c>
      <c r="Q2742" s="17" t="s">
        <v>8317</v>
      </c>
      <c r="R2742" t="s">
        <v>8347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5">
        <f t="shared" si="210"/>
        <v>0</v>
      </c>
      <c r="P2743">
        <f t="shared" si="211"/>
        <v>8.75</v>
      </c>
      <c r="Q2743" s="17" t="s">
        <v>8320</v>
      </c>
      <c r="R2743" t="s">
        <v>8356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5">
        <f t="shared" si="210"/>
        <v>29</v>
      </c>
      <c r="P2744">
        <f t="shared" si="211"/>
        <v>40.61</v>
      </c>
      <c r="Q2744" s="17" t="s">
        <v>8320</v>
      </c>
      <c r="R2744" t="s">
        <v>8356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5">
        <f t="shared" si="210"/>
        <v>0</v>
      </c>
      <c r="P2745">
        <f t="shared" si="211"/>
        <v>0</v>
      </c>
      <c r="Q2745" s="17" t="s">
        <v>8320</v>
      </c>
      <c r="R2745" t="s">
        <v>8356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5">
        <f t="shared" si="210"/>
        <v>5</v>
      </c>
      <c r="P2746">
        <f t="shared" si="211"/>
        <v>37.950000000000003</v>
      </c>
      <c r="Q2746" s="17" t="s">
        <v>8320</v>
      </c>
      <c r="R2746" t="s">
        <v>8356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5">
        <f t="shared" si="210"/>
        <v>22</v>
      </c>
      <c r="P2747">
        <f t="shared" si="211"/>
        <v>35.729999999999997</v>
      </c>
      <c r="Q2747" s="17" t="s">
        <v>8320</v>
      </c>
      <c r="R2747" t="s">
        <v>8356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5">
        <f t="shared" si="210"/>
        <v>27</v>
      </c>
      <c r="P2748">
        <f t="shared" si="211"/>
        <v>42.16</v>
      </c>
      <c r="Q2748" s="17" t="s">
        <v>8320</v>
      </c>
      <c r="R2748" t="s">
        <v>8356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5">
        <f t="shared" si="210"/>
        <v>28</v>
      </c>
      <c r="P2749">
        <f t="shared" si="211"/>
        <v>35</v>
      </c>
      <c r="Q2749" s="17" t="s">
        <v>8320</v>
      </c>
      <c r="R2749" t="s">
        <v>8356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5">
        <f t="shared" si="210"/>
        <v>1</v>
      </c>
      <c r="P2750">
        <f t="shared" si="211"/>
        <v>13.25</v>
      </c>
      <c r="Q2750" s="17" t="s">
        <v>8320</v>
      </c>
      <c r="R2750" t="s">
        <v>8356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5">
        <f t="shared" si="210"/>
        <v>1</v>
      </c>
      <c r="P2751">
        <f t="shared" si="211"/>
        <v>55</v>
      </c>
      <c r="Q2751" s="17" t="s">
        <v>8320</v>
      </c>
      <c r="R2751" t="s">
        <v>8356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5">
        <f t="shared" si="210"/>
        <v>0</v>
      </c>
      <c r="P2752">
        <f t="shared" si="211"/>
        <v>0</v>
      </c>
      <c r="Q2752" s="17" t="s">
        <v>8320</v>
      </c>
      <c r="R2752" t="s">
        <v>8356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5">
        <f t="shared" si="210"/>
        <v>0</v>
      </c>
      <c r="P2753">
        <f t="shared" si="211"/>
        <v>0</v>
      </c>
      <c r="Q2753" s="17" t="s">
        <v>8320</v>
      </c>
      <c r="R2753" t="s">
        <v>8356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5">
        <f t="shared" si="210"/>
        <v>11</v>
      </c>
      <c r="P2754">
        <f t="shared" si="211"/>
        <v>39.29</v>
      </c>
      <c r="Q2754" s="17" t="s">
        <v>8320</v>
      </c>
      <c r="R2754" t="s">
        <v>8356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5">
        <f t="shared" ref="O2755:O2818" si="215">ROUND(E2755/D2755*100,0)</f>
        <v>19</v>
      </c>
      <c r="P2755">
        <f t="shared" ref="P2755:P2818" si="216">IFERROR(ROUND(E2755/L2755,2),0)</f>
        <v>47.5</v>
      </c>
      <c r="Q2755" s="17" t="s">
        <v>8320</v>
      </c>
      <c r="R2755" t="s">
        <v>8356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5">
        <f t="shared" si="215"/>
        <v>0</v>
      </c>
      <c r="P2756">
        <f t="shared" si="216"/>
        <v>0</v>
      </c>
      <c r="Q2756" s="17" t="s">
        <v>8320</v>
      </c>
      <c r="R2756" t="s">
        <v>8356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5">
        <f t="shared" si="215"/>
        <v>52</v>
      </c>
      <c r="P2757">
        <f t="shared" si="216"/>
        <v>17.329999999999998</v>
      </c>
      <c r="Q2757" s="17" t="s">
        <v>8320</v>
      </c>
      <c r="R2757" t="s">
        <v>8356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5">
        <f t="shared" si="215"/>
        <v>10</v>
      </c>
      <c r="P2758">
        <f t="shared" si="216"/>
        <v>31.76</v>
      </c>
      <c r="Q2758" s="17" t="s">
        <v>8320</v>
      </c>
      <c r="R2758" t="s">
        <v>8356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5">
        <f t="shared" si="215"/>
        <v>1</v>
      </c>
      <c r="P2759">
        <f t="shared" si="216"/>
        <v>5</v>
      </c>
      <c r="Q2759" s="17" t="s">
        <v>8320</v>
      </c>
      <c r="R2759" t="s">
        <v>8356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5">
        <f t="shared" si="215"/>
        <v>12</v>
      </c>
      <c r="P2760">
        <f t="shared" si="216"/>
        <v>39</v>
      </c>
      <c r="Q2760" s="17" t="s">
        <v>8320</v>
      </c>
      <c r="R2760" t="s">
        <v>8356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5">
        <f t="shared" si="215"/>
        <v>11</v>
      </c>
      <c r="P2761">
        <f t="shared" si="216"/>
        <v>52.5</v>
      </c>
      <c r="Q2761" s="17" t="s">
        <v>8320</v>
      </c>
      <c r="R2761" t="s">
        <v>8356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5">
        <f t="shared" si="215"/>
        <v>0</v>
      </c>
      <c r="P2762">
        <f t="shared" si="216"/>
        <v>0</v>
      </c>
      <c r="Q2762" s="17" t="s">
        <v>8320</v>
      </c>
      <c r="R2762" t="s">
        <v>8356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5">
        <f t="shared" si="215"/>
        <v>1</v>
      </c>
      <c r="P2763">
        <f t="shared" si="216"/>
        <v>9</v>
      </c>
      <c r="Q2763" s="17" t="s">
        <v>8320</v>
      </c>
      <c r="R2763" t="s">
        <v>8356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5">
        <f t="shared" si="215"/>
        <v>1</v>
      </c>
      <c r="P2764">
        <f t="shared" si="216"/>
        <v>25</v>
      </c>
      <c r="Q2764" s="17" t="s">
        <v>8320</v>
      </c>
      <c r="R2764" t="s">
        <v>8356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5">
        <f t="shared" si="215"/>
        <v>0</v>
      </c>
      <c r="P2765">
        <f t="shared" si="216"/>
        <v>30</v>
      </c>
      <c r="Q2765" s="17" t="s">
        <v>8320</v>
      </c>
      <c r="R2765" t="s">
        <v>8356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5">
        <f t="shared" si="215"/>
        <v>1</v>
      </c>
      <c r="P2766">
        <f t="shared" si="216"/>
        <v>11.25</v>
      </c>
      <c r="Q2766" s="17" t="s">
        <v>8320</v>
      </c>
      <c r="R2766" t="s">
        <v>8356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5">
        <f t="shared" si="215"/>
        <v>0</v>
      </c>
      <c r="P2767">
        <f t="shared" si="216"/>
        <v>0</v>
      </c>
      <c r="Q2767" s="17" t="s">
        <v>8320</v>
      </c>
      <c r="R2767" t="s">
        <v>8356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5">
        <f t="shared" si="215"/>
        <v>2</v>
      </c>
      <c r="P2768">
        <f t="shared" si="216"/>
        <v>25</v>
      </c>
      <c r="Q2768" s="17" t="s">
        <v>8320</v>
      </c>
      <c r="R2768" t="s">
        <v>8356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5">
        <f t="shared" si="215"/>
        <v>1</v>
      </c>
      <c r="P2769">
        <f t="shared" si="216"/>
        <v>11.33</v>
      </c>
      <c r="Q2769" s="17" t="s">
        <v>8320</v>
      </c>
      <c r="R2769" t="s">
        <v>8356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5">
        <f t="shared" si="215"/>
        <v>14</v>
      </c>
      <c r="P2770">
        <f t="shared" si="216"/>
        <v>29.47</v>
      </c>
      <c r="Q2770" s="17" t="s">
        <v>8320</v>
      </c>
      <c r="R2770" t="s">
        <v>8356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5">
        <f t="shared" si="215"/>
        <v>0</v>
      </c>
      <c r="P2771">
        <f t="shared" si="216"/>
        <v>1</v>
      </c>
      <c r="Q2771" s="17" t="s">
        <v>8320</v>
      </c>
      <c r="R2771" t="s">
        <v>8356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5">
        <f t="shared" si="215"/>
        <v>10</v>
      </c>
      <c r="P2772">
        <f t="shared" si="216"/>
        <v>63.1</v>
      </c>
      <c r="Q2772" s="17" t="s">
        <v>8320</v>
      </c>
      <c r="R2772" t="s">
        <v>8356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5">
        <f t="shared" si="215"/>
        <v>0</v>
      </c>
      <c r="P2773">
        <f t="shared" si="216"/>
        <v>0</v>
      </c>
      <c r="Q2773" s="17" t="s">
        <v>8320</v>
      </c>
      <c r="R2773" t="s">
        <v>8356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5">
        <f t="shared" si="215"/>
        <v>0</v>
      </c>
      <c r="P2774">
        <f t="shared" si="216"/>
        <v>0</v>
      </c>
      <c r="Q2774" s="17" t="s">
        <v>8320</v>
      </c>
      <c r="R2774" t="s">
        <v>8356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5">
        <f t="shared" si="215"/>
        <v>0</v>
      </c>
      <c r="P2775">
        <f t="shared" si="216"/>
        <v>1</v>
      </c>
      <c r="Q2775" s="17" t="s">
        <v>8320</v>
      </c>
      <c r="R2775" t="s">
        <v>8356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5">
        <f t="shared" si="215"/>
        <v>14</v>
      </c>
      <c r="P2776">
        <f t="shared" si="216"/>
        <v>43.85</v>
      </c>
      <c r="Q2776" s="17" t="s">
        <v>8320</v>
      </c>
      <c r="R2776" t="s">
        <v>8356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5">
        <f t="shared" si="215"/>
        <v>3</v>
      </c>
      <c r="P2777">
        <f t="shared" si="216"/>
        <v>75</v>
      </c>
      <c r="Q2777" s="17" t="s">
        <v>8320</v>
      </c>
      <c r="R2777" t="s">
        <v>8356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5">
        <f t="shared" si="215"/>
        <v>8</v>
      </c>
      <c r="P2778">
        <f t="shared" si="216"/>
        <v>45.97</v>
      </c>
      <c r="Q2778" s="17" t="s">
        <v>8320</v>
      </c>
      <c r="R2778" t="s">
        <v>8356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5">
        <f t="shared" si="215"/>
        <v>0</v>
      </c>
      <c r="P2779">
        <f t="shared" si="216"/>
        <v>10</v>
      </c>
      <c r="Q2779" s="17" t="s">
        <v>8320</v>
      </c>
      <c r="R2779" t="s">
        <v>8356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5">
        <f t="shared" si="215"/>
        <v>26</v>
      </c>
      <c r="P2780">
        <f t="shared" si="216"/>
        <v>93.67</v>
      </c>
      <c r="Q2780" s="17" t="s">
        <v>8320</v>
      </c>
      <c r="R2780" t="s">
        <v>8356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5">
        <f t="shared" si="215"/>
        <v>2</v>
      </c>
      <c r="P2781">
        <f t="shared" si="216"/>
        <v>53</v>
      </c>
      <c r="Q2781" s="17" t="s">
        <v>8320</v>
      </c>
      <c r="R2781" t="s">
        <v>8356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5">
        <f t="shared" si="215"/>
        <v>0</v>
      </c>
      <c r="P2782">
        <f t="shared" si="216"/>
        <v>0</v>
      </c>
      <c r="Q2782" s="17" t="s">
        <v>8320</v>
      </c>
      <c r="R2782" t="s">
        <v>8356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5">
        <f t="shared" si="215"/>
        <v>105</v>
      </c>
      <c r="P2783">
        <f t="shared" si="216"/>
        <v>47</v>
      </c>
      <c r="Q2783" s="17" t="s">
        <v>8315</v>
      </c>
      <c r="R2783" t="s">
        <v>8316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5">
        <f t="shared" si="215"/>
        <v>120</v>
      </c>
      <c r="P2784">
        <f t="shared" si="216"/>
        <v>66.67</v>
      </c>
      <c r="Q2784" s="17" t="s">
        <v>8315</v>
      </c>
      <c r="R2784" t="s">
        <v>8316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5">
        <f t="shared" si="215"/>
        <v>115</v>
      </c>
      <c r="P2785">
        <f t="shared" si="216"/>
        <v>18.77</v>
      </c>
      <c r="Q2785" s="17" t="s">
        <v>8315</v>
      </c>
      <c r="R2785" t="s">
        <v>8316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5">
        <f t="shared" si="215"/>
        <v>119</v>
      </c>
      <c r="P2786">
        <f t="shared" si="216"/>
        <v>66.11</v>
      </c>
      <c r="Q2786" s="17" t="s">
        <v>8315</v>
      </c>
      <c r="R2786" t="s">
        <v>8316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5">
        <f t="shared" si="215"/>
        <v>105</v>
      </c>
      <c r="P2787">
        <f t="shared" si="216"/>
        <v>36.86</v>
      </c>
      <c r="Q2787" s="17" t="s">
        <v>8315</v>
      </c>
      <c r="R2787" t="s">
        <v>8316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5">
        <f t="shared" si="215"/>
        <v>118</v>
      </c>
      <c r="P2788">
        <f t="shared" si="216"/>
        <v>39.81</v>
      </c>
      <c r="Q2788" s="17" t="s">
        <v>8315</v>
      </c>
      <c r="R2788" t="s">
        <v>8316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5">
        <f t="shared" si="215"/>
        <v>120</v>
      </c>
      <c r="P2789">
        <f t="shared" si="216"/>
        <v>31.5</v>
      </c>
      <c r="Q2789" s="17" t="s">
        <v>8315</v>
      </c>
      <c r="R2789" t="s">
        <v>8316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5">
        <f t="shared" si="215"/>
        <v>103</v>
      </c>
      <c r="P2790">
        <f t="shared" si="216"/>
        <v>102.5</v>
      </c>
      <c r="Q2790" s="17" t="s">
        <v>8315</v>
      </c>
      <c r="R2790" t="s">
        <v>8316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5">
        <f t="shared" si="215"/>
        <v>101</v>
      </c>
      <c r="P2791">
        <f t="shared" si="216"/>
        <v>126.46</v>
      </c>
      <c r="Q2791" s="17" t="s">
        <v>8315</v>
      </c>
      <c r="R2791" t="s">
        <v>8316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5">
        <f t="shared" si="215"/>
        <v>105</v>
      </c>
      <c r="P2792">
        <f t="shared" si="216"/>
        <v>47.88</v>
      </c>
      <c r="Q2792" s="17" t="s">
        <v>8315</v>
      </c>
      <c r="R2792" t="s">
        <v>8316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5">
        <f t="shared" si="215"/>
        <v>103</v>
      </c>
      <c r="P2793">
        <f t="shared" si="216"/>
        <v>73.209999999999994</v>
      </c>
      <c r="Q2793" s="17" t="s">
        <v>8315</v>
      </c>
      <c r="R2793" t="s">
        <v>8316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5">
        <f t="shared" si="215"/>
        <v>108</v>
      </c>
      <c r="P2794">
        <f t="shared" si="216"/>
        <v>89.67</v>
      </c>
      <c r="Q2794" s="17" t="s">
        <v>8315</v>
      </c>
      <c r="R2794" t="s">
        <v>8316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5">
        <f t="shared" si="215"/>
        <v>111</v>
      </c>
      <c r="P2795">
        <f t="shared" si="216"/>
        <v>151.46</v>
      </c>
      <c r="Q2795" s="17" t="s">
        <v>8315</v>
      </c>
      <c r="R2795" t="s">
        <v>8316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5">
        <f t="shared" si="215"/>
        <v>150</v>
      </c>
      <c r="P2796">
        <f t="shared" si="216"/>
        <v>25</v>
      </c>
      <c r="Q2796" s="17" t="s">
        <v>8315</v>
      </c>
      <c r="R2796" t="s">
        <v>8316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5">
        <f t="shared" si="215"/>
        <v>104</v>
      </c>
      <c r="P2797">
        <f t="shared" si="216"/>
        <v>36.5</v>
      </c>
      <c r="Q2797" s="17" t="s">
        <v>8315</v>
      </c>
      <c r="R2797" t="s">
        <v>8316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5">
        <f t="shared" si="215"/>
        <v>116</v>
      </c>
      <c r="P2798">
        <f t="shared" si="216"/>
        <v>44</v>
      </c>
      <c r="Q2798" s="17" t="s">
        <v>8315</v>
      </c>
      <c r="R2798" t="s">
        <v>8316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5">
        <f t="shared" si="215"/>
        <v>103</v>
      </c>
      <c r="P2799">
        <f t="shared" si="216"/>
        <v>87.36</v>
      </c>
      <c r="Q2799" s="17" t="s">
        <v>8315</v>
      </c>
      <c r="R2799" t="s">
        <v>8316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5">
        <f t="shared" si="215"/>
        <v>101</v>
      </c>
      <c r="P2800">
        <f t="shared" si="216"/>
        <v>36.47</v>
      </c>
      <c r="Q2800" s="17" t="s">
        <v>8315</v>
      </c>
      <c r="R2800" t="s">
        <v>8316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5">
        <f t="shared" si="215"/>
        <v>117</v>
      </c>
      <c r="P2801">
        <f t="shared" si="216"/>
        <v>44.86</v>
      </c>
      <c r="Q2801" s="17" t="s">
        <v>8315</v>
      </c>
      <c r="R2801" t="s">
        <v>8316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5">
        <f t="shared" si="215"/>
        <v>133</v>
      </c>
      <c r="P2802">
        <f t="shared" si="216"/>
        <v>42.9</v>
      </c>
      <c r="Q2802" s="17" t="s">
        <v>8315</v>
      </c>
      <c r="R2802" t="s">
        <v>8316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5">
        <f t="shared" si="215"/>
        <v>133</v>
      </c>
      <c r="P2803">
        <f t="shared" si="216"/>
        <v>51.23</v>
      </c>
      <c r="Q2803" s="17" t="s">
        <v>8315</v>
      </c>
      <c r="R2803" t="s">
        <v>8316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5">
        <f t="shared" si="215"/>
        <v>102</v>
      </c>
      <c r="P2804">
        <f t="shared" si="216"/>
        <v>33.94</v>
      </c>
      <c r="Q2804" s="17" t="s">
        <v>8315</v>
      </c>
      <c r="R2804" t="s">
        <v>8316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5">
        <f t="shared" si="215"/>
        <v>128</v>
      </c>
      <c r="P2805">
        <f t="shared" si="216"/>
        <v>90.74</v>
      </c>
      <c r="Q2805" s="17" t="s">
        <v>8315</v>
      </c>
      <c r="R2805" t="s">
        <v>8316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5">
        <f t="shared" si="215"/>
        <v>115</v>
      </c>
      <c r="P2806">
        <f t="shared" si="216"/>
        <v>50</v>
      </c>
      <c r="Q2806" s="17" t="s">
        <v>8315</v>
      </c>
      <c r="R2806" t="s">
        <v>8316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5">
        <f t="shared" si="215"/>
        <v>110</v>
      </c>
      <c r="P2807">
        <f t="shared" si="216"/>
        <v>24.44</v>
      </c>
      <c r="Q2807" s="17" t="s">
        <v>8315</v>
      </c>
      <c r="R2807" t="s">
        <v>8316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5">
        <f t="shared" si="215"/>
        <v>112</v>
      </c>
      <c r="P2808">
        <f t="shared" si="216"/>
        <v>44.25</v>
      </c>
      <c r="Q2808" s="17" t="s">
        <v>8315</v>
      </c>
      <c r="R2808" t="s">
        <v>8316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5">
        <f t="shared" si="215"/>
        <v>126</v>
      </c>
      <c r="P2809">
        <f t="shared" si="216"/>
        <v>67.739999999999995</v>
      </c>
      <c r="Q2809" s="17" t="s">
        <v>8315</v>
      </c>
      <c r="R2809" t="s">
        <v>8316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5">
        <f t="shared" si="215"/>
        <v>100</v>
      </c>
      <c r="P2810">
        <f t="shared" si="216"/>
        <v>65.38</v>
      </c>
      <c r="Q2810" s="17" t="s">
        <v>8315</v>
      </c>
      <c r="R2810" t="s">
        <v>8316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5">
        <f t="shared" si="215"/>
        <v>102</v>
      </c>
      <c r="P2811">
        <f t="shared" si="216"/>
        <v>121.9</v>
      </c>
      <c r="Q2811" s="17" t="s">
        <v>8315</v>
      </c>
      <c r="R2811" t="s">
        <v>8316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5">
        <f t="shared" si="215"/>
        <v>108</v>
      </c>
      <c r="P2812">
        <f t="shared" si="216"/>
        <v>47.46</v>
      </c>
      <c r="Q2812" s="17" t="s">
        <v>8315</v>
      </c>
      <c r="R2812" t="s">
        <v>8316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5">
        <f t="shared" si="215"/>
        <v>100</v>
      </c>
      <c r="P2813">
        <f t="shared" si="216"/>
        <v>92.84</v>
      </c>
      <c r="Q2813" s="17" t="s">
        <v>8315</v>
      </c>
      <c r="R2813" t="s">
        <v>8316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5">
        <f t="shared" si="215"/>
        <v>113</v>
      </c>
      <c r="P2814">
        <f t="shared" si="216"/>
        <v>68.25</v>
      </c>
      <c r="Q2814" s="17" t="s">
        <v>8315</v>
      </c>
      <c r="R2814" t="s">
        <v>8316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5">
        <f t="shared" si="215"/>
        <v>128</v>
      </c>
      <c r="P2815">
        <f t="shared" si="216"/>
        <v>37.21</v>
      </c>
      <c r="Q2815" s="17" t="s">
        <v>8315</v>
      </c>
      <c r="R2815" t="s">
        <v>8316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5">
        <f t="shared" si="215"/>
        <v>108</v>
      </c>
      <c r="P2816">
        <f t="shared" si="216"/>
        <v>25.25</v>
      </c>
      <c r="Q2816" s="17" t="s">
        <v>8315</v>
      </c>
      <c r="R2816" t="s">
        <v>8316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5">
        <f t="shared" si="215"/>
        <v>242</v>
      </c>
      <c r="P2817">
        <f t="shared" si="216"/>
        <v>43.21</v>
      </c>
      <c r="Q2817" s="17" t="s">
        <v>8315</v>
      </c>
      <c r="R2817" t="s">
        <v>8316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5">
        <f t="shared" si="215"/>
        <v>142</v>
      </c>
      <c r="P2818">
        <f t="shared" si="216"/>
        <v>25.13</v>
      </c>
      <c r="Q2818" s="17" t="s">
        <v>8315</v>
      </c>
      <c r="R2818" t="s">
        <v>8316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5">
        <f t="shared" ref="O2819:O2882" si="220">ROUND(E2819/D2819*100,0)</f>
        <v>130</v>
      </c>
      <c r="P2819">
        <f t="shared" ref="P2819:P2882" si="221">IFERROR(ROUND(E2819/L2819,2),0)</f>
        <v>23.64</v>
      </c>
      <c r="Q2819" s="17" t="s">
        <v>8315</v>
      </c>
      <c r="R2819" t="s">
        <v>8316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5">
        <f t="shared" si="220"/>
        <v>106</v>
      </c>
      <c r="P2820">
        <f t="shared" si="221"/>
        <v>103.95</v>
      </c>
      <c r="Q2820" s="17" t="s">
        <v>8315</v>
      </c>
      <c r="R2820" t="s">
        <v>8316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5">
        <f t="shared" si="220"/>
        <v>105</v>
      </c>
      <c r="P2821">
        <f t="shared" si="221"/>
        <v>50.38</v>
      </c>
      <c r="Q2821" s="17" t="s">
        <v>8315</v>
      </c>
      <c r="R2821" t="s">
        <v>8316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5">
        <f t="shared" si="220"/>
        <v>136</v>
      </c>
      <c r="P2822">
        <f t="shared" si="221"/>
        <v>13.6</v>
      </c>
      <c r="Q2822" s="17" t="s">
        <v>8315</v>
      </c>
      <c r="R2822" t="s">
        <v>8316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5">
        <f t="shared" si="220"/>
        <v>100</v>
      </c>
      <c r="P2823">
        <f t="shared" si="221"/>
        <v>28.57</v>
      </c>
      <c r="Q2823" s="17" t="s">
        <v>8315</v>
      </c>
      <c r="R2823" t="s">
        <v>8316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5">
        <f t="shared" si="220"/>
        <v>100</v>
      </c>
      <c r="P2824">
        <f t="shared" si="221"/>
        <v>63.83</v>
      </c>
      <c r="Q2824" s="17" t="s">
        <v>8315</v>
      </c>
      <c r="R2824" t="s">
        <v>8316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5">
        <f t="shared" si="220"/>
        <v>124</v>
      </c>
      <c r="P2825">
        <f t="shared" si="221"/>
        <v>8.86</v>
      </c>
      <c r="Q2825" s="17" t="s">
        <v>8315</v>
      </c>
      <c r="R2825" t="s">
        <v>8316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5">
        <f t="shared" si="220"/>
        <v>117</v>
      </c>
      <c r="P2826">
        <f t="shared" si="221"/>
        <v>50.67</v>
      </c>
      <c r="Q2826" s="17" t="s">
        <v>8315</v>
      </c>
      <c r="R2826" t="s">
        <v>8316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5">
        <f t="shared" si="220"/>
        <v>103</v>
      </c>
      <c r="P2827">
        <f t="shared" si="221"/>
        <v>60.78</v>
      </c>
      <c r="Q2827" s="17" t="s">
        <v>8315</v>
      </c>
      <c r="R2827" t="s">
        <v>8316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5">
        <f t="shared" si="220"/>
        <v>108</v>
      </c>
      <c r="P2828">
        <f t="shared" si="221"/>
        <v>113.42</v>
      </c>
      <c r="Q2828" s="17" t="s">
        <v>8315</v>
      </c>
      <c r="R2828" t="s">
        <v>8316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5">
        <f t="shared" si="220"/>
        <v>120</v>
      </c>
      <c r="P2829">
        <f t="shared" si="221"/>
        <v>104.57</v>
      </c>
      <c r="Q2829" s="17" t="s">
        <v>8315</v>
      </c>
      <c r="R2829" t="s">
        <v>8316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5">
        <f t="shared" si="220"/>
        <v>100</v>
      </c>
      <c r="P2830">
        <f t="shared" si="221"/>
        <v>98.31</v>
      </c>
      <c r="Q2830" s="17" t="s">
        <v>8315</v>
      </c>
      <c r="R2830" t="s">
        <v>8316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5">
        <f t="shared" si="220"/>
        <v>107</v>
      </c>
      <c r="P2831">
        <f t="shared" si="221"/>
        <v>35.04</v>
      </c>
      <c r="Q2831" s="17" t="s">
        <v>8315</v>
      </c>
      <c r="R2831" t="s">
        <v>8316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5">
        <f t="shared" si="220"/>
        <v>100</v>
      </c>
      <c r="P2832">
        <f t="shared" si="221"/>
        <v>272.73</v>
      </c>
      <c r="Q2832" s="17" t="s">
        <v>8315</v>
      </c>
      <c r="R2832" t="s">
        <v>8316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5">
        <f t="shared" si="220"/>
        <v>111</v>
      </c>
      <c r="P2833">
        <f t="shared" si="221"/>
        <v>63.85</v>
      </c>
      <c r="Q2833" s="17" t="s">
        <v>8315</v>
      </c>
      <c r="R2833" t="s">
        <v>8316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5">
        <f t="shared" si="220"/>
        <v>115</v>
      </c>
      <c r="P2834">
        <f t="shared" si="221"/>
        <v>30.19</v>
      </c>
      <c r="Q2834" s="17" t="s">
        <v>8315</v>
      </c>
      <c r="R2834" t="s">
        <v>8316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5">
        <f t="shared" si="220"/>
        <v>108</v>
      </c>
      <c r="P2835">
        <f t="shared" si="221"/>
        <v>83.51</v>
      </c>
      <c r="Q2835" s="17" t="s">
        <v>8315</v>
      </c>
      <c r="R2835" t="s">
        <v>8316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5">
        <f t="shared" si="220"/>
        <v>170</v>
      </c>
      <c r="P2836">
        <f t="shared" si="221"/>
        <v>64.760000000000005</v>
      </c>
      <c r="Q2836" s="17" t="s">
        <v>8315</v>
      </c>
      <c r="R2836" t="s">
        <v>8316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5">
        <f t="shared" si="220"/>
        <v>187</v>
      </c>
      <c r="P2837">
        <f t="shared" si="221"/>
        <v>20.12</v>
      </c>
      <c r="Q2837" s="17" t="s">
        <v>8315</v>
      </c>
      <c r="R2837" t="s">
        <v>8316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5">
        <f t="shared" si="220"/>
        <v>108</v>
      </c>
      <c r="P2838">
        <f t="shared" si="221"/>
        <v>44.09</v>
      </c>
      <c r="Q2838" s="17" t="s">
        <v>8315</v>
      </c>
      <c r="R2838" t="s">
        <v>8316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5">
        <f t="shared" si="220"/>
        <v>100</v>
      </c>
      <c r="P2839">
        <f t="shared" si="221"/>
        <v>40.479999999999997</v>
      </c>
      <c r="Q2839" s="17" t="s">
        <v>8315</v>
      </c>
      <c r="R2839" t="s">
        <v>8316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5">
        <f t="shared" si="220"/>
        <v>120</v>
      </c>
      <c r="P2840">
        <f t="shared" si="221"/>
        <v>44.54</v>
      </c>
      <c r="Q2840" s="17" t="s">
        <v>8315</v>
      </c>
      <c r="R2840" t="s">
        <v>8316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5">
        <f t="shared" si="220"/>
        <v>111</v>
      </c>
      <c r="P2841">
        <f t="shared" si="221"/>
        <v>125.81</v>
      </c>
      <c r="Q2841" s="17" t="s">
        <v>8315</v>
      </c>
      <c r="R2841" t="s">
        <v>8316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5">
        <f t="shared" si="220"/>
        <v>104</v>
      </c>
      <c r="P2842">
        <f t="shared" si="221"/>
        <v>19.7</v>
      </c>
      <c r="Q2842" s="17" t="s">
        <v>8315</v>
      </c>
      <c r="R2842" t="s">
        <v>8316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5">
        <f t="shared" si="220"/>
        <v>1</v>
      </c>
      <c r="P2843">
        <f t="shared" si="221"/>
        <v>10</v>
      </c>
      <c r="Q2843" s="17" t="s">
        <v>8315</v>
      </c>
      <c r="R2843" t="s">
        <v>8316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5">
        <f t="shared" si="220"/>
        <v>0</v>
      </c>
      <c r="P2844">
        <f>IFERROR(ROUND(E2844/L2844,2),0)</f>
        <v>0</v>
      </c>
      <c r="Q2844" s="17" t="s">
        <v>8315</v>
      </c>
      <c r="R2844" t="s">
        <v>8316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5">
        <f t="shared" si="220"/>
        <v>0</v>
      </c>
      <c r="P2845">
        <f t="shared" si="221"/>
        <v>0</v>
      </c>
      <c r="Q2845" s="17" t="s">
        <v>8315</v>
      </c>
      <c r="R2845" t="s">
        <v>8316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5">
        <f t="shared" si="220"/>
        <v>5</v>
      </c>
      <c r="P2846">
        <f t="shared" si="221"/>
        <v>30</v>
      </c>
      <c r="Q2846" s="17" t="s">
        <v>8315</v>
      </c>
      <c r="R2846" t="s">
        <v>8316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5">
        <f t="shared" si="220"/>
        <v>32</v>
      </c>
      <c r="P2847">
        <f t="shared" si="221"/>
        <v>60.67</v>
      </c>
      <c r="Q2847" s="17" t="s">
        <v>8315</v>
      </c>
      <c r="R2847" t="s">
        <v>8316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5">
        <f t="shared" si="220"/>
        <v>0</v>
      </c>
      <c r="P2848">
        <f t="shared" si="221"/>
        <v>0</v>
      </c>
      <c r="Q2848" s="17" t="s">
        <v>8315</v>
      </c>
      <c r="R2848" t="s">
        <v>8316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5">
        <f t="shared" si="220"/>
        <v>0</v>
      </c>
      <c r="P2849">
        <f t="shared" si="221"/>
        <v>0</v>
      </c>
      <c r="Q2849" s="17" t="s">
        <v>8315</v>
      </c>
      <c r="R2849" t="s">
        <v>8316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5">
        <f t="shared" si="220"/>
        <v>0</v>
      </c>
      <c r="P2850">
        <f t="shared" si="221"/>
        <v>23.33</v>
      </c>
      <c r="Q2850" s="17" t="s">
        <v>8315</v>
      </c>
      <c r="R2850" t="s">
        <v>8316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5">
        <f t="shared" si="220"/>
        <v>1</v>
      </c>
      <c r="P2851">
        <f t="shared" si="221"/>
        <v>5</v>
      </c>
      <c r="Q2851" s="17" t="s">
        <v>8315</v>
      </c>
      <c r="R2851" t="s">
        <v>8316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5">
        <f t="shared" si="220"/>
        <v>4</v>
      </c>
      <c r="P2852">
        <f t="shared" si="221"/>
        <v>23.92</v>
      </c>
      <c r="Q2852" s="17" t="s">
        <v>8315</v>
      </c>
      <c r="R2852" t="s">
        <v>8316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5">
        <f t="shared" si="220"/>
        <v>0</v>
      </c>
      <c r="P2853">
        <f t="shared" si="221"/>
        <v>0</v>
      </c>
      <c r="Q2853" s="17" t="s">
        <v>8315</v>
      </c>
      <c r="R2853" t="s">
        <v>8316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5">
        <f t="shared" si="220"/>
        <v>2</v>
      </c>
      <c r="P2854">
        <f t="shared" si="221"/>
        <v>15.83</v>
      </c>
      <c r="Q2854" s="17" t="s">
        <v>8315</v>
      </c>
      <c r="R2854" t="s">
        <v>8316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5">
        <f t="shared" si="220"/>
        <v>0</v>
      </c>
      <c r="P2855">
        <f t="shared" si="221"/>
        <v>0</v>
      </c>
      <c r="Q2855" s="17" t="s">
        <v>8315</v>
      </c>
      <c r="R2855" t="s">
        <v>8316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5">
        <f t="shared" si="220"/>
        <v>42</v>
      </c>
      <c r="P2856">
        <f t="shared" si="221"/>
        <v>29.79</v>
      </c>
      <c r="Q2856" s="17" t="s">
        <v>8315</v>
      </c>
      <c r="R2856" t="s">
        <v>8316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5">
        <f t="shared" si="220"/>
        <v>50</v>
      </c>
      <c r="P2857">
        <f t="shared" si="221"/>
        <v>60</v>
      </c>
      <c r="Q2857" s="17" t="s">
        <v>8315</v>
      </c>
      <c r="R2857" t="s">
        <v>8316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5">
        <f t="shared" si="220"/>
        <v>5</v>
      </c>
      <c r="P2858">
        <f t="shared" si="221"/>
        <v>24.33</v>
      </c>
      <c r="Q2858" s="17" t="s">
        <v>8315</v>
      </c>
      <c r="R2858" t="s">
        <v>8316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5">
        <f t="shared" si="220"/>
        <v>20</v>
      </c>
      <c r="P2859">
        <f t="shared" si="221"/>
        <v>500</v>
      </c>
      <c r="Q2859" s="17" t="s">
        <v>8315</v>
      </c>
      <c r="R2859" t="s">
        <v>8316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5">
        <f t="shared" si="220"/>
        <v>0</v>
      </c>
      <c r="P2860">
        <f t="shared" si="221"/>
        <v>0</v>
      </c>
      <c r="Q2860" s="17" t="s">
        <v>8315</v>
      </c>
      <c r="R2860" t="s">
        <v>8316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5">
        <f t="shared" si="220"/>
        <v>2</v>
      </c>
      <c r="P2861">
        <f t="shared" si="221"/>
        <v>35</v>
      </c>
      <c r="Q2861" s="17" t="s">
        <v>8315</v>
      </c>
      <c r="R2861" t="s">
        <v>8316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5">
        <f t="shared" si="220"/>
        <v>7</v>
      </c>
      <c r="P2862">
        <f t="shared" si="221"/>
        <v>29.56</v>
      </c>
      <c r="Q2862" s="17" t="s">
        <v>8315</v>
      </c>
      <c r="R2862" t="s">
        <v>8316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5">
        <f t="shared" si="220"/>
        <v>32</v>
      </c>
      <c r="P2863">
        <f t="shared" si="221"/>
        <v>26.67</v>
      </c>
      <c r="Q2863" s="17" t="s">
        <v>8315</v>
      </c>
      <c r="R2863" t="s">
        <v>8316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5">
        <f t="shared" si="220"/>
        <v>0</v>
      </c>
      <c r="P2864">
        <f t="shared" si="221"/>
        <v>18.329999999999998</v>
      </c>
      <c r="Q2864" s="17" t="s">
        <v>8315</v>
      </c>
      <c r="R2864" t="s">
        <v>8316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5">
        <f t="shared" si="220"/>
        <v>0</v>
      </c>
      <c r="P2865">
        <f t="shared" si="221"/>
        <v>20</v>
      </c>
      <c r="Q2865" s="17" t="s">
        <v>8315</v>
      </c>
      <c r="R2865" t="s">
        <v>8316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5">
        <f t="shared" si="220"/>
        <v>2</v>
      </c>
      <c r="P2866">
        <f t="shared" si="221"/>
        <v>13.33</v>
      </c>
      <c r="Q2866" s="17" t="s">
        <v>8315</v>
      </c>
      <c r="R2866" t="s">
        <v>8316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5">
        <f t="shared" si="220"/>
        <v>0</v>
      </c>
      <c r="P2867">
        <f t="shared" si="221"/>
        <v>0</v>
      </c>
      <c r="Q2867" s="17" t="s">
        <v>8315</v>
      </c>
      <c r="R2867" t="s">
        <v>8316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5">
        <f t="shared" si="220"/>
        <v>1</v>
      </c>
      <c r="P2868">
        <f t="shared" si="221"/>
        <v>22.5</v>
      </c>
      <c r="Q2868" s="17" t="s">
        <v>8315</v>
      </c>
      <c r="R2868" t="s">
        <v>8316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5">
        <f t="shared" si="220"/>
        <v>20</v>
      </c>
      <c r="P2869">
        <f t="shared" si="221"/>
        <v>50.4</v>
      </c>
      <c r="Q2869" s="17" t="s">
        <v>8315</v>
      </c>
      <c r="R2869" t="s">
        <v>8316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5">
        <f t="shared" si="220"/>
        <v>42</v>
      </c>
      <c r="P2870">
        <f t="shared" si="221"/>
        <v>105.03</v>
      </c>
      <c r="Q2870" s="17" t="s">
        <v>8315</v>
      </c>
      <c r="R2870" t="s">
        <v>8316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5">
        <f t="shared" si="220"/>
        <v>1</v>
      </c>
      <c r="P2871">
        <f t="shared" si="221"/>
        <v>35.4</v>
      </c>
      <c r="Q2871" s="17" t="s">
        <v>8315</v>
      </c>
      <c r="R2871" t="s">
        <v>8316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5">
        <f t="shared" si="220"/>
        <v>15</v>
      </c>
      <c r="P2872">
        <f t="shared" si="221"/>
        <v>83.33</v>
      </c>
      <c r="Q2872" s="17" t="s">
        <v>8315</v>
      </c>
      <c r="R2872" t="s">
        <v>8316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5">
        <f t="shared" si="220"/>
        <v>5</v>
      </c>
      <c r="P2873">
        <f t="shared" si="221"/>
        <v>35.92</v>
      </c>
      <c r="Q2873" s="17" t="s">
        <v>8315</v>
      </c>
      <c r="R2873" t="s">
        <v>8316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5">
        <f t="shared" si="220"/>
        <v>0</v>
      </c>
      <c r="P2874">
        <f t="shared" si="221"/>
        <v>0</v>
      </c>
      <c r="Q2874" s="17" t="s">
        <v>8315</v>
      </c>
      <c r="R2874" t="s">
        <v>8316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5">
        <f t="shared" si="220"/>
        <v>38</v>
      </c>
      <c r="P2875">
        <f t="shared" si="221"/>
        <v>119.13</v>
      </c>
      <c r="Q2875" s="17" t="s">
        <v>8315</v>
      </c>
      <c r="R2875" t="s">
        <v>8316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5">
        <f t="shared" si="220"/>
        <v>5</v>
      </c>
      <c r="P2876">
        <f t="shared" si="221"/>
        <v>90.33</v>
      </c>
      <c r="Q2876" s="17" t="s">
        <v>8315</v>
      </c>
      <c r="R2876" t="s">
        <v>8316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5">
        <f t="shared" si="220"/>
        <v>0</v>
      </c>
      <c r="P2877">
        <f t="shared" si="221"/>
        <v>2.33</v>
      </c>
      <c r="Q2877" s="17" t="s">
        <v>8315</v>
      </c>
      <c r="R2877" t="s">
        <v>8316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5">
        <f t="shared" si="220"/>
        <v>0</v>
      </c>
      <c r="P2878">
        <f t="shared" si="221"/>
        <v>0</v>
      </c>
      <c r="Q2878" s="17" t="s">
        <v>8315</v>
      </c>
      <c r="R2878" t="s">
        <v>8316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5">
        <f t="shared" si="220"/>
        <v>11</v>
      </c>
      <c r="P2879">
        <f t="shared" si="221"/>
        <v>108.33</v>
      </c>
      <c r="Q2879" s="17" t="s">
        <v>8315</v>
      </c>
      <c r="R2879" t="s">
        <v>8316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5">
        <f t="shared" si="220"/>
        <v>2</v>
      </c>
      <c r="P2880">
        <f t="shared" si="221"/>
        <v>15.75</v>
      </c>
      <c r="Q2880" s="17" t="s">
        <v>8315</v>
      </c>
      <c r="R2880" t="s">
        <v>8316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5">
        <f t="shared" si="220"/>
        <v>0</v>
      </c>
      <c r="P2881">
        <f t="shared" si="221"/>
        <v>29</v>
      </c>
      <c r="Q2881" s="17" t="s">
        <v>8315</v>
      </c>
      <c r="R2881" t="s">
        <v>8316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5">
        <f t="shared" si="220"/>
        <v>23</v>
      </c>
      <c r="P2882">
        <f t="shared" si="221"/>
        <v>96.55</v>
      </c>
      <c r="Q2882" s="17" t="s">
        <v>8315</v>
      </c>
      <c r="R2882" t="s">
        <v>8316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5">
        <f t="shared" ref="O2883:O2946" si="225">ROUND(E2883/D2883*100,0)</f>
        <v>0</v>
      </c>
      <c r="P2883">
        <f t="shared" ref="P2883:P2946" si="226">IFERROR(ROUND(E2883/L2883,2),0)</f>
        <v>0</v>
      </c>
      <c r="Q2883" s="17" t="s">
        <v>8315</v>
      </c>
      <c r="R2883" t="s">
        <v>8316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5">
        <f t="shared" si="225"/>
        <v>34</v>
      </c>
      <c r="P2884">
        <f t="shared" si="226"/>
        <v>63</v>
      </c>
      <c r="Q2884" s="17" t="s">
        <v>8315</v>
      </c>
      <c r="R2884" t="s">
        <v>8316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5">
        <f t="shared" si="225"/>
        <v>19</v>
      </c>
      <c r="P2885">
        <f t="shared" si="226"/>
        <v>381.6</v>
      </c>
      <c r="Q2885" s="17" t="s">
        <v>8315</v>
      </c>
      <c r="R2885" t="s">
        <v>8316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5">
        <f t="shared" si="225"/>
        <v>0</v>
      </c>
      <c r="P2886">
        <f t="shared" si="226"/>
        <v>46.25</v>
      </c>
      <c r="Q2886" s="17" t="s">
        <v>8315</v>
      </c>
      <c r="R2886" t="s">
        <v>8316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5">
        <f t="shared" si="225"/>
        <v>33</v>
      </c>
      <c r="P2887">
        <f t="shared" si="226"/>
        <v>26</v>
      </c>
      <c r="Q2887" s="17" t="s">
        <v>8315</v>
      </c>
      <c r="R2887" t="s">
        <v>8316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5">
        <f t="shared" si="225"/>
        <v>5</v>
      </c>
      <c r="P2888">
        <f t="shared" si="226"/>
        <v>10</v>
      </c>
      <c r="Q2888" s="17" t="s">
        <v>8315</v>
      </c>
      <c r="R2888" t="s">
        <v>8316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5">
        <f t="shared" si="225"/>
        <v>0</v>
      </c>
      <c r="P2889">
        <f t="shared" si="226"/>
        <v>5</v>
      </c>
      <c r="Q2889" s="17" t="s">
        <v>8315</v>
      </c>
      <c r="R2889" t="s">
        <v>8316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5">
        <f t="shared" si="225"/>
        <v>0</v>
      </c>
      <c r="P2890">
        <f t="shared" si="226"/>
        <v>0</v>
      </c>
      <c r="Q2890" s="17" t="s">
        <v>8315</v>
      </c>
      <c r="R2890" t="s">
        <v>8316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5">
        <f t="shared" si="225"/>
        <v>38</v>
      </c>
      <c r="P2891">
        <f t="shared" si="226"/>
        <v>81.569999999999993</v>
      </c>
      <c r="Q2891" s="17" t="s">
        <v>8315</v>
      </c>
      <c r="R2891" t="s">
        <v>8316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5">
        <f t="shared" si="225"/>
        <v>1</v>
      </c>
      <c r="P2892">
        <f t="shared" si="226"/>
        <v>7</v>
      </c>
      <c r="Q2892" s="17" t="s">
        <v>8315</v>
      </c>
      <c r="R2892" t="s">
        <v>8316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5">
        <f t="shared" si="225"/>
        <v>3</v>
      </c>
      <c r="P2893">
        <f t="shared" si="226"/>
        <v>27.3</v>
      </c>
      <c r="Q2893" s="17" t="s">
        <v>8315</v>
      </c>
      <c r="R2893" t="s">
        <v>8316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5">
        <f t="shared" si="225"/>
        <v>9</v>
      </c>
      <c r="P2894">
        <f t="shared" si="226"/>
        <v>29.41</v>
      </c>
      <c r="Q2894" s="17" t="s">
        <v>8315</v>
      </c>
      <c r="R2894" t="s">
        <v>8316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5">
        <f t="shared" si="225"/>
        <v>1</v>
      </c>
      <c r="P2895">
        <f t="shared" si="226"/>
        <v>12.5</v>
      </c>
      <c r="Q2895" s="17" t="s">
        <v>8315</v>
      </c>
      <c r="R2895" t="s">
        <v>8316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5">
        <f t="shared" si="225"/>
        <v>0</v>
      </c>
      <c r="P2896">
        <f t="shared" si="226"/>
        <v>0</v>
      </c>
      <c r="Q2896" s="17" t="s">
        <v>8315</v>
      </c>
      <c r="R2896" t="s">
        <v>8316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5">
        <f t="shared" si="225"/>
        <v>5</v>
      </c>
      <c r="P2897">
        <f t="shared" si="226"/>
        <v>5.75</v>
      </c>
      <c r="Q2897" s="17" t="s">
        <v>8315</v>
      </c>
      <c r="R2897" t="s">
        <v>8316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5">
        <f t="shared" si="225"/>
        <v>21</v>
      </c>
      <c r="P2898">
        <f t="shared" si="226"/>
        <v>52.08</v>
      </c>
      <c r="Q2898" s="17" t="s">
        <v>8315</v>
      </c>
      <c r="R2898" t="s">
        <v>8316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5">
        <f t="shared" si="225"/>
        <v>5</v>
      </c>
      <c r="P2899">
        <f t="shared" si="226"/>
        <v>183.33</v>
      </c>
      <c r="Q2899" s="17" t="s">
        <v>8315</v>
      </c>
      <c r="R2899" t="s">
        <v>8316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5">
        <f t="shared" si="225"/>
        <v>4</v>
      </c>
      <c r="P2900">
        <f t="shared" si="226"/>
        <v>26.33</v>
      </c>
      <c r="Q2900" s="17" t="s">
        <v>8315</v>
      </c>
      <c r="R2900" t="s">
        <v>8316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5">
        <f t="shared" si="225"/>
        <v>0</v>
      </c>
      <c r="P2901">
        <f t="shared" si="226"/>
        <v>0</v>
      </c>
      <c r="Q2901" s="17" t="s">
        <v>8315</v>
      </c>
      <c r="R2901" t="s">
        <v>8316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5">
        <f t="shared" si="225"/>
        <v>62</v>
      </c>
      <c r="P2902">
        <f t="shared" si="226"/>
        <v>486.43</v>
      </c>
      <c r="Q2902" s="17" t="s">
        <v>8315</v>
      </c>
      <c r="R2902" t="s">
        <v>8316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5">
        <f t="shared" si="225"/>
        <v>1</v>
      </c>
      <c r="P2903">
        <f t="shared" si="226"/>
        <v>3</v>
      </c>
      <c r="Q2903" s="17" t="s">
        <v>8315</v>
      </c>
      <c r="R2903" t="s">
        <v>8316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5">
        <f t="shared" si="225"/>
        <v>0</v>
      </c>
      <c r="P2904">
        <f t="shared" si="226"/>
        <v>25</v>
      </c>
      <c r="Q2904" s="17" t="s">
        <v>8315</v>
      </c>
      <c r="R2904" t="s">
        <v>8316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5">
        <f t="shared" si="225"/>
        <v>1</v>
      </c>
      <c r="P2905">
        <f t="shared" si="226"/>
        <v>9.75</v>
      </c>
      <c r="Q2905" s="17" t="s">
        <v>8315</v>
      </c>
      <c r="R2905" t="s">
        <v>8316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5">
        <f t="shared" si="225"/>
        <v>5</v>
      </c>
      <c r="P2906">
        <f t="shared" si="226"/>
        <v>18.75</v>
      </c>
      <c r="Q2906" s="17" t="s">
        <v>8315</v>
      </c>
      <c r="R2906" t="s">
        <v>8316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5">
        <f t="shared" si="225"/>
        <v>18</v>
      </c>
      <c r="P2907">
        <f t="shared" si="226"/>
        <v>36.590000000000003</v>
      </c>
      <c r="Q2907" s="17" t="s">
        <v>8315</v>
      </c>
      <c r="R2907" t="s">
        <v>8316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5">
        <f t="shared" si="225"/>
        <v>9</v>
      </c>
      <c r="P2908">
        <f t="shared" si="226"/>
        <v>80.709999999999994</v>
      </c>
      <c r="Q2908" s="17" t="s">
        <v>8315</v>
      </c>
      <c r="R2908" t="s">
        <v>8316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5">
        <f t="shared" si="225"/>
        <v>0</v>
      </c>
      <c r="P2909">
        <f t="shared" si="226"/>
        <v>1</v>
      </c>
      <c r="Q2909" s="17" t="s">
        <v>8315</v>
      </c>
      <c r="R2909" t="s">
        <v>8316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5">
        <f t="shared" si="225"/>
        <v>3</v>
      </c>
      <c r="P2910">
        <f t="shared" si="226"/>
        <v>52.8</v>
      </c>
      <c r="Q2910" s="17" t="s">
        <v>8315</v>
      </c>
      <c r="R2910" t="s">
        <v>8316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5">
        <f t="shared" si="225"/>
        <v>0</v>
      </c>
      <c r="P2911">
        <f t="shared" si="226"/>
        <v>20</v>
      </c>
      <c r="Q2911" s="17" t="s">
        <v>8315</v>
      </c>
      <c r="R2911" t="s">
        <v>8316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5">
        <f t="shared" si="225"/>
        <v>0</v>
      </c>
      <c r="P2912">
        <f t="shared" si="226"/>
        <v>1</v>
      </c>
      <c r="Q2912" s="17" t="s">
        <v>8315</v>
      </c>
      <c r="R2912" t="s">
        <v>8316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5">
        <f t="shared" si="225"/>
        <v>37</v>
      </c>
      <c r="P2913">
        <f t="shared" si="226"/>
        <v>46.93</v>
      </c>
      <c r="Q2913" s="17" t="s">
        <v>8315</v>
      </c>
      <c r="R2913" t="s">
        <v>8316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5">
        <f t="shared" si="225"/>
        <v>14</v>
      </c>
      <c r="P2914">
        <f t="shared" si="226"/>
        <v>78.08</v>
      </c>
      <c r="Q2914" s="17" t="s">
        <v>8315</v>
      </c>
      <c r="R2914" t="s">
        <v>8316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5">
        <f t="shared" si="225"/>
        <v>0</v>
      </c>
      <c r="P2915">
        <f t="shared" si="226"/>
        <v>1</v>
      </c>
      <c r="Q2915" s="17" t="s">
        <v>8315</v>
      </c>
      <c r="R2915" t="s">
        <v>8316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5">
        <f t="shared" si="225"/>
        <v>0</v>
      </c>
      <c r="P2916">
        <f t="shared" si="226"/>
        <v>1</v>
      </c>
      <c r="Q2916" s="17" t="s">
        <v>8315</v>
      </c>
      <c r="R2916" t="s">
        <v>8316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5">
        <f t="shared" si="225"/>
        <v>61</v>
      </c>
      <c r="P2917">
        <f t="shared" si="226"/>
        <v>203.67</v>
      </c>
      <c r="Q2917" s="17" t="s">
        <v>8315</v>
      </c>
      <c r="R2917" t="s">
        <v>8316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5">
        <f t="shared" si="225"/>
        <v>8</v>
      </c>
      <c r="P2918">
        <f t="shared" si="226"/>
        <v>20.71</v>
      </c>
      <c r="Q2918" s="17" t="s">
        <v>8315</v>
      </c>
      <c r="R2918" t="s">
        <v>8316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5">
        <f t="shared" si="225"/>
        <v>22</v>
      </c>
      <c r="P2919">
        <f t="shared" si="226"/>
        <v>48.56</v>
      </c>
      <c r="Q2919" s="17" t="s">
        <v>8315</v>
      </c>
      <c r="R2919" t="s">
        <v>8316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5">
        <f t="shared" si="225"/>
        <v>27</v>
      </c>
      <c r="P2920">
        <f t="shared" si="226"/>
        <v>68.099999999999994</v>
      </c>
      <c r="Q2920" s="17" t="s">
        <v>8315</v>
      </c>
      <c r="R2920" t="s">
        <v>8316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5">
        <f t="shared" si="225"/>
        <v>9</v>
      </c>
      <c r="P2921">
        <f t="shared" si="226"/>
        <v>8.5</v>
      </c>
      <c r="Q2921" s="17" t="s">
        <v>8315</v>
      </c>
      <c r="R2921" t="s">
        <v>8316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5">
        <f t="shared" si="225"/>
        <v>27</v>
      </c>
      <c r="P2922">
        <f t="shared" si="226"/>
        <v>51.62</v>
      </c>
      <c r="Q2922" s="17" t="s">
        <v>8315</v>
      </c>
      <c r="R2922" t="s">
        <v>8316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5">
        <f t="shared" si="225"/>
        <v>129</v>
      </c>
      <c r="P2923">
        <f t="shared" si="226"/>
        <v>43</v>
      </c>
      <c r="Q2923" s="17" t="s">
        <v>8315</v>
      </c>
      <c r="R2923" t="s">
        <v>8357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5">
        <f t="shared" si="225"/>
        <v>100</v>
      </c>
      <c r="P2924">
        <f t="shared" si="226"/>
        <v>83.33</v>
      </c>
      <c r="Q2924" s="17" t="s">
        <v>8315</v>
      </c>
      <c r="R2924" t="s">
        <v>8357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5">
        <f t="shared" si="225"/>
        <v>100</v>
      </c>
      <c r="P2925">
        <f t="shared" si="226"/>
        <v>30</v>
      </c>
      <c r="Q2925" s="17" t="s">
        <v>8315</v>
      </c>
      <c r="R2925" t="s">
        <v>8357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5">
        <f t="shared" si="225"/>
        <v>103</v>
      </c>
      <c r="P2926">
        <f t="shared" si="226"/>
        <v>175.51</v>
      </c>
      <c r="Q2926" s="17" t="s">
        <v>8315</v>
      </c>
      <c r="R2926" t="s">
        <v>8357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5">
        <f t="shared" si="225"/>
        <v>102</v>
      </c>
      <c r="P2927">
        <f t="shared" si="226"/>
        <v>231.66</v>
      </c>
      <c r="Q2927" s="17" t="s">
        <v>8315</v>
      </c>
      <c r="R2927" t="s">
        <v>8357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5">
        <f t="shared" si="225"/>
        <v>125</v>
      </c>
      <c r="P2928">
        <f t="shared" si="226"/>
        <v>75</v>
      </c>
      <c r="Q2928" s="17" t="s">
        <v>8315</v>
      </c>
      <c r="R2928" t="s">
        <v>8357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5">
        <f t="shared" si="225"/>
        <v>131</v>
      </c>
      <c r="P2929">
        <f t="shared" si="226"/>
        <v>112.14</v>
      </c>
      <c r="Q2929" s="17" t="s">
        <v>8315</v>
      </c>
      <c r="R2929" t="s">
        <v>8357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5">
        <f t="shared" si="225"/>
        <v>100</v>
      </c>
      <c r="P2930">
        <f t="shared" si="226"/>
        <v>41.67</v>
      </c>
      <c r="Q2930" s="17" t="s">
        <v>8315</v>
      </c>
      <c r="R2930" t="s">
        <v>8357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5">
        <f t="shared" si="225"/>
        <v>102</v>
      </c>
      <c r="P2931">
        <f t="shared" si="226"/>
        <v>255.17</v>
      </c>
      <c r="Q2931" s="17" t="s">
        <v>8315</v>
      </c>
      <c r="R2931" t="s">
        <v>8357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5">
        <f t="shared" si="225"/>
        <v>101</v>
      </c>
      <c r="P2932">
        <f t="shared" si="226"/>
        <v>162.77000000000001</v>
      </c>
      <c r="Q2932" s="17" t="s">
        <v>8315</v>
      </c>
      <c r="R2932" t="s">
        <v>8357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5">
        <f t="shared" si="225"/>
        <v>106</v>
      </c>
      <c r="P2933">
        <f t="shared" si="226"/>
        <v>88.33</v>
      </c>
      <c r="Q2933" s="17" t="s">
        <v>8315</v>
      </c>
      <c r="R2933" t="s">
        <v>8357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5">
        <f t="shared" si="225"/>
        <v>105</v>
      </c>
      <c r="P2934">
        <f t="shared" si="226"/>
        <v>85.74</v>
      </c>
      <c r="Q2934" s="17" t="s">
        <v>8315</v>
      </c>
      <c r="R2934" t="s">
        <v>8357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5">
        <f t="shared" si="225"/>
        <v>103</v>
      </c>
      <c r="P2935">
        <f t="shared" si="226"/>
        <v>47.57</v>
      </c>
      <c r="Q2935" s="17" t="s">
        <v>8315</v>
      </c>
      <c r="R2935" t="s">
        <v>8357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5">
        <f t="shared" si="225"/>
        <v>108</v>
      </c>
      <c r="P2936">
        <f t="shared" si="226"/>
        <v>72.97</v>
      </c>
      <c r="Q2936" s="17" t="s">
        <v>8315</v>
      </c>
      <c r="R2936" t="s">
        <v>8357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5">
        <f t="shared" si="225"/>
        <v>101</v>
      </c>
      <c r="P2937">
        <f t="shared" si="226"/>
        <v>90.54</v>
      </c>
      <c r="Q2937" s="17" t="s">
        <v>8315</v>
      </c>
      <c r="R2937" t="s">
        <v>8357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5">
        <f t="shared" si="225"/>
        <v>128</v>
      </c>
      <c r="P2938">
        <f t="shared" si="226"/>
        <v>37.65</v>
      </c>
      <c r="Q2938" s="17" t="s">
        <v>8315</v>
      </c>
      <c r="R2938" t="s">
        <v>8357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5">
        <f t="shared" si="225"/>
        <v>133</v>
      </c>
      <c r="P2939">
        <f t="shared" si="226"/>
        <v>36.36</v>
      </c>
      <c r="Q2939" s="17" t="s">
        <v>8315</v>
      </c>
      <c r="R2939" t="s">
        <v>8357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5">
        <f t="shared" si="225"/>
        <v>101</v>
      </c>
      <c r="P2940">
        <f t="shared" si="226"/>
        <v>126.72</v>
      </c>
      <c r="Q2940" s="17" t="s">
        <v>8315</v>
      </c>
      <c r="R2940" t="s">
        <v>8357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5">
        <f t="shared" si="225"/>
        <v>103</v>
      </c>
      <c r="P2941">
        <f t="shared" si="226"/>
        <v>329.2</v>
      </c>
      <c r="Q2941" s="17" t="s">
        <v>8315</v>
      </c>
      <c r="R2941" t="s">
        <v>8357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5">
        <f t="shared" si="225"/>
        <v>107</v>
      </c>
      <c r="P2942">
        <f t="shared" si="226"/>
        <v>81.239999999999995</v>
      </c>
      <c r="Q2942" s="17" t="s">
        <v>8315</v>
      </c>
      <c r="R2942" t="s">
        <v>8357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5">
        <f t="shared" si="225"/>
        <v>0</v>
      </c>
      <c r="P2943">
        <f t="shared" si="226"/>
        <v>1</v>
      </c>
      <c r="Q2943" s="17" t="s">
        <v>8315</v>
      </c>
      <c r="R2943" t="s">
        <v>8355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5">
        <f t="shared" si="225"/>
        <v>20</v>
      </c>
      <c r="P2944">
        <f t="shared" si="226"/>
        <v>202.23</v>
      </c>
      <c r="Q2944" s="17" t="s">
        <v>8315</v>
      </c>
      <c r="R2944" t="s">
        <v>8355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5">
        <f t="shared" si="225"/>
        <v>0</v>
      </c>
      <c r="P2945">
        <f t="shared" si="226"/>
        <v>0</v>
      </c>
      <c r="Q2945" s="17" t="s">
        <v>8315</v>
      </c>
      <c r="R2945" t="s">
        <v>8355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5">
        <f t="shared" si="225"/>
        <v>1</v>
      </c>
      <c r="P2946">
        <f t="shared" si="226"/>
        <v>100</v>
      </c>
      <c r="Q2946" s="17" t="s">
        <v>8315</v>
      </c>
      <c r="R2946" t="s">
        <v>8355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5">
        <f t="shared" ref="O2947:O3010" si="230">ROUND(E2947/D2947*100,0)</f>
        <v>0</v>
      </c>
      <c r="P2947">
        <f t="shared" ref="P2947:P3010" si="231">IFERROR(ROUND(E2947/L2947,2),0)</f>
        <v>0</v>
      </c>
      <c r="Q2947" s="17" t="s">
        <v>8315</v>
      </c>
      <c r="R2947" t="s">
        <v>8355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5">
        <f t="shared" si="230"/>
        <v>0</v>
      </c>
      <c r="P2948">
        <f t="shared" si="231"/>
        <v>1</v>
      </c>
      <c r="Q2948" s="17" t="s">
        <v>8315</v>
      </c>
      <c r="R2948" t="s">
        <v>8355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5">
        <f t="shared" si="230"/>
        <v>4</v>
      </c>
      <c r="P2949">
        <f t="shared" si="231"/>
        <v>82.46</v>
      </c>
      <c r="Q2949" s="17" t="s">
        <v>8315</v>
      </c>
      <c r="R2949" t="s">
        <v>8355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5">
        <f t="shared" si="230"/>
        <v>0</v>
      </c>
      <c r="P2950">
        <f t="shared" si="231"/>
        <v>2.67</v>
      </c>
      <c r="Q2950" s="17" t="s">
        <v>8315</v>
      </c>
      <c r="R2950" t="s">
        <v>8355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5">
        <f t="shared" si="230"/>
        <v>3</v>
      </c>
      <c r="P2951">
        <f t="shared" si="231"/>
        <v>12.5</v>
      </c>
      <c r="Q2951" s="17" t="s">
        <v>8315</v>
      </c>
      <c r="R2951" t="s">
        <v>8355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5">
        <f t="shared" si="230"/>
        <v>0</v>
      </c>
      <c r="P2952">
        <f t="shared" si="231"/>
        <v>0</v>
      </c>
      <c r="Q2952" s="17" t="s">
        <v>8315</v>
      </c>
      <c r="R2952" t="s">
        <v>8355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5">
        <f t="shared" si="230"/>
        <v>2</v>
      </c>
      <c r="P2953">
        <f t="shared" si="231"/>
        <v>18.899999999999999</v>
      </c>
      <c r="Q2953" s="17" t="s">
        <v>8315</v>
      </c>
      <c r="R2953" t="s">
        <v>8355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5">
        <f t="shared" si="230"/>
        <v>8</v>
      </c>
      <c r="P2954">
        <f t="shared" si="231"/>
        <v>200.63</v>
      </c>
      <c r="Q2954" s="17" t="s">
        <v>8315</v>
      </c>
      <c r="R2954" t="s">
        <v>8355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5">
        <f t="shared" si="230"/>
        <v>0</v>
      </c>
      <c r="P2955">
        <f t="shared" si="231"/>
        <v>201.67</v>
      </c>
      <c r="Q2955" s="17" t="s">
        <v>8315</v>
      </c>
      <c r="R2955" t="s">
        <v>8355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5">
        <f t="shared" si="230"/>
        <v>0</v>
      </c>
      <c r="P2956">
        <f t="shared" si="231"/>
        <v>0</v>
      </c>
      <c r="Q2956" s="17" t="s">
        <v>8315</v>
      </c>
      <c r="R2956" t="s">
        <v>8355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5">
        <f t="shared" si="230"/>
        <v>60</v>
      </c>
      <c r="P2957">
        <f t="shared" si="231"/>
        <v>65</v>
      </c>
      <c r="Q2957" s="17" t="s">
        <v>8315</v>
      </c>
      <c r="R2957" t="s">
        <v>8355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5">
        <f t="shared" si="230"/>
        <v>17</v>
      </c>
      <c r="P2958">
        <f t="shared" si="231"/>
        <v>66.099999999999994</v>
      </c>
      <c r="Q2958" s="17" t="s">
        <v>8315</v>
      </c>
      <c r="R2958" t="s">
        <v>8355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5">
        <f t="shared" si="230"/>
        <v>2</v>
      </c>
      <c r="P2959">
        <f t="shared" si="231"/>
        <v>93.33</v>
      </c>
      <c r="Q2959" s="17" t="s">
        <v>8315</v>
      </c>
      <c r="R2959" t="s">
        <v>8355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5">
        <f t="shared" si="230"/>
        <v>0</v>
      </c>
      <c r="P2960">
        <f t="shared" si="231"/>
        <v>0</v>
      </c>
      <c r="Q2960" s="17" t="s">
        <v>8315</v>
      </c>
      <c r="R2960" t="s">
        <v>8355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5">
        <f t="shared" si="230"/>
        <v>0</v>
      </c>
      <c r="P2961">
        <f t="shared" si="231"/>
        <v>0</v>
      </c>
      <c r="Q2961" s="17" t="s">
        <v>8315</v>
      </c>
      <c r="R2961" t="s">
        <v>8355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5">
        <f t="shared" si="230"/>
        <v>0</v>
      </c>
      <c r="P2962">
        <f t="shared" si="231"/>
        <v>0</v>
      </c>
      <c r="Q2962" s="17" t="s">
        <v>8315</v>
      </c>
      <c r="R2962" t="s">
        <v>8355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5">
        <f t="shared" si="230"/>
        <v>110</v>
      </c>
      <c r="P2963">
        <f t="shared" si="231"/>
        <v>50.75</v>
      </c>
      <c r="Q2963" s="17" t="s">
        <v>8315</v>
      </c>
      <c r="R2963" t="s">
        <v>8316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5">
        <f t="shared" si="230"/>
        <v>122</v>
      </c>
      <c r="P2964">
        <f t="shared" si="231"/>
        <v>60.9</v>
      </c>
      <c r="Q2964" s="17" t="s">
        <v>8315</v>
      </c>
      <c r="R2964" t="s">
        <v>8316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5">
        <f t="shared" si="230"/>
        <v>107</v>
      </c>
      <c r="P2965">
        <f t="shared" si="231"/>
        <v>109.03</v>
      </c>
      <c r="Q2965" s="17" t="s">
        <v>8315</v>
      </c>
      <c r="R2965" t="s">
        <v>8316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5">
        <f t="shared" si="230"/>
        <v>101</v>
      </c>
      <c r="P2966">
        <f t="shared" si="231"/>
        <v>25.69</v>
      </c>
      <c r="Q2966" s="17" t="s">
        <v>8315</v>
      </c>
      <c r="R2966" t="s">
        <v>8316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5">
        <f t="shared" si="230"/>
        <v>109</v>
      </c>
      <c r="P2967">
        <f t="shared" si="231"/>
        <v>41.92</v>
      </c>
      <c r="Q2967" s="17" t="s">
        <v>8315</v>
      </c>
      <c r="R2967" t="s">
        <v>8316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5">
        <f t="shared" si="230"/>
        <v>114</v>
      </c>
      <c r="P2968">
        <f t="shared" si="231"/>
        <v>88.77</v>
      </c>
      <c r="Q2968" s="17" t="s">
        <v>8315</v>
      </c>
      <c r="R2968" t="s">
        <v>8316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5">
        <f t="shared" si="230"/>
        <v>114</v>
      </c>
      <c r="P2969">
        <f t="shared" si="231"/>
        <v>80.23</v>
      </c>
      <c r="Q2969" s="17" t="s">
        <v>8315</v>
      </c>
      <c r="R2969" t="s">
        <v>8316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5">
        <f t="shared" si="230"/>
        <v>106</v>
      </c>
      <c r="P2970">
        <f t="shared" si="231"/>
        <v>78.94</v>
      </c>
      <c r="Q2970" s="17" t="s">
        <v>8315</v>
      </c>
      <c r="R2970" t="s">
        <v>8316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5">
        <f t="shared" si="230"/>
        <v>163</v>
      </c>
      <c r="P2971">
        <f t="shared" si="231"/>
        <v>95.59</v>
      </c>
      <c r="Q2971" s="17" t="s">
        <v>8315</v>
      </c>
      <c r="R2971" t="s">
        <v>8316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5">
        <f t="shared" si="230"/>
        <v>106</v>
      </c>
      <c r="P2972">
        <f t="shared" si="231"/>
        <v>69.89</v>
      </c>
      <c r="Q2972" s="17" t="s">
        <v>8315</v>
      </c>
      <c r="R2972" t="s">
        <v>8316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5">
        <f t="shared" si="230"/>
        <v>100</v>
      </c>
      <c r="P2973">
        <f t="shared" si="231"/>
        <v>74.53</v>
      </c>
      <c r="Q2973" s="17" t="s">
        <v>8315</v>
      </c>
      <c r="R2973" t="s">
        <v>8316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5">
        <f t="shared" si="230"/>
        <v>105</v>
      </c>
      <c r="P2974">
        <f t="shared" si="231"/>
        <v>123.94</v>
      </c>
      <c r="Q2974" s="17" t="s">
        <v>8315</v>
      </c>
      <c r="R2974" t="s">
        <v>8316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5">
        <f t="shared" si="230"/>
        <v>175</v>
      </c>
      <c r="P2975">
        <f t="shared" si="231"/>
        <v>264.85000000000002</v>
      </c>
      <c r="Q2975" s="17" t="s">
        <v>8315</v>
      </c>
      <c r="R2975" t="s">
        <v>8316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5">
        <f t="shared" si="230"/>
        <v>102</v>
      </c>
      <c r="P2976">
        <f t="shared" si="231"/>
        <v>58.62</v>
      </c>
      <c r="Q2976" s="17" t="s">
        <v>8315</v>
      </c>
      <c r="R2976" t="s">
        <v>8316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5">
        <f t="shared" si="230"/>
        <v>100</v>
      </c>
      <c r="P2977">
        <f t="shared" si="231"/>
        <v>70.88</v>
      </c>
      <c r="Q2977" s="17" t="s">
        <v>8315</v>
      </c>
      <c r="R2977" t="s">
        <v>8316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5">
        <f t="shared" si="230"/>
        <v>171</v>
      </c>
      <c r="P2978">
        <f t="shared" si="231"/>
        <v>8.57</v>
      </c>
      <c r="Q2978" s="17" t="s">
        <v>8315</v>
      </c>
      <c r="R2978" t="s">
        <v>8316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5">
        <f t="shared" si="230"/>
        <v>114</v>
      </c>
      <c r="P2979">
        <f t="shared" si="231"/>
        <v>113.57</v>
      </c>
      <c r="Q2979" s="17" t="s">
        <v>8315</v>
      </c>
      <c r="R2979" t="s">
        <v>8316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5">
        <f t="shared" si="230"/>
        <v>129</v>
      </c>
      <c r="P2980">
        <f t="shared" si="231"/>
        <v>60.69</v>
      </c>
      <c r="Q2980" s="17" t="s">
        <v>8315</v>
      </c>
      <c r="R2980" t="s">
        <v>8316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5">
        <f t="shared" si="230"/>
        <v>101</v>
      </c>
      <c r="P2981">
        <f t="shared" si="231"/>
        <v>110.22</v>
      </c>
      <c r="Q2981" s="17" t="s">
        <v>8315</v>
      </c>
      <c r="R2981" t="s">
        <v>8316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5">
        <f t="shared" si="230"/>
        <v>109</v>
      </c>
      <c r="P2982">
        <f t="shared" si="231"/>
        <v>136.46</v>
      </c>
      <c r="Q2982" s="17" t="s">
        <v>8315</v>
      </c>
      <c r="R2982" t="s">
        <v>8316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5">
        <f t="shared" si="230"/>
        <v>129</v>
      </c>
      <c r="P2983">
        <f t="shared" si="231"/>
        <v>53.16</v>
      </c>
      <c r="Q2983" s="17" t="s">
        <v>8315</v>
      </c>
      <c r="R2983" t="s">
        <v>8355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5">
        <f t="shared" si="230"/>
        <v>102</v>
      </c>
      <c r="P2984">
        <f t="shared" si="231"/>
        <v>86.49</v>
      </c>
      <c r="Q2984" s="17" t="s">
        <v>8315</v>
      </c>
      <c r="R2984" t="s">
        <v>8355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5">
        <f t="shared" si="230"/>
        <v>147</v>
      </c>
      <c r="P2985">
        <f t="shared" si="231"/>
        <v>155.24</v>
      </c>
      <c r="Q2985" s="17" t="s">
        <v>8315</v>
      </c>
      <c r="R2985" t="s">
        <v>8355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5">
        <f t="shared" si="230"/>
        <v>100</v>
      </c>
      <c r="P2986">
        <f t="shared" si="231"/>
        <v>115.08</v>
      </c>
      <c r="Q2986" s="17" t="s">
        <v>8315</v>
      </c>
      <c r="R2986" t="s">
        <v>8355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5">
        <f t="shared" si="230"/>
        <v>122</v>
      </c>
      <c r="P2987">
        <f t="shared" si="231"/>
        <v>109.59</v>
      </c>
      <c r="Q2987" s="17" t="s">
        <v>8315</v>
      </c>
      <c r="R2987" t="s">
        <v>8355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5">
        <f t="shared" si="230"/>
        <v>106</v>
      </c>
      <c r="P2988">
        <f t="shared" si="231"/>
        <v>45.21</v>
      </c>
      <c r="Q2988" s="17" t="s">
        <v>8315</v>
      </c>
      <c r="R2988" t="s">
        <v>8355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5">
        <f t="shared" si="230"/>
        <v>110</v>
      </c>
      <c r="P2989">
        <f t="shared" si="231"/>
        <v>104.15</v>
      </c>
      <c r="Q2989" s="17" t="s">
        <v>8315</v>
      </c>
      <c r="R2989" t="s">
        <v>8355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5">
        <f t="shared" si="230"/>
        <v>100</v>
      </c>
      <c r="P2990">
        <f t="shared" si="231"/>
        <v>35.71</v>
      </c>
      <c r="Q2990" s="17" t="s">
        <v>8315</v>
      </c>
      <c r="R2990" t="s">
        <v>8355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5">
        <f t="shared" si="230"/>
        <v>177</v>
      </c>
      <c r="P2991">
        <f t="shared" si="231"/>
        <v>97</v>
      </c>
      <c r="Q2991" s="17" t="s">
        <v>8315</v>
      </c>
      <c r="R2991" t="s">
        <v>8355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5">
        <f t="shared" si="230"/>
        <v>100</v>
      </c>
      <c r="P2992">
        <f t="shared" si="231"/>
        <v>370.37</v>
      </c>
      <c r="Q2992" s="17" t="s">
        <v>8315</v>
      </c>
      <c r="R2992" t="s">
        <v>8355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5">
        <f t="shared" si="230"/>
        <v>103</v>
      </c>
      <c r="P2993">
        <f t="shared" si="231"/>
        <v>94.41</v>
      </c>
      <c r="Q2993" s="17" t="s">
        <v>8315</v>
      </c>
      <c r="R2993" t="s">
        <v>8355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5">
        <f t="shared" si="230"/>
        <v>105</v>
      </c>
      <c r="P2994">
        <f t="shared" si="231"/>
        <v>48.98</v>
      </c>
      <c r="Q2994" s="17" t="s">
        <v>8315</v>
      </c>
      <c r="R2994" t="s">
        <v>8355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5">
        <f t="shared" si="230"/>
        <v>100</v>
      </c>
      <c r="P2995">
        <f t="shared" si="231"/>
        <v>45.59</v>
      </c>
      <c r="Q2995" s="17" t="s">
        <v>8315</v>
      </c>
      <c r="R2995" t="s">
        <v>8355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5">
        <f t="shared" si="230"/>
        <v>458</v>
      </c>
      <c r="P2996">
        <f t="shared" si="231"/>
        <v>23.28</v>
      </c>
      <c r="Q2996" s="17" t="s">
        <v>8315</v>
      </c>
      <c r="R2996" t="s">
        <v>8355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5">
        <f t="shared" si="230"/>
        <v>105</v>
      </c>
      <c r="P2997">
        <f t="shared" si="231"/>
        <v>63.23</v>
      </c>
      <c r="Q2997" s="17" t="s">
        <v>8315</v>
      </c>
      <c r="R2997" t="s">
        <v>8355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5">
        <f t="shared" si="230"/>
        <v>172</v>
      </c>
      <c r="P2998">
        <f t="shared" si="231"/>
        <v>153.52000000000001</v>
      </c>
      <c r="Q2998" s="17" t="s">
        <v>8315</v>
      </c>
      <c r="R2998" t="s">
        <v>8355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5">
        <f t="shared" si="230"/>
        <v>104</v>
      </c>
      <c r="P2999">
        <f t="shared" si="231"/>
        <v>90.2</v>
      </c>
      <c r="Q2999" s="17" t="s">
        <v>8315</v>
      </c>
      <c r="R2999" t="s">
        <v>8355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5">
        <f t="shared" si="230"/>
        <v>103</v>
      </c>
      <c r="P3000">
        <f t="shared" si="231"/>
        <v>118.97</v>
      </c>
      <c r="Q3000" s="17" t="s">
        <v>8315</v>
      </c>
      <c r="R3000" t="s">
        <v>8355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5">
        <f t="shared" si="230"/>
        <v>119</v>
      </c>
      <c r="P3001">
        <f t="shared" si="231"/>
        <v>80.25</v>
      </c>
      <c r="Q3001" s="17" t="s">
        <v>8315</v>
      </c>
      <c r="R3001" t="s">
        <v>8355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5">
        <f t="shared" si="230"/>
        <v>100</v>
      </c>
      <c r="P3002">
        <f t="shared" si="231"/>
        <v>62.5</v>
      </c>
      <c r="Q3002" s="17" t="s">
        <v>8315</v>
      </c>
      <c r="R3002" t="s">
        <v>8355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5">
        <f t="shared" si="230"/>
        <v>319</v>
      </c>
      <c r="P3003">
        <f t="shared" si="231"/>
        <v>131.38</v>
      </c>
      <c r="Q3003" s="17" t="s">
        <v>8315</v>
      </c>
      <c r="R3003" t="s">
        <v>8355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5">
        <f t="shared" si="230"/>
        <v>109</v>
      </c>
      <c r="P3004">
        <f t="shared" si="231"/>
        <v>73.03</v>
      </c>
      <c r="Q3004" s="17" t="s">
        <v>8315</v>
      </c>
      <c r="R3004" t="s">
        <v>8355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5">
        <f t="shared" si="230"/>
        <v>101</v>
      </c>
      <c r="P3005">
        <f t="shared" si="231"/>
        <v>178.53</v>
      </c>
      <c r="Q3005" s="17" t="s">
        <v>8315</v>
      </c>
      <c r="R3005" t="s">
        <v>8355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5">
        <f t="shared" si="230"/>
        <v>113</v>
      </c>
      <c r="P3006">
        <f t="shared" si="231"/>
        <v>162.91</v>
      </c>
      <c r="Q3006" s="17" t="s">
        <v>8315</v>
      </c>
      <c r="R3006" t="s">
        <v>8355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5">
        <f t="shared" si="230"/>
        <v>120</v>
      </c>
      <c r="P3007">
        <f t="shared" si="231"/>
        <v>108.24</v>
      </c>
      <c r="Q3007" s="17" t="s">
        <v>8315</v>
      </c>
      <c r="R3007" t="s">
        <v>8355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5">
        <f t="shared" si="230"/>
        <v>108</v>
      </c>
      <c r="P3008">
        <f t="shared" si="231"/>
        <v>88.87</v>
      </c>
      <c r="Q3008" s="17" t="s">
        <v>8315</v>
      </c>
      <c r="R3008" t="s">
        <v>8355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5">
        <f t="shared" si="230"/>
        <v>180</v>
      </c>
      <c r="P3009">
        <f t="shared" si="231"/>
        <v>54</v>
      </c>
      <c r="Q3009" s="17" t="s">
        <v>8315</v>
      </c>
      <c r="R3009" t="s">
        <v>8355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5">
        <f t="shared" si="230"/>
        <v>101</v>
      </c>
      <c r="P3010">
        <f t="shared" si="231"/>
        <v>116.73</v>
      </c>
      <c r="Q3010" s="17" t="s">
        <v>8315</v>
      </c>
      <c r="R3010" t="s">
        <v>8355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5">
        <f t="shared" ref="O3011:O3074" si="235">ROUND(E3011/D3011*100,0)</f>
        <v>120</v>
      </c>
      <c r="P3011">
        <f t="shared" ref="P3011:P3074" si="236">IFERROR(ROUND(E3011/L3011,2),0)</f>
        <v>233.9</v>
      </c>
      <c r="Q3011" s="17" t="s">
        <v>8315</v>
      </c>
      <c r="R3011" t="s">
        <v>8355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5">
        <f t="shared" si="235"/>
        <v>158</v>
      </c>
      <c r="P3012">
        <f t="shared" si="236"/>
        <v>158</v>
      </c>
      <c r="Q3012" s="17" t="s">
        <v>8315</v>
      </c>
      <c r="R3012" t="s">
        <v>8355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5">
        <f t="shared" si="235"/>
        <v>124</v>
      </c>
      <c r="P3013">
        <f t="shared" si="236"/>
        <v>14.84</v>
      </c>
      <c r="Q3013" s="17" t="s">
        <v>8315</v>
      </c>
      <c r="R3013" t="s">
        <v>8355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5">
        <f t="shared" si="235"/>
        <v>117</v>
      </c>
      <c r="P3014">
        <f t="shared" si="236"/>
        <v>85.18</v>
      </c>
      <c r="Q3014" s="17" t="s">
        <v>8315</v>
      </c>
      <c r="R3014" t="s">
        <v>8355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5">
        <f t="shared" si="235"/>
        <v>157</v>
      </c>
      <c r="P3015">
        <f t="shared" si="236"/>
        <v>146.69</v>
      </c>
      <c r="Q3015" s="17" t="s">
        <v>8315</v>
      </c>
      <c r="R3015" t="s">
        <v>8355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5">
        <f t="shared" si="235"/>
        <v>113</v>
      </c>
      <c r="P3016">
        <f t="shared" si="236"/>
        <v>50.76</v>
      </c>
      <c r="Q3016" s="17" t="s">
        <v>8315</v>
      </c>
      <c r="R3016" t="s">
        <v>8355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5">
        <f t="shared" si="235"/>
        <v>103</v>
      </c>
      <c r="P3017">
        <f t="shared" si="236"/>
        <v>87.7</v>
      </c>
      <c r="Q3017" s="17" t="s">
        <v>8315</v>
      </c>
      <c r="R3017" t="s">
        <v>8355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5">
        <f t="shared" si="235"/>
        <v>103</v>
      </c>
      <c r="P3018">
        <f t="shared" si="236"/>
        <v>242.28</v>
      </c>
      <c r="Q3018" s="17" t="s">
        <v>8315</v>
      </c>
      <c r="R3018" t="s">
        <v>8355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5">
        <f t="shared" si="235"/>
        <v>106</v>
      </c>
      <c r="P3019">
        <f t="shared" si="236"/>
        <v>146.44999999999999</v>
      </c>
      <c r="Q3019" s="17" t="s">
        <v>8315</v>
      </c>
      <c r="R3019" t="s">
        <v>8355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5">
        <f t="shared" si="235"/>
        <v>101</v>
      </c>
      <c r="P3020">
        <f t="shared" si="236"/>
        <v>103.17</v>
      </c>
      <c r="Q3020" s="17" t="s">
        <v>8315</v>
      </c>
      <c r="R3020" t="s">
        <v>8355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5">
        <f t="shared" si="235"/>
        <v>121</v>
      </c>
      <c r="P3021">
        <f t="shared" si="236"/>
        <v>80.459999999999994</v>
      </c>
      <c r="Q3021" s="17" t="s">
        <v>8315</v>
      </c>
      <c r="R3021" t="s">
        <v>8355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5">
        <f t="shared" si="235"/>
        <v>101</v>
      </c>
      <c r="P3022">
        <f t="shared" si="236"/>
        <v>234.67</v>
      </c>
      <c r="Q3022" s="17" t="s">
        <v>8315</v>
      </c>
      <c r="R3022" t="s">
        <v>8355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5">
        <f t="shared" si="235"/>
        <v>116</v>
      </c>
      <c r="P3023">
        <f t="shared" si="236"/>
        <v>50.69</v>
      </c>
      <c r="Q3023" s="17" t="s">
        <v>8315</v>
      </c>
      <c r="R3023" t="s">
        <v>8355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5">
        <f t="shared" si="235"/>
        <v>101</v>
      </c>
      <c r="P3024">
        <f t="shared" si="236"/>
        <v>162.71</v>
      </c>
      <c r="Q3024" s="17" t="s">
        <v>8315</v>
      </c>
      <c r="R3024" t="s">
        <v>8355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5">
        <f t="shared" si="235"/>
        <v>103</v>
      </c>
      <c r="P3025">
        <f t="shared" si="236"/>
        <v>120.17</v>
      </c>
      <c r="Q3025" s="17" t="s">
        <v>8315</v>
      </c>
      <c r="R3025" t="s">
        <v>8355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5">
        <f t="shared" si="235"/>
        <v>246</v>
      </c>
      <c r="P3026">
        <f t="shared" si="236"/>
        <v>67.7</v>
      </c>
      <c r="Q3026" s="17" t="s">
        <v>8315</v>
      </c>
      <c r="R3026" t="s">
        <v>8355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5">
        <f t="shared" si="235"/>
        <v>302</v>
      </c>
      <c r="P3027">
        <f t="shared" si="236"/>
        <v>52.1</v>
      </c>
      <c r="Q3027" s="17" t="s">
        <v>8315</v>
      </c>
      <c r="R3027" t="s">
        <v>8355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5">
        <f t="shared" si="235"/>
        <v>143</v>
      </c>
      <c r="P3028">
        <f t="shared" si="236"/>
        <v>51.6</v>
      </c>
      <c r="Q3028" s="17" t="s">
        <v>8315</v>
      </c>
      <c r="R3028" t="s">
        <v>8355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5">
        <f t="shared" si="235"/>
        <v>131</v>
      </c>
      <c r="P3029">
        <f t="shared" si="236"/>
        <v>164.3</v>
      </c>
      <c r="Q3029" s="17" t="s">
        <v>8315</v>
      </c>
      <c r="R3029" t="s">
        <v>8355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5">
        <f t="shared" si="235"/>
        <v>168</v>
      </c>
      <c r="P3030">
        <f t="shared" si="236"/>
        <v>84.86</v>
      </c>
      <c r="Q3030" s="17" t="s">
        <v>8315</v>
      </c>
      <c r="R3030" t="s">
        <v>8355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5">
        <f t="shared" si="235"/>
        <v>110</v>
      </c>
      <c r="P3031">
        <f t="shared" si="236"/>
        <v>94.55</v>
      </c>
      <c r="Q3031" s="17" t="s">
        <v>8315</v>
      </c>
      <c r="R3031" t="s">
        <v>8355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5">
        <f t="shared" si="235"/>
        <v>107</v>
      </c>
      <c r="P3032">
        <f t="shared" si="236"/>
        <v>45.54</v>
      </c>
      <c r="Q3032" s="17" t="s">
        <v>8315</v>
      </c>
      <c r="R3032" t="s">
        <v>8355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5">
        <f t="shared" si="235"/>
        <v>100</v>
      </c>
      <c r="P3033">
        <f t="shared" si="236"/>
        <v>51.72</v>
      </c>
      <c r="Q3033" s="17" t="s">
        <v>8315</v>
      </c>
      <c r="R3033" t="s">
        <v>8355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5">
        <f t="shared" si="235"/>
        <v>127</v>
      </c>
      <c r="P3034">
        <f t="shared" si="236"/>
        <v>50.88</v>
      </c>
      <c r="Q3034" s="17" t="s">
        <v>8315</v>
      </c>
      <c r="R3034" t="s">
        <v>8355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5">
        <f t="shared" si="235"/>
        <v>147</v>
      </c>
      <c r="P3035">
        <f t="shared" si="236"/>
        <v>191.13</v>
      </c>
      <c r="Q3035" s="17" t="s">
        <v>8315</v>
      </c>
      <c r="R3035" t="s">
        <v>8355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5">
        <f t="shared" si="235"/>
        <v>113</v>
      </c>
      <c r="P3036">
        <f t="shared" si="236"/>
        <v>89.31</v>
      </c>
      <c r="Q3036" s="17" t="s">
        <v>8315</v>
      </c>
      <c r="R3036" t="s">
        <v>8355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5">
        <f t="shared" si="235"/>
        <v>109</v>
      </c>
      <c r="P3037">
        <f t="shared" si="236"/>
        <v>88.59</v>
      </c>
      <c r="Q3037" s="17" t="s">
        <v>8315</v>
      </c>
      <c r="R3037" t="s">
        <v>8355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5">
        <f t="shared" si="235"/>
        <v>127</v>
      </c>
      <c r="P3038">
        <f t="shared" si="236"/>
        <v>96.3</v>
      </c>
      <c r="Q3038" s="17" t="s">
        <v>8315</v>
      </c>
      <c r="R3038" t="s">
        <v>8355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5">
        <f t="shared" si="235"/>
        <v>213</v>
      </c>
      <c r="P3039">
        <f t="shared" si="236"/>
        <v>33.31</v>
      </c>
      <c r="Q3039" s="17" t="s">
        <v>8315</v>
      </c>
      <c r="R3039" t="s">
        <v>8355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5">
        <f t="shared" si="235"/>
        <v>101</v>
      </c>
      <c r="P3040">
        <f t="shared" si="236"/>
        <v>37.22</v>
      </c>
      <c r="Q3040" s="17" t="s">
        <v>8315</v>
      </c>
      <c r="R3040" t="s">
        <v>8355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5">
        <f t="shared" si="235"/>
        <v>109</v>
      </c>
      <c r="P3041">
        <f t="shared" si="236"/>
        <v>92.13</v>
      </c>
      <c r="Q3041" s="17" t="s">
        <v>8315</v>
      </c>
      <c r="R3041" t="s">
        <v>8355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5">
        <f t="shared" si="235"/>
        <v>108</v>
      </c>
      <c r="P3042">
        <f t="shared" si="236"/>
        <v>76.790000000000006</v>
      </c>
      <c r="Q3042" s="17" t="s">
        <v>8315</v>
      </c>
      <c r="R3042" t="s">
        <v>8355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5">
        <f t="shared" si="235"/>
        <v>110</v>
      </c>
      <c r="P3043">
        <f t="shared" si="236"/>
        <v>96.53</v>
      </c>
      <c r="Q3043" s="17" t="s">
        <v>8315</v>
      </c>
      <c r="R3043" t="s">
        <v>8355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5">
        <f t="shared" si="235"/>
        <v>128</v>
      </c>
      <c r="P3044">
        <f t="shared" si="236"/>
        <v>51.89</v>
      </c>
      <c r="Q3044" s="17" t="s">
        <v>8315</v>
      </c>
      <c r="R3044" t="s">
        <v>8355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5">
        <f t="shared" si="235"/>
        <v>110</v>
      </c>
      <c r="P3045">
        <f t="shared" si="236"/>
        <v>128.91</v>
      </c>
      <c r="Q3045" s="17" t="s">
        <v>8315</v>
      </c>
      <c r="R3045" t="s">
        <v>8355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5">
        <f t="shared" si="235"/>
        <v>109</v>
      </c>
      <c r="P3046">
        <f t="shared" si="236"/>
        <v>84.11</v>
      </c>
      <c r="Q3046" s="17" t="s">
        <v>8315</v>
      </c>
      <c r="R3046" t="s">
        <v>8355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5">
        <f t="shared" si="235"/>
        <v>133</v>
      </c>
      <c r="P3047">
        <f t="shared" si="236"/>
        <v>82.94</v>
      </c>
      <c r="Q3047" s="17" t="s">
        <v>8315</v>
      </c>
      <c r="R3047" t="s">
        <v>8355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5">
        <f t="shared" si="235"/>
        <v>191</v>
      </c>
      <c r="P3048">
        <f t="shared" si="236"/>
        <v>259.95</v>
      </c>
      <c r="Q3048" s="17" t="s">
        <v>8315</v>
      </c>
      <c r="R3048" t="s">
        <v>8355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5">
        <f t="shared" si="235"/>
        <v>149</v>
      </c>
      <c r="P3049">
        <f t="shared" si="236"/>
        <v>37.25</v>
      </c>
      <c r="Q3049" s="17" t="s">
        <v>8315</v>
      </c>
      <c r="R3049" t="s">
        <v>8355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5">
        <f t="shared" si="235"/>
        <v>166</v>
      </c>
      <c r="P3050">
        <f t="shared" si="236"/>
        <v>177.02</v>
      </c>
      <c r="Q3050" s="17" t="s">
        <v>8315</v>
      </c>
      <c r="R3050" t="s">
        <v>8355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5">
        <f t="shared" si="235"/>
        <v>107</v>
      </c>
      <c r="P3051">
        <f t="shared" si="236"/>
        <v>74.069999999999993</v>
      </c>
      <c r="Q3051" s="17" t="s">
        <v>8315</v>
      </c>
      <c r="R3051" t="s">
        <v>8355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5">
        <f t="shared" si="235"/>
        <v>106</v>
      </c>
      <c r="P3052">
        <f t="shared" si="236"/>
        <v>70.67</v>
      </c>
      <c r="Q3052" s="17" t="s">
        <v>8315</v>
      </c>
      <c r="R3052" t="s">
        <v>8355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5">
        <f t="shared" si="235"/>
        <v>24</v>
      </c>
      <c r="P3053">
        <f t="shared" si="236"/>
        <v>23.63</v>
      </c>
      <c r="Q3053" s="17" t="s">
        <v>8315</v>
      </c>
      <c r="R3053" t="s">
        <v>8355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5">
        <f t="shared" si="235"/>
        <v>0</v>
      </c>
      <c r="P3054">
        <f t="shared" si="236"/>
        <v>37.5</v>
      </c>
      <c r="Q3054" s="17" t="s">
        <v>8315</v>
      </c>
      <c r="R3054" t="s">
        <v>8355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5">
        <f t="shared" si="235"/>
        <v>0</v>
      </c>
      <c r="P3055">
        <f t="shared" si="236"/>
        <v>13.33</v>
      </c>
      <c r="Q3055" s="17" t="s">
        <v>8315</v>
      </c>
      <c r="R3055" t="s">
        <v>8355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5">
        <f t="shared" si="235"/>
        <v>0</v>
      </c>
      <c r="P3056">
        <f t="shared" si="236"/>
        <v>0</v>
      </c>
      <c r="Q3056" s="17" t="s">
        <v>8315</v>
      </c>
      <c r="R3056" t="s">
        <v>8355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5">
        <f t="shared" si="235"/>
        <v>0</v>
      </c>
      <c r="P3057">
        <f t="shared" si="236"/>
        <v>1</v>
      </c>
      <c r="Q3057" s="17" t="s">
        <v>8315</v>
      </c>
      <c r="R3057" t="s">
        <v>8355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5">
        <f t="shared" si="235"/>
        <v>0</v>
      </c>
      <c r="P3058">
        <f t="shared" si="236"/>
        <v>0</v>
      </c>
      <c r="Q3058" s="17" t="s">
        <v>8315</v>
      </c>
      <c r="R3058" t="s">
        <v>8355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5">
        <f t="shared" si="235"/>
        <v>0</v>
      </c>
      <c r="P3059">
        <f t="shared" si="236"/>
        <v>0</v>
      </c>
      <c r="Q3059" s="17" t="s">
        <v>8315</v>
      </c>
      <c r="R3059" t="s">
        <v>8355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5">
        <f t="shared" si="235"/>
        <v>0</v>
      </c>
      <c r="P3060">
        <f t="shared" si="236"/>
        <v>1</v>
      </c>
      <c r="Q3060" s="17" t="s">
        <v>8315</v>
      </c>
      <c r="R3060" t="s">
        <v>8355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5">
        <f t="shared" si="235"/>
        <v>3</v>
      </c>
      <c r="P3061">
        <f t="shared" si="236"/>
        <v>41</v>
      </c>
      <c r="Q3061" s="17" t="s">
        <v>8315</v>
      </c>
      <c r="R3061" t="s">
        <v>8355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5">
        <f t="shared" si="235"/>
        <v>0</v>
      </c>
      <c r="P3062">
        <f t="shared" si="236"/>
        <v>55.83</v>
      </c>
      <c r="Q3062" s="17" t="s">
        <v>8315</v>
      </c>
      <c r="R3062" t="s">
        <v>8355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5">
        <f t="shared" si="235"/>
        <v>0</v>
      </c>
      <c r="P3063">
        <f t="shared" si="236"/>
        <v>0</v>
      </c>
      <c r="Q3063" s="17" t="s">
        <v>8315</v>
      </c>
      <c r="R3063" t="s">
        <v>8355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5">
        <f t="shared" si="235"/>
        <v>67</v>
      </c>
      <c r="P3064">
        <f t="shared" si="236"/>
        <v>99.76</v>
      </c>
      <c r="Q3064" s="17" t="s">
        <v>8315</v>
      </c>
      <c r="R3064" t="s">
        <v>8355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5">
        <f t="shared" si="235"/>
        <v>20</v>
      </c>
      <c r="P3065">
        <f t="shared" si="236"/>
        <v>25.52</v>
      </c>
      <c r="Q3065" s="17" t="s">
        <v>8315</v>
      </c>
      <c r="R3065" t="s">
        <v>8355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5">
        <f t="shared" si="235"/>
        <v>11</v>
      </c>
      <c r="P3066">
        <f t="shared" si="236"/>
        <v>117.65</v>
      </c>
      <c r="Q3066" s="17" t="s">
        <v>8315</v>
      </c>
      <c r="R3066" t="s">
        <v>8355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5">
        <f t="shared" si="235"/>
        <v>0</v>
      </c>
      <c r="P3067">
        <f t="shared" si="236"/>
        <v>5</v>
      </c>
      <c r="Q3067" s="17" t="s">
        <v>8315</v>
      </c>
      <c r="R3067" t="s">
        <v>8355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5">
        <f t="shared" si="235"/>
        <v>12</v>
      </c>
      <c r="P3068">
        <f t="shared" si="236"/>
        <v>2796.67</v>
      </c>
      <c r="Q3068" s="17" t="s">
        <v>8315</v>
      </c>
      <c r="R3068" t="s">
        <v>8355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5">
        <f t="shared" si="235"/>
        <v>3</v>
      </c>
      <c r="P3069">
        <f t="shared" si="236"/>
        <v>200</v>
      </c>
      <c r="Q3069" s="17" t="s">
        <v>8315</v>
      </c>
      <c r="R3069" t="s">
        <v>8355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5">
        <f t="shared" si="235"/>
        <v>0</v>
      </c>
      <c r="P3070">
        <f t="shared" si="236"/>
        <v>87.5</v>
      </c>
      <c r="Q3070" s="17" t="s">
        <v>8315</v>
      </c>
      <c r="R3070" t="s">
        <v>8355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5">
        <f t="shared" si="235"/>
        <v>14</v>
      </c>
      <c r="P3071">
        <f t="shared" si="236"/>
        <v>20.14</v>
      </c>
      <c r="Q3071" s="17" t="s">
        <v>8315</v>
      </c>
      <c r="R3071" t="s">
        <v>8355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5">
        <f t="shared" si="235"/>
        <v>3</v>
      </c>
      <c r="P3072">
        <f t="shared" si="236"/>
        <v>20.88</v>
      </c>
      <c r="Q3072" s="17" t="s">
        <v>8315</v>
      </c>
      <c r="R3072" t="s">
        <v>8355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5">
        <f t="shared" si="235"/>
        <v>60</v>
      </c>
      <c r="P3073">
        <f t="shared" si="236"/>
        <v>61.31</v>
      </c>
      <c r="Q3073" s="17" t="s">
        <v>8315</v>
      </c>
      <c r="R3073" t="s">
        <v>8355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5">
        <f t="shared" si="235"/>
        <v>0</v>
      </c>
      <c r="P3074">
        <f t="shared" si="236"/>
        <v>1</v>
      </c>
      <c r="Q3074" s="17" t="s">
        <v>8315</v>
      </c>
      <c r="R3074" t="s">
        <v>8355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5">
        <f t="shared" ref="O3075:O3138" si="240">ROUND(E3075/D3075*100,0)</f>
        <v>0</v>
      </c>
      <c r="P3075">
        <f t="shared" ref="P3075:P3138" si="241">IFERROR(ROUND(E3075/L3075,2),0)</f>
        <v>92.14</v>
      </c>
      <c r="Q3075" s="17" t="s">
        <v>8315</v>
      </c>
      <c r="R3075" t="s">
        <v>8355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5">
        <f t="shared" si="240"/>
        <v>0</v>
      </c>
      <c r="P3076">
        <f t="shared" si="241"/>
        <v>7.33</v>
      </c>
      <c r="Q3076" s="17" t="s">
        <v>8315</v>
      </c>
      <c r="R3076" t="s">
        <v>8355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5">
        <f t="shared" si="240"/>
        <v>9</v>
      </c>
      <c r="P3077">
        <f t="shared" si="241"/>
        <v>64.8</v>
      </c>
      <c r="Q3077" s="17" t="s">
        <v>8315</v>
      </c>
      <c r="R3077" t="s">
        <v>8355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5">
        <f t="shared" si="240"/>
        <v>15</v>
      </c>
      <c r="P3078">
        <f t="shared" si="241"/>
        <v>30.12</v>
      </c>
      <c r="Q3078" s="17" t="s">
        <v>8315</v>
      </c>
      <c r="R3078" t="s">
        <v>8355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5">
        <f t="shared" si="240"/>
        <v>0</v>
      </c>
      <c r="P3079">
        <f t="shared" si="241"/>
        <v>52.5</v>
      </c>
      <c r="Q3079" s="17" t="s">
        <v>8315</v>
      </c>
      <c r="R3079" t="s">
        <v>8355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5">
        <f t="shared" si="240"/>
        <v>0</v>
      </c>
      <c r="P3080">
        <f t="shared" si="241"/>
        <v>23.67</v>
      </c>
      <c r="Q3080" s="17" t="s">
        <v>8315</v>
      </c>
      <c r="R3080" t="s">
        <v>8355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5">
        <f t="shared" si="240"/>
        <v>1</v>
      </c>
      <c r="P3081">
        <f t="shared" si="241"/>
        <v>415.78</v>
      </c>
      <c r="Q3081" s="17" t="s">
        <v>8315</v>
      </c>
      <c r="R3081" t="s">
        <v>8355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5">
        <f t="shared" si="240"/>
        <v>0</v>
      </c>
      <c r="P3082">
        <f t="shared" si="241"/>
        <v>53.71</v>
      </c>
      <c r="Q3082" s="17" t="s">
        <v>8315</v>
      </c>
      <c r="R3082" t="s">
        <v>8355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5">
        <f t="shared" si="240"/>
        <v>0</v>
      </c>
      <c r="P3083">
        <f t="shared" si="241"/>
        <v>420.6</v>
      </c>
      <c r="Q3083" s="17" t="s">
        <v>8315</v>
      </c>
      <c r="R3083" t="s">
        <v>8355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5">
        <f t="shared" si="240"/>
        <v>0</v>
      </c>
      <c r="P3084">
        <f t="shared" si="241"/>
        <v>0</v>
      </c>
      <c r="Q3084" s="17" t="s">
        <v>8315</v>
      </c>
      <c r="R3084" t="s">
        <v>8355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5">
        <f t="shared" si="240"/>
        <v>0</v>
      </c>
      <c r="P3085">
        <f t="shared" si="241"/>
        <v>18.670000000000002</v>
      </c>
      <c r="Q3085" s="17" t="s">
        <v>8315</v>
      </c>
      <c r="R3085" t="s">
        <v>8355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5">
        <f t="shared" si="240"/>
        <v>12</v>
      </c>
      <c r="P3086">
        <f t="shared" si="241"/>
        <v>78.33</v>
      </c>
      <c r="Q3086" s="17" t="s">
        <v>8315</v>
      </c>
      <c r="R3086" t="s">
        <v>8355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5">
        <f t="shared" si="240"/>
        <v>2</v>
      </c>
      <c r="P3087">
        <f t="shared" si="241"/>
        <v>67.78</v>
      </c>
      <c r="Q3087" s="17" t="s">
        <v>8315</v>
      </c>
      <c r="R3087" t="s">
        <v>8355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5">
        <f t="shared" si="240"/>
        <v>0</v>
      </c>
      <c r="P3088">
        <f t="shared" si="241"/>
        <v>16.670000000000002</v>
      </c>
      <c r="Q3088" s="17" t="s">
        <v>8315</v>
      </c>
      <c r="R3088" t="s">
        <v>8355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5">
        <f t="shared" si="240"/>
        <v>1</v>
      </c>
      <c r="P3089">
        <f t="shared" si="241"/>
        <v>62.5</v>
      </c>
      <c r="Q3089" s="17" t="s">
        <v>8315</v>
      </c>
      <c r="R3089" t="s">
        <v>8355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5">
        <f t="shared" si="240"/>
        <v>0</v>
      </c>
      <c r="P3090">
        <f t="shared" si="241"/>
        <v>42</v>
      </c>
      <c r="Q3090" s="17" t="s">
        <v>8315</v>
      </c>
      <c r="R3090" t="s">
        <v>8355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5">
        <f t="shared" si="240"/>
        <v>23</v>
      </c>
      <c r="P3091">
        <f t="shared" si="241"/>
        <v>130.09</v>
      </c>
      <c r="Q3091" s="17" t="s">
        <v>8315</v>
      </c>
      <c r="R3091" t="s">
        <v>8355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5">
        <f t="shared" si="240"/>
        <v>5</v>
      </c>
      <c r="P3092">
        <f t="shared" si="241"/>
        <v>1270.22</v>
      </c>
      <c r="Q3092" s="17" t="s">
        <v>8315</v>
      </c>
      <c r="R3092" t="s">
        <v>8355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5">
        <f t="shared" si="240"/>
        <v>16</v>
      </c>
      <c r="P3093">
        <f t="shared" si="241"/>
        <v>88.44</v>
      </c>
      <c r="Q3093" s="17" t="s">
        <v>8315</v>
      </c>
      <c r="R3093" t="s">
        <v>8355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5">
        <f t="shared" si="240"/>
        <v>1</v>
      </c>
      <c r="P3094">
        <f t="shared" si="241"/>
        <v>56.34</v>
      </c>
      <c r="Q3094" s="17" t="s">
        <v>8315</v>
      </c>
      <c r="R3094" t="s">
        <v>8355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5">
        <f t="shared" si="240"/>
        <v>23</v>
      </c>
      <c r="P3095">
        <f t="shared" si="241"/>
        <v>53.53</v>
      </c>
      <c r="Q3095" s="17" t="s">
        <v>8315</v>
      </c>
      <c r="R3095" t="s">
        <v>8355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5">
        <f t="shared" si="240"/>
        <v>0</v>
      </c>
      <c r="P3096">
        <f t="shared" si="241"/>
        <v>25</v>
      </c>
      <c r="Q3096" s="17" t="s">
        <v>8315</v>
      </c>
      <c r="R3096" t="s">
        <v>8355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5">
        <f t="shared" si="240"/>
        <v>0</v>
      </c>
      <c r="P3097">
        <f t="shared" si="241"/>
        <v>50</v>
      </c>
      <c r="Q3097" s="17" t="s">
        <v>8315</v>
      </c>
      <c r="R3097" t="s">
        <v>8355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5">
        <f t="shared" si="240"/>
        <v>4</v>
      </c>
      <c r="P3098">
        <f t="shared" si="241"/>
        <v>56.79</v>
      </c>
      <c r="Q3098" s="17" t="s">
        <v>8315</v>
      </c>
      <c r="R3098" t="s">
        <v>8355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5">
        <f t="shared" si="240"/>
        <v>17</v>
      </c>
      <c r="P3099">
        <f t="shared" si="241"/>
        <v>40.83</v>
      </c>
      <c r="Q3099" s="17" t="s">
        <v>8315</v>
      </c>
      <c r="R3099" t="s">
        <v>8355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5">
        <f t="shared" si="240"/>
        <v>4</v>
      </c>
      <c r="P3100">
        <f t="shared" si="241"/>
        <v>65.11</v>
      </c>
      <c r="Q3100" s="17" t="s">
        <v>8315</v>
      </c>
      <c r="R3100" t="s">
        <v>8355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5">
        <f t="shared" si="240"/>
        <v>14</v>
      </c>
      <c r="P3101">
        <f t="shared" si="241"/>
        <v>55.6</v>
      </c>
      <c r="Q3101" s="17" t="s">
        <v>8315</v>
      </c>
      <c r="R3101" t="s">
        <v>8355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5">
        <f t="shared" si="240"/>
        <v>15</v>
      </c>
      <c r="P3102">
        <f t="shared" si="241"/>
        <v>140.54</v>
      </c>
      <c r="Q3102" s="17" t="s">
        <v>8315</v>
      </c>
      <c r="R3102" t="s">
        <v>8355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5">
        <f t="shared" si="240"/>
        <v>12</v>
      </c>
      <c r="P3103">
        <f t="shared" si="241"/>
        <v>25</v>
      </c>
      <c r="Q3103" s="17" t="s">
        <v>8315</v>
      </c>
      <c r="R3103" t="s">
        <v>8355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5">
        <f t="shared" si="240"/>
        <v>39</v>
      </c>
      <c r="P3104">
        <f t="shared" si="241"/>
        <v>69.53</v>
      </c>
      <c r="Q3104" s="17" t="s">
        <v>8315</v>
      </c>
      <c r="R3104" t="s">
        <v>8355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5">
        <f t="shared" si="240"/>
        <v>0</v>
      </c>
      <c r="P3105">
        <f t="shared" si="241"/>
        <v>5.5</v>
      </c>
      <c r="Q3105" s="17" t="s">
        <v>8315</v>
      </c>
      <c r="R3105" t="s">
        <v>8355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5">
        <f t="shared" si="240"/>
        <v>30</v>
      </c>
      <c r="P3106">
        <f t="shared" si="241"/>
        <v>237</v>
      </c>
      <c r="Q3106" s="17" t="s">
        <v>8315</v>
      </c>
      <c r="R3106" t="s">
        <v>8355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5">
        <f t="shared" si="240"/>
        <v>42</v>
      </c>
      <c r="P3107">
        <f t="shared" si="241"/>
        <v>79.87</v>
      </c>
      <c r="Q3107" s="17" t="s">
        <v>8315</v>
      </c>
      <c r="R3107" t="s">
        <v>8355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5">
        <f t="shared" si="240"/>
        <v>4</v>
      </c>
      <c r="P3108">
        <f t="shared" si="241"/>
        <v>10.25</v>
      </c>
      <c r="Q3108" s="17" t="s">
        <v>8315</v>
      </c>
      <c r="R3108" t="s">
        <v>8355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5">
        <f t="shared" si="240"/>
        <v>20</v>
      </c>
      <c r="P3109">
        <f t="shared" si="241"/>
        <v>272.58999999999997</v>
      </c>
      <c r="Q3109" s="17" t="s">
        <v>8315</v>
      </c>
      <c r="R3109" t="s">
        <v>8355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5">
        <f t="shared" si="240"/>
        <v>0</v>
      </c>
      <c r="P3110">
        <f t="shared" si="241"/>
        <v>13</v>
      </c>
      <c r="Q3110" s="17" t="s">
        <v>8315</v>
      </c>
      <c r="R3110" t="s">
        <v>8355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5">
        <f t="shared" si="240"/>
        <v>25</v>
      </c>
      <c r="P3111">
        <f t="shared" si="241"/>
        <v>58.18</v>
      </c>
      <c r="Q3111" s="17" t="s">
        <v>8315</v>
      </c>
      <c r="R3111" t="s">
        <v>8355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5">
        <f t="shared" si="240"/>
        <v>0</v>
      </c>
      <c r="P3112">
        <f t="shared" si="241"/>
        <v>10</v>
      </c>
      <c r="Q3112" s="17" t="s">
        <v>8315</v>
      </c>
      <c r="R3112" t="s">
        <v>8355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5">
        <f t="shared" si="240"/>
        <v>27</v>
      </c>
      <c r="P3113">
        <f t="shared" si="241"/>
        <v>70.11</v>
      </c>
      <c r="Q3113" s="17" t="s">
        <v>8315</v>
      </c>
      <c r="R3113" t="s">
        <v>8355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5">
        <f t="shared" si="240"/>
        <v>5</v>
      </c>
      <c r="P3114">
        <f t="shared" si="241"/>
        <v>57.89</v>
      </c>
      <c r="Q3114" s="17" t="s">
        <v>8315</v>
      </c>
      <c r="R3114" t="s">
        <v>8355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5">
        <f t="shared" si="240"/>
        <v>4</v>
      </c>
      <c r="P3115">
        <f t="shared" si="241"/>
        <v>125.27</v>
      </c>
      <c r="Q3115" s="17" t="s">
        <v>8315</v>
      </c>
      <c r="R3115" t="s">
        <v>8355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5">
        <f t="shared" si="240"/>
        <v>0</v>
      </c>
      <c r="P3116">
        <f t="shared" si="241"/>
        <v>0</v>
      </c>
      <c r="Q3116" s="17" t="s">
        <v>8315</v>
      </c>
      <c r="R3116" t="s">
        <v>8355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5">
        <f t="shared" si="240"/>
        <v>3</v>
      </c>
      <c r="P3117">
        <f t="shared" si="241"/>
        <v>300</v>
      </c>
      <c r="Q3117" s="17" t="s">
        <v>8315</v>
      </c>
      <c r="R3117" t="s">
        <v>8355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5">
        <f t="shared" si="240"/>
        <v>57</v>
      </c>
      <c r="P3118">
        <f t="shared" si="241"/>
        <v>43</v>
      </c>
      <c r="Q3118" s="17" t="s">
        <v>8315</v>
      </c>
      <c r="R3118" t="s">
        <v>8355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5">
        <f t="shared" si="240"/>
        <v>0</v>
      </c>
      <c r="P3119">
        <f t="shared" si="241"/>
        <v>1</v>
      </c>
      <c r="Q3119" s="17" t="s">
        <v>8315</v>
      </c>
      <c r="R3119" t="s">
        <v>8355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5">
        <f t="shared" si="240"/>
        <v>0</v>
      </c>
      <c r="P3120">
        <f t="shared" si="241"/>
        <v>775</v>
      </c>
      <c r="Q3120" s="17" t="s">
        <v>8315</v>
      </c>
      <c r="R3120" t="s">
        <v>8355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5">
        <f t="shared" si="240"/>
        <v>0</v>
      </c>
      <c r="P3121">
        <f t="shared" si="241"/>
        <v>5</v>
      </c>
      <c r="Q3121" s="17" t="s">
        <v>8315</v>
      </c>
      <c r="R3121" t="s">
        <v>8355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5">
        <f t="shared" si="240"/>
        <v>0</v>
      </c>
      <c r="P3122">
        <f t="shared" si="241"/>
        <v>12.8</v>
      </c>
      <c r="Q3122" s="17" t="s">
        <v>8315</v>
      </c>
      <c r="R3122" t="s">
        <v>8355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5">
        <f t="shared" si="240"/>
        <v>1</v>
      </c>
      <c r="P3123">
        <f t="shared" si="241"/>
        <v>10</v>
      </c>
      <c r="Q3123" s="17" t="s">
        <v>8315</v>
      </c>
      <c r="R3123" t="s">
        <v>8355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5">
        <f t="shared" si="240"/>
        <v>58</v>
      </c>
      <c r="P3124">
        <f t="shared" si="241"/>
        <v>58</v>
      </c>
      <c r="Q3124" s="17" t="s">
        <v>8315</v>
      </c>
      <c r="R3124" t="s">
        <v>8355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5">
        <f t="shared" si="240"/>
        <v>68</v>
      </c>
      <c r="P3125">
        <f t="shared" si="241"/>
        <v>244.8</v>
      </c>
      <c r="Q3125" s="17" t="s">
        <v>8315</v>
      </c>
      <c r="R3125" t="s">
        <v>8355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5">
        <f t="shared" si="240"/>
        <v>0</v>
      </c>
      <c r="P3126">
        <f t="shared" si="241"/>
        <v>6.5</v>
      </c>
      <c r="Q3126" s="17" t="s">
        <v>8315</v>
      </c>
      <c r="R3126" t="s">
        <v>8355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5">
        <f t="shared" si="240"/>
        <v>0</v>
      </c>
      <c r="P3127">
        <f t="shared" si="241"/>
        <v>0</v>
      </c>
      <c r="Q3127" s="17" t="s">
        <v>8315</v>
      </c>
      <c r="R3127" t="s">
        <v>8355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5">
        <f t="shared" si="240"/>
        <v>4</v>
      </c>
      <c r="P3128">
        <f t="shared" si="241"/>
        <v>61.18</v>
      </c>
      <c r="Q3128" s="17" t="s">
        <v>8315</v>
      </c>
      <c r="R3128" t="s">
        <v>8355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5">
        <f t="shared" si="240"/>
        <v>0</v>
      </c>
      <c r="P3129">
        <f t="shared" si="241"/>
        <v>0</v>
      </c>
      <c r="Q3129" s="17" t="s">
        <v>8315</v>
      </c>
      <c r="R3129" t="s">
        <v>8355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5">
        <f t="shared" si="240"/>
        <v>109</v>
      </c>
      <c r="P3130">
        <f t="shared" si="241"/>
        <v>139.24</v>
      </c>
      <c r="Q3130" s="17" t="s">
        <v>8315</v>
      </c>
      <c r="R3130" t="s">
        <v>8316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5">
        <f t="shared" si="240"/>
        <v>1</v>
      </c>
      <c r="P3131">
        <f t="shared" si="241"/>
        <v>10</v>
      </c>
      <c r="Q3131" s="17" t="s">
        <v>8315</v>
      </c>
      <c r="R3131" t="s">
        <v>8316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5">
        <f t="shared" si="240"/>
        <v>4</v>
      </c>
      <c r="P3132">
        <f t="shared" si="241"/>
        <v>93.75</v>
      </c>
      <c r="Q3132" s="17" t="s">
        <v>8315</v>
      </c>
      <c r="R3132" t="s">
        <v>8316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5">
        <f t="shared" si="240"/>
        <v>16</v>
      </c>
      <c r="P3133">
        <f t="shared" si="241"/>
        <v>53.75</v>
      </c>
      <c r="Q3133" s="17" t="s">
        <v>8315</v>
      </c>
      <c r="R3133" t="s">
        <v>8316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5">
        <f t="shared" si="240"/>
        <v>0</v>
      </c>
      <c r="P3134">
        <f t="shared" si="241"/>
        <v>10</v>
      </c>
      <c r="Q3134" s="17" t="s">
        <v>8315</v>
      </c>
      <c r="R3134" t="s">
        <v>8316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5">
        <f t="shared" si="240"/>
        <v>108</v>
      </c>
      <c r="P3135">
        <f t="shared" si="241"/>
        <v>33.75</v>
      </c>
      <c r="Q3135" s="17" t="s">
        <v>8315</v>
      </c>
      <c r="R3135" t="s">
        <v>8316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5">
        <f t="shared" si="240"/>
        <v>23</v>
      </c>
      <c r="P3136">
        <f t="shared" si="241"/>
        <v>18.75</v>
      </c>
      <c r="Q3136" s="17" t="s">
        <v>8315</v>
      </c>
      <c r="R3136" t="s">
        <v>8316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5">
        <f t="shared" si="240"/>
        <v>21</v>
      </c>
      <c r="P3137">
        <f t="shared" si="241"/>
        <v>23.14</v>
      </c>
      <c r="Q3137" s="17" t="s">
        <v>8315</v>
      </c>
      <c r="R3137" t="s">
        <v>8316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5">
        <f t="shared" si="240"/>
        <v>128</v>
      </c>
      <c r="P3138">
        <f t="shared" si="241"/>
        <v>29.05</v>
      </c>
      <c r="Q3138" s="17" t="s">
        <v>8315</v>
      </c>
      <c r="R3138" t="s">
        <v>8316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5">
        <f t="shared" ref="O3139:O3202" si="245">ROUND(E3139/D3139*100,0)</f>
        <v>3</v>
      </c>
      <c r="P3139">
        <f t="shared" ref="P3139:P3202" si="246">IFERROR(ROUND(E3139/L3139,2),0)</f>
        <v>50</v>
      </c>
      <c r="Q3139" s="17" t="s">
        <v>8315</v>
      </c>
      <c r="R3139" t="s">
        <v>8316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5">
        <f t="shared" si="245"/>
        <v>0</v>
      </c>
      <c r="P3140">
        <f t="shared" si="246"/>
        <v>0</v>
      </c>
      <c r="Q3140" s="17" t="s">
        <v>8315</v>
      </c>
      <c r="R3140" t="s">
        <v>8316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5">
        <f t="shared" si="245"/>
        <v>5</v>
      </c>
      <c r="P3141">
        <f t="shared" si="246"/>
        <v>450</v>
      </c>
      <c r="Q3141" s="17" t="s">
        <v>8315</v>
      </c>
      <c r="R3141" t="s">
        <v>8316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5">
        <f t="shared" si="245"/>
        <v>1</v>
      </c>
      <c r="P3142">
        <f t="shared" si="246"/>
        <v>24</v>
      </c>
      <c r="Q3142" s="17" t="s">
        <v>8315</v>
      </c>
      <c r="R3142" t="s">
        <v>8316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5">
        <f t="shared" si="245"/>
        <v>52</v>
      </c>
      <c r="P3143">
        <f t="shared" si="246"/>
        <v>32.25</v>
      </c>
      <c r="Q3143" s="17" t="s">
        <v>8315</v>
      </c>
      <c r="R3143" t="s">
        <v>8316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5">
        <f t="shared" si="245"/>
        <v>2</v>
      </c>
      <c r="P3144">
        <f t="shared" si="246"/>
        <v>15</v>
      </c>
      <c r="Q3144" s="17" t="s">
        <v>8315</v>
      </c>
      <c r="R3144" t="s">
        <v>8316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5">
        <f t="shared" si="245"/>
        <v>0</v>
      </c>
      <c r="P3145">
        <f t="shared" si="246"/>
        <v>0</v>
      </c>
      <c r="Q3145" s="17" t="s">
        <v>8315</v>
      </c>
      <c r="R3145" t="s">
        <v>8316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5">
        <f t="shared" si="245"/>
        <v>75</v>
      </c>
      <c r="P3146">
        <f t="shared" si="246"/>
        <v>251.33</v>
      </c>
      <c r="Q3146" s="17" t="s">
        <v>8315</v>
      </c>
      <c r="R3146" t="s">
        <v>8316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5">
        <f t="shared" si="245"/>
        <v>0</v>
      </c>
      <c r="P3147">
        <f t="shared" si="246"/>
        <v>0</v>
      </c>
      <c r="Q3147" s="17" t="s">
        <v>8315</v>
      </c>
      <c r="R3147" t="s">
        <v>8316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5">
        <f t="shared" si="245"/>
        <v>11</v>
      </c>
      <c r="P3148">
        <f t="shared" si="246"/>
        <v>437.5</v>
      </c>
      <c r="Q3148" s="17" t="s">
        <v>8315</v>
      </c>
      <c r="R3148" t="s">
        <v>8316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5">
        <f t="shared" si="245"/>
        <v>118</v>
      </c>
      <c r="P3149">
        <f t="shared" si="246"/>
        <v>110.35</v>
      </c>
      <c r="Q3149" s="17" t="s">
        <v>8315</v>
      </c>
      <c r="R3149" t="s">
        <v>8316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5">
        <f t="shared" si="245"/>
        <v>131</v>
      </c>
      <c r="P3150">
        <f t="shared" si="246"/>
        <v>41.42</v>
      </c>
      <c r="Q3150" s="17" t="s">
        <v>8315</v>
      </c>
      <c r="R3150" t="s">
        <v>8316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5">
        <f t="shared" si="245"/>
        <v>104</v>
      </c>
      <c r="P3151">
        <f t="shared" si="246"/>
        <v>52</v>
      </c>
      <c r="Q3151" s="17" t="s">
        <v>8315</v>
      </c>
      <c r="R3151" t="s">
        <v>8316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5">
        <f t="shared" si="245"/>
        <v>101</v>
      </c>
      <c r="P3152">
        <f t="shared" si="246"/>
        <v>33.99</v>
      </c>
      <c r="Q3152" s="17" t="s">
        <v>8315</v>
      </c>
      <c r="R3152" t="s">
        <v>8316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5">
        <f t="shared" si="245"/>
        <v>100</v>
      </c>
      <c r="P3153">
        <f t="shared" si="246"/>
        <v>103.35</v>
      </c>
      <c r="Q3153" s="17" t="s">
        <v>8315</v>
      </c>
      <c r="R3153" t="s">
        <v>8316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5">
        <f t="shared" si="245"/>
        <v>106</v>
      </c>
      <c r="P3154">
        <f t="shared" si="246"/>
        <v>34.79</v>
      </c>
      <c r="Q3154" s="17" t="s">
        <v>8315</v>
      </c>
      <c r="R3154" t="s">
        <v>8316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5">
        <f t="shared" si="245"/>
        <v>336</v>
      </c>
      <c r="P3155">
        <f t="shared" si="246"/>
        <v>41.77</v>
      </c>
      <c r="Q3155" s="17" t="s">
        <v>8315</v>
      </c>
      <c r="R3155" t="s">
        <v>8316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5">
        <f t="shared" si="245"/>
        <v>113</v>
      </c>
      <c r="P3156">
        <f t="shared" si="246"/>
        <v>64.27</v>
      </c>
      <c r="Q3156" s="17" t="s">
        <v>8315</v>
      </c>
      <c r="R3156" t="s">
        <v>8316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5">
        <f t="shared" si="245"/>
        <v>189</v>
      </c>
      <c r="P3157">
        <f t="shared" si="246"/>
        <v>31.21</v>
      </c>
      <c r="Q3157" s="17" t="s">
        <v>8315</v>
      </c>
      <c r="R3157" t="s">
        <v>8316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5">
        <f t="shared" si="245"/>
        <v>102</v>
      </c>
      <c r="P3158">
        <f t="shared" si="246"/>
        <v>62.92</v>
      </c>
      <c r="Q3158" s="17" t="s">
        <v>8315</v>
      </c>
      <c r="R3158" t="s">
        <v>8316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5">
        <f t="shared" si="245"/>
        <v>101</v>
      </c>
      <c r="P3159">
        <f t="shared" si="246"/>
        <v>98.54</v>
      </c>
      <c r="Q3159" s="17" t="s">
        <v>8315</v>
      </c>
      <c r="R3159" t="s">
        <v>8316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5">
        <f t="shared" si="245"/>
        <v>114</v>
      </c>
      <c r="P3160">
        <f t="shared" si="246"/>
        <v>82.61</v>
      </c>
      <c r="Q3160" s="17" t="s">
        <v>8315</v>
      </c>
      <c r="R3160" t="s">
        <v>8316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5">
        <f t="shared" si="245"/>
        <v>133</v>
      </c>
      <c r="P3161">
        <f t="shared" si="246"/>
        <v>38.5</v>
      </c>
      <c r="Q3161" s="17" t="s">
        <v>8315</v>
      </c>
      <c r="R3161" t="s">
        <v>8316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5">
        <f t="shared" si="245"/>
        <v>102</v>
      </c>
      <c r="P3162">
        <f t="shared" si="246"/>
        <v>80.16</v>
      </c>
      <c r="Q3162" s="17" t="s">
        <v>8315</v>
      </c>
      <c r="R3162" t="s">
        <v>8316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5">
        <f t="shared" si="245"/>
        <v>105</v>
      </c>
      <c r="P3163">
        <f t="shared" si="246"/>
        <v>28.41</v>
      </c>
      <c r="Q3163" s="17" t="s">
        <v>8315</v>
      </c>
      <c r="R3163" t="s">
        <v>8316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5">
        <f t="shared" si="245"/>
        <v>127</v>
      </c>
      <c r="P3164">
        <f t="shared" si="246"/>
        <v>80.73</v>
      </c>
      <c r="Q3164" s="17" t="s">
        <v>8315</v>
      </c>
      <c r="R3164" t="s">
        <v>8316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5">
        <f t="shared" si="245"/>
        <v>111</v>
      </c>
      <c r="P3165">
        <f t="shared" si="246"/>
        <v>200.69</v>
      </c>
      <c r="Q3165" s="17" t="s">
        <v>8315</v>
      </c>
      <c r="R3165" t="s">
        <v>8316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5">
        <f t="shared" si="245"/>
        <v>107</v>
      </c>
      <c r="P3166">
        <f t="shared" si="246"/>
        <v>37.590000000000003</v>
      </c>
      <c r="Q3166" s="17" t="s">
        <v>8315</v>
      </c>
      <c r="R3166" t="s">
        <v>8316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5">
        <f t="shared" si="245"/>
        <v>163</v>
      </c>
      <c r="P3167">
        <f t="shared" si="246"/>
        <v>58.1</v>
      </c>
      <c r="Q3167" s="17" t="s">
        <v>8315</v>
      </c>
      <c r="R3167" t="s">
        <v>8316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5">
        <f t="shared" si="245"/>
        <v>160</v>
      </c>
      <c r="P3168">
        <f t="shared" si="246"/>
        <v>60.3</v>
      </c>
      <c r="Q3168" s="17" t="s">
        <v>8315</v>
      </c>
      <c r="R3168" t="s">
        <v>8316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5">
        <f t="shared" si="245"/>
        <v>116</v>
      </c>
      <c r="P3169">
        <f t="shared" si="246"/>
        <v>63.36</v>
      </c>
      <c r="Q3169" s="17" t="s">
        <v>8315</v>
      </c>
      <c r="R3169" t="s">
        <v>8316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5">
        <f t="shared" si="245"/>
        <v>124</v>
      </c>
      <c r="P3170">
        <f t="shared" si="246"/>
        <v>50.9</v>
      </c>
      <c r="Q3170" s="17" t="s">
        <v>8315</v>
      </c>
      <c r="R3170" t="s">
        <v>8316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5">
        <f t="shared" si="245"/>
        <v>103</v>
      </c>
      <c r="P3171">
        <f t="shared" si="246"/>
        <v>100.5</v>
      </c>
      <c r="Q3171" s="17" t="s">
        <v>8315</v>
      </c>
      <c r="R3171" t="s">
        <v>8316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5">
        <f t="shared" si="245"/>
        <v>112</v>
      </c>
      <c r="P3172">
        <f t="shared" si="246"/>
        <v>31.62</v>
      </c>
      <c r="Q3172" s="17" t="s">
        <v>8315</v>
      </c>
      <c r="R3172" t="s">
        <v>8316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5">
        <f t="shared" si="245"/>
        <v>109</v>
      </c>
      <c r="P3173">
        <f t="shared" si="246"/>
        <v>65.099999999999994</v>
      </c>
      <c r="Q3173" s="17" t="s">
        <v>8315</v>
      </c>
      <c r="R3173" t="s">
        <v>8316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5">
        <f t="shared" si="245"/>
        <v>115</v>
      </c>
      <c r="P3174">
        <f t="shared" si="246"/>
        <v>79.31</v>
      </c>
      <c r="Q3174" s="17" t="s">
        <v>8315</v>
      </c>
      <c r="R3174" t="s">
        <v>8316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5">
        <f t="shared" si="245"/>
        <v>103</v>
      </c>
      <c r="P3175">
        <f t="shared" si="246"/>
        <v>139.19</v>
      </c>
      <c r="Q3175" s="17" t="s">
        <v>8315</v>
      </c>
      <c r="R3175" t="s">
        <v>8316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5">
        <f t="shared" si="245"/>
        <v>101</v>
      </c>
      <c r="P3176">
        <f t="shared" si="246"/>
        <v>131.91</v>
      </c>
      <c r="Q3176" s="17" t="s">
        <v>8315</v>
      </c>
      <c r="R3176" t="s">
        <v>8316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5">
        <f t="shared" si="245"/>
        <v>110</v>
      </c>
      <c r="P3177">
        <f t="shared" si="246"/>
        <v>91.3</v>
      </c>
      <c r="Q3177" s="17" t="s">
        <v>8315</v>
      </c>
      <c r="R3177" t="s">
        <v>8316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5">
        <f t="shared" si="245"/>
        <v>115</v>
      </c>
      <c r="P3178">
        <f t="shared" si="246"/>
        <v>39.67</v>
      </c>
      <c r="Q3178" s="17" t="s">
        <v>8315</v>
      </c>
      <c r="R3178" t="s">
        <v>8316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5">
        <f t="shared" si="245"/>
        <v>117</v>
      </c>
      <c r="P3179">
        <f t="shared" si="246"/>
        <v>57.55</v>
      </c>
      <c r="Q3179" s="17" t="s">
        <v>8315</v>
      </c>
      <c r="R3179" t="s">
        <v>8316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5">
        <f t="shared" si="245"/>
        <v>172</v>
      </c>
      <c r="P3180">
        <f t="shared" si="246"/>
        <v>33.03</v>
      </c>
      <c r="Q3180" s="17" t="s">
        <v>8315</v>
      </c>
      <c r="R3180" t="s">
        <v>8316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5">
        <f t="shared" si="245"/>
        <v>114</v>
      </c>
      <c r="P3181">
        <f t="shared" si="246"/>
        <v>77.34</v>
      </c>
      <c r="Q3181" s="17" t="s">
        <v>8315</v>
      </c>
      <c r="R3181" t="s">
        <v>8316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5">
        <f t="shared" si="245"/>
        <v>120</v>
      </c>
      <c r="P3182">
        <f t="shared" si="246"/>
        <v>31.93</v>
      </c>
      <c r="Q3182" s="17" t="s">
        <v>8315</v>
      </c>
      <c r="R3182" t="s">
        <v>8316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5">
        <f t="shared" si="245"/>
        <v>109</v>
      </c>
      <c r="P3183">
        <f t="shared" si="246"/>
        <v>36.33</v>
      </c>
      <c r="Q3183" s="17" t="s">
        <v>8315</v>
      </c>
      <c r="R3183" t="s">
        <v>8316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5">
        <f t="shared" si="245"/>
        <v>101</v>
      </c>
      <c r="P3184">
        <f t="shared" si="246"/>
        <v>46.77</v>
      </c>
      <c r="Q3184" s="17" t="s">
        <v>8315</v>
      </c>
      <c r="R3184" t="s">
        <v>8316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5">
        <f t="shared" si="245"/>
        <v>109</v>
      </c>
      <c r="P3185">
        <f t="shared" si="246"/>
        <v>40.07</v>
      </c>
      <c r="Q3185" s="17" t="s">
        <v>8315</v>
      </c>
      <c r="R3185" t="s">
        <v>8316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5">
        <f t="shared" si="245"/>
        <v>107</v>
      </c>
      <c r="P3186">
        <f t="shared" si="246"/>
        <v>100.22</v>
      </c>
      <c r="Q3186" s="17" t="s">
        <v>8315</v>
      </c>
      <c r="R3186" t="s">
        <v>8316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5">
        <f t="shared" si="245"/>
        <v>100</v>
      </c>
      <c r="P3187">
        <f t="shared" si="246"/>
        <v>41.67</v>
      </c>
      <c r="Q3187" s="17" t="s">
        <v>8315</v>
      </c>
      <c r="R3187" t="s">
        <v>8316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5">
        <f t="shared" si="245"/>
        <v>102</v>
      </c>
      <c r="P3188">
        <f t="shared" si="246"/>
        <v>46.71</v>
      </c>
      <c r="Q3188" s="17" t="s">
        <v>8315</v>
      </c>
      <c r="R3188" t="s">
        <v>8316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5">
        <f t="shared" si="245"/>
        <v>116</v>
      </c>
      <c r="P3189">
        <f t="shared" si="246"/>
        <v>71.489999999999995</v>
      </c>
      <c r="Q3189" s="17" t="s">
        <v>8315</v>
      </c>
      <c r="R3189" t="s">
        <v>8316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5">
        <f t="shared" si="245"/>
        <v>65</v>
      </c>
      <c r="P3190">
        <f t="shared" si="246"/>
        <v>14.44</v>
      </c>
      <c r="Q3190" s="17" t="s">
        <v>8315</v>
      </c>
      <c r="R3190" t="s">
        <v>8357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5">
        <f t="shared" si="245"/>
        <v>12</v>
      </c>
      <c r="P3191">
        <f t="shared" si="246"/>
        <v>356.84</v>
      </c>
      <c r="Q3191" s="17" t="s">
        <v>8315</v>
      </c>
      <c r="R3191" t="s">
        <v>8357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5">
        <f t="shared" si="245"/>
        <v>0</v>
      </c>
      <c r="P3192">
        <f t="shared" si="246"/>
        <v>0</v>
      </c>
      <c r="Q3192" s="17" t="s">
        <v>8315</v>
      </c>
      <c r="R3192" t="s">
        <v>8357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5">
        <f t="shared" si="245"/>
        <v>4</v>
      </c>
      <c r="P3193">
        <f t="shared" si="246"/>
        <v>37.75</v>
      </c>
      <c r="Q3193" s="17" t="s">
        <v>8315</v>
      </c>
      <c r="R3193" t="s">
        <v>8357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5">
        <f t="shared" si="245"/>
        <v>1</v>
      </c>
      <c r="P3194">
        <f t="shared" si="246"/>
        <v>12.75</v>
      </c>
      <c r="Q3194" s="17" t="s">
        <v>8315</v>
      </c>
      <c r="R3194" t="s">
        <v>8357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5">
        <f t="shared" si="245"/>
        <v>12</v>
      </c>
      <c r="P3195">
        <f t="shared" si="246"/>
        <v>24.46</v>
      </c>
      <c r="Q3195" s="17" t="s">
        <v>8315</v>
      </c>
      <c r="R3195" t="s">
        <v>8357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5">
        <f t="shared" si="245"/>
        <v>0</v>
      </c>
      <c r="P3196">
        <f t="shared" si="246"/>
        <v>0</v>
      </c>
      <c r="Q3196" s="17" t="s">
        <v>8315</v>
      </c>
      <c r="R3196" t="s">
        <v>8357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5">
        <f t="shared" si="245"/>
        <v>59</v>
      </c>
      <c r="P3197">
        <f t="shared" si="246"/>
        <v>53.08</v>
      </c>
      <c r="Q3197" s="17" t="s">
        <v>8315</v>
      </c>
      <c r="R3197" t="s">
        <v>8357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5">
        <f t="shared" si="245"/>
        <v>0</v>
      </c>
      <c r="P3198">
        <f t="shared" si="246"/>
        <v>300</v>
      </c>
      <c r="Q3198" s="17" t="s">
        <v>8315</v>
      </c>
      <c r="R3198" t="s">
        <v>8357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5">
        <f t="shared" si="245"/>
        <v>11</v>
      </c>
      <c r="P3199">
        <f t="shared" si="246"/>
        <v>286.25</v>
      </c>
      <c r="Q3199" s="17" t="s">
        <v>8315</v>
      </c>
      <c r="R3199" t="s">
        <v>8357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5">
        <f t="shared" si="245"/>
        <v>0</v>
      </c>
      <c r="P3200">
        <f t="shared" si="246"/>
        <v>36.67</v>
      </c>
      <c r="Q3200" s="17" t="s">
        <v>8315</v>
      </c>
      <c r="R3200" t="s">
        <v>8357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5">
        <f t="shared" si="245"/>
        <v>52</v>
      </c>
      <c r="P3201">
        <f t="shared" si="246"/>
        <v>49.21</v>
      </c>
      <c r="Q3201" s="17" t="s">
        <v>8315</v>
      </c>
      <c r="R3201" t="s">
        <v>8357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5">
        <f t="shared" si="245"/>
        <v>0</v>
      </c>
      <c r="P3202">
        <f t="shared" si="246"/>
        <v>1</v>
      </c>
      <c r="Q3202" s="17" t="s">
        <v>8315</v>
      </c>
      <c r="R3202" t="s">
        <v>8357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5">
        <f t="shared" ref="O3203:O3266" si="250">ROUND(E3203/D3203*100,0)</f>
        <v>1</v>
      </c>
      <c r="P3203">
        <f t="shared" ref="P3203:P3266" si="251">IFERROR(ROUND(E3203/L3203,2),0)</f>
        <v>12.5</v>
      </c>
      <c r="Q3203" s="17" t="s">
        <v>8315</v>
      </c>
      <c r="R3203" t="s">
        <v>8357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5">
        <f t="shared" si="250"/>
        <v>55</v>
      </c>
      <c r="P3204">
        <f t="shared" si="251"/>
        <v>109.04</v>
      </c>
      <c r="Q3204" s="17" t="s">
        <v>8315</v>
      </c>
      <c r="R3204" t="s">
        <v>8357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5">
        <f t="shared" si="250"/>
        <v>25</v>
      </c>
      <c r="P3205">
        <f t="shared" si="251"/>
        <v>41.67</v>
      </c>
      <c r="Q3205" s="17" t="s">
        <v>8315</v>
      </c>
      <c r="R3205" t="s">
        <v>8357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5">
        <f t="shared" si="250"/>
        <v>0</v>
      </c>
      <c r="P3206">
        <f t="shared" si="251"/>
        <v>0</v>
      </c>
      <c r="Q3206" s="17" t="s">
        <v>8315</v>
      </c>
      <c r="R3206" t="s">
        <v>8357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5">
        <f t="shared" si="250"/>
        <v>3</v>
      </c>
      <c r="P3207">
        <f t="shared" si="251"/>
        <v>22.75</v>
      </c>
      <c r="Q3207" s="17" t="s">
        <v>8315</v>
      </c>
      <c r="R3207" t="s">
        <v>8357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5">
        <f t="shared" si="250"/>
        <v>0</v>
      </c>
      <c r="P3208">
        <f t="shared" si="251"/>
        <v>0</v>
      </c>
      <c r="Q3208" s="17" t="s">
        <v>8315</v>
      </c>
      <c r="R3208" t="s">
        <v>8357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5">
        <f t="shared" si="250"/>
        <v>46</v>
      </c>
      <c r="P3209">
        <f t="shared" si="251"/>
        <v>70.83</v>
      </c>
      <c r="Q3209" s="17" t="s">
        <v>8315</v>
      </c>
      <c r="R3209" t="s">
        <v>8357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5">
        <f t="shared" si="250"/>
        <v>104</v>
      </c>
      <c r="P3210">
        <f t="shared" si="251"/>
        <v>63.11</v>
      </c>
      <c r="Q3210" s="17" t="s">
        <v>8315</v>
      </c>
      <c r="R3210" t="s">
        <v>8316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5">
        <f t="shared" si="250"/>
        <v>119</v>
      </c>
      <c r="P3211">
        <f t="shared" si="251"/>
        <v>50.16</v>
      </c>
      <c r="Q3211" s="17" t="s">
        <v>8315</v>
      </c>
      <c r="R3211" t="s">
        <v>8316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5">
        <f t="shared" si="250"/>
        <v>126</v>
      </c>
      <c r="P3212">
        <f t="shared" si="251"/>
        <v>62.88</v>
      </c>
      <c r="Q3212" s="17" t="s">
        <v>8315</v>
      </c>
      <c r="R3212" t="s">
        <v>8316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5">
        <f t="shared" si="250"/>
        <v>120</v>
      </c>
      <c r="P3213">
        <f t="shared" si="251"/>
        <v>85.53</v>
      </c>
      <c r="Q3213" s="17" t="s">
        <v>8315</v>
      </c>
      <c r="R3213" t="s">
        <v>8316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5">
        <f t="shared" si="250"/>
        <v>126</v>
      </c>
      <c r="P3214">
        <f t="shared" si="251"/>
        <v>53.72</v>
      </c>
      <c r="Q3214" s="17" t="s">
        <v>8315</v>
      </c>
      <c r="R3214" t="s">
        <v>8316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5">
        <f t="shared" si="250"/>
        <v>100</v>
      </c>
      <c r="P3215">
        <f t="shared" si="251"/>
        <v>127.81</v>
      </c>
      <c r="Q3215" s="17" t="s">
        <v>8315</v>
      </c>
      <c r="R3215" t="s">
        <v>8316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5">
        <f t="shared" si="250"/>
        <v>102</v>
      </c>
      <c r="P3216">
        <f t="shared" si="251"/>
        <v>106.57</v>
      </c>
      <c r="Q3216" s="17" t="s">
        <v>8315</v>
      </c>
      <c r="R3216" t="s">
        <v>8316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5">
        <f t="shared" si="250"/>
        <v>100</v>
      </c>
      <c r="P3217">
        <f t="shared" si="251"/>
        <v>262.11</v>
      </c>
      <c r="Q3217" s="17" t="s">
        <v>8315</v>
      </c>
      <c r="R3217" t="s">
        <v>8316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5">
        <f t="shared" si="250"/>
        <v>100</v>
      </c>
      <c r="P3218">
        <f t="shared" si="251"/>
        <v>57.17</v>
      </c>
      <c r="Q3218" s="17" t="s">
        <v>8315</v>
      </c>
      <c r="R3218" t="s">
        <v>8316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5">
        <f t="shared" si="250"/>
        <v>116</v>
      </c>
      <c r="P3219">
        <f t="shared" si="251"/>
        <v>50.2</v>
      </c>
      <c r="Q3219" s="17" t="s">
        <v>8315</v>
      </c>
      <c r="R3219" t="s">
        <v>8316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5">
        <f t="shared" si="250"/>
        <v>102</v>
      </c>
      <c r="P3220">
        <f t="shared" si="251"/>
        <v>66.59</v>
      </c>
      <c r="Q3220" s="17" t="s">
        <v>8315</v>
      </c>
      <c r="R3220" t="s">
        <v>8316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5">
        <f t="shared" si="250"/>
        <v>100</v>
      </c>
      <c r="P3221">
        <f t="shared" si="251"/>
        <v>168.25</v>
      </c>
      <c r="Q3221" s="17" t="s">
        <v>8315</v>
      </c>
      <c r="R3221" t="s">
        <v>8316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5">
        <f t="shared" si="250"/>
        <v>101</v>
      </c>
      <c r="P3222">
        <f t="shared" si="251"/>
        <v>256.37</v>
      </c>
      <c r="Q3222" s="17" t="s">
        <v>8315</v>
      </c>
      <c r="R3222" t="s">
        <v>8316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5">
        <f t="shared" si="250"/>
        <v>103</v>
      </c>
      <c r="P3223">
        <f t="shared" si="251"/>
        <v>36.61</v>
      </c>
      <c r="Q3223" s="17" t="s">
        <v>8315</v>
      </c>
      <c r="R3223" t="s">
        <v>8316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5">
        <f t="shared" si="250"/>
        <v>125</v>
      </c>
      <c r="P3224">
        <f t="shared" si="251"/>
        <v>37.14</v>
      </c>
      <c r="Q3224" s="17" t="s">
        <v>8315</v>
      </c>
      <c r="R3224" t="s">
        <v>8316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5">
        <f t="shared" si="250"/>
        <v>110</v>
      </c>
      <c r="P3225">
        <f t="shared" si="251"/>
        <v>45.88</v>
      </c>
      <c r="Q3225" s="17" t="s">
        <v>8315</v>
      </c>
      <c r="R3225" t="s">
        <v>8316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5">
        <f t="shared" si="250"/>
        <v>102</v>
      </c>
      <c r="P3226">
        <f t="shared" si="251"/>
        <v>141.71</v>
      </c>
      <c r="Q3226" s="17" t="s">
        <v>8315</v>
      </c>
      <c r="R3226" t="s">
        <v>8316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5">
        <f t="shared" si="250"/>
        <v>102</v>
      </c>
      <c r="P3227">
        <f t="shared" si="251"/>
        <v>52.49</v>
      </c>
      <c r="Q3227" s="17" t="s">
        <v>8315</v>
      </c>
      <c r="R3227" t="s">
        <v>8316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5">
        <f t="shared" si="250"/>
        <v>104</v>
      </c>
      <c r="P3228">
        <f t="shared" si="251"/>
        <v>59.52</v>
      </c>
      <c r="Q3228" s="17" t="s">
        <v>8315</v>
      </c>
      <c r="R3228" t="s">
        <v>8316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5">
        <f t="shared" si="250"/>
        <v>125</v>
      </c>
      <c r="P3229">
        <f t="shared" si="251"/>
        <v>50</v>
      </c>
      <c r="Q3229" s="17" t="s">
        <v>8315</v>
      </c>
      <c r="R3229" t="s">
        <v>8316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5">
        <f t="shared" si="250"/>
        <v>102</v>
      </c>
      <c r="P3230">
        <f t="shared" si="251"/>
        <v>193.62</v>
      </c>
      <c r="Q3230" s="17" t="s">
        <v>8315</v>
      </c>
      <c r="R3230" t="s">
        <v>8316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5">
        <f t="shared" si="250"/>
        <v>108</v>
      </c>
      <c r="P3231">
        <f t="shared" si="251"/>
        <v>106.8</v>
      </c>
      <c r="Q3231" s="17" t="s">
        <v>8315</v>
      </c>
      <c r="R3231" t="s">
        <v>8316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5">
        <f t="shared" si="250"/>
        <v>110</v>
      </c>
      <c r="P3232">
        <f t="shared" si="251"/>
        <v>77.22</v>
      </c>
      <c r="Q3232" s="17" t="s">
        <v>8315</v>
      </c>
      <c r="R3232" t="s">
        <v>8316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5">
        <f t="shared" si="250"/>
        <v>161</v>
      </c>
      <c r="P3233">
        <f t="shared" si="251"/>
        <v>57.5</v>
      </c>
      <c r="Q3233" s="17" t="s">
        <v>8315</v>
      </c>
      <c r="R3233" t="s">
        <v>8316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5">
        <f t="shared" si="250"/>
        <v>131</v>
      </c>
      <c r="P3234">
        <f t="shared" si="251"/>
        <v>50.46</v>
      </c>
      <c r="Q3234" s="17" t="s">
        <v>8315</v>
      </c>
      <c r="R3234" t="s">
        <v>8316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5">
        <f t="shared" si="250"/>
        <v>119</v>
      </c>
      <c r="P3235">
        <f t="shared" si="251"/>
        <v>97.38</v>
      </c>
      <c r="Q3235" s="17" t="s">
        <v>8315</v>
      </c>
      <c r="R3235" t="s">
        <v>8316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5">
        <f t="shared" si="250"/>
        <v>100</v>
      </c>
      <c r="P3236">
        <f t="shared" si="251"/>
        <v>34.92</v>
      </c>
      <c r="Q3236" s="17" t="s">
        <v>8315</v>
      </c>
      <c r="R3236" t="s">
        <v>8316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5">
        <f t="shared" si="250"/>
        <v>103</v>
      </c>
      <c r="P3237">
        <f t="shared" si="251"/>
        <v>85.53</v>
      </c>
      <c r="Q3237" s="17" t="s">
        <v>8315</v>
      </c>
      <c r="R3237" t="s">
        <v>8316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5">
        <f t="shared" si="250"/>
        <v>101</v>
      </c>
      <c r="P3238">
        <f t="shared" si="251"/>
        <v>182.91</v>
      </c>
      <c r="Q3238" s="17" t="s">
        <v>8315</v>
      </c>
      <c r="R3238" t="s">
        <v>8316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5">
        <f t="shared" si="250"/>
        <v>101</v>
      </c>
      <c r="P3239">
        <f t="shared" si="251"/>
        <v>131.13999999999999</v>
      </c>
      <c r="Q3239" s="17" t="s">
        <v>8315</v>
      </c>
      <c r="R3239" t="s">
        <v>8316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5">
        <f t="shared" si="250"/>
        <v>112</v>
      </c>
      <c r="P3240">
        <f t="shared" si="251"/>
        <v>39.81</v>
      </c>
      <c r="Q3240" s="17" t="s">
        <v>8315</v>
      </c>
      <c r="R3240" t="s">
        <v>8316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5">
        <f t="shared" si="250"/>
        <v>106</v>
      </c>
      <c r="P3241">
        <f t="shared" si="251"/>
        <v>59.7</v>
      </c>
      <c r="Q3241" s="17" t="s">
        <v>8315</v>
      </c>
      <c r="R3241" t="s">
        <v>8316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5">
        <f t="shared" si="250"/>
        <v>101</v>
      </c>
      <c r="P3242">
        <f t="shared" si="251"/>
        <v>88.74</v>
      </c>
      <c r="Q3242" s="17" t="s">
        <v>8315</v>
      </c>
      <c r="R3242" t="s">
        <v>8316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5">
        <f t="shared" si="250"/>
        <v>115</v>
      </c>
      <c r="P3243">
        <f t="shared" si="251"/>
        <v>58.69</v>
      </c>
      <c r="Q3243" s="17" t="s">
        <v>8315</v>
      </c>
      <c r="R3243" t="s">
        <v>8316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5">
        <f t="shared" si="250"/>
        <v>127</v>
      </c>
      <c r="P3244">
        <f t="shared" si="251"/>
        <v>69.569999999999993</v>
      </c>
      <c r="Q3244" s="17" t="s">
        <v>8315</v>
      </c>
      <c r="R3244" t="s">
        <v>8316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5">
        <f t="shared" si="250"/>
        <v>103</v>
      </c>
      <c r="P3245">
        <f t="shared" si="251"/>
        <v>115.87</v>
      </c>
      <c r="Q3245" s="17" t="s">
        <v>8315</v>
      </c>
      <c r="R3245" t="s">
        <v>8316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5">
        <f t="shared" si="250"/>
        <v>103</v>
      </c>
      <c r="P3246">
        <f t="shared" si="251"/>
        <v>23.87</v>
      </c>
      <c r="Q3246" s="17" t="s">
        <v>8315</v>
      </c>
      <c r="R3246" t="s">
        <v>8316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5">
        <f t="shared" si="250"/>
        <v>104</v>
      </c>
      <c r="P3247">
        <f t="shared" si="251"/>
        <v>81.13</v>
      </c>
      <c r="Q3247" s="17" t="s">
        <v>8315</v>
      </c>
      <c r="R3247" t="s">
        <v>8316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5">
        <f t="shared" si="250"/>
        <v>111</v>
      </c>
      <c r="P3248">
        <f t="shared" si="251"/>
        <v>57.63</v>
      </c>
      <c r="Q3248" s="17" t="s">
        <v>8315</v>
      </c>
      <c r="R3248" t="s">
        <v>8316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5">
        <f t="shared" si="250"/>
        <v>106</v>
      </c>
      <c r="P3249">
        <f t="shared" si="251"/>
        <v>46.43</v>
      </c>
      <c r="Q3249" s="17" t="s">
        <v>8315</v>
      </c>
      <c r="R3249" t="s">
        <v>8316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5">
        <f t="shared" si="250"/>
        <v>101</v>
      </c>
      <c r="P3250">
        <f t="shared" si="251"/>
        <v>60.48</v>
      </c>
      <c r="Q3250" s="17" t="s">
        <v>8315</v>
      </c>
      <c r="R3250" t="s">
        <v>8316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5">
        <f t="shared" si="250"/>
        <v>105</v>
      </c>
      <c r="P3251">
        <f t="shared" si="251"/>
        <v>65.58</v>
      </c>
      <c r="Q3251" s="17" t="s">
        <v>8315</v>
      </c>
      <c r="R3251" t="s">
        <v>8316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5">
        <f t="shared" si="250"/>
        <v>102</v>
      </c>
      <c r="P3252">
        <f t="shared" si="251"/>
        <v>119.19</v>
      </c>
      <c r="Q3252" s="17" t="s">
        <v>8315</v>
      </c>
      <c r="R3252" t="s">
        <v>8316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5">
        <f t="shared" si="250"/>
        <v>111</v>
      </c>
      <c r="P3253">
        <f t="shared" si="251"/>
        <v>83.05</v>
      </c>
      <c r="Q3253" s="17" t="s">
        <v>8315</v>
      </c>
      <c r="R3253" t="s">
        <v>8316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5">
        <f t="shared" si="250"/>
        <v>128</v>
      </c>
      <c r="P3254">
        <f t="shared" si="251"/>
        <v>57.52</v>
      </c>
      <c r="Q3254" s="17" t="s">
        <v>8315</v>
      </c>
      <c r="R3254" t="s">
        <v>8316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5">
        <f t="shared" si="250"/>
        <v>102</v>
      </c>
      <c r="P3255">
        <f t="shared" si="251"/>
        <v>177.09</v>
      </c>
      <c r="Q3255" s="17" t="s">
        <v>8315</v>
      </c>
      <c r="R3255" t="s">
        <v>8316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5">
        <f t="shared" si="250"/>
        <v>101</v>
      </c>
      <c r="P3256">
        <f t="shared" si="251"/>
        <v>70.77</v>
      </c>
      <c r="Q3256" s="17" t="s">
        <v>8315</v>
      </c>
      <c r="R3256" t="s">
        <v>8316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5">
        <f t="shared" si="250"/>
        <v>175</v>
      </c>
      <c r="P3257">
        <f t="shared" si="251"/>
        <v>29.17</v>
      </c>
      <c r="Q3257" s="17" t="s">
        <v>8315</v>
      </c>
      <c r="R3257" t="s">
        <v>8316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5">
        <f t="shared" si="250"/>
        <v>128</v>
      </c>
      <c r="P3258">
        <f t="shared" si="251"/>
        <v>72.760000000000005</v>
      </c>
      <c r="Q3258" s="17" t="s">
        <v>8315</v>
      </c>
      <c r="R3258" t="s">
        <v>8316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5">
        <f t="shared" si="250"/>
        <v>106</v>
      </c>
      <c r="P3259">
        <f t="shared" si="251"/>
        <v>51.85</v>
      </c>
      <c r="Q3259" s="17" t="s">
        <v>8315</v>
      </c>
      <c r="R3259" t="s">
        <v>8316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5">
        <f t="shared" si="250"/>
        <v>105</v>
      </c>
      <c r="P3260">
        <f t="shared" si="251"/>
        <v>98.2</v>
      </c>
      <c r="Q3260" s="17" t="s">
        <v>8315</v>
      </c>
      <c r="R3260" t="s">
        <v>8316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5">
        <f t="shared" si="250"/>
        <v>106</v>
      </c>
      <c r="P3261">
        <f t="shared" si="251"/>
        <v>251.74</v>
      </c>
      <c r="Q3261" s="17" t="s">
        <v>8315</v>
      </c>
      <c r="R3261" t="s">
        <v>8316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5">
        <f t="shared" si="250"/>
        <v>109</v>
      </c>
      <c r="P3262">
        <f t="shared" si="251"/>
        <v>74.819999999999993</v>
      </c>
      <c r="Q3262" s="17" t="s">
        <v>8315</v>
      </c>
      <c r="R3262" t="s">
        <v>8316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5">
        <f t="shared" si="250"/>
        <v>100</v>
      </c>
      <c r="P3263">
        <f t="shared" si="251"/>
        <v>67.650000000000006</v>
      </c>
      <c r="Q3263" s="17" t="s">
        <v>8315</v>
      </c>
      <c r="R3263" t="s">
        <v>8316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5">
        <f t="shared" si="250"/>
        <v>103</v>
      </c>
      <c r="P3264">
        <f t="shared" si="251"/>
        <v>93.81</v>
      </c>
      <c r="Q3264" s="17" t="s">
        <v>8315</v>
      </c>
      <c r="R3264" t="s">
        <v>8316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5">
        <f t="shared" si="250"/>
        <v>112</v>
      </c>
      <c r="P3265">
        <f t="shared" si="251"/>
        <v>41.24</v>
      </c>
      <c r="Q3265" s="17" t="s">
        <v>8315</v>
      </c>
      <c r="R3265" t="s">
        <v>8316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5">
        <f t="shared" si="250"/>
        <v>103</v>
      </c>
      <c r="P3266">
        <f t="shared" si="251"/>
        <v>52.55</v>
      </c>
      <c r="Q3266" s="17" t="s">
        <v>8315</v>
      </c>
      <c r="R3266" t="s">
        <v>8316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5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7" t="s">
        <v>8315</v>
      </c>
      <c r="R3267" t="s">
        <v>8316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5">
        <f t="shared" si="255"/>
        <v>131</v>
      </c>
      <c r="P3268">
        <f t="shared" si="256"/>
        <v>48.33</v>
      </c>
      <c r="Q3268" s="17" t="s">
        <v>8315</v>
      </c>
      <c r="R3268" t="s">
        <v>8316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5">
        <f t="shared" si="255"/>
        <v>102</v>
      </c>
      <c r="P3269">
        <f t="shared" si="256"/>
        <v>53.18</v>
      </c>
      <c r="Q3269" s="17" t="s">
        <v>8315</v>
      </c>
      <c r="R3269" t="s">
        <v>8316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5">
        <f t="shared" si="255"/>
        <v>128</v>
      </c>
      <c r="P3270">
        <f t="shared" si="256"/>
        <v>60.95</v>
      </c>
      <c r="Q3270" s="17" t="s">
        <v>8315</v>
      </c>
      <c r="R3270" t="s">
        <v>8316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5">
        <f t="shared" si="255"/>
        <v>102</v>
      </c>
      <c r="P3271">
        <f t="shared" si="256"/>
        <v>116</v>
      </c>
      <c r="Q3271" s="17" t="s">
        <v>8315</v>
      </c>
      <c r="R3271" t="s">
        <v>8316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5">
        <f t="shared" si="255"/>
        <v>102</v>
      </c>
      <c r="P3272">
        <f t="shared" si="256"/>
        <v>61</v>
      </c>
      <c r="Q3272" s="17" t="s">
        <v>8315</v>
      </c>
      <c r="R3272" t="s">
        <v>8316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5">
        <f t="shared" si="255"/>
        <v>130</v>
      </c>
      <c r="P3273">
        <f t="shared" si="256"/>
        <v>38.24</v>
      </c>
      <c r="Q3273" s="17" t="s">
        <v>8315</v>
      </c>
      <c r="R3273" t="s">
        <v>8316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5">
        <f t="shared" si="255"/>
        <v>154</v>
      </c>
      <c r="P3274">
        <f t="shared" si="256"/>
        <v>106.5</v>
      </c>
      <c r="Q3274" s="17" t="s">
        <v>8315</v>
      </c>
      <c r="R3274" t="s">
        <v>8316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5">
        <f t="shared" si="255"/>
        <v>107</v>
      </c>
      <c r="P3275">
        <f t="shared" si="256"/>
        <v>204.57</v>
      </c>
      <c r="Q3275" s="17" t="s">
        <v>8315</v>
      </c>
      <c r="R3275" t="s">
        <v>8316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5">
        <f t="shared" si="255"/>
        <v>101</v>
      </c>
      <c r="P3276">
        <f t="shared" si="256"/>
        <v>54.91</v>
      </c>
      <c r="Q3276" s="17" t="s">
        <v>8315</v>
      </c>
      <c r="R3276" t="s">
        <v>8316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5">
        <f t="shared" si="255"/>
        <v>100</v>
      </c>
      <c r="P3277">
        <f t="shared" si="256"/>
        <v>150.41999999999999</v>
      </c>
      <c r="Q3277" s="17" t="s">
        <v>8315</v>
      </c>
      <c r="R3277" t="s">
        <v>8316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5">
        <f t="shared" si="255"/>
        <v>117</v>
      </c>
      <c r="P3278">
        <f t="shared" si="256"/>
        <v>52.58</v>
      </c>
      <c r="Q3278" s="17" t="s">
        <v>8315</v>
      </c>
      <c r="R3278" t="s">
        <v>8316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5">
        <f t="shared" si="255"/>
        <v>109</v>
      </c>
      <c r="P3279">
        <f t="shared" si="256"/>
        <v>54.3</v>
      </c>
      <c r="Q3279" s="17" t="s">
        <v>8315</v>
      </c>
      <c r="R3279" t="s">
        <v>8316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5">
        <f t="shared" si="255"/>
        <v>103</v>
      </c>
      <c r="P3280">
        <f t="shared" si="256"/>
        <v>76.03</v>
      </c>
      <c r="Q3280" s="17" t="s">
        <v>8315</v>
      </c>
      <c r="R3280" t="s">
        <v>8316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5">
        <f t="shared" si="255"/>
        <v>114</v>
      </c>
      <c r="P3281">
        <f t="shared" si="256"/>
        <v>105.21</v>
      </c>
      <c r="Q3281" s="17" t="s">
        <v>8315</v>
      </c>
      <c r="R3281" t="s">
        <v>8316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5">
        <f t="shared" si="255"/>
        <v>103</v>
      </c>
      <c r="P3282">
        <f t="shared" si="256"/>
        <v>68.67</v>
      </c>
      <c r="Q3282" s="17" t="s">
        <v>8315</v>
      </c>
      <c r="R3282" t="s">
        <v>8316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5">
        <f t="shared" si="255"/>
        <v>122</v>
      </c>
      <c r="P3283">
        <f t="shared" si="256"/>
        <v>129.36000000000001</v>
      </c>
      <c r="Q3283" s="17" t="s">
        <v>8315</v>
      </c>
      <c r="R3283" t="s">
        <v>8316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5">
        <f t="shared" si="255"/>
        <v>103</v>
      </c>
      <c r="P3284">
        <f t="shared" si="256"/>
        <v>134.26</v>
      </c>
      <c r="Q3284" s="17" t="s">
        <v>8315</v>
      </c>
      <c r="R3284" t="s">
        <v>8316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5">
        <f t="shared" si="255"/>
        <v>105</v>
      </c>
      <c r="P3285">
        <f t="shared" si="256"/>
        <v>17.829999999999998</v>
      </c>
      <c r="Q3285" s="17" t="s">
        <v>8315</v>
      </c>
      <c r="R3285" t="s">
        <v>8316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5">
        <f t="shared" si="255"/>
        <v>102</v>
      </c>
      <c r="P3286">
        <f t="shared" si="256"/>
        <v>203.2</v>
      </c>
      <c r="Q3286" s="17" t="s">
        <v>8315</v>
      </c>
      <c r="R3286" t="s">
        <v>8316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5">
        <f t="shared" si="255"/>
        <v>112</v>
      </c>
      <c r="P3287">
        <f t="shared" si="256"/>
        <v>69.19</v>
      </c>
      <c r="Q3287" s="17" t="s">
        <v>8315</v>
      </c>
      <c r="R3287" t="s">
        <v>8316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5">
        <f t="shared" si="255"/>
        <v>102</v>
      </c>
      <c r="P3288">
        <f t="shared" si="256"/>
        <v>125.12</v>
      </c>
      <c r="Q3288" s="17" t="s">
        <v>8315</v>
      </c>
      <c r="R3288" t="s">
        <v>8316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5">
        <f t="shared" si="255"/>
        <v>100</v>
      </c>
      <c r="P3289">
        <f t="shared" si="256"/>
        <v>73.53</v>
      </c>
      <c r="Q3289" s="17" t="s">
        <v>8315</v>
      </c>
      <c r="R3289" t="s">
        <v>8316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5">
        <f t="shared" si="255"/>
        <v>100</v>
      </c>
      <c r="P3290">
        <f t="shared" si="256"/>
        <v>48.44</v>
      </c>
      <c r="Q3290" s="17" t="s">
        <v>8315</v>
      </c>
      <c r="R3290" t="s">
        <v>8316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5">
        <f t="shared" si="255"/>
        <v>133</v>
      </c>
      <c r="P3291">
        <f t="shared" si="256"/>
        <v>26.61</v>
      </c>
      <c r="Q3291" s="17" t="s">
        <v>8315</v>
      </c>
      <c r="R3291" t="s">
        <v>8316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5">
        <f t="shared" si="255"/>
        <v>121</v>
      </c>
      <c r="P3292">
        <f t="shared" si="256"/>
        <v>33.67</v>
      </c>
      <c r="Q3292" s="17" t="s">
        <v>8315</v>
      </c>
      <c r="R3292" t="s">
        <v>8316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5">
        <f t="shared" si="255"/>
        <v>114</v>
      </c>
      <c r="P3293">
        <f t="shared" si="256"/>
        <v>40.71</v>
      </c>
      <c r="Q3293" s="17" t="s">
        <v>8315</v>
      </c>
      <c r="R3293" t="s">
        <v>8316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5">
        <f t="shared" si="255"/>
        <v>286</v>
      </c>
      <c r="P3294">
        <f t="shared" si="256"/>
        <v>19.27</v>
      </c>
      <c r="Q3294" s="17" t="s">
        <v>8315</v>
      </c>
      <c r="R3294" t="s">
        <v>8316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5">
        <f t="shared" si="255"/>
        <v>170</v>
      </c>
      <c r="P3295">
        <f t="shared" si="256"/>
        <v>84.29</v>
      </c>
      <c r="Q3295" s="17" t="s">
        <v>8315</v>
      </c>
      <c r="R3295" t="s">
        <v>8316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5">
        <f t="shared" si="255"/>
        <v>118</v>
      </c>
      <c r="P3296">
        <f t="shared" si="256"/>
        <v>29.58</v>
      </c>
      <c r="Q3296" s="17" t="s">
        <v>8315</v>
      </c>
      <c r="R3296" t="s">
        <v>8316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5">
        <f t="shared" si="255"/>
        <v>103</v>
      </c>
      <c r="P3297">
        <f t="shared" si="256"/>
        <v>26.67</v>
      </c>
      <c r="Q3297" s="17" t="s">
        <v>8315</v>
      </c>
      <c r="R3297" t="s">
        <v>8316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5">
        <f t="shared" si="255"/>
        <v>144</v>
      </c>
      <c r="P3298">
        <f t="shared" si="256"/>
        <v>45.98</v>
      </c>
      <c r="Q3298" s="17" t="s">
        <v>8315</v>
      </c>
      <c r="R3298" t="s">
        <v>8316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5">
        <f t="shared" si="255"/>
        <v>100</v>
      </c>
      <c r="P3299">
        <f t="shared" si="256"/>
        <v>125.09</v>
      </c>
      <c r="Q3299" s="17" t="s">
        <v>8315</v>
      </c>
      <c r="R3299" t="s">
        <v>8316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5">
        <f t="shared" si="255"/>
        <v>102</v>
      </c>
      <c r="P3300">
        <f t="shared" si="256"/>
        <v>141.29</v>
      </c>
      <c r="Q3300" s="17" t="s">
        <v>8315</v>
      </c>
      <c r="R3300" t="s">
        <v>8316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5">
        <f t="shared" si="255"/>
        <v>116</v>
      </c>
      <c r="P3301">
        <f t="shared" si="256"/>
        <v>55.33</v>
      </c>
      <c r="Q3301" s="17" t="s">
        <v>8315</v>
      </c>
      <c r="R3301" t="s">
        <v>8316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5">
        <f t="shared" si="255"/>
        <v>136</v>
      </c>
      <c r="P3302">
        <f t="shared" si="256"/>
        <v>46.42</v>
      </c>
      <c r="Q3302" s="17" t="s">
        <v>8315</v>
      </c>
      <c r="R3302" t="s">
        <v>8316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5">
        <f t="shared" si="255"/>
        <v>133</v>
      </c>
      <c r="P3303">
        <f t="shared" si="256"/>
        <v>57.2</v>
      </c>
      <c r="Q3303" s="17" t="s">
        <v>8315</v>
      </c>
      <c r="R3303" t="s">
        <v>8316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5">
        <f t="shared" si="255"/>
        <v>103</v>
      </c>
      <c r="P3304">
        <f t="shared" si="256"/>
        <v>173.7</v>
      </c>
      <c r="Q3304" s="17" t="s">
        <v>8315</v>
      </c>
      <c r="R3304" t="s">
        <v>8316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5">
        <f t="shared" si="255"/>
        <v>116</v>
      </c>
      <c r="P3305">
        <f t="shared" si="256"/>
        <v>59.6</v>
      </c>
      <c r="Q3305" s="17" t="s">
        <v>8315</v>
      </c>
      <c r="R3305" t="s">
        <v>8316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5">
        <f t="shared" si="255"/>
        <v>105</v>
      </c>
      <c r="P3306">
        <f t="shared" si="256"/>
        <v>89.59</v>
      </c>
      <c r="Q3306" s="17" t="s">
        <v>8315</v>
      </c>
      <c r="R3306" t="s">
        <v>8316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5">
        <f t="shared" si="255"/>
        <v>102</v>
      </c>
      <c r="P3307">
        <f t="shared" si="256"/>
        <v>204.05</v>
      </c>
      <c r="Q3307" s="17" t="s">
        <v>8315</v>
      </c>
      <c r="R3307" t="s">
        <v>8316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5">
        <f t="shared" si="255"/>
        <v>175</v>
      </c>
      <c r="P3308">
        <f t="shared" si="256"/>
        <v>48.7</v>
      </c>
      <c r="Q3308" s="17" t="s">
        <v>8315</v>
      </c>
      <c r="R3308" t="s">
        <v>8316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5">
        <f t="shared" si="255"/>
        <v>107</v>
      </c>
      <c r="P3309">
        <f t="shared" si="256"/>
        <v>53.34</v>
      </c>
      <c r="Q3309" s="17" t="s">
        <v>8315</v>
      </c>
      <c r="R3309" t="s">
        <v>8316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5">
        <f t="shared" si="255"/>
        <v>122</v>
      </c>
      <c r="P3310">
        <f t="shared" si="256"/>
        <v>75.09</v>
      </c>
      <c r="Q3310" s="17" t="s">
        <v>8315</v>
      </c>
      <c r="R3310" t="s">
        <v>8316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5">
        <f t="shared" si="255"/>
        <v>159</v>
      </c>
      <c r="P3311">
        <f t="shared" si="256"/>
        <v>18</v>
      </c>
      <c r="Q3311" s="17" t="s">
        <v>8315</v>
      </c>
      <c r="R3311" t="s">
        <v>8316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5">
        <f t="shared" si="255"/>
        <v>100</v>
      </c>
      <c r="P3312">
        <f t="shared" si="256"/>
        <v>209.84</v>
      </c>
      <c r="Q3312" s="17" t="s">
        <v>8315</v>
      </c>
      <c r="R3312" t="s">
        <v>8316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5">
        <f t="shared" si="255"/>
        <v>110</v>
      </c>
      <c r="P3313">
        <f t="shared" si="256"/>
        <v>61.02</v>
      </c>
      <c r="Q3313" s="17" t="s">
        <v>8315</v>
      </c>
      <c r="R3313" t="s">
        <v>8316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5">
        <f t="shared" si="255"/>
        <v>100</v>
      </c>
      <c r="P3314">
        <f t="shared" si="256"/>
        <v>61</v>
      </c>
      <c r="Q3314" s="17" t="s">
        <v>8315</v>
      </c>
      <c r="R3314" t="s">
        <v>8316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5">
        <f t="shared" si="255"/>
        <v>116</v>
      </c>
      <c r="P3315">
        <f t="shared" si="256"/>
        <v>80.03</v>
      </c>
      <c r="Q3315" s="17" t="s">
        <v>8315</v>
      </c>
      <c r="R3315" t="s">
        <v>8316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5">
        <f t="shared" si="255"/>
        <v>211</v>
      </c>
      <c r="P3316">
        <f t="shared" si="256"/>
        <v>29.07</v>
      </c>
      <c r="Q3316" s="17" t="s">
        <v>8315</v>
      </c>
      <c r="R3316" t="s">
        <v>8316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5">
        <f t="shared" si="255"/>
        <v>110</v>
      </c>
      <c r="P3317">
        <f t="shared" si="256"/>
        <v>49.44</v>
      </c>
      <c r="Q3317" s="17" t="s">
        <v>8315</v>
      </c>
      <c r="R3317" t="s">
        <v>8316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5">
        <f t="shared" si="255"/>
        <v>100</v>
      </c>
      <c r="P3318">
        <f t="shared" si="256"/>
        <v>93.98</v>
      </c>
      <c r="Q3318" s="17" t="s">
        <v>8315</v>
      </c>
      <c r="R3318" t="s">
        <v>8316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5">
        <f t="shared" si="255"/>
        <v>106</v>
      </c>
      <c r="P3319">
        <f t="shared" si="256"/>
        <v>61.94</v>
      </c>
      <c r="Q3319" s="17" t="s">
        <v>8315</v>
      </c>
      <c r="R3319" t="s">
        <v>8316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5">
        <f t="shared" si="255"/>
        <v>126</v>
      </c>
      <c r="P3320">
        <f t="shared" si="256"/>
        <v>78.5</v>
      </c>
      <c r="Q3320" s="17" t="s">
        <v>8315</v>
      </c>
      <c r="R3320" t="s">
        <v>8316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5">
        <f t="shared" si="255"/>
        <v>108</v>
      </c>
      <c r="P3321">
        <f t="shared" si="256"/>
        <v>33.75</v>
      </c>
      <c r="Q3321" s="17" t="s">
        <v>8315</v>
      </c>
      <c r="R3321" t="s">
        <v>8316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5">
        <f t="shared" si="255"/>
        <v>101</v>
      </c>
      <c r="P3322">
        <f t="shared" si="256"/>
        <v>66.45</v>
      </c>
      <c r="Q3322" s="17" t="s">
        <v>8315</v>
      </c>
      <c r="R3322" t="s">
        <v>8316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5">
        <f t="shared" si="255"/>
        <v>107</v>
      </c>
      <c r="P3323">
        <f t="shared" si="256"/>
        <v>35.799999999999997</v>
      </c>
      <c r="Q3323" s="17" t="s">
        <v>8315</v>
      </c>
      <c r="R3323" t="s">
        <v>8316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5">
        <f t="shared" si="255"/>
        <v>102</v>
      </c>
      <c r="P3324">
        <f t="shared" si="256"/>
        <v>145.65</v>
      </c>
      <c r="Q3324" s="17" t="s">
        <v>8315</v>
      </c>
      <c r="R3324" t="s">
        <v>8316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5">
        <f t="shared" si="255"/>
        <v>126</v>
      </c>
      <c r="P3325">
        <f t="shared" si="256"/>
        <v>25.69</v>
      </c>
      <c r="Q3325" s="17" t="s">
        <v>8315</v>
      </c>
      <c r="R3325" t="s">
        <v>8316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5">
        <f t="shared" si="255"/>
        <v>102</v>
      </c>
      <c r="P3326">
        <f t="shared" si="256"/>
        <v>152.5</v>
      </c>
      <c r="Q3326" s="17" t="s">
        <v>8315</v>
      </c>
      <c r="R3326" t="s">
        <v>8316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5">
        <f t="shared" si="255"/>
        <v>113</v>
      </c>
      <c r="P3327">
        <f t="shared" si="256"/>
        <v>30</v>
      </c>
      <c r="Q3327" s="17" t="s">
        <v>8315</v>
      </c>
      <c r="R3327" t="s">
        <v>8316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5">
        <f t="shared" si="255"/>
        <v>101</v>
      </c>
      <c r="P3328">
        <f t="shared" si="256"/>
        <v>142.28</v>
      </c>
      <c r="Q3328" s="17" t="s">
        <v>8315</v>
      </c>
      <c r="R3328" t="s">
        <v>8316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5">
        <f t="shared" si="255"/>
        <v>101</v>
      </c>
      <c r="P3329">
        <f t="shared" si="256"/>
        <v>24.55</v>
      </c>
      <c r="Q3329" s="17" t="s">
        <v>8315</v>
      </c>
      <c r="R3329" t="s">
        <v>8316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5">
        <f t="shared" si="255"/>
        <v>146</v>
      </c>
      <c r="P3330">
        <f t="shared" si="256"/>
        <v>292.77999999999997</v>
      </c>
      <c r="Q3330" s="17" t="s">
        <v>8315</v>
      </c>
      <c r="R3330" t="s">
        <v>8316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5">
        <f t="shared" ref="O3331:O3394" si="260">ROUND(E3331/D3331*100,0)</f>
        <v>117</v>
      </c>
      <c r="P3331">
        <f t="shared" ref="P3331:P3394" si="261">IFERROR(ROUND(E3331/L3331,2),0)</f>
        <v>44.92</v>
      </c>
      <c r="Q3331" s="17" t="s">
        <v>8315</v>
      </c>
      <c r="R3331" t="s">
        <v>8316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5">
        <f t="shared" si="260"/>
        <v>106</v>
      </c>
      <c r="P3332">
        <f t="shared" si="261"/>
        <v>23.1</v>
      </c>
      <c r="Q3332" s="17" t="s">
        <v>8315</v>
      </c>
      <c r="R3332" t="s">
        <v>8316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5">
        <f t="shared" si="260"/>
        <v>105</v>
      </c>
      <c r="P3333">
        <f t="shared" si="261"/>
        <v>80.400000000000006</v>
      </c>
      <c r="Q3333" s="17" t="s">
        <v>8315</v>
      </c>
      <c r="R3333" t="s">
        <v>8316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5">
        <f t="shared" si="260"/>
        <v>100</v>
      </c>
      <c r="P3334">
        <f t="shared" si="261"/>
        <v>72.290000000000006</v>
      </c>
      <c r="Q3334" s="17" t="s">
        <v>8315</v>
      </c>
      <c r="R3334" t="s">
        <v>8316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5">
        <f t="shared" si="260"/>
        <v>105</v>
      </c>
      <c r="P3335">
        <f t="shared" si="261"/>
        <v>32.97</v>
      </c>
      <c r="Q3335" s="17" t="s">
        <v>8315</v>
      </c>
      <c r="R3335" t="s">
        <v>8316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5">
        <f t="shared" si="260"/>
        <v>139</v>
      </c>
      <c r="P3336">
        <f t="shared" si="261"/>
        <v>116.65</v>
      </c>
      <c r="Q3336" s="17" t="s">
        <v>8315</v>
      </c>
      <c r="R3336" t="s">
        <v>8316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5">
        <f t="shared" si="260"/>
        <v>100</v>
      </c>
      <c r="P3337">
        <f t="shared" si="261"/>
        <v>79.62</v>
      </c>
      <c r="Q3337" s="17" t="s">
        <v>8315</v>
      </c>
      <c r="R3337" t="s">
        <v>8316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5">
        <f t="shared" si="260"/>
        <v>100</v>
      </c>
      <c r="P3338">
        <f t="shared" si="261"/>
        <v>27.78</v>
      </c>
      <c r="Q3338" s="17" t="s">
        <v>8315</v>
      </c>
      <c r="R3338" t="s">
        <v>8316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5">
        <f t="shared" si="260"/>
        <v>110</v>
      </c>
      <c r="P3339">
        <f t="shared" si="261"/>
        <v>81.03</v>
      </c>
      <c r="Q3339" s="17" t="s">
        <v>8315</v>
      </c>
      <c r="R3339" t="s">
        <v>8316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5">
        <f t="shared" si="260"/>
        <v>102</v>
      </c>
      <c r="P3340">
        <f t="shared" si="261"/>
        <v>136.85</v>
      </c>
      <c r="Q3340" s="17" t="s">
        <v>8315</v>
      </c>
      <c r="R3340" t="s">
        <v>8316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5">
        <f t="shared" si="260"/>
        <v>104</v>
      </c>
      <c r="P3341">
        <f t="shared" si="261"/>
        <v>177.62</v>
      </c>
      <c r="Q3341" s="17" t="s">
        <v>8315</v>
      </c>
      <c r="R3341" t="s">
        <v>8316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5">
        <f t="shared" si="260"/>
        <v>138</v>
      </c>
      <c r="P3342">
        <f t="shared" si="261"/>
        <v>109.08</v>
      </c>
      <c r="Q3342" s="17" t="s">
        <v>8315</v>
      </c>
      <c r="R3342" t="s">
        <v>8316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5">
        <f t="shared" si="260"/>
        <v>100</v>
      </c>
      <c r="P3343">
        <f t="shared" si="261"/>
        <v>119.64</v>
      </c>
      <c r="Q3343" s="17" t="s">
        <v>8315</v>
      </c>
      <c r="R3343" t="s">
        <v>8316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5">
        <f t="shared" si="260"/>
        <v>102</v>
      </c>
      <c r="P3344">
        <f t="shared" si="261"/>
        <v>78.209999999999994</v>
      </c>
      <c r="Q3344" s="17" t="s">
        <v>8315</v>
      </c>
      <c r="R3344" t="s">
        <v>8316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5">
        <f t="shared" si="260"/>
        <v>171</v>
      </c>
      <c r="P3345">
        <f t="shared" si="261"/>
        <v>52.17</v>
      </c>
      <c r="Q3345" s="17" t="s">
        <v>8315</v>
      </c>
      <c r="R3345" t="s">
        <v>8316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5">
        <f t="shared" si="260"/>
        <v>101</v>
      </c>
      <c r="P3346">
        <f t="shared" si="261"/>
        <v>114.13</v>
      </c>
      <c r="Q3346" s="17" t="s">
        <v>8315</v>
      </c>
      <c r="R3346" t="s">
        <v>8316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5">
        <f t="shared" si="260"/>
        <v>130</v>
      </c>
      <c r="P3347">
        <f t="shared" si="261"/>
        <v>50</v>
      </c>
      <c r="Q3347" s="17" t="s">
        <v>8315</v>
      </c>
      <c r="R3347" t="s">
        <v>8316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5">
        <f t="shared" si="260"/>
        <v>110</v>
      </c>
      <c r="P3348">
        <f t="shared" si="261"/>
        <v>91.67</v>
      </c>
      <c r="Q3348" s="17" t="s">
        <v>8315</v>
      </c>
      <c r="R3348" t="s">
        <v>8316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5">
        <f t="shared" si="260"/>
        <v>119</v>
      </c>
      <c r="P3349">
        <f t="shared" si="261"/>
        <v>108.59</v>
      </c>
      <c r="Q3349" s="17" t="s">
        <v>8315</v>
      </c>
      <c r="R3349" t="s">
        <v>8316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5">
        <f t="shared" si="260"/>
        <v>100</v>
      </c>
      <c r="P3350">
        <f t="shared" si="261"/>
        <v>69.819999999999993</v>
      </c>
      <c r="Q3350" s="17" t="s">
        <v>8315</v>
      </c>
      <c r="R3350" t="s">
        <v>8316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5">
        <f t="shared" si="260"/>
        <v>153</v>
      </c>
      <c r="P3351">
        <f t="shared" si="261"/>
        <v>109.57</v>
      </c>
      <c r="Q3351" s="17" t="s">
        <v>8315</v>
      </c>
      <c r="R3351" t="s">
        <v>8316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5">
        <f t="shared" si="260"/>
        <v>104</v>
      </c>
      <c r="P3352">
        <f t="shared" si="261"/>
        <v>71.67</v>
      </c>
      <c r="Q3352" s="17" t="s">
        <v>8315</v>
      </c>
      <c r="R3352" t="s">
        <v>8316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5">
        <f t="shared" si="260"/>
        <v>101</v>
      </c>
      <c r="P3353">
        <f t="shared" si="261"/>
        <v>93.61</v>
      </c>
      <c r="Q3353" s="17" t="s">
        <v>8315</v>
      </c>
      <c r="R3353" t="s">
        <v>8316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5">
        <f t="shared" si="260"/>
        <v>108</v>
      </c>
      <c r="P3354">
        <f t="shared" si="261"/>
        <v>76.8</v>
      </c>
      <c r="Q3354" s="17" t="s">
        <v>8315</v>
      </c>
      <c r="R3354" t="s">
        <v>8316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5">
        <f t="shared" si="260"/>
        <v>315</v>
      </c>
      <c r="P3355">
        <f t="shared" si="261"/>
        <v>35.799999999999997</v>
      </c>
      <c r="Q3355" s="17" t="s">
        <v>8315</v>
      </c>
      <c r="R3355" t="s">
        <v>8316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5">
        <f t="shared" si="260"/>
        <v>102</v>
      </c>
      <c r="P3356">
        <f t="shared" si="261"/>
        <v>55.6</v>
      </c>
      <c r="Q3356" s="17" t="s">
        <v>8315</v>
      </c>
      <c r="R3356" t="s">
        <v>8316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5">
        <f t="shared" si="260"/>
        <v>126</v>
      </c>
      <c r="P3357">
        <f t="shared" si="261"/>
        <v>147.33000000000001</v>
      </c>
      <c r="Q3357" s="17" t="s">
        <v>8315</v>
      </c>
      <c r="R3357" t="s">
        <v>8316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5">
        <f t="shared" si="260"/>
        <v>101</v>
      </c>
      <c r="P3358">
        <f t="shared" si="261"/>
        <v>56.33</v>
      </c>
      <c r="Q3358" s="17" t="s">
        <v>8315</v>
      </c>
      <c r="R3358" t="s">
        <v>8316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5">
        <f t="shared" si="260"/>
        <v>101</v>
      </c>
      <c r="P3359">
        <f t="shared" si="261"/>
        <v>96.19</v>
      </c>
      <c r="Q3359" s="17" t="s">
        <v>8315</v>
      </c>
      <c r="R3359" t="s">
        <v>8316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5">
        <f t="shared" si="260"/>
        <v>103</v>
      </c>
      <c r="P3360">
        <f t="shared" si="261"/>
        <v>63.57</v>
      </c>
      <c r="Q3360" s="17" t="s">
        <v>8315</v>
      </c>
      <c r="R3360" t="s">
        <v>8316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5">
        <f t="shared" si="260"/>
        <v>106</v>
      </c>
      <c r="P3361">
        <f t="shared" si="261"/>
        <v>184.78</v>
      </c>
      <c r="Q3361" s="17" t="s">
        <v>8315</v>
      </c>
      <c r="R3361" t="s">
        <v>8316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5">
        <f t="shared" si="260"/>
        <v>101</v>
      </c>
      <c r="P3362">
        <f t="shared" si="261"/>
        <v>126.72</v>
      </c>
      <c r="Q3362" s="17" t="s">
        <v>8315</v>
      </c>
      <c r="R3362" t="s">
        <v>8316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5">
        <f t="shared" si="260"/>
        <v>113</v>
      </c>
      <c r="P3363">
        <f t="shared" si="261"/>
        <v>83.43</v>
      </c>
      <c r="Q3363" s="17" t="s">
        <v>8315</v>
      </c>
      <c r="R3363" t="s">
        <v>8316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5">
        <f t="shared" si="260"/>
        <v>218</v>
      </c>
      <c r="P3364">
        <f t="shared" si="261"/>
        <v>54.5</v>
      </c>
      <c r="Q3364" s="17" t="s">
        <v>8315</v>
      </c>
      <c r="R3364" t="s">
        <v>8316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5">
        <f t="shared" si="260"/>
        <v>101</v>
      </c>
      <c r="P3365">
        <f t="shared" si="261"/>
        <v>302.31</v>
      </c>
      <c r="Q3365" s="17" t="s">
        <v>8315</v>
      </c>
      <c r="R3365" t="s">
        <v>8316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5">
        <f t="shared" si="260"/>
        <v>106</v>
      </c>
      <c r="P3366">
        <f t="shared" si="261"/>
        <v>44.14</v>
      </c>
      <c r="Q3366" s="17" t="s">
        <v>8315</v>
      </c>
      <c r="R3366" t="s">
        <v>8316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5">
        <f t="shared" si="260"/>
        <v>104</v>
      </c>
      <c r="P3367">
        <f t="shared" si="261"/>
        <v>866.67</v>
      </c>
      <c r="Q3367" s="17" t="s">
        <v>8315</v>
      </c>
      <c r="R3367" t="s">
        <v>8316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5">
        <f t="shared" si="260"/>
        <v>221</v>
      </c>
      <c r="P3368">
        <f t="shared" si="261"/>
        <v>61.39</v>
      </c>
      <c r="Q3368" s="17" t="s">
        <v>8315</v>
      </c>
      <c r="R3368" t="s">
        <v>8316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5">
        <f t="shared" si="260"/>
        <v>119</v>
      </c>
      <c r="P3369">
        <f t="shared" si="261"/>
        <v>29.67</v>
      </c>
      <c r="Q3369" s="17" t="s">
        <v>8315</v>
      </c>
      <c r="R3369" t="s">
        <v>8316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5">
        <f t="shared" si="260"/>
        <v>105</v>
      </c>
      <c r="P3370">
        <f t="shared" si="261"/>
        <v>45.48</v>
      </c>
      <c r="Q3370" s="17" t="s">
        <v>8315</v>
      </c>
      <c r="R3370" t="s">
        <v>8316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5">
        <f t="shared" si="260"/>
        <v>104</v>
      </c>
      <c r="P3371">
        <f t="shared" si="261"/>
        <v>96.2</v>
      </c>
      <c r="Q3371" s="17" t="s">
        <v>8315</v>
      </c>
      <c r="R3371" t="s">
        <v>8316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5">
        <f t="shared" si="260"/>
        <v>118</v>
      </c>
      <c r="P3372">
        <f t="shared" si="261"/>
        <v>67.92</v>
      </c>
      <c r="Q3372" s="17" t="s">
        <v>8315</v>
      </c>
      <c r="R3372" t="s">
        <v>8316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5">
        <f t="shared" si="260"/>
        <v>139</v>
      </c>
      <c r="P3373">
        <f t="shared" si="261"/>
        <v>30.78</v>
      </c>
      <c r="Q3373" s="17" t="s">
        <v>8315</v>
      </c>
      <c r="R3373" t="s">
        <v>8316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5">
        <f t="shared" si="260"/>
        <v>104</v>
      </c>
      <c r="P3374">
        <f t="shared" si="261"/>
        <v>38.33</v>
      </c>
      <c r="Q3374" s="17" t="s">
        <v>8315</v>
      </c>
      <c r="R3374" t="s">
        <v>8316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5">
        <f t="shared" si="260"/>
        <v>100</v>
      </c>
      <c r="P3375">
        <f t="shared" si="261"/>
        <v>66.83</v>
      </c>
      <c r="Q3375" s="17" t="s">
        <v>8315</v>
      </c>
      <c r="R3375" t="s">
        <v>8316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5">
        <f t="shared" si="260"/>
        <v>107</v>
      </c>
      <c r="P3376">
        <f t="shared" si="261"/>
        <v>71.73</v>
      </c>
      <c r="Q3376" s="17" t="s">
        <v>8315</v>
      </c>
      <c r="R3376" t="s">
        <v>8316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5">
        <f t="shared" si="260"/>
        <v>100</v>
      </c>
      <c r="P3377">
        <f t="shared" si="261"/>
        <v>176.47</v>
      </c>
      <c r="Q3377" s="17" t="s">
        <v>8315</v>
      </c>
      <c r="R3377" t="s">
        <v>8316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5">
        <f t="shared" si="260"/>
        <v>100</v>
      </c>
      <c r="P3378">
        <f t="shared" si="261"/>
        <v>421.11</v>
      </c>
      <c r="Q3378" s="17" t="s">
        <v>8315</v>
      </c>
      <c r="R3378" t="s">
        <v>8316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5">
        <f t="shared" si="260"/>
        <v>101</v>
      </c>
      <c r="P3379">
        <f t="shared" si="261"/>
        <v>104.99</v>
      </c>
      <c r="Q3379" s="17" t="s">
        <v>8315</v>
      </c>
      <c r="R3379" t="s">
        <v>8316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5">
        <f t="shared" si="260"/>
        <v>108</v>
      </c>
      <c r="P3380">
        <f t="shared" si="261"/>
        <v>28.19</v>
      </c>
      <c r="Q3380" s="17" t="s">
        <v>8315</v>
      </c>
      <c r="R3380" t="s">
        <v>8316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5">
        <f t="shared" si="260"/>
        <v>104</v>
      </c>
      <c r="P3381">
        <f t="shared" si="261"/>
        <v>54.55</v>
      </c>
      <c r="Q3381" s="17" t="s">
        <v>8315</v>
      </c>
      <c r="R3381" t="s">
        <v>8316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5">
        <f t="shared" si="260"/>
        <v>104</v>
      </c>
      <c r="P3382">
        <f t="shared" si="261"/>
        <v>111.89</v>
      </c>
      <c r="Q3382" s="17" t="s">
        <v>8315</v>
      </c>
      <c r="R3382" t="s">
        <v>8316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5">
        <f t="shared" si="260"/>
        <v>102</v>
      </c>
      <c r="P3383">
        <f t="shared" si="261"/>
        <v>85.21</v>
      </c>
      <c r="Q3383" s="17" t="s">
        <v>8315</v>
      </c>
      <c r="R3383" t="s">
        <v>8316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5">
        <f t="shared" si="260"/>
        <v>101</v>
      </c>
      <c r="P3384">
        <f t="shared" si="261"/>
        <v>76.650000000000006</v>
      </c>
      <c r="Q3384" s="17" t="s">
        <v>8315</v>
      </c>
      <c r="R3384" t="s">
        <v>8316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5">
        <f t="shared" si="260"/>
        <v>112</v>
      </c>
      <c r="P3385">
        <f t="shared" si="261"/>
        <v>65.17</v>
      </c>
      <c r="Q3385" s="17" t="s">
        <v>8315</v>
      </c>
      <c r="R3385" t="s">
        <v>8316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5">
        <f t="shared" si="260"/>
        <v>100</v>
      </c>
      <c r="P3386">
        <f t="shared" si="261"/>
        <v>93.76</v>
      </c>
      <c r="Q3386" s="17" t="s">
        <v>8315</v>
      </c>
      <c r="R3386" t="s">
        <v>8316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5">
        <f t="shared" si="260"/>
        <v>100</v>
      </c>
      <c r="P3387">
        <f t="shared" si="261"/>
        <v>133.33000000000001</v>
      </c>
      <c r="Q3387" s="17" t="s">
        <v>8315</v>
      </c>
      <c r="R3387" t="s">
        <v>8316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5">
        <f t="shared" si="260"/>
        <v>105</v>
      </c>
      <c r="P3388">
        <f t="shared" si="261"/>
        <v>51.22</v>
      </c>
      <c r="Q3388" s="17" t="s">
        <v>8315</v>
      </c>
      <c r="R3388" t="s">
        <v>8316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5">
        <f t="shared" si="260"/>
        <v>117</v>
      </c>
      <c r="P3389">
        <f t="shared" si="261"/>
        <v>100.17</v>
      </c>
      <c r="Q3389" s="17" t="s">
        <v>8315</v>
      </c>
      <c r="R3389" t="s">
        <v>8316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5">
        <f t="shared" si="260"/>
        <v>104</v>
      </c>
      <c r="P3390">
        <f t="shared" si="261"/>
        <v>34.6</v>
      </c>
      <c r="Q3390" s="17" t="s">
        <v>8315</v>
      </c>
      <c r="R3390" t="s">
        <v>8316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5">
        <f t="shared" si="260"/>
        <v>115</v>
      </c>
      <c r="P3391">
        <f t="shared" si="261"/>
        <v>184.68</v>
      </c>
      <c r="Q3391" s="17" t="s">
        <v>8315</v>
      </c>
      <c r="R3391" t="s">
        <v>8316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5">
        <f t="shared" si="260"/>
        <v>102</v>
      </c>
      <c r="P3392">
        <f t="shared" si="261"/>
        <v>69.819999999999993</v>
      </c>
      <c r="Q3392" s="17" t="s">
        <v>8315</v>
      </c>
      <c r="R3392" t="s">
        <v>8316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5">
        <f t="shared" si="260"/>
        <v>223</v>
      </c>
      <c r="P3393">
        <f t="shared" si="261"/>
        <v>61.94</v>
      </c>
      <c r="Q3393" s="17" t="s">
        <v>8315</v>
      </c>
      <c r="R3393" t="s">
        <v>8316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5">
        <f t="shared" si="260"/>
        <v>100</v>
      </c>
      <c r="P3394">
        <f t="shared" si="261"/>
        <v>41.67</v>
      </c>
      <c r="Q3394" s="17" t="s">
        <v>8315</v>
      </c>
      <c r="R3394" t="s">
        <v>8316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5">
        <f t="shared" ref="O3395:O3458" si="265">ROUND(E3395/D3395*100,0)</f>
        <v>106</v>
      </c>
      <c r="P3395">
        <f t="shared" ref="P3395:P3458" si="266">IFERROR(ROUND(E3395/L3395,2),0)</f>
        <v>36.07</v>
      </c>
      <c r="Q3395" s="17" t="s">
        <v>8315</v>
      </c>
      <c r="R3395" t="s">
        <v>8316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5">
        <f t="shared" si="265"/>
        <v>142</v>
      </c>
      <c r="P3396">
        <f t="shared" si="266"/>
        <v>29</v>
      </c>
      <c r="Q3396" s="17" t="s">
        <v>8315</v>
      </c>
      <c r="R3396" t="s">
        <v>8316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5">
        <f t="shared" si="265"/>
        <v>184</v>
      </c>
      <c r="P3397">
        <f t="shared" si="266"/>
        <v>24.21</v>
      </c>
      <c r="Q3397" s="17" t="s">
        <v>8315</v>
      </c>
      <c r="R3397" t="s">
        <v>8316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5">
        <f t="shared" si="265"/>
        <v>104</v>
      </c>
      <c r="P3398">
        <f t="shared" si="266"/>
        <v>55.89</v>
      </c>
      <c r="Q3398" s="17" t="s">
        <v>8315</v>
      </c>
      <c r="R3398" t="s">
        <v>8316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5">
        <f t="shared" si="265"/>
        <v>112</v>
      </c>
      <c r="P3399">
        <f t="shared" si="266"/>
        <v>11.67</v>
      </c>
      <c r="Q3399" s="17" t="s">
        <v>8315</v>
      </c>
      <c r="R3399" t="s">
        <v>8316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5">
        <f t="shared" si="265"/>
        <v>111</v>
      </c>
      <c r="P3400">
        <f t="shared" si="266"/>
        <v>68.349999999999994</v>
      </c>
      <c r="Q3400" s="17" t="s">
        <v>8315</v>
      </c>
      <c r="R3400" t="s">
        <v>8316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5">
        <f t="shared" si="265"/>
        <v>104</v>
      </c>
      <c r="P3401">
        <f t="shared" si="266"/>
        <v>27.07</v>
      </c>
      <c r="Q3401" s="17" t="s">
        <v>8315</v>
      </c>
      <c r="R3401" t="s">
        <v>8316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5">
        <f t="shared" si="265"/>
        <v>100</v>
      </c>
      <c r="P3402">
        <f t="shared" si="266"/>
        <v>118.13</v>
      </c>
      <c r="Q3402" s="17" t="s">
        <v>8315</v>
      </c>
      <c r="R3402" t="s">
        <v>8316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5">
        <f t="shared" si="265"/>
        <v>102</v>
      </c>
      <c r="P3403">
        <f t="shared" si="266"/>
        <v>44.76</v>
      </c>
      <c r="Q3403" s="17" t="s">
        <v>8315</v>
      </c>
      <c r="R3403" t="s">
        <v>8316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5">
        <f t="shared" si="265"/>
        <v>110</v>
      </c>
      <c r="P3404">
        <f t="shared" si="266"/>
        <v>99.79</v>
      </c>
      <c r="Q3404" s="17" t="s">
        <v>8315</v>
      </c>
      <c r="R3404" t="s">
        <v>8316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5">
        <f t="shared" si="265"/>
        <v>100</v>
      </c>
      <c r="P3405">
        <f t="shared" si="266"/>
        <v>117.65</v>
      </c>
      <c r="Q3405" s="17" t="s">
        <v>8315</v>
      </c>
      <c r="R3405" t="s">
        <v>8316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5">
        <f t="shared" si="265"/>
        <v>122</v>
      </c>
      <c r="P3406">
        <f t="shared" si="266"/>
        <v>203.33</v>
      </c>
      <c r="Q3406" s="17" t="s">
        <v>8315</v>
      </c>
      <c r="R3406" t="s">
        <v>8316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5">
        <f t="shared" si="265"/>
        <v>138</v>
      </c>
      <c r="P3407">
        <f t="shared" si="266"/>
        <v>28.32</v>
      </c>
      <c r="Q3407" s="17" t="s">
        <v>8315</v>
      </c>
      <c r="R3407" t="s">
        <v>8316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5">
        <f t="shared" si="265"/>
        <v>100</v>
      </c>
      <c r="P3408">
        <f t="shared" si="266"/>
        <v>110.23</v>
      </c>
      <c r="Q3408" s="17" t="s">
        <v>8315</v>
      </c>
      <c r="R3408" t="s">
        <v>8316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5">
        <f t="shared" si="265"/>
        <v>107</v>
      </c>
      <c r="P3409">
        <f t="shared" si="266"/>
        <v>31.97</v>
      </c>
      <c r="Q3409" s="17" t="s">
        <v>8315</v>
      </c>
      <c r="R3409" t="s">
        <v>8316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5">
        <f t="shared" si="265"/>
        <v>211</v>
      </c>
      <c r="P3410">
        <f t="shared" si="266"/>
        <v>58.61</v>
      </c>
      <c r="Q3410" s="17" t="s">
        <v>8315</v>
      </c>
      <c r="R3410" t="s">
        <v>8316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5">
        <f t="shared" si="265"/>
        <v>124</v>
      </c>
      <c r="P3411">
        <f t="shared" si="266"/>
        <v>29.43</v>
      </c>
      <c r="Q3411" s="17" t="s">
        <v>8315</v>
      </c>
      <c r="R3411" t="s">
        <v>8316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5">
        <f t="shared" si="265"/>
        <v>109</v>
      </c>
      <c r="P3412">
        <f t="shared" si="266"/>
        <v>81.38</v>
      </c>
      <c r="Q3412" s="17" t="s">
        <v>8315</v>
      </c>
      <c r="R3412" t="s">
        <v>8316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5">
        <f t="shared" si="265"/>
        <v>104</v>
      </c>
      <c r="P3413">
        <f t="shared" si="266"/>
        <v>199.17</v>
      </c>
      <c r="Q3413" s="17" t="s">
        <v>8315</v>
      </c>
      <c r="R3413" t="s">
        <v>8316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5">
        <f t="shared" si="265"/>
        <v>100</v>
      </c>
      <c r="P3414">
        <f t="shared" si="266"/>
        <v>115.38</v>
      </c>
      <c r="Q3414" s="17" t="s">
        <v>8315</v>
      </c>
      <c r="R3414" t="s">
        <v>8316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5">
        <f t="shared" si="265"/>
        <v>130</v>
      </c>
      <c r="P3415">
        <f t="shared" si="266"/>
        <v>46.43</v>
      </c>
      <c r="Q3415" s="17" t="s">
        <v>8315</v>
      </c>
      <c r="R3415" t="s">
        <v>8316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5">
        <f t="shared" si="265"/>
        <v>104</v>
      </c>
      <c r="P3416">
        <f t="shared" si="266"/>
        <v>70.569999999999993</v>
      </c>
      <c r="Q3416" s="17" t="s">
        <v>8315</v>
      </c>
      <c r="R3416" t="s">
        <v>8316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5">
        <f t="shared" si="265"/>
        <v>100</v>
      </c>
      <c r="P3417">
        <f t="shared" si="266"/>
        <v>22.22</v>
      </c>
      <c r="Q3417" s="17" t="s">
        <v>8315</v>
      </c>
      <c r="R3417" t="s">
        <v>8316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5">
        <f t="shared" si="265"/>
        <v>120</v>
      </c>
      <c r="P3418">
        <f t="shared" si="266"/>
        <v>159.47</v>
      </c>
      <c r="Q3418" s="17" t="s">
        <v>8315</v>
      </c>
      <c r="R3418" t="s">
        <v>8316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5">
        <f t="shared" si="265"/>
        <v>100</v>
      </c>
      <c r="P3419">
        <f t="shared" si="266"/>
        <v>37.78</v>
      </c>
      <c r="Q3419" s="17" t="s">
        <v>8315</v>
      </c>
      <c r="R3419" t="s">
        <v>8316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5">
        <f t="shared" si="265"/>
        <v>101</v>
      </c>
      <c r="P3420">
        <f t="shared" si="266"/>
        <v>72.05</v>
      </c>
      <c r="Q3420" s="17" t="s">
        <v>8315</v>
      </c>
      <c r="R3420" t="s">
        <v>8316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5">
        <f t="shared" si="265"/>
        <v>107</v>
      </c>
      <c r="P3421">
        <f t="shared" si="266"/>
        <v>63.7</v>
      </c>
      <c r="Q3421" s="17" t="s">
        <v>8315</v>
      </c>
      <c r="R3421" t="s">
        <v>8316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5">
        <f t="shared" si="265"/>
        <v>138</v>
      </c>
      <c r="P3422">
        <f t="shared" si="266"/>
        <v>28.41</v>
      </c>
      <c r="Q3422" s="17" t="s">
        <v>8315</v>
      </c>
      <c r="R3422" t="s">
        <v>8316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5">
        <f t="shared" si="265"/>
        <v>101</v>
      </c>
      <c r="P3423">
        <f t="shared" si="266"/>
        <v>103.21</v>
      </c>
      <c r="Q3423" s="17" t="s">
        <v>8315</v>
      </c>
      <c r="R3423" t="s">
        <v>8316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5">
        <f t="shared" si="265"/>
        <v>109</v>
      </c>
      <c r="P3424">
        <f t="shared" si="266"/>
        <v>71.150000000000006</v>
      </c>
      <c r="Q3424" s="17" t="s">
        <v>8315</v>
      </c>
      <c r="R3424" t="s">
        <v>8316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5">
        <f t="shared" si="265"/>
        <v>140</v>
      </c>
      <c r="P3425">
        <f t="shared" si="266"/>
        <v>35</v>
      </c>
      <c r="Q3425" s="17" t="s">
        <v>8315</v>
      </c>
      <c r="R3425" t="s">
        <v>8316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5">
        <f t="shared" si="265"/>
        <v>104</v>
      </c>
      <c r="P3426">
        <f t="shared" si="266"/>
        <v>81.78</v>
      </c>
      <c r="Q3426" s="17" t="s">
        <v>8315</v>
      </c>
      <c r="R3426" t="s">
        <v>8316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5">
        <f t="shared" si="265"/>
        <v>103</v>
      </c>
      <c r="P3427">
        <f t="shared" si="266"/>
        <v>297.02999999999997</v>
      </c>
      <c r="Q3427" s="17" t="s">
        <v>8315</v>
      </c>
      <c r="R3427" t="s">
        <v>8316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5">
        <f t="shared" si="265"/>
        <v>108</v>
      </c>
      <c r="P3428">
        <f t="shared" si="266"/>
        <v>46.61</v>
      </c>
      <c r="Q3428" s="17" t="s">
        <v>8315</v>
      </c>
      <c r="R3428" t="s">
        <v>8316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5">
        <f t="shared" si="265"/>
        <v>100</v>
      </c>
      <c r="P3429">
        <f t="shared" si="266"/>
        <v>51.72</v>
      </c>
      <c r="Q3429" s="17" t="s">
        <v>8315</v>
      </c>
      <c r="R3429" t="s">
        <v>8316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5">
        <f t="shared" si="265"/>
        <v>103</v>
      </c>
      <c r="P3430">
        <f t="shared" si="266"/>
        <v>40.29</v>
      </c>
      <c r="Q3430" s="17" t="s">
        <v>8315</v>
      </c>
      <c r="R3430" t="s">
        <v>8316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5">
        <f t="shared" si="265"/>
        <v>130</v>
      </c>
      <c r="P3431">
        <f t="shared" si="266"/>
        <v>16.25</v>
      </c>
      <c r="Q3431" s="17" t="s">
        <v>8315</v>
      </c>
      <c r="R3431" t="s">
        <v>8316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5">
        <f t="shared" si="265"/>
        <v>109</v>
      </c>
      <c r="P3432">
        <f t="shared" si="266"/>
        <v>30.15</v>
      </c>
      <c r="Q3432" s="17" t="s">
        <v>8315</v>
      </c>
      <c r="R3432" t="s">
        <v>8316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5">
        <f t="shared" si="265"/>
        <v>100</v>
      </c>
      <c r="P3433">
        <f t="shared" si="266"/>
        <v>95.24</v>
      </c>
      <c r="Q3433" s="17" t="s">
        <v>8315</v>
      </c>
      <c r="R3433" t="s">
        <v>8316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5">
        <f t="shared" si="265"/>
        <v>110</v>
      </c>
      <c r="P3434">
        <f t="shared" si="266"/>
        <v>52.21</v>
      </c>
      <c r="Q3434" s="17" t="s">
        <v>8315</v>
      </c>
      <c r="R3434" t="s">
        <v>8316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5">
        <f t="shared" si="265"/>
        <v>100</v>
      </c>
      <c r="P3435">
        <f t="shared" si="266"/>
        <v>134.15</v>
      </c>
      <c r="Q3435" s="17" t="s">
        <v>8315</v>
      </c>
      <c r="R3435" t="s">
        <v>8316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5">
        <f t="shared" si="265"/>
        <v>106</v>
      </c>
      <c r="P3436">
        <f t="shared" si="266"/>
        <v>62.83</v>
      </c>
      <c r="Q3436" s="17" t="s">
        <v>8315</v>
      </c>
      <c r="R3436" t="s">
        <v>8316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5">
        <f t="shared" si="265"/>
        <v>112</v>
      </c>
      <c r="P3437">
        <f t="shared" si="266"/>
        <v>58.95</v>
      </c>
      <c r="Q3437" s="17" t="s">
        <v>8315</v>
      </c>
      <c r="R3437" t="s">
        <v>8316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5">
        <f t="shared" si="265"/>
        <v>106</v>
      </c>
      <c r="P3438">
        <f t="shared" si="266"/>
        <v>143.11000000000001</v>
      </c>
      <c r="Q3438" s="17" t="s">
        <v>8315</v>
      </c>
      <c r="R3438" t="s">
        <v>8316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5">
        <f t="shared" si="265"/>
        <v>101</v>
      </c>
      <c r="P3439">
        <f t="shared" si="266"/>
        <v>84.17</v>
      </c>
      <c r="Q3439" s="17" t="s">
        <v>8315</v>
      </c>
      <c r="R3439" t="s">
        <v>8316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5">
        <f t="shared" si="265"/>
        <v>104</v>
      </c>
      <c r="P3440">
        <f t="shared" si="266"/>
        <v>186.07</v>
      </c>
      <c r="Q3440" s="17" t="s">
        <v>8315</v>
      </c>
      <c r="R3440" t="s">
        <v>8316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5">
        <f t="shared" si="265"/>
        <v>135</v>
      </c>
      <c r="P3441">
        <f t="shared" si="266"/>
        <v>89.79</v>
      </c>
      <c r="Q3441" s="17" t="s">
        <v>8315</v>
      </c>
      <c r="R3441" t="s">
        <v>8316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5">
        <f t="shared" si="265"/>
        <v>105</v>
      </c>
      <c r="P3442">
        <f t="shared" si="266"/>
        <v>64.16</v>
      </c>
      <c r="Q3442" s="17" t="s">
        <v>8315</v>
      </c>
      <c r="R3442" t="s">
        <v>8316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5">
        <f t="shared" si="265"/>
        <v>103</v>
      </c>
      <c r="P3443">
        <f t="shared" si="266"/>
        <v>59.65</v>
      </c>
      <c r="Q3443" s="17" t="s">
        <v>8315</v>
      </c>
      <c r="R3443" t="s">
        <v>8316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5">
        <f t="shared" si="265"/>
        <v>100</v>
      </c>
      <c r="P3444">
        <f t="shared" si="266"/>
        <v>31.25</v>
      </c>
      <c r="Q3444" s="17" t="s">
        <v>8315</v>
      </c>
      <c r="R3444" t="s">
        <v>8316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5">
        <f t="shared" si="265"/>
        <v>186</v>
      </c>
      <c r="P3445">
        <f t="shared" si="266"/>
        <v>41.22</v>
      </c>
      <c r="Q3445" s="17" t="s">
        <v>8315</v>
      </c>
      <c r="R3445" t="s">
        <v>8316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5">
        <f t="shared" si="265"/>
        <v>289</v>
      </c>
      <c r="P3446">
        <f t="shared" si="266"/>
        <v>43.35</v>
      </c>
      <c r="Q3446" s="17" t="s">
        <v>8315</v>
      </c>
      <c r="R3446" t="s">
        <v>8316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5">
        <f t="shared" si="265"/>
        <v>100</v>
      </c>
      <c r="P3447">
        <f t="shared" si="266"/>
        <v>64.52</v>
      </c>
      <c r="Q3447" s="17" t="s">
        <v>8315</v>
      </c>
      <c r="R3447" t="s">
        <v>8316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5">
        <f t="shared" si="265"/>
        <v>108</v>
      </c>
      <c r="P3448">
        <f t="shared" si="266"/>
        <v>43.28</v>
      </c>
      <c r="Q3448" s="17" t="s">
        <v>8315</v>
      </c>
      <c r="R3448" t="s">
        <v>8316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5">
        <f t="shared" si="265"/>
        <v>108</v>
      </c>
      <c r="P3449">
        <f t="shared" si="266"/>
        <v>77</v>
      </c>
      <c r="Q3449" s="17" t="s">
        <v>8315</v>
      </c>
      <c r="R3449" t="s">
        <v>8316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5">
        <f t="shared" si="265"/>
        <v>110</v>
      </c>
      <c r="P3450">
        <f t="shared" si="266"/>
        <v>51.22</v>
      </c>
      <c r="Q3450" s="17" t="s">
        <v>8315</v>
      </c>
      <c r="R3450" t="s">
        <v>8316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5">
        <f t="shared" si="265"/>
        <v>171</v>
      </c>
      <c r="P3451">
        <f t="shared" si="266"/>
        <v>68.25</v>
      </c>
      <c r="Q3451" s="17" t="s">
        <v>8315</v>
      </c>
      <c r="R3451" t="s">
        <v>8316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5">
        <f t="shared" si="265"/>
        <v>152</v>
      </c>
      <c r="P3452">
        <f t="shared" si="266"/>
        <v>19.489999999999998</v>
      </c>
      <c r="Q3452" s="17" t="s">
        <v>8315</v>
      </c>
      <c r="R3452" t="s">
        <v>8316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5">
        <f t="shared" si="265"/>
        <v>101</v>
      </c>
      <c r="P3453">
        <f t="shared" si="266"/>
        <v>41.13</v>
      </c>
      <c r="Q3453" s="17" t="s">
        <v>8315</v>
      </c>
      <c r="R3453" t="s">
        <v>8316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5">
        <f t="shared" si="265"/>
        <v>153</v>
      </c>
      <c r="P3454">
        <f t="shared" si="266"/>
        <v>41.41</v>
      </c>
      <c r="Q3454" s="17" t="s">
        <v>8315</v>
      </c>
      <c r="R3454" t="s">
        <v>8316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5">
        <f t="shared" si="265"/>
        <v>128</v>
      </c>
      <c r="P3455">
        <f t="shared" si="266"/>
        <v>27.5</v>
      </c>
      <c r="Q3455" s="17" t="s">
        <v>8315</v>
      </c>
      <c r="R3455" t="s">
        <v>8316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5">
        <f t="shared" si="265"/>
        <v>101</v>
      </c>
      <c r="P3456">
        <f t="shared" si="266"/>
        <v>33.57</v>
      </c>
      <c r="Q3456" s="17" t="s">
        <v>8315</v>
      </c>
      <c r="R3456" t="s">
        <v>8316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5">
        <f t="shared" si="265"/>
        <v>101</v>
      </c>
      <c r="P3457">
        <f t="shared" si="266"/>
        <v>145.87</v>
      </c>
      <c r="Q3457" s="17" t="s">
        <v>8315</v>
      </c>
      <c r="R3457" t="s">
        <v>8316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5">
        <f t="shared" si="265"/>
        <v>191</v>
      </c>
      <c r="P3458">
        <f t="shared" si="266"/>
        <v>358.69</v>
      </c>
      <c r="Q3458" s="17" t="s">
        <v>8315</v>
      </c>
      <c r="R3458" t="s">
        <v>8316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5">
        <f t="shared" ref="O3459:O3522" si="270">ROUND(E3459/D3459*100,0)</f>
        <v>140</v>
      </c>
      <c r="P3459">
        <f t="shared" ref="P3459:P3522" si="271">IFERROR(ROUND(E3459/L3459,2),0)</f>
        <v>50.98</v>
      </c>
      <c r="Q3459" s="17" t="s">
        <v>8315</v>
      </c>
      <c r="R3459" t="s">
        <v>8316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5">
        <f t="shared" si="270"/>
        <v>124</v>
      </c>
      <c r="P3460">
        <f t="shared" si="271"/>
        <v>45.04</v>
      </c>
      <c r="Q3460" s="17" t="s">
        <v>8315</v>
      </c>
      <c r="R3460" t="s">
        <v>8316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5">
        <f t="shared" si="270"/>
        <v>126</v>
      </c>
      <c r="P3461">
        <f t="shared" si="271"/>
        <v>17.53</v>
      </c>
      <c r="Q3461" s="17" t="s">
        <v>8315</v>
      </c>
      <c r="R3461" t="s">
        <v>8316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5">
        <f t="shared" si="270"/>
        <v>190</v>
      </c>
      <c r="P3462">
        <f t="shared" si="271"/>
        <v>50</v>
      </c>
      <c r="Q3462" s="17" t="s">
        <v>8315</v>
      </c>
      <c r="R3462" t="s">
        <v>8316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5">
        <f t="shared" si="270"/>
        <v>139</v>
      </c>
      <c r="P3463">
        <f t="shared" si="271"/>
        <v>57.92</v>
      </c>
      <c r="Q3463" s="17" t="s">
        <v>8315</v>
      </c>
      <c r="R3463" t="s">
        <v>8316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5">
        <f t="shared" si="270"/>
        <v>202</v>
      </c>
      <c r="P3464">
        <f t="shared" si="271"/>
        <v>29.71</v>
      </c>
      <c r="Q3464" s="17" t="s">
        <v>8315</v>
      </c>
      <c r="R3464" t="s">
        <v>8316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5">
        <f t="shared" si="270"/>
        <v>103</v>
      </c>
      <c r="P3465">
        <f t="shared" si="271"/>
        <v>90.68</v>
      </c>
      <c r="Q3465" s="17" t="s">
        <v>8315</v>
      </c>
      <c r="R3465" t="s">
        <v>8316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5">
        <f t="shared" si="270"/>
        <v>102</v>
      </c>
      <c r="P3466">
        <f t="shared" si="271"/>
        <v>55.01</v>
      </c>
      <c r="Q3466" s="17" t="s">
        <v>8315</v>
      </c>
      <c r="R3466" t="s">
        <v>8316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5">
        <f t="shared" si="270"/>
        <v>103</v>
      </c>
      <c r="P3467">
        <f t="shared" si="271"/>
        <v>57.22</v>
      </c>
      <c r="Q3467" s="17" t="s">
        <v>8315</v>
      </c>
      <c r="R3467" t="s">
        <v>8316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5">
        <f t="shared" si="270"/>
        <v>127</v>
      </c>
      <c r="P3468">
        <f t="shared" si="271"/>
        <v>72.95</v>
      </c>
      <c r="Q3468" s="17" t="s">
        <v>8315</v>
      </c>
      <c r="R3468" t="s">
        <v>8316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5">
        <f t="shared" si="270"/>
        <v>101</v>
      </c>
      <c r="P3469">
        <f t="shared" si="271"/>
        <v>64.47</v>
      </c>
      <c r="Q3469" s="17" t="s">
        <v>8315</v>
      </c>
      <c r="R3469" t="s">
        <v>8316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5">
        <f t="shared" si="270"/>
        <v>122</v>
      </c>
      <c r="P3470">
        <f t="shared" si="271"/>
        <v>716.35</v>
      </c>
      <c r="Q3470" s="17" t="s">
        <v>8315</v>
      </c>
      <c r="R3470" t="s">
        <v>8316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5">
        <f t="shared" si="270"/>
        <v>113</v>
      </c>
      <c r="P3471">
        <f t="shared" si="271"/>
        <v>50.4</v>
      </c>
      <c r="Q3471" s="17" t="s">
        <v>8315</v>
      </c>
      <c r="R3471" t="s">
        <v>8316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5">
        <f t="shared" si="270"/>
        <v>150</v>
      </c>
      <c r="P3472">
        <f t="shared" si="271"/>
        <v>41.67</v>
      </c>
      <c r="Q3472" s="17" t="s">
        <v>8315</v>
      </c>
      <c r="R3472" t="s">
        <v>8316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5">
        <f t="shared" si="270"/>
        <v>215</v>
      </c>
      <c r="P3473">
        <f t="shared" si="271"/>
        <v>35.770000000000003</v>
      </c>
      <c r="Q3473" s="17" t="s">
        <v>8315</v>
      </c>
      <c r="R3473" t="s">
        <v>8316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5">
        <f t="shared" si="270"/>
        <v>102</v>
      </c>
      <c r="P3474">
        <f t="shared" si="271"/>
        <v>88.74</v>
      </c>
      <c r="Q3474" s="17" t="s">
        <v>8315</v>
      </c>
      <c r="R3474" t="s">
        <v>8316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5">
        <f t="shared" si="270"/>
        <v>100</v>
      </c>
      <c r="P3475">
        <f t="shared" si="271"/>
        <v>148.47999999999999</v>
      </c>
      <c r="Q3475" s="17" t="s">
        <v>8315</v>
      </c>
      <c r="R3475" t="s">
        <v>8316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5">
        <f t="shared" si="270"/>
        <v>101</v>
      </c>
      <c r="P3476">
        <f t="shared" si="271"/>
        <v>51.79</v>
      </c>
      <c r="Q3476" s="17" t="s">
        <v>8315</v>
      </c>
      <c r="R3476" t="s">
        <v>8316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5">
        <f t="shared" si="270"/>
        <v>113</v>
      </c>
      <c r="P3477">
        <f t="shared" si="271"/>
        <v>20</v>
      </c>
      <c r="Q3477" s="17" t="s">
        <v>8315</v>
      </c>
      <c r="R3477" t="s">
        <v>8316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5">
        <f t="shared" si="270"/>
        <v>104</v>
      </c>
      <c r="P3478">
        <f t="shared" si="271"/>
        <v>52</v>
      </c>
      <c r="Q3478" s="17" t="s">
        <v>8315</v>
      </c>
      <c r="R3478" t="s">
        <v>8316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5">
        <f t="shared" si="270"/>
        <v>115</v>
      </c>
      <c r="P3479">
        <f t="shared" si="271"/>
        <v>53.23</v>
      </c>
      <c r="Q3479" s="17" t="s">
        <v>8315</v>
      </c>
      <c r="R3479" t="s">
        <v>8316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5">
        <f t="shared" si="270"/>
        <v>113</v>
      </c>
      <c r="P3480">
        <f t="shared" si="271"/>
        <v>39.6</v>
      </c>
      <c r="Q3480" s="17" t="s">
        <v>8315</v>
      </c>
      <c r="R3480" t="s">
        <v>8316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5">
        <f t="shared" si="270"/>
        <v>128</v>
      </c>
      <c r="P3481">
        <f t="shared" si="271"/>
        <v>34.25</v>
      </c>
      <c r="Q3481" s="17" t="s">
        <v>8315</v>
      </c>
      <c r="R3481" t="s">
        <v>8316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5">
        <f t="shared" si="270"/>
        <v>143</v>
      </c>
      <c r="P3482">
        <f t="shared" si="271"/>
        <v>164.62</v>
      </c>
      <c r="Q3482" s="17" t="s">
        <v>8315</v>
      </c>
      <c r="R3482" t="s">
        <v>8316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5">
        <f t="shared" si="270"/>
        <v>119</v>
      </c>
      <c r="P3483">
        <f t="shared" si="271"/>
        <v>125.05</v>
      </c>
      <c r="Q3483" s="17" t="s">
        <v>8315</v>
      </c>
      <c r="R3483" t="s">
        <v>8316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5">
        <f t="shared" si="270"/>
        <v>138</v>
      </c>
      <c r="P3484">
        <f t="shared" si="271"/>
        <v>51.88</v>
      </c>
      <c r="Q3484" s="17" t="s">
        <v>8315</v>
      </c>
      <c r="R3484" t="s">
        <v>8316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5">
        <f t="shared" si="270"/>
        <v>160</v>
      </c>
      <c r="P3485">
        <f t="shared" si="271"/>
        <v>40.29</v>
      </c>
      <c r="Q3485" s="17" t="s">
        <v>8315</v>
      </c>
      <c r="R3485" t="s">
        <v>8316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5">
        <f t="shared" si="270"/>
        <v>114</v>
      </c>
      <c r="P3486">
        <f t="shared" si="271"/>
        <v>64.91</v>
      </c>
      <c r="Q3486" s="17" t="s">
        <v>8315</v>
      </c>
      <c r="R3486" t="s">
        <v>8316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5">
        <f t="shared" si="270"/>
        <v>101</v>
      </c>
      <c r="P3487">
        <f t="shared" si="271"/>
        <v>55.33</v>
      </c>
      <c r="Q3487" s="17" t="s">
        <v>8315</v>
      </c>
      <c r="R3487" t="s">
        <v>8316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5">
        <f t="shared" si="270"/>
        <v>155</v>
      </c>
      <c r="P3488">
        <f t="shared" si="271"/>
        <v>83.14</v>
      </c>
      <c r="Q3488" s="17" t="s">
        <v>8315</v>
      </c>
      <c r="R3488" t="s">
        <v>8316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5">
        <f t="shared" si="270"/>
        <v>128</v>
      </c>
      <c r="P3489">
        <f t="shared" si="271"/>
        <v>38.71</v>
      </c>
      <c r="Q3489" s="17" t="s">
        <v>8315</v>
      </c>
      <c r="R3489" t="s">
        <v>8316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5">
        <f t="shared" si="270"/>
        <v>121</v>
      </c>
      <c r="P3490">
        <f t="shared" si="271"/>
        <v>125.38</v>
      </c>
      <c r="Q3490" s="17" t="s">
        <v>8315</v>
      </c>
      <c r="R3490" t="s">
        <v>8316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5">
        <f t="shared" si="270"/>
        <v>113</v>
      </c>
      <c r="P3491">
        <f t="shared" si="271"/>
        <v>78.260000000000005</v>
      </c>
      <c r="Q3491" s="17" t="s">
        <v>8315</v>
      </c>
      <c r="R3491" t="s">
        <v>8316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5">
        <f t="shared" si="270"/>
        <v>128</v>
      </c>
      <c r="P3492">
        <f t="shared" si="271"/>
        <v>47.22</v>
      </c>
      <c r="Q3492" s="17" t="s">
        <v>8315</v>
      </c>
      <c r="R3492" t="s">
        <v>8316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5">
        <f t="shared" si="270"/>
        <v>158</v>
      </c>
      <c r="P3493">
        <f t="shared" si="271"/>
        <v>79.099999999999994</v>
      </c>
      <c r="Q3493" s="17" t="s">
        <v>8315</v>
      </c>
      <c r="R3493" t="s">
        <v>8316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5">
        <f t="shared" si="270"/>
        <v>105</v>
      </c>
      <c r="P3494">
        <f t="shared" si="271"/>
        <v>114.29</v>
      </c>
      <c r="Q3494" s="17" t="s">
        <v>8315</v>
      </c>
      <c r="R3494" t="s">
        <v>8316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5">
        <f t="shared" si="270"/>
        <v>100</v>
      </c>
      <c r="P3495">
        <f t="shared" si="271"/>
        <v>51.72</v>
      </c>
      <c r="Q3495" s="17" t="s">
        <v>8315</v>
      </c>
      <c r="R3495" t="s">
        <v>8316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5">
        <f t="shared" si="270"/>
        <v>100</v>
      </c>
      <c r="P3496">
        <f t="shared" si="271"/>
        <v>30.77</v>
      </c>
      <c r="Q3496" s="17" t="s">
        <v>8315</v>
      </c>
      <c r="R3496" t="s">
        <v>8316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5">
        <f t="shared" si="270"/>
        <v>107</v>
      </c>
      <c r="P3497">
        <f t="shared" si="271"/>
        <v>74.209999999999994</v>
      </c>
      <c r="Q3497" s="17" t="s">
        <v>8315</v>
      </c>
      <c r="R3497" t="s">
        <v>8316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5">
        <f t="shared" si="270"/>
        <v>124</v>
      </c>
      <c r="P3498">
        <f t="shared" si="271"/>
        <v>47.85</v>
      </c>
      <c r="Q3498" s="17" t="s">
        <v>8315</v>
      </c>
      <c r="R3498" t="s">
        <v>8316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5">
        <f t="shared" si="270"/>
        <v>109</v>
      </c>
      <c r="P3499">
        <f t="shared" si="271"/>
        <v>34.409999999999997</v>
      </c>
      <c r="Q3499" s="17" t="s">
        <v>8315</v>
      </c>
      <c r="R3499" t="s">
        <v>8316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5">
        <f t="shared" si="270"/>
        <v>102</v>
      </c>
      <c r="P3500">
        <f t="shared" si="271"/>
        <v>40.24</v>
      </c>
      <c r="Q3500" s="17" t="s">
        <v>8315</v>
      </c>
      <c r="R3500" t="s">
        <v>8316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5">
        <f t="shared" si="270"/>
        <v>106</v>
      </c>
      <c r="P3501">
        <f t="shared" si="271"/>
        <v>60.29</v>
      </c>
      <c r="Q3501" s="17" t="s">
        <v>8315</v>
      </c>
      <c r="R3501" t="s">
        <v>8316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5">
        <f t="shared" si="270"/>
        <v>106</v>
      </c>
      <c r="P3502">
        <f t="shared" si="271"/>
        <v>25.31</v>
      </c>
      <c r="Q3502" s="17" t="s">
        <v>8315</v>
      </c>
      <c r="R3502" t="s">
        <v>8316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5">
        <f t="shared" si="270"/>
        <v>101</v>
      </c>
      <c r="P3503">
        <f t="shared" si="271"/>
        <v>35.950000000000003</v>
      </c>
      <c r="Q3503" s="17" t="s">
        <v>8315</v>
      </c>
      <c r="R3503" t="s">
        <v>8316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5">
        <f t="shared" si="270"/>
        <v>105</v>
      </c>
      <c r="P3504">
        <f t="shared" si="271"/>
        <v>136</v>
      </c>
      <c r="Q3504" s="17" t="s">
        <v>8315</v>
      </c>
      <c r="R3504" t="s">
        <v>8316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5">
        <f t="shared" si="270"/>
        <v>108</v>
      </c>
      <c r="P3505">
        <f t="shared" si="271"/>
        <v>70.760000000000005</v>
      </c>
      <c r="Q3505" s="17" t="s">
        <v>8315</v>
      </c>
      <c r="R3505" t="s">
        <v>8316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5">
        <f t="shared" si="270"/>
        <v>100</v>
      </c>
      <c r="P3506">
        <f t="shared" si="271"/>
        <v>125</v>
      </c>
      <c r="Q3506" s="17" t="s">
        <v>8315</v>
      </c>
      <c r="R3506" t="s">
        <v>8316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5">
        <f t="shared" si="270"/>
        <v>104</v>
      </c>
      <c r="P3507">
        <f t="shared" si="271"/>
        <v>66.510000000000005</v>
      </c>
      <c r="Q3507" s="17" t="s">
        <v>8315</v>
      </c>
      <c r="R3507" t="s">
        <v>8316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5">
        <f t="shared" si="270"/>
        <v>102</v>
      </c>
      <c r="P3508">
        <f t="shared" si="271"/>
        <v>105</v>
      </c>
      <c r="Q3508" s="17" t="s">
        <v>8315</v>
      </c>
      <c r="R3508" t="s">
        <v>8316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5">
        <f t="shared" si="270"/>
        <v>104</v>
      </c>
      <c r="P3509">
        <f t="shared" si="271"/>
        <v>145</v>
      </c>
      <c r="Q3509" s="17" t="s">
        <v>8315</v>
      </c>
      <c r="R3509" t="s">
        <v>8316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5">
        <f t="shared" si="270"/>
        <v>180</v>
      </c>
      <c r="P3510">
        <f t="shared" si="271"/>
        <v>12</v>
      </c>
      <c r="Q3510" s="17" t="s">
        <v>8315</v>
      </c>
      <c r="R3510" t="s">
        <v>8316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5">
        <f t="shared" si="270"/>
        <v>106</v>
      </c>
      <c r="P3511">
        <f t="shared" si="271"/>
        <v>96.67</v>
      </c>
      <c r="Q3511" s="17" t="s">
        <v>8315</v>
      </c>
      <c r="R3511" t="s">
        <v>8316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5">
        <f t="shared" si="270"/>
        <v>101</v>
      </c>
      <c r="P3512">
        <f t="shared" si="271"/>
        <v>60.33</v>
      </c>
      <c r="Q3512" s="17" t="s">
        <v>8315</v>
      </c>
      <c r="R3512" t="s">
        <v>8316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5">
        <f t="shared" si="270"/>
        <v>101</v>
      </c>
      <c r="P3513">
        <f t="shared" si="271"/>
        <v>79.89</v>
      </c>
      <c r="Q3513" s="17" t="s">
        <v>8315</v>
      </c>
      <c r="R3513" t="s">
        <v>8316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5">
        <f t="shared" si="270"/>
        <v>100</v>
      </c>
      <c r="P3514">
        <f t="shared" si="271"/>
        <v>58.82</v>
      </c>
      <c r="Q3514" s="17" t="s">
        <v>8315</v>
      </c>
      <c r="R3514" t="s">
        <v>8316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5">
        <f t="shared" si="270"/>
        <v>118</v>
      </c>
      <c r="P3515">
        <f t="shared" si="271"/>
        <v>75.34</v>
      </c>
      <c r="Q3515" s="17" t="s">
        <v>8315</v>
      </c>
      <c r="R3515" t="s">
        <v>8316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5">
        <f t="shared" si="270"/>
        <v>110</v>
      </c>
      <c r="P3516">
        <f t="shared" si="271"/>
        <v>55</v>
      </c>
      <c r="Q3516" s="17" t="s">
        <v>8315</v>
      </c>
      <c r="R3516" t="s">
        <v>8316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5">
        <f t="shared" si="270"/>
        <v>103</v>
      </c>
      <c r="P3517">
        <f t="shared" si="271"/>
        <v>66.959999999999994</v>
      </c>
      <c r="Q3517" s="17" t="s">
        <v>8315</v>
      </c>
      <c r="R3517" t="s">
        <v>8316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5">
        <f t="shared" si="270"/>
        <v>100</v>
      </c>
      <c r="P3518">
        <f t="shared" si="271"/>
        <v>227.27</v>
      </c>
      <c r="Q3518" s="17" t="s">
        <v>8315</v>
      </c>
      <c r="R3518" t="s">
        <v>8316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5">
        <f t="shared" si="270"/>
        <v>100</v>
      </c>
      <c r="P3519">
        <f t="shared" si="271"/>
        <v>307.69</v>
      </c>
      <c r="Q3519" s="17" t="s">
        <v>8315</v>
      </c>
      <c r="R3519" t="s">
        <v>8316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5">
        <f t="shared" si="270"/>
        <v>110</v>
      </c>
      <c r="P3520">
        <f t="shared" si="271"/>
        <v>50.02</v>
      </c>
      <c r="Q3520" s="17" t="s">
        <v>8315</v>
      </c>
      <c r="R3520" t="s">
        <v>8316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5">
        <f t="shared" si="270"/>
        <v>101</v>
      </c>
      <c r="P3521">
        <f t="shared" si="271"/>
        <v>72.39</v>
      </c>
      <c r="Q3521" s="17" t="s">
        <v>8315</v>
      </c>
      <c r="R3521" t="s">
        <v>8316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5">
        <f t="shared" si="270"/>
        <v>101</v>
      </c>
      <c r="P3522">
        <f t="shared" si="271"/>
        <v>95.95</v>
      </c>
      <c r="Q3522" s="17" t="s">
        <v>8315</v>
      </c>
      <c r="R3522" t="s">
        <v>8316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5">
        <f t="shared" ref="O3523:O3586" si="275">ROUND(E3523/D3523*100,0)</f>
        <v>169</v>
      </c>
      <c r="P3523">
        <f t="shared" ref="P3523:P3586" si="276">IFERROR(ROUND(E3523/L3523,2),0)</f>
        <v>45.62</v>
      </c>
      <c r="Q3523" s="17" t="s">
        <v>8315</v>
      </c>
      <c r="R3523" t="s">
        <v>8316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5">
        <f t="shared" si="275"/>
        <v>100</v>
      </c>
      <c r="P3524">
        <f t="shared" si="276"/>
        <v>41.03</v>
      </c>
      <c r="Q3524" s="17" t="s">
        <v>8315</v>
      </c>
      <c r="R3524" t="s">
        <v>8316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5">
        <f t="shared" si="275"/>
        <v>114</v>
      </c>
      <c r="P3525">
        <f t="shared" si="276"/>
        <v>56.83</v>
      </c>
      <c r="Q3525" s="17" t="s">
        <v>8315</v>
      </c>
      <c r="R3525" t="s">
        <v>8316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5">
        <f t="shared" si="275"/>
        <v>102</v>
      </c>
      <c r="P3526">
        <f t="shared" si="276"/>
        <v>137.24</v>
      </c>
      <c r="Q3526" s="17" t="s">
        <v>8315</v>
      </c>
      <c r="R3526" t="s">
        <v>8316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5">
        <f t="shared" si="275"/>
        <v>106</v>
      </c>
      <c r="P3527">
        <f t="shared" si="276"/>
        <v>75.709999999999994</v>
      </c>
      <c r="Q3527" s="17" t="s">
        <v>8315</v>
      </c>
      <c r="R3527" t="s">
        <v>8316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5">
        <f t="shared" si="275"/>
        <v>102</v>
      </c>
      <c r="P3528">
        <f t="shared" si="276"/>
        <v>99</v>
      </c>
      <c r="Q3528" s="17" t="s">
        <v>8315</v>
      </c>
      <c r="R3528" t="s">
        <v>8316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5">
        <f t="shared" si="275"/>
        <v>117</v>
      </c>
      <c r="P3529">
        <f t="shared" si="276"/>
        <v>81.569999999999993</v>
      </c>
      <c r="Q3529" s="17" t="s">
        <v>8315</v>
      </c>
      <c r="R3529" t="s">
        <v>8316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5">
        <f t="shared" si="275"/>
        <v>101</v>
      </c>
      <c r="P3530">
        <f t="shared" si="276"/>
        <v>45.11</v>
      </c>
      <c r="Q3530" s="17" t="s">
        <v>8315</v>
      </c>
      <c r="R3530" t="s">
        <v>8316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5">
        <f t="shared" si="275"/>
        <v>132</v>
      </c>
      <c r="P3531">
        <f t="shared" si="276"/>
        <v>36.67</v>
      </c>
      <c r="Q3531" s="17" t="s">
        <v>8315</v>
      </c>
      <c r="R3531" t="s">
        <v>8316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5">
        <f t="shared" si="275"/>
        <v>100</v>
      </c>
      <c r="P3532">
        <f t="shared" si="276"/>
        <v>125</v>
      </c>
      <c r="Q3532" s="17" t="s">
        <v>8315</v>
      </c>
      <c r="R3532" t="s">
        <v>8316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5">
        <f t="shared" si="275"/>
        <v>128</v>
      </c>
      <c r="P3533">
        <f t="shared" si="276"/>
        <v>49.23</v>
      </c>
      <c r="Q3533" s="17" t="s">
        <v>8315</v>
      </c>
      <c r="R3533" t="s">
        <v>8316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5">
        <f t="shared" si="275"/>
        <v>119</v>
      </c>
      <c r="P3534">
        <f t="shared" si="276"/>
        <v>42.3</v>
      </c>
      <c r="Q3534" s="17" t="s">
        <v>8315</v>
      </c>
      <c r="R3534" t="s">
        <v>8316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5">
        <f t="shared" si="275"/>
        <v>126</v>
      </c>
      <c r="P3535">
        <f t="shared" si="276"/>
        <v>78.88</v>
      </c>
      <c r="Q3535" s="17" t="s">
        <v>8315</v>
      </c>
      <c r="R3535" t="s">
        <v>8316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5">
        <f t="shared" si="275"/>
        <v>156</v>
      </c>
      <c r="P3536">
        <f t="shared" si="276"/>
        <v>38.28</v>
      </c>
      <c r="Q3536" s="17" t="s">
        <v>8315</v>
      </c>
      <c r="R3536" t="s">
        <v>8316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5">
        <f t="shared" si="275"/>
        <v>103</v>
      </c>
      <c r="P3537">
        <f t="shared" si="276"/>
        <v>44.85</v>
      </c>
      <c r="Q3537" s="17" t="s">
        <v>8315</v>
      </c>
      <c r="R3537" t="s">
        <v>8316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5">
        <f t="shared" si="275"/>
        <v>153</v>
      </c>
      <c r="P3538">
        <f t="shared" si="276"/>
        <v>13.53</v>
      </c>
      <c r="Q3538" s="17" t="s">
        <v>8315</v>
      </c>
      <c r="R3538" t="s">
        <v>8316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5">
        <f t="shared" si="275"/>
        <v>180</v>
      </c>
      <c r="P3539">
        <f t="shared" si="276"/>
        <v>43.5</v>
      </c>
      <c r="Q3539" s="17" t="s">
        <v>8315</v>
      </c>
      <c r="R3539" t="s">
        <v>8316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5">
        <f t="shared" si="275"/>
        <v>128</v>
      </c>
      <c r="P3540">
        <f t="shared" si="276"/>
        <v>30.95</v>
      </c>
      <c r="Q3540" s="17" t="s">
        <v>8315</v>
      </c>
      <c r="R3540" t="s">
        <v>8316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5">
        <f t="shared" si="275"/>
        <v>120</v>
      </c>
      <c r="P3541">
        <f t="shared" si="276"/>
        <v>55.23</v>
      </c>
      <c r="Q3541" s="17" t="s">
        <v>8315</v>
      </c>
      <c r="R3541" t="s">
        <v>8316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5">
        <f t="shared" si="275"/>
        <v>123</v>
      </c>
      <c r="P3542">
        <f t="shared" si="276"/>
        <v>46.13</v>
      </c>
      <c r="Q3542" s="17" t="s">
        <v>8315</v>
      </c>
      <c r="R3542" t="s">
        <v>8316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5">
        <f t="shared" si="275"/>
        <v>105</v>
      </c>
      <c r="P3543">
        <f t="shared" si="276"/>
        <v>39.380000000000003</v>
      </c>
      <c r="Q3543" s="17" t="s">
        <v>8315</v>
      </c>
      <c r="R3543" t="s">
        <v>8316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5">
        <f t="shared" si="275"/>
        <v>102</v>
      </c>
      <c r="P3544">
        <f t="shared" si="276"/>
        <v>66.150000000000006</v>
      </c>
      <c r="Q3544" s="17" t="s">
        <v>8315</v>
      </c>
      <c r="R3544" t="s">
        <v>8316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5">
        <f t="shared" si="275"/>
        <v>105</v>
      </c>
      <c r="P3545">
        <f t="shared" si="276"/>
        <v>54.14</v>
      </c>
      <c r="Q3545" s="17" t="s">
        <v>8315</v>
      </c>
      <c r="R3545" t="s">
        <v>8316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5">
        <f t="shared" si="275"/>
        <v>100</v>
      </c>
      <c r="P3546">
        <f t="shared" si="276"/>
        <v>104.17</v>
      </c>
      <c r="Q3546" s="17" t="s">
        <v>8315</v>
      </c>
      <c r="R3546" t="s">
        <v>8316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5">
        <f t="shared" si="275"/>
        <v>100</v>
      </c>
      <c r="P3547">
        <f t="shared" si="276"/>
        <v>31.38</v>
      </c>
      <c r="Q3547" s="17" t="s">
        <v>8315</v>
      </c>
      <c r="R3547" t="s">
        <v>8316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5">
        <f t="shared" si="275"/>
        <v>102</v>
      </c>
      <c r="P3548">
        <f t="shared" si="276"/>
        <v>59.21</v>
      </c>
      <c r="Q3548" s="17" t="s">
        <v>8315</v>
      </c>
      <c r="R3548" t="s">
        <v>8316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5">
        <f t="shared" si="275"/>
        <v>114</v>
      </c>
      <c r="P3549">
        <f t="shared" si="276"/>
        <v>119.18</v>
      </c>
      <c r="Q3549" s="17" t="s">
        <v>8315</v>
      </c>
      <c r="R3549" t="s">
        <v>8316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5">
        <f t="shared" si="275"/>
        <v>102</v>
      </c>
      <c r="P3550">
        <f t="shared" si="276"/>
        <v>164.62</v>
      </c>
      <c r="Q3550" s="17" t="s">
        <v>8315</v>
      </c>
      <c r="R3550" t="s">
        <v>8316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5">
        <f t="shared" si="275"/>
        <v>102</v>
      </c>
      <c r="P3551">
        <f t="shared" si="276"/>
        <v>24.29</v>
      </c>
      <c r="Q3551" s="17" t="s">
        <v>8315</v>
      </c>
      <c r="R3551" t="s">
        <v>8316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5">
        <f t="shared" si="275"/>
        <v>105</v>
      </c>
      <c r="P3552">
        <f t="shared" si="276"/>
        <v>40.94</v>
      </c>
      <c r="Q3552" s="17" t="s">
        <v>8315</v>
      </c>
      <c r="R3552" t="s">
        <v>8316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5">
        <f t="shared" si="275"/>
        <v>102</v>
      </c>
      <c r="P3553">
        <f t="shared" si="276"/>
        <v>61.1</v>
      </c>
      <c r="Q3553" s="17" t="s">
        <v>8315</v>
      </c>
      <c r="R3553" t="s">
        <v>8316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5">
        <f t="shared" si="275"/>
        <v>100</v>
      </c>
      <c r="P3554">
        <f t="shared" si="276"/>
        <v>38.65</v>
      </c>
      <c r="Q3554" s="17" t="s">
        <v>8315</v>
      </c>
      <c r="R3554" t="s">
        <v>8316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5">
        <f t="shared" si="275"/>
        <v>106</v>
      </c>
      <c r="P3555">
        <f t="shared" si="276"/>
        <v>56.2</v>
      </c>
      <c r="Q3555" s="17" t="s">
        <v>8315</v>
      </c>
      <c r="R3555" t="s">
        <v>8316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5">
        <f t="shared" si="275"/>
        <v>113</v>
      </c>
      <c r="P3556">
        <f t="shared" si="276"/>
        <v>107</v>
      </c>
      <c r="Q3556" s="17" t="s">
        <v>8315</v>
      </c>
      <c r="R3556" t="s">
        <v>8316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5">
        <f t="shared" si="275"/>
        <v>100</v>
      </c>
      <c r="P3557">
        <f t="shared" si="276"/>
        <v>171.43</v>
      </c>
      <c r="Q3557" s="17" t="s">
        <v>8315</v>
      </c>
      <c r="R3557" t="s">
        <v>8316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5">
        <f t="shared" si="275"/>
        <v>100</v>
      </c>
      <c r="P3558">
        <f t="shared" si="276"/>
        <v>110.5</v>
      </c>
      <c r="Q3558" s="17" t="s">
        <v>8315</v>
      </c>
      <c r="R3558" t="s">
        <v>8316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5">
        <f t="shared" si="275"/>
        <v>100</v>
      </c>
      <c r="P3559">
        <f t="shared" si="276"/>
        <v>179.28</v>
      </c>
      <c r="Q3559" s="17" t="s">
        <v>8315</v>
      </c>
      <c r="R3559" t="s">
        <v>8316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5">
        <f t="shared" si="275"/>
        <v>144</v>
      </c>
      <c r="P3560">
        <f t="shared" si="276"/>
        <v>22.91</v>
      </c>
      <c r="Q3560" s="17" t="s">
        <v>8315</v>
      </c>
      <c r="R3560" t="s">
        <v>8316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5">
        <f t="shared" si="275"/>
        <v>104</v>
      </c>
      <c r="P3561">
        <f t="shared" si="276"/>
        <v>43.13</v>
      </c>
      <c r="Q3561" s="17" t="s">
        <v>8315</v>
      </c>
      <c r="R3561" t="s">
        <v>8316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5">
        <f t="shared" si="275"/>
        <v>108</v>
      </c>
      <c r="P3562">
        <f t="shared" si="276"/>
        <v>46.89</v>
      </c>
      <c r="Q3562" s="17" t="s">
        <v>8315</v>
      </c>
      <c r="R3562" t="s">
        <v>8316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5">
        <f t="shared" si="275"/>
        <v>102</v>
      </c>
      <c r="P3563">
        <f t="shared" si="276"/>
        <v>47.41</v>
      </c>
      <c r="Q3563" s="17" t="s">
        <v>8315</v>
      </c>
      <c r="R3563" t="s">
        <v>8316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5">
        <f t="shared" si="275"/>
        <v>149</v>
      </c>
      <c r="P3564">
        <f t="shared" si="276"/>
        <v>15.13</v>
      </c>
      <c r="Q3564" s="17" t="s">
        <v>8315</v>
      </c>
      <c r="R3564" t="s">
        <v>8316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5">
        <f t="shared" si="275"/>
        <v>105</v>
      </c>
      <c r="P3565">
        <f t="shared" si="276"/>
        <v>21.1</v>
      </c>
      <c r="Q3565" s="17" t="s">
        <v>8315</v>
      </c>
      <c r="R3565" t="s">
        <v>8316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5">
        <f t="shared" si="275"/>
        <v>101</v>
      </c>
      <c r="P3566">
        <f t="shared" si="276"/>
        <v>59.12</v>
      </c>
      <c r="Q3566" s="17" t="s">
        <v>8315</v>
      </c>
      <c r="R3566" t="s">
        <v>8316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5">
        <f t="shared" si="275"/>
        <v>131</v>
      </c>
      <c r="P3567">
        <f t="shared" si="276"/>
        <v>97.92</v>
      </c>
      <c r="Q3567" s="17" t="s">
        <v>8315</v>
      </c>
      <c r="R3567" t="s">
        <v>8316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5">
        <f t="shared" si="275"/>
        <v>105</v>
      </c>
      <c r="P3568">
        <f t="shared" si="276"/>
        <v>55.13</v>
      </c>
      <c r="Q3568" s="17" t="s">
        <v>8315</v>
      </c>
      <c r="R3568" t="s">
        <v>8316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5">
        <f t="shared" si="275"/>
        <v>109</v>
      </c>
      <c r="P3569">
        <f t="shared" si="276"/>
        <v>26.54</v>
      </c>
      <c r="Q3569" s="17" t="s">
        <v>8315</v>
      </c>
      <c r="R3569" t="s">
        <v>8316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5">
        <f t="shared" si="275"/>
        <v>111</v>
      </c>
      <c r="P3570">
        <f t="shared" si="276"/>
        <v>58.42</v>
      </c>
      <c r="Q3570" s="17" t="s">
        <v>8315</v>
      </c>
      <c r="R3570" t="s">
        <v>8316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5">
        <f t="shared" si="275"/>
        <v>100</v>
      </c>
      <c r="P3571">
        <f t="shared" si="276"/>
        <v>122.54</v>
      </c>
      <c r="Q3571" s="17" t="s">
        <v>8315</v>
      </c>
      <c r="R3571" t="s">
        <v>8316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5">
        <f t="shared" si="275"/>
        <v>114</v>
      </c>
      <c r="P3572">
        <f t="shared" si="276"/>
        <v>87.96</v>
      </c>
      <c r="Q3572" s="17" t="s">
        <v>8315</v>
      </c>
      <c r="R3572" t="s">
        <v>8316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5">
        <f t="shared" si="275"/>
        <v>122</v>
      </c>
      <c r="P3573">
        <f t="shared" si="276"/>
        <v>73.239999999999995</v>
      </c>
      <c r="Q3573" s="17" t="s">
        <v>8315</v>
      </c>
      <c r="R3573" t="s">
        <v>8316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5">
        <f t="shared" si="275"/>
        <v>100</v>
      </c>
      <c r="P3574">
        <f t="shared" si="276"/>
        <v>55.56</v>
      </c>
      <c r="Q3574" s="17" t="s">
        <v>8315</v>
      </c>
      <c r="R3574" t="s">
        <v>8316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5">
        <f t="shared" si="275"/>
        <v>103</v>
      </c>
      <c r="P3575">
        <f t="shared" si="276"/>
        <v>39.54</v>
      </c>
      <c r="Q3575" s="17" t="s">
        <v>8315</v>
      </c>
      <c r="R3575" t="s">
        <v>8316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5">
        <f t="shared" si="275"/>
        <v>106</v>
      </c>
      <c r="P3576">
        <f t="shared" si="276"/>
        <v>136.78</v>
      </c>
      <c r="Q3576" s="17" t="s">
        <v>8315</v>
      </c>
      <c r="R3576" t="s">
        <v>8316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5">
        <f t="shared" si="275"/>
        <v>101</v>
      </c>
      <c r="P3577">
        <f t="shared" si="276"/>
        <v>99.34</v>
      </c>
      <c r="Q3577" s="17" t="s">
        <v>8315</v>
      </c>
      <c r="R3577" t="s">
        <v>8316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5">
        <f t="shared" si="275"/>
        <v>100</v>
      </c>
      <c r="P3578">
        <f t="shared" si="276"/>
        <v>20</v>
      </c>
      <c r="Q3578" s="17" t="s">
        <v>8315</v>
      </c>
      <c r="R3578" t="s">
        <v>8316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5">
        <f t="shared" si="275"/>
        <v>130</v>
      </c>
      <c r="P3579">
        <f t="shared" si="276"/>
        <v>28.89</v>
      </c>
      <c r="Q3579" s="17" t="s">
        <v>8315</v>
      </c>
      <c r="R3579" t="s">
        <v>8316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5">
        <f t="shared" si="275"/>
        <v>100</v>
      </c>
      <c r="P3580">
        <f t="shared" si="276"/>
        <v>40.549999999999997</v>
      </c>
      <c r="Q3580" s="17" t="s">
        <v>8315</v>
      </c>
      <c r="R3580" t="s">
        <v>8316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5">
        <f t="shared" si="275"/>
        <v>100</v>
      </c>
      <c r="P3581">
        <f t="shared" si="276"/>
        <v>35.71</v>
      </c>
      <c r="Q3581" s="17" t="s">
        <v>8315</v>
      </c>
      <c r="R3581" t="s">
        <v>8316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5">
        <f t="shared" si="275"/>
        <v>114</v>
      </c>
      <c r="P3582">
        <f t="shared" si="276"/>
        <v>37.96</v>
      </c>
      <c r="Q3582" s="17" t="s">
        <v>8315</v>
      </c>
      <c r="R3582" t="s">
        <v>8316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5">
        <f t="shared" si="275"/>
        <v>100</v>
      </c>
      <c r="P3583">
        <f t="shared" si="276"/>
        <v>33.33</v>
      </c>
      <c r="Q3583" s="17" t="s">
        <v>8315</v>
      </c>
      <c r="R3583" t="s">
        <v>8316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5">
        <f t="shared" si="275"/>
        <v>287</v>
      </c>
      <c r="P3584">
        <f t="shared" si="276"/>
        <v>58.57</v>
      </c>
      <c r="Q3584" s="17" t="s">
        <v>8315</v>
      </c>
      <c r="R3584" t="s">
        <v>8316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5">
        <f t="shared" si="275"/>
        <v>109</v>
      </c>
      <c r="P3585">
        <f t="shared" si="276"/>
        <v>135.63</v>
      </c>
      <c r="Q3585" s="17" t="s">
        <v>8315</v>
      </c>
      <c r="R3585" t="s">
        <v>8316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5">
        <f t="shared" si="275"/>
        <v>116</v>
      </c>
      <c r="P3586">
        <f t="shared" si="276"/>
        <v>30.94</v>
      </c>
      <c r="Q3586" s="17" t="s">
        <v>8315</v>
      </c>
      <c r="R3586" t="s">
        <v>8316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5">
        <f t="shared" ref="O3587:O3650" si="280">ROUND(E3587/D3587*100,0)</f>
        <v>119</v>
      </c>
      <c r="P3587">
        <f t="shared" ref="P3587:P3650" si="281">IFERROR(ROUND(E3587/L3587,2),0)</f>
        <v>176.09</v>
      </c>
      <c r="Q3587" s="17" t="s">
        <v>8315</v>
      </c>
      <c r="R3587" t="s">
        <v>8316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5">
        <f t="shared" si="280"/>
        <v>109</v>
      </c>
      <c r="P3588">
        <f t="shared" si="281"/>
        <v>151.97999999999999</v>
      </c>
      <c r="Q3588" s="17" t="s">
        <v>8315</v>
      </c>
      <c r="R3588" t="s">
        <v>8316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5">
        <f t="shared" si="280"/>
        <v>127</v>
      </c>
      <c r="P3589">
        <f t="shared" si="281"/>
        <v>22.61</v>
      </c>
      <c r="Q3589" s="17" t="s">
        <v>8315</v>
      </c>
      <c r="R3589" t="s">
        <v>8316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5">
        <f t="shared" si="280"/>
        <v>101</v>
      </c>
      <c r="P3590">
        <f t="shared" si="281"/>
        <v>18.27</v>
      </c>
      <c r="Q3590" s="17" t="s">
        <v>8315</v>
      </c>
      <c r="R3590" t="s">
        <v>8316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5">
        <f t="shared" si="280"/>
        <v>128</v>
      </c>
      <c r="P3591">
        <f t="shared" si="281"/>
        <v>82.26</v>
      </c>
      <c r="Q3591" s="17" t="s">
        <v>8315</v>
      </c>
      <c r="R3591" t="s">
        <v>8316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5">
        <f t="shared" si="280"/>
        <v>100</v>
      </c>
      <c r="P3592">
        <f t="shared" si="281"/>
        <v>68.53</v>
      </c>
      <c r="Q3592" s="17" t="s">
        <v>8315</v>
      </c>
      <c r="R3592" t="s">
        <v>8316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5">
        <f t="shared" si="280"/>
        <v>175</v>
      </c>
      <c r="P3593">
        <f t="shared" si="281"/>
        <v>68.06</v>
      </c>
      <c r="Q3593" s="17" t="s">
        <v>8315</v>
      </c>
      <c r="R3593" t="s">
        <v>8316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5">
        <f t="shared" si="280"/>
        <v>127</v>
      </c>
      <c r="P3594">
        <f t="shared" si="281"/>
        <v>72.709999999999994</v>
      </c>
      <c r="Q3594" s="17" t="s">
        <v>8315</v>
      </c>
      <c r="R3594" t="s">
        <v>8316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5">
        <f t="shared" si="280"/>
        <v>111</v>
      </c>
      <c r="P3595">
        <f t="shared" si="281"/>
        <v>77.19</v>
      </c>
      <c r="Q3595" s="17" t="s">
        <v>8315</v>
      </c>
      <c r="R3595" t="s">
        <v>8316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5">
        <f t="shared" si="280"/>
        <v>126</v>
      </c>
      <c r="P3596">
        <f t="shared" si="281"/>
        <v>55.97</v>
      </c>
      <c r="Q3596" s="17" t="s">
        <v>8315</v>
      </c>
      <c r="R3596" t="s">
        <v>8316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5">
        <f t="shared" si="280"/>
        <v>119</v>
      </c>
      <c r="P3597">
        <f t="shared" si="281"/>
        <v>49.69</v>
      </c>
      <c r="Q3597" s="17" t="s">
        <v>8315</v>
      </c>
      <c r="R3597" t="s">
        <v>8316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5">
        <f t="shared" si="280"/>
        <v>108</v>
      </c>
      <c r="P3598">
        <f t="shared" si="281"/>
        <v>79</v>
      </c>
      <c r="Q3598" s="17" t="s">
        <v>8315</v>
      </c>
      <c r="R3598" t="s">
        <v>8316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5">
        <f t="shared" si="280"/>
        <v>103</v>
      </c>
      <c r="P3599">
        <f t="shared" si="281"/>
        <v>77.73</v>
      </c>
      <c r="Q3599" s="17" t="s">
        <v>8315</v>
      </c>
      <c r="R3599" t="s">
        <v>8316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5">
        <f t="shared" si="280"/>
        <v>110</v>
      </c>
      <c r="P3600">
        <f t="shared" si="281"/>
        <v>40.78</v>
      </c>
      <c r="Q3600" s="17" t="s">
        <v>8315</v>
      </c>
      <c r="R3600" t="s">
        <v>8316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5">
        <f t="shared" si="280"/>
        <v>202</v>
      </c>
      <c r="P3601">
        <f t="shared" si="281"/>
        <v>59.41</v>
      </c>
      <c r="Q3601" s="17" t="s">
        <v>8315</v>
      </c>
      <c r="R3601" t="s">
        <v>8316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5">
        <f t="shared" si="280"/>
        <v>130</v>
      </c>
      <c r="P3602">
        <f t="shared" si="281"/>
        <v>3.25</v>
      </c>
      <c r="Q3602" s="17" t="s">
        <v>8315</v>
      </c>
      <c r="R3602" t="s">
        <v>8316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5">
        <f t="shared" si="280"/>
        <v>104</v>
      </c>
      <c r="P3603">
        <f t="shared" si="281"/>
        <v>39.380000000000003</v>
      </c>
      <c r="Q3603" s="17" t="s">
        <v>8315</v>
      </c>
      <c r="R3603" t="s">
        <v>8316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5">
        <f t="shared" si="280"/>
        <v>100</v>
      </c>
      <c r="P3604">
        <f t="shared" si="281"/>
        <v>81.67</v>
      </c>
      <c r="Q3604" s="17" t="s">
        <v>8315</v>
      </c>
      <c r="R3604" t="s">
        <v>8316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5">
        <f t="shared" si="280"/>
        <v>171</v>
      </c>
      <c r="P3605">
        <f t="shared" si="281"/>
        <v>44.91</v>
      </c>
      <c r="Q3605" s="17" t="s">
        <v>8315</v>
      </c>
      <c r="R3605" t="s">
        <v>8316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5">
        <f t="shared" si="280"/>
        <v>113</v>
      </c>
      <c r="P3606">
        <f t="shared" si="281"/>
        <v>49.06</v>
      </c>
      <c r="Q3606" s="17" t="s">
        <v>8315</v>
      </c>
      <c r="R3606" t="s">
        <v>8316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5">
        <f t="shared" si="280"/>
        <v>184</v>
      </c>
      <c r="P3607">
        <f t="shared" si="281"/>
        <v>30.67</v>
      </c>
      <c r="Q3607" s="17" t="s">
        <v>8315</v>
      </c>
      <c r="R3607" t="s">
        <v>8316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5">
        <f t="shared" si="280"/>
        <v>130</v>
      </c>
      <c r="P3608">
        <f t="shared" si="281"/>
        <v>61.06</v>
      </c>
      <c r="Q3608" s="17" t="s">
        <v>8315</v>
      </c>
      <c r="R3608" t="s">
        <v>8316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5">
        <f t="shared" si="280"/>
        <v>105</v>
      </c>
      <c r="P3609">
        <f t="shared" si="281"/>
        <v>29</v>
      </c>
      <c r="Q3609" s="17" t="s">
        <v>8315</v>
      </c>
      <c r="R3609" t="s">
        <v>8316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5">
        <f t="shared" si="280"/>
        <v>100</v>
      </c>
      <c r="P3610">
        <f t="shared" si="281"/>
        <v>29.63</v>
      </c>
      <c r="Q3610" s="17" t="s">
        <v>8315</v>
      </c>
      <c r="R3610" t="s">
        <v>8316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5">
        <f t="shared" si="280"/>
        <v>153</v>
      </c>
      <c r="P3611">
        <f t="shared" si="281"/>
        <v>143.1</v>
      </c>
      <c r="Q3611" s="17" t="s">
        <v>8315</v>
      </c>
      <c r="R3611" t="s">
        <v>8316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5">
        <f t="shared" si="280"/>
        <v>162</v>
      </c>
      <c r="P3612">
        <f t="shared" si="281"/>
        <v>52.35</v>
      </c>
      <c r="Q3612" s="17" t="s">
        <v>8315</v>
      </c>
      <c r="R3612" t="s">
        <v>8316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5">
        <f t="shared" si="280"/>
        <v>136</v>
      </c>
      <c r="P3613">
        <f t="shared" si="281"/>
        <v>66.67</v>
      </c>
      <c r="Q3613" s="17" t="s">
        <v>8315</v>
      </c>
      <c r="R3613" t="s">
        <v>8316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5">
        <f t="shared" si="280"/>
        <v>144</v>
      </c>
      <c r="P3614">
        <f t="shared" si="281"/>
        <v>126.67</v>
      </c>
      <c r="Q3614" s="17" t="s">
        <v>8315</v>
      </c>
      <c r="R3614" t="s">
        <v>8316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5">
        <f t="shared" si="280"/>
        <v>100</v>
      </c>
      <c r="P3615">
        <f t="shared" si="281"/>
        <v>62.5</v>
      </c>
      <c r="Q3615" s="17" t="s">
        <v>8315</v>
      </c>
      <c r="R3615" t="s">
        <v>8316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5">
        <f t="shared" si="280"/>
        <v>101</v>
      </c>
      <c r="P3616">
        <f t="shared" si="281"/>
        <v>35.49</v>
      </c>
      <c r="Q3616" s="17" t="s">
        <v>8315</v>
      </c>
      <c r="R3616" t="s">
        <v>8316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5">
        <f t="shared" si="280"/>
        <v>107</v>
      </c>
      <c r="P3617">
        <f t="shared" si="281"/>
        <v>37.08</v>
      </c>
      <c r="Q3617" s="17" t="s">
        <v>8315</v>
      </c>
      <c r="R3617" t="s">
        <v>8316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5">
        <f t="shared" si="280"/>
        <v>125</v>
      </c>
      <c r="P3618">
        <f t="shared" si="281"/>
        <v>69.33</v>
      </c>
      <c r="Q3618" s="17" t="s">
        <v>8315</v>
      </c>
      <c r="R3618" t="s">
        <v>8316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5">
        <f t="shared" si="280"/>
        <v>119</v>
      </c>
      <c r="P3619">
        <f t="shared" si="281"/>
        <v>17.25</v>
      </c>
      <c r="Q3619" s="17" t="s">
        <v>8315</v>
      </c>
      <c r="R3619" t="s">
        <v>8316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5">
        <f t="shared" si="280"/>
        <v>101</v>
      </c>
      <c r="P3620">
        <f t="shared" si="281"/>
        <v>36.07</v>
      </c>
      <c r="Q3620" s="17" t="s">
        <v>8315</v>
      </c>
      <c r="R3620" t="s">
        <v>8316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5">
        <f t="shared" si="280"/>
        <v>113</v>
      </c>
      <c r="P3621">
        <f t="shared" si="281"/>
        <v>66.47</v>
      </c>
      <c r="Q3621" s="17" t="s">
        <v>8315</v>
      </c>
      <c r="R3621" t="s">
        <v>8316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5">
        <f t="shared" si="280"/>
        <v>105</v>
      </c>
      <c r="P3622">
        <f t="shared" si="281"/>
        <v>56.07</v>
      </c>
      <c r="Q3622" s="17" t="s">
        <v>8315</v>
      </c>
      <c r="R3622" t="s">
        <v>8316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5">
        <f t="shared" si="280"/>
        <v>110</v>
      </c>
      <c r="P3623">
        <f t="shared" si="281"/>
        <v>47.03</v>
      </c>
      <c r="Q3623" s="17" t="s">
        <v>8315</v>
      </c>
      <c r="R3623" t="s">
        <v>8316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5">
        <f t="shared" si="280"/>
        <v>100</v>
      </c>
      <c r="P3624">
        <f t="shared" si="281"/>
        <v>47.67</v>
      </c>
      <c r="Q3624" s="17" t="s">
        <v>8315</v>
      </c>
      <c r="R3624" t="s">
        <v>8316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5">
        <f t="shared" si="280"/>
        <v>120</v>
      </c>
      <c r="P3625">
        <f t="shared" si="281"/>
        <v>88.24</v>
      </c>
      <c r="Q3625" s="17" t="s">
        <v>8315</v>
      </c>
      <c r="R3625" t="s">
        <v>8316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5">
        <f t="shared" si="280"/>
        <v>105</v>
      </c>
      <c r="P3626">
        <f t="shared" si="281"/>
        <v>80.72</v>
      </c>
      <c r="Q3626" s="17" t="s">
        <v>8315</v>
      </c>
      <c r="R3626" t="s">
        <v>8316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5">
        <f t="shared" si="280"/>
        <v>103</v>
      </c>
      <c r="P3627">
        <f t="shared" si="281"/>
        <v>39.49</v>
      </c>
      <c r="Q3627" s="17" t="s">
        <v>8315</v>
      </c>
      <c r="R3627" t="s">
        <v>8316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5">
        <f t="shared" si="280"/>
        <v>102</v>
      </c>
      <c r="P3628">
        <f t="shared" si="281"/>
        <v>84.85</v>
      </c>
      <c r="Q3628" s="17" t="s">
        <v>8315</v>
      </c>
      <c r="R3628" t="s">
        <v>8316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5">
        <f t="shared" si="280"/>
        <v>100</v>
      </c>
      <c r="P3629">
        <f t="shared" si="281"/>
        <v>68.97</v>
      </c>
      <c r="Q3629" s="17" t="s">
        <v>8315</v>
      </c>
      <c r="R3629" t="s">
        <v>8316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5">
        <f t="shared" si="280"/>
        <v>0</v>
      </c>
      <c r="P3630">
        <f t="shared" si="281"/>
        <v>0</v>
      </c>
      <c r="Q3630" s="17" t="s">
        <v>8315</v>
      </c>
      <c r="R3630" t="s">
        <v>8357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5">
        <f t="shared" si="280"/>
        <v>0</v>
      </c>
      <c r="P3631">
        <f t="shared" si="281"/>
        <v>1</v>
      </c>
      <c r="Q3631" s="17" t="s">
        <v>8315</v>
      </c>
      <c r="R3631" t="s">
        <v>8357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5">
        <f t="shared" si="280"/>
        <v>0</v>
      </c>
      <c r="P3632">
        <f t="shared" si="281"/>
        <v>1</v>
      </c>
      <c r="Q3632" s="17" t="s">
        <v>8315</v>
      </c>
      <c r="R3632" t="s">
        <v>8357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5">
        <f t="shared" si="280"/>
        <v>51</v>
      </c>
      <c r="P3633">
        <f t="shared" si="281"/>
        <v>147.88</v>
      </c>
      <c r="Q3633" s="17" t="s">
        <v>8315</v>
      </c>
      <c r="R3633" t="s">
        <v>8357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5">
        <f t="shared" si="280"/>
        <v>20</v>
      </c>
      <c r="P3634">
        <f t="shared" si="281"/>
        <v>100</v>
      </c>
      <c r="Q3634" s="17" t="s">
        <v>8315</v>
      </c>
      <c r="R3634" t="s">
        <v>8357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5">
        <f t="shared" si="280"/>
        <v>35</v>
      </c>
      <c r="P3635">
        <f t="shared" si="281"/>
        <v>56.84</v>
      </c>
      <c r="Q3635" s="17" t="s">
        <v>8315</v>
      </c>
      <c r="R3635" t="s">
        <v>8357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5">
        <f t="shared" si="280"/>
        <v>4</v>
      </c>
      <c r="P3636">
        <f t="shared" si="281"/>
        <v>176.94</v>
      </c>
      <c r="Q3636" s="17" t="s">
        <v>8315</v>
      </c>
      <c r="R3636" t="s">
        <v>8357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5">
        <f t="shared" si="280"/>
        <v>36</v>
      </c>
      <c r="P3637">
        <f t="shared" si="281"/>
        <v>127.6</v>
      </c>
      <c r="Q3637" s="17" t="s">
        <v>8315</v>
      </c>
      <c r="R3637" t="s">
        <v>8357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5">
        <f t="shared" si="280"/>
        <v>0</v>
      </c>
      <c r="P3638">
        <f t="shared" si="281"/>
        <v>0</v>
      </c>
      <c r="Q3638" s="17" t="s">
        <v>8315</v>
      </c>
      <c r="R3638" t="s">
        <v>8357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5">
        <f t="shared" si="280"/>
        <v>31</v>
      </c>
      <c r="P3639">
        <f t="shared" si="281"/>
        <v>66.14</v>
      </c>
      <c r="Q3639" s="17" t="s">
        <v>8315</v>
      </c>
      <c r="R3639" t="s">
        <v>8357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5">
        <f t="shared" si="280"/>
        <v>7</v>
      </c>
      <c r="P3640">
        <f t="shared" si="281"/>
        <v>108</v>
      </c>
      <c r="Q3640" s="17" t="s">
        <v>8315</v>
      </c>
      <c r="R3640" t="s">
        <v>8357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5">
        <f t="shared" si="280"/>
        <v>0</v>
      </c>
      <c r="P3641">
        <f t="shared" si="281"/>
        <v>1</v>
      </c>
      <c r="Q3641" s="17" t="s">
        <v>8315</v>
      </c>
      <c r="R3641" t="s">
        <v>8357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5">
        <f t="shared" si="280"/>
        <v>6</v>
      </c>
      <c r="P3642">
        <f t="shared" si="281"/>
        <v>18.329999999999998</v>
      </c>
      <c r="Q3642" s="17" t="s">
        <v>8315</v>
      </c>
      <c r="R3642" t="s">
        <v>8357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5">
        <f t="shared" si="280"/>
        <v>0</v>
      </c>
      <c r="P3643">
        <f t="shared" si="281"/>
        <v>0</v>
      </c>
      <c r="Q3643" s="17" t="s">
        <v>8315</v>
      </c>
      <c r="R3643" t="s">
        <v>8357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5">
        <f t="shared" si="280"/>
        <v>2</v>
      </c>
      <c r="P3644">
        <f t="shared" si="281"/>
        <v>7.5</v>
      </c>
      <c r="Q3644" s="17" t="s">
        <v>8315</v>
      </c>
      <c r="R3644" t="s">
        <v>8357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5">
        <f t="shared" si="280"/>
        <v>0</v>
      </c>
      <c r="P3645">
        <f t="shared" si="281"/>
        <v>0</v>
      </c>
      <c r="Q3645" s="17" t="s">
        <v>8315</v>
      </c>
      <c r="R3645" t="s">
        <v>8357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5">
        <f t="shared" si="280"/>
        <v>16</v>
      </c>
      <c r="P3646">
        <f t="shared" si="281"/>
        <v>68.42</v>
      </c>
      <c r="Q3646" s="17" t="s">
        <v>8315</v>
      </c>
      <c r="R3646" t="s">
        <v>8357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5">
        <f t="shared" si="280"/>
        <v>0</v>
      </c>
      <c r="P3647">
        <f t="shared" si="281"/>
        <v>1</v>
      </c>
      <c r="Q3647" s="17" t="s">
        <v>8315</v>
      </c>
      <c r="R3647" t="s">
        <v>8357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5">
        <f t="shared" si="280"/>
        <v>5</v>
      </c>
      <c r="P3648">
        <f t="shared" si="281"/>
        <v>60.13</v>
      </c>
      <c r="Q3648" s="17" t="s">
        <v>8315</v>
      </c>
      <c r="R3648" t="s">
        <v>8357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5">
        <f t="shared" si="280"/>
        <v>6</v>
      </c>
      <c r="P3649">
        <f t="shared" si="281"/>
        <v>15</v>
      </c>
      <c r="Q3649" s="17" t="s">
        <v>8315</v>
      </c>
      <c r="R3649" t="s">
        <v>8357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5">
        <f t="shared" si="280"/>
        <v>100</v>
      </c>
      <c r="P3650">
        <f t="shared" si="281"/>
        <v>550.04</v>
      </c>
      <c r="Q3650" s="17" t="s">
        <v>8315</v>
      </c>
      <c r="R3650" t="s">
        <v>8316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5">
        <f t="shared" ref="O3651:O3714" si="285">ROUND(E3651/D3651*100,0)</f>
        <v>104</v>
      </c>
      <c r="P3651">
        <f t="shared" ref="P3651:P3714" si="286">IFERROR(ROUND(E3651/L3651,2),0)</f>
        <v>97.5</v>
      </c>
      <c r="Q3651" s="17" t="s">
        <v>8315</v>
      </c>
      <c r="R3651" t="s">
        <v>8316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5">
        <f t="shared" si="285"/>
        <v>100</v>
      </c>
      <c r="P3652">
        <f t="shared" si="286"/>
        <v>29.41</v>
      </c>
      <c r="Q3652" s="17" t="s">
        <v>8315</v>
      </c>
      <c r="R3652" t="s">
        <v>8316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5">
        <f t="shared" si="285"/>
        <v>104</v>
      </c>
      <c r="P3653">
        <f t="shared" si="286"/>
        <v>57.78</v>
      </c>
      <c r="Q3653" s="17" t="s">
        <v>8315</v>
      </c>
      <c r="R3653" t="s">
        <v>8316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5">
        <f t="shared" si="285"/>
        <v>251</v>
      </c>
      <c r="P3654">
        <f t="shared" si="286"/>
        <v>44.24</v>
      </c>
      <c r="Q3654" s="17" t="s">
        <v>8315</v>
      </c>
      <c r="R3654" t="s">
        <v>8316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5">
        <f t="shared" si="285"/>
        <v>101</v>
      </c>
      <c r="P3655">
        <f t="shared" si="286"/>
        <v>60.91</v>
      </c>
      <c r="Q3655" s="17" t="s">
        <v>8315</v>
      </c>
      <c r="R3655" t="s">
        <v>8316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5">
        <f t="shared" si="285"/>
        <v>174</v>
      </c>
      <c r="P3656">
        <f t="shared" si="286"/>
        <v>68.84</v>
      </c>
      <c r="Q3656" s="17" t="s">
        <v>8315</v>
      </c>
      <c r="R3656" t="s">
        <v>8316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5">
        <f t="shared" si="285"/>
        <v>116</v>
      </c>
      <c r="P3657">
        <f t="shared" si="286"/>
        <v>73.58</v>
      </c>
      <c r="Q3657" s="17" t="s">
        <v>8315</v>
      </c>
      <c r="R3657" t="s">
        <v>8316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5">
        <f t="shared" si="285"/>
        <v>106</v>
      </c>
      <c r="P3658">
        <f t="shared" si="286"/>
        <v>115.02</v>
      </c>
      <c r="Q3658" s="17" t="s">
        <v>8315</v>
      </c>
      <c r="R3658" t="s">
        <v>8316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5">
        <f t="shared" si="285"/>
        <v>111</v>
      </c>
      <c r="P3659">
        <f t="shared" si="286"/>
        <v>110.75</v>
      </c>
      <c r="Q3659" s="17" t="s">
        <v>8315</v>
      </c>
      <c r="R3659" t="s">
        <v>8316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5">
        <f t="shared" si="285"/>
        <v>101</v>
      </c>
      <c r="P3660">
        <f t="shared" si="286"/>
        <v>75.5</v>
      </c>
      <c r="Q3660" s="17" t="s">
        <v>8315</v>
      </c>
      <c r="R3660" t="s">
        <v>8316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5">
        <f t="shared" si="285"/>
        <v>102</v>
      </c>
      <c r="P3661">
        <f t="shared" si="286"/>
        <v>235.46</v>
      </c>
      <c r="Q3661" s="17" t="s">
        <v>8315</v>
      </c>
      <c r="R3661" t="s">
        <v>8316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5">
        <f t="shared" si="285"/>
        <v>100</v>
      </c>
      <c r="P3662">
        <f t="shared" si="286"/>
        <v>11.36</v>
      </c>
      <c r="Q3662" s="17" t="s">
        <v>8315</v>
      </c>
      <c r="R3662" t="s">
        <v>8316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5">
        <f t="shared" si="285"/>
        <v>111</v>
      </c>
      <c r="P3663">
        <f t="shared" si="286"/>
        <v>92.5</v>
      </c>
      <c r="Q3663" s="17" t="s">
        <v>8315</v>
      </c>
      <c r="R3663" t="s">
        <v>8316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5">
        <f t="shared" si="285"/>
        <v>101</v>
      </c>
      <c r="P3664">
        <f t="shared" si="286"/>
        <v>202.85</v>
      </c>
      <c r="Q3664" s="17" t="s">
        <v>8315</v>
      </c>
      <c r="R3664" t="s">
        <v>8316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5">
        <f t="shared" si="285"/>
        <v>104</v>
      </c>
      <c r="P3665">
        <f t="shared" si="286"/>
        <v>26</v>
      </c>
      <c r="Q3665" s="17" t="s">
        <v>8315</v>
      </c>
      <c r="R3665" t="s">
        <v>8316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5">
        <f t="shared" si="285"/>
        <v>109</v>
      </c>
      <c r="P3666">
        <f t="shared" si="286"/>
        <v>46.05</v>
      </c>
      <c r="Q3666" s="17" t="s">
        <v>8315</v>
      </c>
      <c r="R3666" t="s">
        <v>8316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5">
        <f t="shared" si="285"/>
        <v>115</v>
      </c>
      <c r="P3667">
        <f t="shared" si="286"/>
        <v>51</v>
      </c>
      <c r="Q3667" s="17" t="s">
        <v>8315</v>
      </c>
      <c r="R3667" t="s">
        <v>8316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5">
        <f t="shared" si="285"/>
        <v>100</v>
      </c>
      <c r="P3668">
        <f t="shared" si="286"/>
        <v>31.58</v>
      </c>
      <c r="Q3668" s="17" t="s">
        <v>8315</v>
      </c>
      <c r="R3668" t="s">
        <v>8316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5">
        <f t="shared" si="285"/>
        <v>103</v>
      </c>
      <c r="P3669">
        <f t="shared" si="286"/>
        <v>53.36</v>
      </c>
      <c r="Q3669" s="17" t="s">
        <v>8315</v>
      </c>
      <c r="R3669" t="s">
        <v>8316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5">
        <f t="shared" si="285"/>
        <v>104</v>
      </c>
      <c r="P3670">
        <f t="shared" si="286"/>
        <v>36.96</v>
      </c>
      <c r="Q3670" s="17" t="s">
        <v>8315</v>
      </c>
      <c r="R3670" t="s">
        <v>8316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5">
        <f t="shared" si="285"/>
        <v>138</v>
      </c>
      <c r="P3671">
        <f t="shared" si="286"/>
        <v>81.290000000000006</v>
      </c>
      <c r="Q3671" s="17" t="s">
        <v>8315</v>
      </c>
      <c r="R3671" t="s">
        <v>8316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5">
        <f t="shared" si="285"/>
        <v>110</v>
      </c>
      <c r="P3672">
        <f t="shared" si="286"/>
        <v>20.079999999999998</v>
      </c>
      <c r="Q3672" s="17" t="s">
        <v>8315</v>
      </c>
      <c r="R3672" t="s">
        <v>8316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5">
        <f t="shared" si="285"/>
        <v>101</v>
      </c>
      <c r="P3673">
        <f t="shared" si="286"/>
        <v>88.25</v>
      </c>
      <c r="Q3673" s="17" t="s">
        <v>8315</v>
      </c>
      <c r="R3673" t="s">
        <v>8316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5">
        <f t="shared" si="285"/>
        <v>102</v>
      </c>
      <c r="P3674">
        <f t="shared" si="286"/>
        <v>53.44</v>
      </c>
      <c r="Q3674" s="17" t="s">
        <v>8315</v>
      </c>
      <c r="R3674" t="s">
        <v>8316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5">
        <f t="shared" si="285"/>
        <v>114</v>
      </c>
      <c r="P3675">
        <f t="shared" si="286"/>
        <v>39.869999999999997</v>
      </c>
      <c r="Q3675" s="17" t="s">
        <v>8315</v>
      </c>
      <c r="R3675" t="s">
        <v>8316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5">
        <f t="shared" si="285"/>
        <v>100</v>
      </c>
      <c r="P3676">
        <f t="shared" si="286"/>
        <v>145.16</v>
      </c>
      <c r="Q3676" s="17" t="s">
        <v>8315</v>
      </c>
      <c r="R3676" t="s">
        <v>8316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5">
        <f t="shared" si="285"/>
        <v>140</v>
      </c>
      <c r="P3677">
        <f t="shared" si="286"/>
        <v>23.33</v>
      </c>
      <c r="Q3677" s="17" t="s">
        <v>8315</v>
      </c>
      <c r="R3677" t="s">
        <v>8316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5">
        <f t="shared" si="285"/>
        <v>129</v>
      </c>
      <c r="P3678">
        <f t="shared" si="286"/>
        <v>64.38</v>
      </c>
      <c r="Q3678" s="17" t="s">
        <v>8315</v>
      </c>
      <c r="R3678" t="s">
        <v>8316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5">
        <f t="shared" si="285"/>
        <v>103</v>
      </c>
      <c r="P3679">
        <f t="shared" si="286"/>
        <v>62.05</v>
      </c>
      <c r="Q3679" s="17" t="s">
        <v>8315</v>
      </c>
      <c r="R3679" t="s">
        <v>8316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5">
        <f t="shared" si="285"/>
        <v>103</v>
      </c>
      <c r="P3680">
        <f t="shared" si="286"/>
        <v>66.13</v>
      </c>
      <c r="Q3680" s="17" t="s">
        <v>8315</v>
      </c>
      <c r="R3680" t="s">
        <v>8316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5">
        <f t="shared" si="285"/>
        <v>110</v>
      </c>
      <c r="P3681">
        <f t="shared" si="286"/>
        <v>73.400000000000006</v>
      </c>
      <c r="Q3681" s="17" t="s">
        <v>8315</v>
      </c>
      <c r="R3681" t="s">
        <v>8316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5">
        <f t="shared" si="285"/>
        <v>113</v>
      </c>
      <c r="P3682">
        <f t="shared" si="286"/>
        <v>99.5</v>
      </c>
      <c r="Q3682" s="17" t="s">
        <v>8315</v>
      </c>
      <c r="R3682" t="s">
        <v>8316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5">
        <f t="shared" si="285"/>
        <v>112</v>
      </c>
      <c r="P3683">
        <f t="shared" si="286"/>
        <v>62.17</v>
      </c>
      <c r="Q3683" s="17" t="s">
        <v>8315</v>
      </c>
      <c r="R3683" t="s">
        <v>8316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5">
        <f t="shared" si="285"/>
        <v>139</v>
      </c>
      <c r="P3684">
        <f t="shared" si="286"/>
        <v>62.33</v>
      </c>
      <c r="Q3684" s="17" t="s">
        <v>8315</v>
      </c>
      <c r="R3684" t="s">
        <v>8316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5">
        <f t="shared" si="285"/>
        <v>111</v>
      </c>
      <c r="P3685">
        <f t="shared" si="286"/>
        <v>58.79</v>
      </c>
      <c r="Q3685" s="17" t="s">
        <v>8315</v>
      </c>
      <c r="R3685" t="s">
        <v>8316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5">
        <f t="shared" si="285"/>
        <v>139</v>
      </c>
      <c r="P3686">
        <f t="shared" si="286"/>
        <v>45.35</v>
      </c>
      <c r="Q3686" s="17" t="s">
        <v>8315</v>
      </c>
      <c r="R3686" t="s">
        <v>8316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5">
        <f t="shared" si="285"/>
        <v>106</v>
      </c>
      <c r="P3687">
        <f t="shared" si="286"/>
        <v>41.94</v>
      </c>
      <c r="Q3687" s="17" t="s">
        <v>8315</v>
      </c>
      <c r="R3687" t="s">
        <v>8316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5">
        <f t="shared" si="285"/>
        <v>101</v>
      </c>
      <c r="P3688">
        <f t="shared" si="286"/>
        <v>59.17</v>
      </c>
      <c r="Q3688" s="17" t="s">
        <v>8315</v>
      </c>
      <c r="R3688" t="s">
        <v>8316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5">
        <f t="shared" si="285"/>
        <v>100</v>
      </c>
      <c r="P3689">
        <f t="shared" si="286"/>
        <v>200.49</v>
      </c>
      <c r="Q3689" s="17" t="s">
        <v>8315</v>
      </c>
      <c r="R3689" t="s">
        <v>8316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5">
        <f t="shared" si="285"/>
        <v>109</v>
      </c>
      <c r="P3690">
        <f t="shared" si="286"/>
        <v>83.97</v>
      </c>
      <c r="Q3690" s="17" t="s">
        <v>8315</v>
      </c>
      <c r="R3690" t="s">
        <v>8316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5">
        <f t="shared" si="285"/>
        <v>118</v>
      </c>
      <c r="P3691">
        <f t="shared" si="286"/>
        <v>57.26</v>
      </c>
      <c r="Q3691" s="17" t="s">
        <v>8315</v>
      </c>
      <c r="R3691" t="s">
        <v>8316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5">
        <f t="shared" si="285"/>
        <v>120</v>
      </c>
      <c r="P3692">
        <f t="shared" si="286"/>
        <v>58.06</v>
      </c>
      <c r="Q3692" s="17" t="s">
        <v>8315</v>
      </c>
      <c r="R3692" t="s">
        <v>8316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5">
        <f t="shared" si="285"/>
        <v>128</v>
      </c>
      <c r="P3693">
        <f t="shared" si="286"/>
        <v>186.8</v>
      </c>
      <c r="Q3693" s="17" t="s">
        <v>8315</v>
      </c>
      <c r="R3693" t="s">
        <v>8316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5">
        <f t="shared" si="285"/>
        <v>126</v>
      </c>
      <c r="P3694">
        <f t="shared" si="286"/>
        <v>74.12</v>
      </c>
      <c r="Q3694" s="17" t="s">
        <v>8315</v>
      </c>
      <c r="R3694" t="s">
        <v>8316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5">
        <f t="shared" si="285"/>
        <v>129</v>
      </c>
      <c r="P3695">
        <f t="shared" si="286"/>
        <v>30.71</v>
      </c>
      <c r="Q3695" s="17" t="s">
        <v>8315</v>
      </c>
      <c r="R3695" t="s">
        <v>8316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5">
        <f t="shared" si="285"/>
        <v>107</v>
      </c>
      <c r="P3696">
        <f t="shared" si="286"/>
        <v>62.67</v>
      </c>
      <c r="Q3696" s="17" t="s">
        <v>8315</v>
      </c>
      <c r="R3696" t="s">
        <v>8316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5">
        <f t="shared" si="285"/>
        <v>100</v>
      </c>
      <c r="P3697">
        <f t="shared" si="286"/>
        <v>121.36</v>
      </c>
      <c r="Q3697" s="17" t="s">
        <v>8315</v>
      </c>
      <c r="R3697" t="s">
        <v>8316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5">
        <f t="shared" si="285"/>
        <v>155</v>
      </c>
      <c r="P3698">
        <f t="shared" si="286"/>
        <v>39.74</v>
      </c>
      <c r="Q3698" s="17" t="s">
        <v>8315</v>
      </c>
      <c r="R3698" t="s">
        <v>8316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5">
        <f t="shared" si="285"/>
        <v>108</v>
      </c>
      <c r="P3699">
        <f t="shared" si="286"/>
        <v>72</v>
      </c>
      <c r="Q3699" s="17" t="s">
        <v>8315</v>
      </c>
      <c r="R3699" t="s">
        <v>8316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5">
        <f t="shared" si="285"/>
        <v>111</v>
      </c>
      <c r="P3700">
        <f t="shared" si="286"/>
        <v>40.630000000000003</v>
      </c>
      <c r="Q3700" s="17" t="s">
        <v>8315</v>
      </c>
      <c r="R3700" t="s">
        <v>8316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5">
        <f t="shared" si="285"/>
        <v>101</v>
      </c>
      <c r="P3701">
        <f t="shared" si="286"/>
        <v>63</v>
      </c>
      <c r="Q3701" s="17" t="s">
        <v>8315</v>
      </c>
      <c r="R3701" t="s">
        <v>8316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5">
        <f t="shared" si="285"/>
        <v>121</v>
      </c>
      <c r="P3702">
        <f t="shared" si="286"/>
        <v>33.67</v>
      </c>
      <c r="Q3702" s="17" t="s">
        <v>8315</v>
      </c>
      <c r="R3702" t="s">
        <v>8316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5">
        <f t="shared" si="285"/>
        <v>100</v>
      </c>
      <c r="P3703">
        <f t="shared" si="286"/>
        <v>38.590000000000003</v>
      </c>
      <c r="Q3703" s="17" t="s">
        <v>8315</v>
      </c>
      <c r="R3703" t="s">
        <v>8316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5">
        <f t="shared" si="285"/>
        <v>109</v>
      </c>
      <c r="P3704">
        <f t="shared" si="286"/>
        <v>155.94999999999999</v>
      </c>
      <c r="Q3704" s="17" t="s">
        <v>8315</v>
      </c>
      <c r="R3704" t="s">
        <v>8316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5">
        <f t="shared" si="285"/>
        <v>123</v>
      </c>
      <c r="P3705">
        <f t="shared" si="286"/>
        <v>43.2</v>
      </c>
      <c r="Q3705" s="17" t="s">
        <v>8315</v>
      </c>
      <c r="R3705" t="s">
        <v>8316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5">
        <f t="shared" si="285"/>
        <v>136</v>
      </c>
      <c r="P3706">
        <f t="shared" si="286"/>
        <v>15.15</v>
      </c>
      <c r="Q3706" s="17" t="s">
        <v>8315</v>
      </c>
      <c r="R3706" t="s">
        <v>8316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5">
        <f t="shared" si="285"/>
        <v>103</v>
      </c>
      <c r="P3707">
        <f t="shared" si="286"/>
        <v>83.57</v>
      </c>
      <c r="Q3707" s="17" t="s">
        <v>8315</v>
      </c>
      <c r="R3707" t="s">
        <v>8316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5">
        <f t="shared" si="285"/>
        <v>121</v>
      </c>
      <c r="P3708">
        <f t="shared" si="286"/>
        <v>140</v>
      </c>
      <c r="Q3708" s="17" t="s">
        <v>8315</v>
      </c>
      <c r="R3708" t="s">
        <v>8316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5">
        <f t="shared" si="285"/>
        <v>186</v>
      </c>
      <c r="P3709">
        <f t="shared" si="286"/>
        <v>80.87</v>
      </c>
      <c r="Q3709" s="17" t="s">
        <v>8315</v>
      </c>
      <c r="R3709" t="s">
        <v>8316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5">
        <f t="shared" si="285"/>
        <v>300</v>
      </c>
      <c r="P3710">
        <f t="shared" si="286"/>
        <v>53.85</v>
      </c>
      <c r="Q3710" s="17" t="s">
        <v>8315</v>
      </c>
      <c r="R3710" t="s">
        <v>8316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5">
        <f t="shared" si="285"/>
        <v>108</v>
      </c>
      <c r="P3711">
        <f t="shared" si="286"/>
        <v>30.93</v>
      </c>
      <c r="Q3711" s="17" t="s">
        <v>8315</v>
      </c>
      <c r="R3711" t="s">
        <v>8316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5">
        <f t="shared" si="285"/>
        <v>141</v>
      </c>
      <c r="P3712">
        <f t="shared" si="286"/>
        <v>67.959999999999994</v>
      </c>
      <c r="Q3712" s="17" t="s">
        <v>8315</v>
      </c>
      <c r="R3712" t="s">
        <v>8316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5">
        <f t="shared" si="285"/>
        <v>114</v>
      </c>
      <c r="P3713">
        <f t="shared" si="286"/>
        <v>27.14</v>
      </c>
      <c r="Q3713" s="17" t="s">
        <v>8315</v>
      </c>
      <c r="R3713" t="s">
        <v>8316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5">
        <f t="shared" si="285"/>
        <v>154</v>
      </c>
      <c r="P3714">
        <f t="shared" si="286"/>
        <v>110.87</v>
      </c>
      <c r="Q3714" s="17" t="s">
        <v>8315</v>
      </c>
      <c r="R3714" t="s">
        <v>8316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5">
        <f t="shared" ref="O3715:O3778" si="290">ROUND(E3715/D3715*100,0)</f>
        <v>102</v>
      </c>
      <c r="P3715">
        <f t="shared" ref="P3715:P3778" si="291">IFERROR(ROUND(E3715/L3715,2),0)</f>
        <v>106.84</v>
      </c>
      <c r="Q3715" s="17" t="s">
        <v>8315</v>
      </c>
      <c r="R3715" t="s">
        <v>8316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5">
        <f t="shared" si="290"/>
        <v>102</v>
      </c>
      <c r="P3716">
        <f t="shared" si="291"/>
        <v>105.52</v>
      </c>
      <c r="Q3716" s="17" t="s">
        <v>8315</v>
      </c>
      <c r="R3716" t="s">
        <v>8316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5">
        <f t="shared" si="290"/>
        <v>103</v>
      </c>
      <c r="P3717">
        <f t="shared" si="291"/>
        <v>132.96</v>
      </c>
      <c r="Q3717" s="17" t="s">
        <v>8315</v>
      </c>
      <c r="R3717" t="s">
        <v>8316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5">
        <f t="shared" si="290"/>
        <v>156</v>
      </c>
      <c r="P3718">
        <f t="shared" si="291"/>
        <v>51.92</v>
      </c>
      <c r="Q3718" s="17" t="s">
        <v>8315</v>
      </c>
      <c r="R3718" t="s">
        <v>8316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5">
        <f t="shared" si="290"/>
        <v>101</v>
      </c>
      <c r="P3719">
        <f t="shared" si="291"/>
        <v>310</v>
      </c>
      <c r="Q3719" s="17" t="s">
        <v>8315</v>
      </c>
      <c r="R3719" t="s">
        <v>8316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5">
        <f t="shared" si="290"/>
        <v>239</v>
      </c>
      <c r="P3720">
        <f t="shared" si="291"/>
        <v>26.02</v>
      </c>
      <c r="Q3720" s="17" t="s">
        <v>8315</v>
      </c>
      <c r="R3720" t="s">
        <v>8316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5">
        <f t="shared" si="290"/>
        <v>210</v>
      </c>
      <c r="P3721">
        <f t="shared" si="291"/>
        <v>105</v>
      </c>
      <c r="Q3721" s="17" t="s">
        <v>8315</v>
      </c>
      <c r="R3721" t="s">
        <v>8316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5">
        <f t="shared" si="290"/>
        <v>105</v>
      </c>
      <c r="P3722">
        <f t="shared" si="291"/>
        <v>86.23</v>
      </c>
      <c r="Q3722" s="17" t="s">
        <v>8315</v>
      </c>
      <c r="R3722" t="s">
        <v>8316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5">
        <f t="shared" si="290"/>
        <v>101</v>
      </c>
      <c r="P3723">
        <f t="shared" si="291"/>
        <v>114.55</v>
      </c>
      <c r="Q3723" s="17" t="s">
        <v>8315</v>
      </c>
      <c r="R3723" t="s">
        <v>8316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5">
        <f t="shared" si="290"/>
        <v>111</v>
      </c>
      <c r="P3724">
        <f t="shared" si="291"/>
        <v>47.66</v>
      </c>
      <c r="Q3724" s="17" t="s">
        <v>8315</v>
      </c>
      <c r="R3724" t="s">
        <v>8316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5">
        <f t="shared" si="290"/>
        <v>102</v>
      </c>
      <c r="P3725">
        <f t="shared" si="291"/>
        <v>72.89</v>
      </c>
      <c r="Q3725" s="17" t="s">
        <v>8315</v>
      </c>
      <c r="R3725" t="s">
        <v>8316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5">
        <f t="shared" si="290"/>
        <v>103</v>
      </c>
      <c r="P3726">
        <f t="shared" si="291"/>
        <v>49.55</v>
      </c>
      <c r="Q3726" s="17" t="s">
        <v>8315</v>
      </c>
      <c r="R3726" t="s">
        <v>8316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5">
        <f t="shared" si="290"/>
        <v>127</v>
      </c>
      <c r="P3727">
        <f t="shared" si="291"/>
        <v>25.4</v>
      </c>
      <c r="Q3727" s="17" t="s">
        <v>8315</v>
      </c>
      <c r="R3727" t="s">
        <v>8316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5">
        <f t="shared" si="290"/>
        <v>339</v>
      </c>
      <c r="P3728">
        <f t="shared" si="291"/>
        <v>62.59</v>
      </c>
      <c r="Q3728" s="17" t="s">
        <v>8315</v>
      </c>
      <c r="R3728" t="s">
        <v>8316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5">
        <f t="shared" si="290"/>
        <v>101</v>
      </c>
      <c r="P3729">
        <f t="shared" si="291"/>
        <v>61.06</v>
      </c>
      <c r="Q3729" s="17" t="s">
        <v>8315</v>
      </c>
      <c r="R3729" t="s">
        <v>8316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5">
        <f t="shared" si="290"/>
        <v>9</v>
      </c>
      <c r="P3730">
        <f t="shared" si="291"/>
        <v>60.06</v>
      </c>
      <c r="Q3730" s="17" t="s">
        <v>8315</v>
      </c>
      <c r="R3730" t="s">
        <v>8316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5">
        <f t="shared" si="290"/>
        <v>7</v>
      </c>
      <c r="P3731">
        <f t="shared" si="291"/>
        <v>72.400000000000006</v>
      </c>
      <c r="Q3731" s="17" t="s">
        <v>8315</v>
      </c>
      <c r="R3731" t="s">
        <v>8316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5">
        <f t="shared" si="290"/>
        <v>10</v>
      </c>
      <c r="P3732">
        <f t="shared" si="291"/>
        <v>100</v>
      </c>
      <c r="Q3732" s="17" t="s">
        <v>8315</v>
      </c>
      <c r="R3732" t="s">
        <v>8316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5">
        <f t="shared" si="290"/>
        <v>11</v>
      </c>
      <c r="P3733">
        <f t="shared" si="291"/>
        <v>51.67</v>
      </c>
      <c r="Q3733" s="17" t="s">
        <v>8315</v>
      </c>
      <c r="R3733" t="s">
        <v>8316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5">
        <f t="shared" si="290"/>
        <v>15</v>
      </c>
      <c r="P3734">
        <f t="shared" si="291"/>
        <v>32.75</v>
      </c>
      <c r="Q3734" s="17" t="s">
        <v>8315</v>
      </c>
      <c r="R3734" t="s">
        <v>8316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5">
        <f t="shared" si="290"/>
        <v>0</v>
      </c>
      <c r="P3735">
        <f t="shared" si="291"/>
        <v>0</v>
      </c>
      <c r="Q3735" s="17" t="s">
        <v>8315</v>
      </c>
      <c r="R3735" t="s">
        <v>8316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5">
        <f t="shared" si="290"/>
        <v>28</v>
      </c>
      <c r="P3736">
        <f t="shared" si="291"/>
        <v>61</v>
      </c>
      <c r="Q3736" s="17" t="s">
        <v>8315</v>
      </c>
      <c r="R3736" t="s">
        <v>8316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5">
        <f t="shared" si="290"/>
        <v>13</v>
      </c>
      <c r="P3737">
        <f t="shared" si="291"/>
        <v>10</v>
      </c>
      <c r="Q3737" s="17" t="s">
        <v>8315</v>
      </c>
      <c r="R3737" t="s">
        <v>8316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5">
        <f t="shared" si="290"/>
        <v>1</v>
      </c>
      <c r="P3738">
        <f t="shared" si="291"/>
        <v>10</v>
      </c>
      <c r="Q3738" s="17" t="s">
        <v>8315</v>
      </c>
      <c r="R3738" t="s">
        <v>8316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5">
        <f t="shared" si="290"/>
        <v>21</v>
      </c>
      <c r="P3739">
        <f t="shared" si="291"/>
        <v>37.5</v>
      </c>
      <c r="Q3739" s="17" t="s">
        <v>8315</v>
      </c>
      <c r="R3739" t="s">
        <v>8316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5">
        <f t="shared" si="290"/>
        <v>18</v>
      </c>
      <c r="P3740">
        <f t="shared" si="291"/>
        <v>45</v>
      </c>
      <c r="Q3740" s="17" t="s">
        <v>8315</v>
      </c>
      <c r="R3740" t="s">
        <v>8316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5">
        <f t="shared" si="290"/>
        <v>20</v>
      </c>
      <c r="P3741">
        <f t="shared" si="291"/>
        <v>100.63</v>
      </c>
      <c r="Q3741" s="17" t="s">
        <v>8315</v>
      </c>
      <c r="R3741" t="s">
        <v>8316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5">
        <f t="shared" si="290"/>
        <v>18</v>
      </c>
      <c r="P3742">
        <f t="shared" si="291"/>
        <v>25.57</v>
      </c>
      <c r="Q3742" s="17" t="s">
        <v>8315</v>
      </c>
      <c r="R3742" t="s">
        <v>8316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5">
        <f t="shared" si="290"/>
        <v>0</v>
      </c>
      <c r="P3743">
        <f t="shared" si="291"/>
        <v>0</v>
      </c>
      <c r="Q3743" s="17" t="s">
        <v>8315</v>
      </c>
      <c r="R3743" t="s">
        <v>8316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5">
        <f t="shared" si="290"/>
        <v>2</v>
      </c>
      <c r="P3744">
        <f t="shared" si="291"/>
        <v>25</v>
      </c>
      <c r="Q3744" s="17" t="s">
        <v>8315</v>
      </c>
      <c r="R3744" t="s">
        <v>8316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5">
        <f t="shared" si="290"/>
        <v>0</v>
      </c>
      <c r="P3745">
        <f t="shared" si="291"/>
        <v>0</v>
      </c>
      <c r="Q3745" s="17" t="s">
        <v>8315</v>
      </c>
      <c r="R3745" t="s">
        <v>8316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5">
        <f t="shared" si="290"/>
        <v>0</v>
      </c>
      <c r="P3746">
        <f t="shared" si="291"/>
        <v>0</v>
      </c>
      <c r="Q3746" s="17" t="s">
        <v>8315</v>
      </c>
      <c r="R3746" t="s">
        <v>8316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5">
        <f t="shared" si="290"/>
        <v>10</v>
      </c>
      <c r="P3747">
        <f t="shared" si="291"/>
        <v>10</v>
      </c>
      <c r="Q3747" s="17" t="s">
        <v>8315</v>
      </c>
      <c r="R3747" t="s">
        <v>8316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5">
        <f t="shared" si="290"/>
        <v>2</v>
      </c>
      <c r="P3748">
        <f t="shared" si="291"/>
        <v>202</v>
      </c>
      <c r="Q3748" s="17" t="s">
        <v>8315</v>
      </c>
      <c r="R3748" t="s">
        <v>8316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5">
        <f t="shared" si="290"/>
        <v>1</v>
      </c>
      <c r="P3749">
        <f t="shared" si="291"/>
        <v>25</v>
      </c>
      <c r="Q3749" s="17" t="s">
        <v>8315</v>
      </c>
      <c r="R3749" t="s">
        <v>8316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5">
        <f t="shared" si="290"/>
        <v>104</v>
      </c>
      <c r="P3750">
        <f t="shared" si="291"/>
        <v>99.54</v>
      </c>
      <c r="Q3750" s="17" t="s">
        <v>8315</v>
      </c>
      <c r="R3750" t="s">
        <v>8357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5">
        <f t="shared" si="290"/>
        <v>105</v>
      </c>
      <c r="P3751">
        <f t="shared" si="291"/>
        <v>75</v>
      </c>
      <c r="Q3751" s="17" t="s">
        <v>8315</v>
      </c>
      <c r="R3751" t="s">
        <v>8357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5">
        <f t="shared" si="290"/>
        <v>100</v>
      </c>
      <c r="P3752">
        <f t="shared" si="291"/>
        <v>215.25</v>
      </c>
      <c r="Q3752" s="17" t="s">
        <v>8315</v>
      </c>
      <c r="R3752" t="s">
        <v>8357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5">
        <f t="shared" si="290"/>
        <v>133</v>
      </c>
      <c r="P3753">
        <f t="shared" si="291"/>
        <v>120.55</v>
      </c>
      <c r="Q3753" s="17" t="s">
        <v>8315</v>
      </c>
      <c r="R3753" t="s">
        <v>8357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5">
        <f t="shared" si="290"/>
        <v>113</v>
      </c>
      <c r="P3754">
        <f t="shared" si="291"/>
        <v>37.67</v>
      </c>
      <c r="Q3754" s="17" t="s">
        <v>8315</v>
      </c>
      <c r="R3754" t="s">
        <v>8357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5">
        <f t="shared" si="290"/>
        <v>103</v>
      </c>
      <c r="P3755">
        <f t="shared" si="291"/>
        <v>172.23</v>
      </c>
      <c r="Q3755" s="17" t="s">
        <v>8315</v>
      </c>
      <c r="R3755" t="s">
        <v>8357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5">
        <f t="shared" si="290"/>
        <v>120</v>
      </c>
      <c r="P3756">
        <f t="shared" si="291"/>
        <v>111.11</v>
      </c>
      <c r="Q3756" s="17" t="s">
        <v>8315</v>
      </c>
      <c r="R3756" t="s">
        <v>8357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5">
        <f t="shared" si="290"/>
        <v>130</v>
      </c>
      <c r="P3757">
        <f t="shared" si="291"/>
        <v>25.46</v>
      </c>
      <c r="Q3757" s="17" t="s">
        <v>8315</v>
      </c>
      <c r="R3757" t="s">
        <v>8357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5">
        <f t="shared" si="290"/>
        <v>101</v>
      </c>
      <c r="P3758">
        <f t="shared" si="291"/>
        <v>267.64999999999998</v>
      </c>
      <c r="Q3758" s="17" t="s">
        <v>8315</v>
      </c>
      <c r="R3758" t="s">
        <v>8357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5">
        <f t="shared" si="290"/>
        <v>109</v>
      </c>
      <c r="P3759">
        <f t="shared" si="291"/>
        <v>75.959999999999994</v>
      </c>
      <c r="Q3759" s="17" t="s">
        <v>8315</v>
      </c>
      <c r="R3759" t="s">
        <v>8357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5">
        <f t="shared" si="290"/>
        <v>102</v>
      </c>
      <c r="P3760">
        <f t="shared" si="291"/>
        <v>59.04</v>
      </c>
      <c r="Q3760" s="17" t="s">
        <v>8315</v>
      </c>
      <c r="R3760" t="s">
        <v>8357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5">
        <f t="shared" si="290"/>
        <v>110</v>
      </c>
      <c r="P3761">
        <f t="shared" si="291"/>
        <v>50.11</v>
      </c>
      <c r="Q3761" s="17" t="s">
        <v>8315</v>
      </c>
      <c r="R3761" t="s">
        <v>8357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5">
        <f t="shared" si="290"/>
        <v>101</v>
      </c>
      <c r="P3762">
        <f t="shared" si="291"/>
        <v>55.5</v>
      </c>
      <c r="Q3762" s="17" t="s">
        <v>8315</v>
      </c>
      <c r="R3762" t="s">
        <v>8357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5">
        <f t="shared" si="290"/>
        <v>100</v>
      </c>
      <c r="P3763">
        <f t="shared" si="291"/>
        <v>166.67</v>
      </c>
      <c r="Q3763" s="17" t="s">
        <v>8315</v>
      </c>
      <c r="R3763" t="s">
        <v>8357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5">
        <f t="shared" si="290"/>
        <v>106</v>
      </c>
      <c r="P3764">
        <f t="shared" si="291"/>
        <v>47.43</v>
      </c>
      <c r="Q3764" s="17" t="s">
        <v>8315</v>
      </c>
      <c r="R3764" t="s">
        <v>8357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5">
        <f t="shared" si="290"/>
        <v>100</v>
      </c>
      <c r="P3765">
        <f t="shared" si="291"/>
        <v>64.94</v>
      </c>
      <c r="Q3765" s="17" t="s">
        <v>8315</v>
      </c>
      <c r="R3765" t="s">
        <v>8357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5">
        <f t="shared" si="290"/>
        <v>100</v>
      </c>
      <c r="P3766">
        <f t="shared" si="291"/>
        <v>55.56</v>
      </c>
      <c r="Q3766" s="17" t="s">
        <v>8315</v>
      </c>
      <c r="R3766" t="s">
        <v>8357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5">
        <f t="shared" si="290"/>
        <v>113</v>
      </c>
      <c r="P3767">
        <f t="shared" si="291"/>
        <v>74.22</v>
      </c>
      <c r="Q3767" s="17" t="s">
        <v>8315</v>
      </c>
      <c r="R3767" t="s">
        <v>8357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5">
        <f t="shared" si="290"/>
        <v>103</v>
      </c>
      <c r="P3768">
        <f t="shared" si="291"/>
        <v>106.93</v>
      </c>
      <c r="Q3768" s="17" t="s">
        <v>8315</v>
      </c>
      <c r="R3768" t="s">
        <v>8357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5">
        <f t="shared" si="290"/>
        <v>117</v>
      </c>
      <c r="P3769">
        <f t="shared" si="291"/>
        <v>41.7</v>
      </c>
      <c r="Q3769" s="17" t="s">
        <v>8315</v>
      </c>
      <c r="R3769" t="s">
        <v>8357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5">
        <f t="shared" si="290"/>
        <v>108</v>
      </c>
      <c r="P3770">
        <f t="shared" si="291"/>
        <v>74.239999999999995</v>
      </c>
      <c r="Q3770" s="17" t="s">
        <v>8315</v>
      </c>
      <c r="R3770" t="s">
        <v>8357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5">
        <f t="shared" si="290"/>
        <v>100</v>
      </c>
      <c r="P3771">
        <f t="shared" si="291"/>
        <v>73.33</v>
      </c>
      <c r="Q3771" s="17" t="s">
        <v>8315</v>
      </c>
      <c r="R3771" t="s">
        <v>8357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5">
        <f t="shared" si="290"/>
        <v>100</v>
      </c>
      <c r="P3772">
        <f t="shared" si="291"/>
        <v>100</v>
      </c>
      <c r="Q3772" s="17" t="s">
        <v>8315</v>
      </c>
      <c r="R3772" t="s">
        <v>8357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5">
        <f t="shared" si="290"/>
        <v>146</v>
      </c>
      <c r="P3773">
        <f t="shared" si="291"/>
        <v>38.42</v>
      </c>
      <c r="Q3773" s="17" t="s">
        <v>8315</v>
      </c>
      <c r="R3773" t="s">
        <v>8357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5">
        <f t="shared" si="290"/>
        <v>110</v>
      </c>
      <c r="P3774">
        <f t="shared" si="291"/>
        <v>166.97</v>
      </c>
      <c r="Q3774" s="17" t="s">
        <v>8315</v>
      </c>
      <c r="R3774" t="s">
        <v>8357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5">
        <f t="shared" si="290"/>
        <v>108</v>
      </c>
      <c r="P3775">
        <f t="shared" si="291"/>
        <v>94.91</v>
      </c>
      <c r="Q3775" s="17" t="s">
        <v>8315</v>
      </c>
      <c r="R3775" t="s">
        <v>8357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5">
        <f t="shared" si="290"/>
        <v>100</v>
      </c>
      <c r="P3776">
        <f t="shared" si="291"/>
        <v>100</v>
      </c>
      <c r="Q3776" s="17" t="s">
        <v>8315</v>
      </c>
      <c r="R3776" t="s">
        <v>8357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5">
        <f t="shared" si="290"/>
        <v>100</v>
      </c>
      <c r="P3777">
        <f t="shared" si="291"/>
        <v>143.21</v>
      </c>
      <c r="Q3777" s="17" t="s">
        <v>8315</v>
      </c>
      <c r="R3777" t="s">
        <v>8357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5">
        <f t="shared" si="290"/>
        <v>107</v>
      </c>
      <c r="P3778">
        <f t="shared" si="291"/>
        <v>90.82</v>
      </c>
      <c r="Q3778" s="17" t="s">
        <v>8315</v>
      </c>
      <c r="R3778" t="s">
        <v>8357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5">
        <f t="shared" ref="O3779:O3842" si="295">ROUND(E3779/D3779*100,0)</f>
        <v>143</v>
      </c>
      <c r="P3779">
        <f t="shared" ref="P3779:P3842" si="296">IFERROR(ROUND(E3779/L3779,2),0)</f>
        <v>48.54</v>
      </c>
      <c r="Q3779" s="17" t="s">
        <v>8315</v>
      </c>
      <c r="R3779" t="s">
        <v>8357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5">
        <f t="shared" si="295"/>
        <v>105</v>
      </c>
      <c r="P3780">
        <f t="shared" si="296"/>
        <v>70.03</v>
      </c>
      <c r="Q3780" s="17" t="s">
        <v>8315</v>
      </c>
      <c r="R3780" t="s">
        <v>8357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5">
        <f t="shared" si="295"/>
        <v>104</v>
      </c>
      <c r="P3781">
        <f t="shared" si="296"/>
        <v>135.63</v>
      </c>
      <c r="Q3781" s="17" t="s">
        <v>8315</v>
      </c>
      <c r="R3781" t="s">
        <v>8357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5">
        <f t="shared" si="295"/>
        <v>120</v>
      </c>
      <c r="P3782">
        <f t="shared" si="296"/>
        <v>100</v>
      </c>
      <c r="Q3782" s="17" t="s">
        <v>8315</v>
      </c>
      <c r="R3782" t="s">
        <v>8357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5">
        <f t="shared" si="295"/>
        <v>110</v>
      </c>
      <c r="P3783">
        <f t="shared" si="296"/>
        <v>94.9</v>
      </c>
      <c r="Q3783" s="17" t="s">
        <v>8315</v>
      </c>
      <c r="R3783" t="s">
        <v>8357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5">
        <f t="shared" si="295"/>
        <v>102</v>
      </c>
      <c r="P3784">
        <f t="shared" si="296"/>
        <v>75.37</v>
      </c>
      <c r="Q3784" s="17" t="s">
        <v>8315</v>
      </c>
      <c r="R3784" t="s">
        <v>8357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5">
        <f t="shared" si="295"/>
        <v>129</v>
      </c>
      <c r="P3785">
        <f t="shared" si="296"/>
        <v>64.459999999999994</v>
      </c>
      <c r="Q3785" s="17" t="s">
        <v>8315</v>
      </c>
      <c r="R3785" t="s">
        <v>8357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5">
        <f t="shared" si="295"/>
        <v>115</v>
      </c>
      <c r="P3786">
        <f t="shared" si="296"/>
        <v>115</v>
      </c>
      <c r="Q3786" s="17" t="s">
        <v>8315</v>
      </c>
      <c r="R3786" t="s">
        <v>8357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5">
        <f t="shared" si="295"/>
        <v>151</v>
      </c>
      <c r="P3787">
        <f t="shared" si="296"/>
        <v>100.5</v>
      </c>
      <c r="Q3787" s="17" t="s">
        <v>8315</v>
      </c>
      <c r="R3787" t="s">
        <v>8357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5">
        <f t="shared" si="295"/>
        <v>111</v>
      </c>
      <c r="P3788">
        <f t="shared" si="296"/>
        <v>93.77</v>
      </c>
      <c r="Q3788" s="17" t="s">
        <v>8315</v>
      </c>
      <c r="R3788" t="s">
        <v>8357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5">
        <f t="shared" si="295"/>
        <v>100</v>
      </c>
      <c r="P3789">
        <f t="shared" si="296"/>
        <v>35.1</v>
      </c>
      <c r="Q3789" s="17" t="s">
        <v>8315</v>
      </c>
      <c r="R3789" t="s">
        <v>8357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5">
        <f t="shared" si="295"/>
        <v>1</v>
      </c>
      <c r="P3790">
        <f t="shared" si="296"/>
        <v>500</v>
      </c>
      <c r="Q3790" s="17" t="s">
        <v>8315</v>
      </c>
      <c r="R3790" t="s">
        <v>8357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5">
        <f t="shared" si="295"/>
        <v>3</v>
      </c>
      <c r="P3791">
        <f t="shared" si="296"/>
        <v>29</v>
      </c>
      <c r="Q3791" s="17" t="s">
        <v>8315</v>
      </c>
      <c r="R3791" t="s">
        <v>8357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5">
        <f t="shared" si="295"/>
        <v>0</v>
      </c>
      <c r="P3792">
        <f t="shared" si="296"/>
        <v>0</v>
      </c>
      <c r="Q3792" s="17" t="s">
        <v>8315</v>
      </c>
      <c r="R3792" t="s">
        <v>8357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5">
        <f t="shared" si="295"/>
        <v>0</v>
      </c>
      <c r="P3793">
        <f t="shared" si="296"/>
        <v>0</v>
      </c>
      <c r="Q3793" s="17" t="s">
        <v>8315</v>
      </c>
      <c r="R3793" t="s">
        <v>8357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5">
        <f t="shared" si="295"/>
        <v>0</v>
      </c>
      <c r="P3794">
        <f t="shared" si="296"/>
        <v>17.5</v>
      </c>
      <c r="Q3794" s="17" t="s">
        <v>8315</v>
      </c>
      <c r="R3794" t="s">
        <v>8357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5">
        <f t="shared" si="295"/>
        <v>60</v>
      </c>
      <c r="P3795">
        <f t="shared" si="296"/>
        <v>174</v>
      </c>
      <c r="Q3795" s="17" t="s">
        <v>8315</v>
      </c>
      <c r="R3795" t="s">
        <v>8357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5">
        <f t="shared" si="295"/>
        <v>1</v>
      </c>
      <c r="P3796">
        <f t="shared" si="296"/>
        <v>50</v>
      </c>
      <c r="Q3796" s="17" t="s">
        <v>8315</v>
      </c>
      <c r="R3796" t="s">
        <v>8357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5">
        <f t="shared" si="295"/>
        <v>2</v>
      </c>
      <c r="P3797">
        <f t="shared" si="296"/>
        <v>5</v>
      </c>
      <c r="Q3797" s="17" t="s">
        <v>8315</v>
      </c>
      <c r="R3797" t="s">
        <v>8357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5">
        <f t="shared" si="295"/>
        <v>0</v>
      </c>
      <c r="P3798">
        <f t="shared" si="296"/>
        <v>1</v>
      </c>
      <c r="Q3798" s="17" t="s">
        <v>8315</v>
      </c>
      <c r="R3798" t="s">
        <v>8357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5">
        <f t="shared" si="295"/>
        <v>90</v>
      </c>
      <c r="P3799">
        <f t="shared" si="296"/>
        <v>145.41</v>
      </c>
      <c r="Q3799" s="17" t="s">
        <v>8315</v>
      </c>
      <c r="R3799" t="s">
        <v>8357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5">
        <f t="shared" si="295"/>
        <v>1</v>
      </c>
      <c r="P3800">
        <f t="shared" si="296"/>
        <v>205</v>
      </c>
      <c r="Q3800" s="17" t="s">
        <v>8315</v>
      </c>
      <c r="R3800" t="s">
        <v>8357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5">
        <f t="shared" si="295"/>
        <v>4</v>
      </c>
      <c r="P3801">
        <f t="shared" si="296"/>
        <v>100.5</v>
      </c>
      <c r="Q3801" s="17" t="s">
        <v>8315</v>
      </c>
      <c r="R3801" t="s">
        <v>8357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5">
        <f t="shared" si="295"/>
        <v>4</v>
      </c>
      <c r="P3802">
        <f t="shared" si="296"/>
        <v>55.06</v>
      </c>
      <c r="Q3802" s="17" t="s">
        <v>8315</v>
      </c>
      <c r="R3802" t="s">
        <v>8357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5">
        <f t="shared" si="295"/>
        <v>9</v>
      </c>
      <c r="P3803">
        <f t="shared" si="296"/>
        <v>47.33</v>
      </c>
      <c r="Q3803" s="17" t="s">
        <v>8315</v>
      </c>
      <c r="R3803" t="s">
        <v>8357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5">
        <f t="shared" si="295"/>
        <v>0</v>
      </c>
      <c r="P3804">
        <f t="shared" si="296"/>
        <v>0</v>
      </c>
      <c r="Q3804" s="17" t="s">
        <v>8315</v>
      </c>
      <c r="R3804" t="s">
        <v>8357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5">
        <f t="shared" si="295"/>
        <v>20</v>
      </c>
      <c r="P3805">
        <f t="shared" si="296"/>
        <v>58.95</v>
      </c>
      <c r="Q3805" s="17" t="s">
        <v>8315</v>
      </c>
      <c r="R3805" t="s">
        <v>8357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5">
        <f t="shared" si="295"/>
        <v>0</v>
      </c>
      <c r="P3806">
        <f t="shared" si="296"/>
        <v>0</v>
      </c>
      <c r="Q3806" s="17" t="s">
        <v>8315</v>
      </c>
      <c r="R3806" t="s">
        <v>8357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5">
        <f t="shared" si="295"/>
        <v>0</v>
      </c>
      <c r="P3807">
        <f t="shared" si="296"/>
        <v>1.5</v>
      </c>
      <c r="Q3807" s="17" t="s">
        <v>8315</v>
      </c>
      <c r="R3807" t="s">
        <v>8357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5">
        <f t="shared" si="295"/>
        <v>0</v>
      </c>
      <c r="P3808">
        <f t="shared" si="296"/>
        <v>5</v>
      </c>
      <c r="Q3808" s="17" t="s">
        <v>8315</v>
      </c>
      <c r="R3808" t="s">
        <v>8357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5">
        <f t="shared" si="295"/>
        <v>30</v>
      </c>
      <c r="P3809">
        <f t="shared" si="296"/>
        <v>50.56</v>
      </c>
      <c r="Q3809" s="17" t="s">
        <v>8315</v>
      </c>
      <c r="R3809" t="s">
        <v>8357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5">
        <f t="shared" si="295"/>
        <v>100</v>
      </c>
      <c r="P3810">
        <f t="shared" si="296"/>
        <v>41.67</v>
      </c>
      <c r="Q3810" s="17" t="s">
        <v>8315</v>
      </c>
      <c r="R3810" t="s">
        <v>8316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5">
        <f t="shared" si="295"/>
        <v>101</v>
      </c>
      <c r="P3811">
        <f t="shared" si="296"/>
        <v>53.29</v>
      </c>
      <c r="Q3811" s="17" t="s">
        <v>8315</v>
      </c>
      <c r="R3811" t="s">
        <v>8316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5">
        <f t="shared" si="295"/>
        <v>122</v>
      </c>
      <c r="P3812">
        <f t="shared" si="296"/>
        <v>70.23</v>
      </c>
      <c r="Q3812" s="17" t="s">
        <v>8315</v>
      </c>
      <c r="R3812" t="s">
        <v>8316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5">
        <f t="shared" si="295"/>
        <v>330</v>
      </c>
      <c r="P3813">
        <f t="shared" si="296"/>
        <v>43.42</v>
      </c>
      <c r="Q3813" s="17" t="s">
        <v>8315</v>
      </c>
      <c r="R3813" t="s">
        <v>8316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5">
        <f t="shared" si="295"/>
        <v>110</v>
      </c>
      <c r="P3814">
        <f t="shared" si="296"/>
        <v>199.18</v>
      </c>
      <c r="Q3814" s="17" t="s">
        <v>8315</v>
      </c>
      <c r="R3814" t="s">
        <v>8316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5">
        <f t="shared" si="295"/>
        <v>101</v>
      </c>
      <c r="P3815">
        <f t="shared" si="296"/>
        <v>78.52</v>
      </c>
      <c r="Q3815" s="17" t="s">
        <v>8315</v>
      </c>
      <c r="R3815" t="s">
        <v>8316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5">
        <f t="shared" si="295"/>
        <v>140</v>
      </c>
      <c r="P3816">
        <f t="shared" si="296"/>
        <v>61.82</v>
      </c>
      <c r="Q3816" s="17" t="s">
        <v>8315</v>
      </c>
      <c r="R3816" t="s">
        <v>8316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5">
        <f t="shared" si="295"/>
        <v>100</v>
      </c>
      <c r="P3817">
        <f t="shared" si="296"/>
        <v>50</v>
      </c>
      <c r="Q3817" s="17" t="s">
        <v>8315</v>
      </c>
      <c r="R3817" t="s">
        <v>8316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5">
        <f t="shared" si="295"/>
        <v>119</v>
      </c>
      <c r="P3818">
        <f t="shared" si="296"/>
        <v>48.34</v>
      </c>
      <c r="Q3818" s="17" t="s">
        <v>8315</v>
      </c>
      <c r="R3818" t="s">
        <v>8316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5">
        <f t="shared" si="295"/>
        <v>107</v>
      </c>
      <c r="P3819">
        <f t="shared" si="296"/>
        <v>107.25</v>
      </c>
      <c r="Q3819" s="17" t="s">
        <v>8315</v>
      </c>
      <c r="R3819" t="s">
        <v>8316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5">
        <f t="shared" si="295"/>
        <v>228</v>
      </c>
      <c r="P3820">
        <f t="shared" si="296"/>
        <v>57</v>
      </c>
      <c r="Q3820" s="17" t="s">
        <v>8315</v>
      </c>
      <c r="R3820" t="s">
        <v>8316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5">
        <f t="shared" si="295"/>
        <v>106</v>
      </c>
      <c r="P3821">
        <f t="shared" si="296"/>
        <v>40.92</v>
      </c>
      <c r="Q3821" s="17" t="s">
        <v>8315</v>
      </c>
      <c r="R3821" t="s">
        <v>8316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5">
        <f t="shared" si="295"/>
        <v>143</v>
      </c>
      <c r="P3822">
        <f t="shared" si="296"/>
        <v>21.5</v>
      </c>
      <c r="Q3822" s="17" t="s">
        <v>8315</v>
      </c>
      <c r="R3822" t="s">
        <v>8316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5">
        <f t="shared" si="295"/>
        <v>105</v>
      </c>
      <c r="P3823">
        <f t="shared" si="296"/>
        <v>79.540000000000006</v>
      </c>
      <c r="Q3823" s="17" t="s">
        <v>8315</v>
      </c>
      <c r="R3823" t="s">
        <v>8316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5">
        <f t="shared" si="295"/>
        <v>110</v>
      </c>
      <c r="P3824">
        <f t="shared" si="296"/>
        <v>72.38</v>
      </c>
      <c r="Q3824" s="17" t="s">
        <v>8315</v>
      </c>
      <c r="R3824" t="s">
        <v>8316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5">
        <f t="shared" si="295"/>
        <v>106</v>
      </c>
      <c r="P3825">
        <f t="shared" si="296"/>
        <v>64.63</v>
      </c>
      <c r="Q3825" s="17" t="s">
        <v>8315</v>
      </c>
      <c r="R3825" t="s">
        <v>8316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5">
        <f t="shared" si="295"/>
        <v>108</v>
      </c>
      <c r="P3826">
        <f t="shared" si="296"/>
        <v>38.57</v>
      </c>
      <c r="Q3826" s="17" t="s">
        <v>8315</v>
      </c>
      <c r="R3826" t="s">
        <v>8316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5">
        <f t="shared" si="295"/>
        <v>105</v>
      </c>
      <c r="P3827">
        <f t="shared" si="296"/>
        <v>107.57</v>
      </c>
      <c r="Q3827" s="17" t="s">
        <v>8315</v>
      </c>
      <c r="R3827" t="s">
        <v>8316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5">
        <f t="shared" si="295"/>
        <v>119</v>
      </c>
      <c r="P3828">
        <f t="shared" si="296"/>
        <v>27.5</v>
      </c>
      <c r="Q3828" s="17" t="s">
        <v>8315</v>
      </c>
      <c r="R3828" t="s">
        <v>8316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5">
        <f t="shared" si="295"/>
        <v>153</v>
      </c>
      <c r="P3829">
        <f t="shared" si="296"/>
        <v>70.459999999999994</v>
      </c>
      <c r="Q3829" s="17" t="s">
        <v>8315</v>
      </c>
      <c r="R3829" t="s">
        <v>8316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5">
        <f t="shared" si="295"/>
        <v>100</v>
      </c>
      <c r="P3830">
        <f t="shared" si="296"/>
        <v>178.57</v>
      </c>
      <c r="Q3830" s="17" t="s">
        <v>8315</v>
      </c>
      <c r="R3830" t="s">
        <v>8316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5">
        <f t="shared" si="295"/>
        <v>100</v>
      </c>
      <c r="P3831">
        <f t="shared" si="296"/>
        <v>62.63</v>
      </c>
      <c r="Q3831" s="17" t="s">
        <v>8315</v>
      </c>
      <c r="R3831" t="s">
        <v>8316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5">
        <f t="shared" si="295"/>
        <v>225</v>
      </c>
      <c r="P3832">
        <f t="shared" si="296"/>
        <v>75</v>
      </c>
      <c r="Q3832" s="17" t="s">
        <v>8315</v>
      </c>
      <c r="R3832" t="s">
        <v>8316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5">
        <f t="shared" si="295"/>
        <v>106</v>
      </c>
      <c r="P3833">
        <f t="shared" si="296"/>
        <v>58.9</v>
      </c>
      <c r="Q3833" s="17" t="s">
        <v>8315</v>
      </c>
      <c r="R3833" t="s">
        <v>8316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5">
        <f t="shared" si="295"/>
        <v>105</v>
      </c>
      <c r="P3834">
        <f t="shared" si="296"/>
        <v>139.56</v>
      </c>
      <c r="Q3834" s="17" t="s">
        <v>8315</v>
      </c>
      <c r="R3834" t="s">
        <v>8316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5">
        <f t="shared" si="295"/>
        <v>117</v>
      </c>
      <c r="P3835">
        <f t="shared" si="296"/>
        <v>70</v>
      </c>
      <c r="Q3835" s="17" t="s">
        <v>8315</v>
      </c>
      <c r="R3835" t="s">
        <v>8316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5">
        <f t="shared" si="295"/>
        <v>109</v>
      </c>
      <c r="P3836">
        <f t="shared" si="296"/>
        <v>57.39</v>
      </c>
      <c r="Q3836" s="17" t="s">
        <v>8315</v>
      </c>
      <c r="R3836" t="s">
        <v>8316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5">
        <f t="shared" si="295"/>
        <v>160</v>
      </c>
      <c r="P3837">
        <f t="shared" si="296"/>
        <v>40</v>
      </c>
      <c r="Q3837" s="17" t="s">
        <v>8315</v>
      </c>
      <c r="R3837" t="s">
        <v>8316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5">
        <f t="shared" si="295"/>
        <v>113</v>
      </c>
      <c r="P3838">
        <f t="shared" si="296"/>
        <v>64.290000000000006</v>
      </c>
      <c r="Q3838" s="17" t="s">
        <v>8315</v>
      </c>
      <c r="R3838" t="s">
        <v>8316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5">
        <f t="shared" si="295"/>
        <v>102</v>
      </c>
      <c r="P3839">
        <f t="shared" si="296"/>
        <v>120.12</v>
      </c>
      <c r="Q3839" s="17" t="s">
        <v>8315</v>
      </c>
      <c r="R3839" t="s">
        <v>8316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5">
        <f t="shared" si="295"/>
        <v>101</v>
      </c>
      <c r="P3840">
        <f t="shared" si="296"/>
        <v>1008.24</v>
      </c>
      <c r="Q3840" s="17" t="s">
        <v>8315</v>
      </c>
      <c r="R3840" t="s">
        <v>8316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5">
        <f t="shared" si="295"/>
        <v>101</v>
      </c>
      <c r="P3841">
        <f t="shared" si="296"/>
        <v>63.28</v>
      </c>
      <c r="Q3841" s="17" t="s">
        <v>8315</v>
      </c>
      <c r="R3841" t="s">
        <v>8316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5">
        <f t="shared" si="295"/>
        <v>6500</v>
      </c>
      <c r="P3842">
        <f t="shared" si="296"/>
        <v>21.67</v>
      </c>
      <c r="Q3842" s="17" t="s">
        <v>8315</v>
      </c>
      <c r="R3842" t="s">
        <v>8316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5">
        <f t="shared" ref="O3843:O3906" si="300">ROUND(E3843/D3843*100,0)</f>
        <v>9</v>
      </c>
      <c r="P3843">
        <f t="shared" ref="P3843:P3906" si="301">IFERROR(ROUND(E3843/L3843,2),0)</f>
        <v>25.65</v>
      </c>
      <c r="Q3843" s="17" t="s">
        <v>8315</v>
      </c>
      <c r="R3843" t="s">
        <v>8316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5">
        <f t="shared" si="300"/>
        <v>22</v>
      </c>
      <c r="P3844">
        <f t="shared" si="301"/>
        <v>47.7</v>
      </c>
      <c r="Q3844" s="17" t="s">
        <v>8315</v>
      </c>
      <c r="R3844" t="s">
        <v>8316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5">
        <f t="shared" si="300"/>
        <v>21</v>
      </c>
      <c r="P3845">
        <f t="shared" si="301"/>
        <v>56.05</v>
      </c>
      <c r="Q3845" s="17" t="s">
        <v>8315</v>
      </c>
      <c r="R3845" t="s">
        <v>8316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5">
        <f t="shared" si="300"/>
        <v>41</v>
      </c>
      <c r="P3846">
        <f t="shared" si="301"/>
        <v>81.319999999999993</v>
      </c>
      <c r="Q3846" s="17" t="s">
        <v>8315</v>
      </c>
      <c r="R3846" t="s">
        <v>8316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5">
        <f t="shared" si="300"/>
        <v>2</v>
      </c>
      <c r="P3847">
        <f t="shared" si="301"/>
        <v>70.17</v>
      </c>
      <c r="Q3847" s="17" t="s">
        <v>8315</v>
      </c>
      <c r="R3847" t="s">
        <v>8316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5">
        <f t="shared" si="300"/>
        <v>3</v>
      </c>
      <c r="P3848">
        <f t="shared" si="301"/>
        <v>23.63</v>
      </c>
      <c r="Q3848" s="17" t="s">
        <v>8315</v>
      </c>
      <c r="R3848" t="s">
        <v>8316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5">
        <f t="shared" si="300"/>
        <v>16</v>
      </c>
      <c r="P3849">
        <f t="shared" si="301"/>
        <v>188.56</v>
      </c>
      <c r="Q3849" s="17" t="s">
        <v>8315</v>
      </c>
      <c r="R3849" t="s">
        <v>8316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5">
        <f t="shared" si="300"/>
        <v>16</v>
      </c>
      <c r="P3850">
        <f t="shared" si="301"/>
        <v>49.51</v>
      </c>
      <c r="Q3850" s="17" t="s">
        <v>8315</v>
      </c>
      <c r="R3850" t="s">
        <v>8316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5">
        <f t="shared" si="300"/>
        <v>7</v>
      </c>
      <c r="P3851">
        <f t="shared" si="301"/>
        <v>75.459999999999994</v>
      </c>
      <c r="Q3851" s="17" t="s">
        <v>8315</v>
      </c>
      <c r="R3851" t="s">
        <v>8316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5">
        <f t="shared" si="300"/>
        <v>4</v>
      </c>
      <c r="P3852">
        <f t="shared" si="301"/>
        <v>9.5</v>
      </c>
      <c r="Q3852" s="17" t="s">
        <v>8315</v>
      </c>
      <c r="R3852" t="s">
        <v>8316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5">
        <f t="shared" si="300"/>
        <v>34</v>
      </c>
      <c r="P3853">
        <f t="shared" si="301"/>
        <v>35.5</v>
      </c>
      <c r="Q3853" s="17" t="s">
        <v>8315</v>
      </c>
      <c r="R3853" t="s">
        <v>8316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5">
        <f t="shared" si="300"/>
        <v>0</v>
      </c>
      <c r="P3854">
        <f t="shared" si="301"/>
        <v>10</v>
      </c>
      <c r="Q3854" s="17" t="s">
        <v>8315</v>
      </c>
      <c r="R3854" t="s">
        <v>8316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5">
        <f t="shared" si="300"/>
        <v>0</v>
      </c>
      <c r="P3855">
        <f t="shared" si="301"/>
        <v>13</v>
      </c>
      <c r="Q3855" s="17" t="s">
        <v>8315</v>
      </c>
      <c r="R3855" t="s">
        <v>8316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5">
        <f t="shared" si="300"/>
        <v>16</v>
      </c>
      <c r="P3856">
        <f t="shared" si="301"/>
        <v>89.4</v>
      </c>
      <c r="Q3856" s="17" t="s">
        <v>8315</v>
      </c>
      <c r="R3856" t="s">
        <v>8316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5">
        <f t="shared" si="300"/>
        <v>3</v>
      </c>
      <c r="P3857">
        <f t="shared" si="301"/>
        <v>25</v>
      </c>
      <c r="Q3857" s="17" t="s">
        <v>8315</v>
      </c>
      <c r="R3857" t="s">
        <v>8316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5">
        <f t="shared" si="300"/>
        <v>0</v>
      </c>
      <c r="P3858">
        <f t="shared" si="301"/>
        <v>1</v>
      </c>
      <c r="Q3858" s="17" t="s">
        <v>8315</v>
      </c>
      <c r="R3858" t="s">
        <v>8316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5">
        <f t="shared" si="300"/>
        <v>5</v>
      </c>
      <c r="P3859">
        <f t="shared" si="301"/>
        <v>65</v>
      </c>
      <c r="Q3859" s="17" t="s">
        <v>8315</v>
      </c>
      <c r="R3859" t="s">
        <v>8316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5">
        <f t="shared" si="300"/>
        <v>2</v>
      </c>
      <c r="P3860">
        <f t="shared" si="301"/>
        <v>10</v>
      </c>
      <c r="Q3860" s="17" t="s">
        <v>8315</v>
      </c>
      <c r="R3860" t="s">
        <v>8316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5">
        <f t="shared" si="300"/>
        <v>0</v>
      </c>
      <c r="P3861">
        <f t="shared" si="301"/>
        <v>1</v>
      </c>
      <c r="Q3861" s="17" t="s">
        <v>8315</v>
      </c>
      <c r="R3861" t="s">
        <v>8316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5">
        <f t="shared" si="300"/>
        <v>18</v>
      </c>
      <c r="P3862">
        <f t="shared" si="301"/>
        <v>81.540000000000006</v>
      </c>
      <c r="Q3862" s="17" t="s">
        <v>8315</v>
      </c>
      <c r="R3862" t="s">
        <v>8316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5">
        <f t="shared" si="300"/>
        <v>5</v>
      </c>
      <c r="P3863">
        <f t="shared" si="301"/>
        <v>100</v>
      </c>
      <c r="Q3863" s="17" t="s">
        <v>8315</v>
      </c>
      <c r="R3863" t="s">
        <v>8316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5">
        <f t="shared" si="300"/>
        <v>0</v>
      </c>
      <c r="P3864">
        <f t="shared" si="301"/>
        <v>1</v>
      </c>
      <c r="Q3864" s="17" t="s">
        <v>8315</v>
      </c>
      <c r="R3864" t="s">
        <v>8316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5">
        <f t="shared" si="300"/>
        <v>0</v>
      </c>
      <c r="P3865">
        <f t="shared" si="301"/>
        <v>0</v>
      </c>
      <c r="Q3865" s="17" t="s">
        <v>8315</v>
      </c>
      <c r="R3865" t="s">
        <v>8316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5">
        <f t="shared" si="300"/>
        <v>1</v>
      </c>
      <c r="P3866">
        <f t="shared" si="301"/>
        <v>20</v>
      </c>
      <c r="Q3866" s="17" t="s">
        <v>8315</v>
      </c>
      <c r="R3866" t="s">
        <v>8316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5">
        <f t="shared" si="300"/>
        <v>27</v>
      </c>
      <c r="P3867">
        <f t="shared" si="301"/>
        <v>46.43</v>
      </c>
      <c r="Q3867" s="17" t="s">
        <v>8315</v>
      </c>
      <c r="R3867" t="s">
        <v>8316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5">
        <f t="shared" si="300"/>
        <v>1</v>
      </c>
      <c r="P3868">
        <f t="shared" si="301"/>
        <v>5.5</v>
      </c>
      <c r="Q3868" s="17" t="s">
        <v>8315</v>
      </c>
      <c r="R3868" t="s">
        <v>8316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5">
        <f t="shared" si="300"/>
        <v>13</v>
      </c>
      <c r="P3869">
        <f t="shared" si="301"/>
        <v>50.2</v>
      </c>
      <c r="Q3869" s="17" t="s">
        <v>8315</v>
      </c>
      <c r="R3869" t="s">
        <v>8316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5">
        <f t="shared" si="300"/>
        <v>0</v>
      </c>
      <c r="P3870">
        <f t="shared" si="301"/>
        <v>10</v>
      </c>
      <c r="Q3870" s="17" t="s">
        <v>8315</v>
      </c>
      <c r="R3870" t="s">
        <v>8357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5">
        <f t="shared" si="300"/>
        <v>3</v>
      </c>
      <c r="P3871">
        <f t="shared" si="301"/>
        <v>30.13</v>
      </c>
      <c r="Q3871" s="17" t="s">
        <v>8315</v>
      </c>
      <c r="R3871" t="s">
        <v>8357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5">
        <f t="shared" si="300"/>
        <v>15</v>
      </c>
      <c r="P3872">
        <f t="shared" si="301"/>
        <v>150</v>
      </c>
      <c r="Q3872" s="17" t="s">
        <v>8315</v>
      </c>
      <c r="R3872" t="s">
        <v>8357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5">
        <f t="shared" si="300"/>
        <v>3</v>
      </c>
      <c r="P3873">
        <f t="shared" si="301"/>
        <v>13.33</v>
      </c>
      <c r="Q3873" s="17" t="s">
        <v>8315</v>
      </c>
      <c r="R3873" t="s">
        <v>8357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5">
        <f t="shared" si="300"/>
        <v>0</v>
      </c>
      <c r="P3874">
        <f t="shared" si="301"/>
        <v>0</v>
      </c>
      <c r="Q3874" s="17" t="s">
        <v>8315</v>
      </c>
      <c r="R3874" t="s">
        <v>8357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5">
        <f t="shared" si="300"/>
        <v>0</v>
      </c>
      <c r="P3875">
        <f t="shared" si="301"/>
        <v>0</v>
      </c>
      <c r="Q3875" s="17" t="s">
        <v>8315</v>
      </c>
      <c r="R3875" t="s">
        <v>8357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5">
        <f t="shared" si="300"/>
        <v>0</v>
      </c>
      <c r="P3876">
        <f t="shared" si="301"/>
        <v>0</v>
      </c>
      <c r="Q3876" s="17" t="s">
        <v>8315</v>
      </c>
      <c r="R3876" t="s">
        <v>8357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5">
        <f t="shared" si="300"/>
        <v>0</v>
      </c>
      <c r="P3877">
        <f t="shared" si="301"/>
        <v>0</v>
      </c>
      <c r="Q3877" s="17" t="s">
        <v>8315</v>
      </c>
      <c r="R3877" t="s">
        <v>8357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5">
        <f t="shared" si="300"/>
        <v>53</v>
      </c>
      <c r="P3878">
        <f t="shared" si="301"/>
        <v>44.76</v>
      </c>
      <c r="Q3878" s="17" t="s">
        <v>8315</v>
      </c>
      <c r="R3878" t="s">
        <v>8357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5">
        <f t="shared" si="300"/>
        <v>5</v>
      </c>
      <c r="P3879">
        <f t="shared" si="301"/>
        <v>88.64</v>
      </c>
      <c r="Q3879" s="17" t="s">
        <v>8315</v>
      </c>
      <c r="R3879" t="s">
        <v>8357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5">
        <f t="shared" si="300"/>
        <v>0</v>
      </c>
      <c r="P3880">
        <f t="shared" si="301"/>
        <v>10</v>
      </c>
      <c r="Q3880" s="17" t="s">
        <v>8315</v>
      </c>
      <c r="R3880" t="s">
        <v>8357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5">
        <f t="shared" si="300"/>
        <v>0</v>
      </c>
      <c r="P3881">
        <f t="shared" si="301"/>
        <v>0</v>
      </c>
      <c r="Q3881" s="17" t="s">
        <v>8315</v>
      </c>
      <c r="R3881" t="s">
        <v>8357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5">
        <f t="shared" si="300"/>
        <v>13</v>
      </c>
      <c r="P3882">
        <f t="shared" si="301"/>
        <v>57.65</v>
      </c>
      <c r="Q3882" s="17" t="s">
        <v>8315</v>
      </c>
      <c r="R3882" t="s">
        <v>8357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5">
        <f t="shared" si="300"/>
        <v>5</v>
      </c>
      <c r="P3883">
        <f t="shared" si="301"/>
        <v>25</v>
      </c>
      <c r="Q3883" s="17" t="s">
        <v>8315</v>
      </c>
      <c r="R3883" t="s">
        <v>8357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5">
        <f t="shared" si="300"/>
        <v>0</v>
      </c>
      <c r="P3884">
        <f t="shared" si="301"/>
        <v>0</v>
      </c>
      <c r="Q3884" s="17" t="s">
        <v>8315</v>
      </c>
      <c r="R3884" t="s">
        <v>8357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5">
        <f t="shared" si="300"/>
        <v>0</v>
      </c>
      <c r="P3885">
        <f t="shared" si="301"/>
        <v>0</v>
      </c>
      <c r="Q3885" s="17" t="s">
        <v>8315</v>
      </c>
      <c r="R3885" t="s">
        <v>8357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5">
        <f t="shared" si="300"/>
        <v>0</v>
      </c>
      <c r="P3886">
        <f t="shared" si="301"/>
        <v>0</v>
      </c>
      <c r="Q3886" s="17" t="s">
        <v>8315</v>
      </c>
      <c r="R3886" t="s">
        <v>8357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5">
        <f t="shared" si="300"/>
        <v>0</v>
      </c>
      <c r="P3887">
        <f t="shared" si="301"/>
        <v>0</v>
      </c>
      <c r="Q3887" s="17" t="s">
        <v>8315</v>
      </c>
      <c r="R3887" t="s">
        <v>8357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5">
        <f t="shared" si="300"/>
        <v>0</v>
      </c>
      <c r="P3888">
        <f t="shared" si="301"/>
        <v>0</v>
      </c>
      <c r="Q3888" s="17" t="s">
        <v>8315</v>
      </c>
      <c r="R3888" t="s">
        <v>8357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5">
        <f t="shared" si="300"/>
        <v>2</v>
      </c>
      <c r="P3889">
        <f t="shared" si="301"/>
        <v>17.5</v>
      </c>
      <c r="Q3889" s="17" t="s">
        <v>8315</v>
      </c>
      <c r="R3889" t="s">
        <v>8357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5">
        <f t="shared" si="300"/>
        <v>27</v>
      </c>
      <c r="P3890">
        <f t="shared" si="301"/>
        <v>38.71</v>
      </c>
      <c r="Q3890" s="17" t="s">
        <v>8315</v>
      </c>
      <c r="R3890" t="s">
        <v>8316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5">
        <f t="shared" si="300"/>
        <v>1</v>
      </c>
      <c r="P3891">
        <f t="shared" si="301"/>
        <v>13.11</v>
      </c>
      <c r="Q3891" s="17" t="s">
        <v>8315</v>
      </c>
      <c r="R3891" t="s">
        <v>8316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5">
        <f t="shared" si="300"/>
        <v>17</v>
      </c>
      <c r="P3892">
        <f t="shared" si="301"/>
        <v>315.5</v>
      </c>
      <c r="Q3892" s="17" t="s">
        <v>8315</v>
      </c>
      <c r="R3892" t="s">
        <v>8316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5">
        <f t="shared" si="300"/>
        <v>33</v>
      </c>
      <c r="P3893">
        <f t="shared" si="301"/>
        <v>37.14</v>
      </c>
      <c r="Q3893" s="17" t="s">
        <v>8315</v>
      </c>
      <c r="R3893" t="s">
        <v>8316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5">
        <f t="shared" si="300"/>
        <v>0</v>
      </c>
      <c r="P3894">
        <f t="shared" si="301"/>
        <v>0</v>
      </c>
      <c r="Q3894" s="17" t="s">
        <v>8315</v>
      </c>
      <c r="R3894" t="s">
        <v>8316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5">
        <f t="shared" si="300"/>
        <v>22</v>
      </c>
      <c r="P3895">
        <f t="shared" si="301"/>
        <v>128.27000000000001</v>
      </c>
      <c r="Q3895" s="17" t="s">
        <v>8315</v>
      </c>
      <c r="R3895" t="s">
        <v>8316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5">
        <f t="shared" si="300"/>
        <v>3</v>
      </c>
      <c r="P3896">
        <f t="shared" si="301"/>
        <v>47.27</v>
      </c>
      <c r="Q3896" s="17" t="s">
        <v>8315</v>
      </c>
      <c r="R3896" t="s">
        <v>8316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5">
        <f t="shared" si="300"/>
        <v>5</v>
      </c>
      <c r="P3897">
        <f t="shared" si="301"/>
        <v>50</v>
      </c>
      <c r="Q3897" s="17" t="s">
        <v>8315</v>
      </c>
      <c r="R3897" t="s">
        <v>8316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5">
        <f t="shared" si="300"/>
        <v>11</v>
      </c>
      <c r="P3898">
        <f t="shared" si="301"/>
        <v>42.5</v>
      </c>
      <c r="Q3898" s="17" t="s">
        <v>8315</v>
      </c>
      <c r="R3898" t="s">
        <v>8316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5">
        <f t="shared" si="300"/>
        <v>18</v>
      </c>
      <c r="P3899">
        <f t="shared" si="301"/>
        <v>44</v>
      </c>
      <c r="Q3899" s="17" t="s">
        <v>8315</v>
      </c>
      <c r="R3899" t="s">
        <v>8316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5">
        <f t="shared" si="300"/>
        <v>33</v>
      </c>
      <c r="P3900">
        <f t="shared" si="301"/>
        <v>50.88</v>
      </c>
      <c r="Q3900" s="17" t="s">
        <v>8315</v>
      </c>
      <c r="R3900" t="s">
        <v>8316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5">
        <f t="shared" si="300"/>
        <v>1</v>
      </c>
      <c r="P3901">
        <f t="shared" si="301"/>
        <v>62.5</v>
      </c>
      <c r="Q3901" s="17" t="s">
        <v>8315</v>
      </c>
      <c r="R3901" t="s">
        <v>8316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5">
        <f t="shared" si="300"/>
        <v>5</v>
      </c>
      <c r="P3902">
        <f t="shared" si="301"/>
        <v>27</v>
      </c>
      <c r="Q3902" s="17" t="s">
        <v>8315</v>
      </c>
      <c r="R3902" t="s">
        <v>8316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5">
        <f t="shared" si="300"/>
        <v>1</v>
      </c>
      <c r="P3903">
        <f t="shared" si="301"/>
        <v>25</v>
      </c>
      <c r="Q3903" s="17" t="s">
        <v>8315</v>
      </c>
      <c r="R3903" t="s">
        <v>8316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5">
        <f t="shared" si="300"/>
        <v>49</v>
      </c>
      <c r="P3904">
        <f t="shared" si="301"/>
        <v>47.26</v>
      </c>
      <c r="Q3904" s="17" t="s">
        <v>8315</v>
      </c>
      <c r="R3904" t="s">
        <v>8316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5">
        <f t="shared" si="300"/>
        <v>0</v>
      </c>
      <c r="P3905">
        <f t="shared" si="301"/>
        <v>0</v>
      </c>
      <c r="Q3905" s="17" t="s">
        <v>8315</v>
      </c>
      <c r="R3905" t="s">
        <v>8316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5">
        <f t="shared" si="300"/>
        <v>0</v>
      </c>
      <c r="P3906">
        <f t="shared" si="301"/>
        <v>1.5</v>
      </c>
      <c r="Q3906" s="17" t="s">
        <v>8315</v>
      </c>
      <c r="R3906" t="s">
        <v>8316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5">
        <f t="shared" ref="O3907:O3970" si="305">ROUND(E3907/D3907*100,0)</f>
        <v>12</v>
      </c>
      <c r="P3907">
        <f t="shared" ref="P3907:P3970" si="306">IFERROR(ROUND(E3907/L3907,2),0)</f>
        <v>24.71</v>
      </c>
      <c r="Q3907" s="17" t="s">
        <v>8315</v>
      </c>
      <c r="R3907" t="s">
        <v>8316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5">
        <f t="shared" si="305"/>
        <v>67</v>
      </c>
      <c r="P3908">
        <f t="shared" si="306"/>
        <v>63.13</v>
      </c>
      <c r="Q3908" s="17" t="s">
        <v>8315</v>
      </c>
      <c r="R3908" t="s">
        <v>8316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5">
        <f t="shared" si="305"/>
        <v>15</v>
      </c>
      <c r="P3909">
        <f t="shared" si="306"/>
        <v>38.25</v>
      </c>
      <c r="Q3909" s="17" t="s">
        <v>8315</v>
      </c>
      <c r="R3909" t="s">
        <v>8316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5">
        <f t="shared" si="305"/>
        <v>9</v>
      </c>
      <c r="P3910">
        <f t="shared" si="306"/>
        <v>16.25</v>
      </c>
      <c r="Q3910" s="17" t="s">
        <v>8315</v>
      </c>
      <c r="R3910" t="s">
        <v>8316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5">
        <f t="shared" si="305"/>
        <v>0</v>
      </c>
      <c r="P3911">
        <f t="shared" si="306"/>
        <v>33.75</v>
      </c>
      <c r="Q3911" s="17" t="s">
        <v>8315</v>
      </c>
      <c r="R3911" t="s">
        <v>8316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5">
        <f t="shared" si="305"/>
        <v>3</v>
      </c>
      <c r="P3912">
        <f t="shared" si="306"/>
        <v>61.67</v>
      </c>
      <c r="Q3912" s="17" t="s">
        <v>8315</v>
      </c>
      <c r="R3912" t="s">
        <v>8316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5">
        <f t="shared" si="305"/>
        <v>37</v>
      </c>
      <c r="P3913">
        <f t="shared" si="306"/>
        <v>83.14</v>
      </c>
      <c r="Q3913" s="17" t="s">
        <v>8315</v>
      </c>
      <c r="R3913" t="s">
        <v>8316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5">
        <f t="shared" si="305"/>
        <v>0</v>
      </c>
      <c r="P3914">
        <f t="shared" si="306"/>
        <v>1</v>
      </c>
      <c r="Q3914" s="17" t="s">
        <v>8315</v>
      </c>
      <c r="R3914" t="s">
        <v>8316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5">
        <f t="shared" si="305"/>
        <v>10</v>
      </c>
      <c r="P3915">
        <f t="shared" si="306"/>
        <v>142.86000000000001</v>
      </c>
      <c r="Q3915" s="17" t="s">
        <v>8315</v>
      </c>
      <c r="R3915" t="s">
        <v>8316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5">
        <f t="shared" si="305"/>
        <v>36</v>
      </c>
      <c r="P3916">
        <f t="shared" si="306"/>
        <v>33.67</v>
      </c>
      <c r="Q3916" s="17" t="s">
        <v>8315</v>
      </c>
      <c r="R3916" t="s">
        <v>8316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5">
        <f t="shared" si="305"/>
        <v>0</v>
      </c>
      <c r="P3917">
        <f t="shared" si="306"/>
        <v>5</v>
      </c>
      <c r="Q3917" s="17" t="s">
        <v>8315</v>
      </c>
      <c r="R3917" t="s">
        <v>8316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5">
        <f t="shared" si="305"/>
        <v>0</v>
      </c>
      <c r="P3918">
        <f t="shared" si="306"/>
        <v>0</v>
      </c>
      <c r="Q3918" s="17" t="s">
        <v>8315</v>
      </c>
      <c r="R3918" t="s">
        <v>8316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5">
        <f t="shared" si="305"/>
        <v>0</v>
      </c>
      <c r="P3919">
        <f t="shared" si="306"/>
        <v>10</v>
      </c>
      <c r="Q3919" s="17" t="s">
        <v>8315</v>
      </c>
      <c r="R3919" t="s">
        <v>8316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5">
        <f t="shared" si="305"/>
        <v>0</v>
      </c>
      <c r="P3920">
        <f t="shared" si="306"/>
        <v>40</v>
      </c>
      <c r="Q3920" s="17" t="s">
        <v>8315</v>
      </c>
      <c r="R3920" t="s">
        <v>8316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5">
        <f t="shared" si="305"/>
        <v>2</v>
      </c>
      <c r="P3921">
        <f t="shared" si="306"/>
        <v>30</v>
      </c>
      <c r="Q3921" s="17" t="s">
        <v>8315</v>
      </c>
      <c r="R3921" t="s">
        <v>8316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5">
        <f t="shared" si="305"/>
        <v>5</v>
      </c>
      <c r="P3922">
        <f t="shared" si="306"/>
        <v>45</v>
      </c>
      <c r="Q3922" s="17" t="s">
        <v>8315</v>
      </c>
      <c r="R3922" t="s">
        <v>8316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5">
        <f t="shared" si="305"/>
        <v>0</v>
      </c>
      <c r="P3923">
        <f t="shared" si="306"/>
        <v>0</v>
      </c>
      <c r="Q3923" s="17" t="s">
        <v>8315</v>
      </c>
      <c r="R3923" t="s">
        <v>8316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5">
        <f t="shared" si="305"/>
        <v>8</v>
      </c>
      <c r="P3924">
        <f t="shared" si="306"/>
        <v>10.17</v>
      </c>
      <c r="Q3924" s="17" t="s">
        <v>8315</v>
      </c>
      <c r="R3924" t="s">
        <v>8316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5">
        <f t="shared" si="305"/>
        <v>12</v>
      </c>
      <c r="P3925">
        <f t="shared" si="306"/>
        <v>81.41</v>
      </c>
      <c r="Q3925" s="17" t="s">
        <v>8315</v>
      </c>
      <c r="R3925" t="s">
        <v>8316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5">
        <f t="shared" si="305"/>
        <v>15</v>
      </c>
      <c r="P3926">
        <f t="shared" si="306"/>
        <v>57.25</v>
      </c>
      <c r="Q3926" s="17" t="s">
        <v>8315</v>
      </c>
      <c r="R3926" t="s">
        <v>8316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5">
        <f t="shared" si="305"/>
        <v>10</v>
      </c>
      <c r="P3927">
        <f t="shared" si="306"/>
        <v>5</v>
      </c>
      <c r="Q3927" s="17" t="s">
        <v>8315</v>
      </c>
      <c r="R3927" t="s">
        <v>8316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5">
        <f t="shared" si="305"/>
        <v>0</v>
      </c>
      <c r="P3928">
        <f t="shared" si="306"/>
        <v>15</v>
      </c>
      <c r="Q3928" s="17" t="s">
        <v>8315</v>
      </c>
      <c r="R3928" t="s">
        <v>8316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5">
        <f t="shared" si="305"/>
        <v>1</v>
      </c>
      <c r="P3929">
        <f t="shared" si="306"/>
        <v>12.5</v>
      </c>
      <c r="Q3929" s="17" t="s">
        <v>8315</v>
      </c>
      <c r="R3929" t="s">
        <v>8316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5">
        <f t="shared" si="305"/>
        <v>13</v>
      </c>
      <c r="P3930">
        <f t="shared" si="306"/>
        <v>93</v>
      </c>
      <c r="Q3930" s="17" t="s">
        <v>8315</v>
      </c>
      <c r="R3930" t="s">
        <v>8316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5">
        <f t="shared" si="305"/>
        <v>2</v>
      </c>
      <c r="P3931">
        <f t="shared" si="306"/>
        <v>32.36</v>
      </c>
      <c r="Q3931" s="17" t="s">
        <v>8315</v>
      </c>
      <c r="R3931" t="s">
        <v>8316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5">
        <f t="shared" si="305"/>
        <v>0</v>
      </c>
      <c r="P3932">
        <f t="shared" si="306"/>
        <v>0</v>
      </c>
      <c r="Q3932" s="17" t="s">
        <v>8315</v>
      </c>
      <c r="R3932" t="s">
        <v>8316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5">
        <f t="shared" si="305"/>
        <v>0</v>
      </c>
      <c r="P3933">
        <f t="shared" si="306"/>
        <v>0</v>
      </c>
      <c r="Q3933" s="17" t="s">
        <v>8315</v>
      </c>
      <c r="R3933" t="s">
        <v>8316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5">
        <f t="shared" si="305"/>
        <v>0</v>
      </c>
      <c r="P3934">
        <f t="shared" si="306"/>
        <v>1</v>
      </c>
      <c r="Q3934" s="17" t="s">
        <v>8315</v>
      </c>
      <c r="R3934" t="s">
        <v>8316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5">
        <f t="shared" si="305"/>
        <v>16</v>
      </c>
      <c r="P3935">
        <f t="shared" si="306"/>
        <v>91.83</v>
      </c>
      <c r="Q3935" s="17" t="s">
        <v>8315</v>
      </c>
      <c r="R3935" t="s">
        <v>8316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5">
        <f t="shared" si="305"/>
        <v>11</v>
      </c>
      <c r="P3936">
        <f t="shared" si="306"/>
        <v>45.83</v>
      </c>
      <c r="Q3936" s="17" t="s">
        <v>8315</v>
      </c>
      <c r="R3936" t="s">
        <v>8316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5">
        <f t="shared" si="305"/>
        <v>44</v>
      </c>
      <c r="P3937">
        <f t="shared" si="306"/>
        <v>57.17</v>
      </c>
      <c r="Q3937" s="17" t="s">
        <v>8315</v>
      </c>
      <c r="R3937" t="s">
        <v>8316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5">
        <f t="shared" si="305"/>
        <v>0</v>
      </c>
      <c r="P3938">
        <f t="shared" si="306"/>
        <v>0</v>
      </c>
      <c r="Q3938" s="17" t="s">
        <v>8315</v>
      </c>
      <c r="R3938" t="s">
        <v>8316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5">
        <f t="shared" si="305"/>
        <v>86</v>
      </c>
      <c r="P3939">
        <f t="shared" si="306"/>
        <v>248.5</v>
      </c>
      <c r="Q3939" s="17" t="s">
        <v>8315</v>
      </c>
      <c r="R3939" t="s">
        <v>8316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5">
        <f t="shared" si="305"/>
        <v>12</v>
      </c>
      <c r="P3940">
        <f t="shared" si="306"/>
        <v>79.400000000000006</v>
      </c>
      <c r="Q3940" s="17" t="s">
        <v>8315</v>
      </c>
      <c r="R3940" t="s">
        <v>8316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5">
        <f t="shared" si="305"/>
        <v>0</v>
      </c>
      <c r="P3941">
        <f t="shared" si="306"/>
        <v>5</v>
      </c>
      <c r="Q3941" s="17" t="s">
        <v>8315</v>
      </c>
      <c r="R3941" t="s">
        <v>8316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5">
        <f t="shared" si="305"/>
        <v>0</v>
      </c>
      <c r="P3942">
        <f t="shared" si="306"/>
        <v>5.5</v>
      </c>
      <c r="Q3942" s="17" t="s">
        <v>8315</v>
      </c>
      <c r="R3942" t="s">
        <v>8316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5">
        <f t="shared" si="305"/>
        <v>1</v>
      </c>
      <c r="P3943">
        <f t="shared" si="306"/>
        <v>25</v>
      </c>
      <c r="Q3943" s="17" t="s">
        <v>8315</v>
      </c>
      <c r="R3943" t="s">
        <v>8316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5">
        <f t="shared" si="305"/>
        <v>0</v>
      </c>
      <c r="P3944">
        <f t="shared" si="306"/>
        <v>0</v>
      </c>
      <c r="Q3944" s="17" t="s">
        <v>8315</v>
      </c>
      <c r="R3944" t="s">
        <v>8316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5">
        <f t="shared" si="305"/>
        <v>36</v>
      </c>
      <c r="P3945">
        <f t="shared" si="306"/>
        <v>137.08000000000001</v>
      </c>
      <c r="Q3945" s="17" t="s">
        <v>8315</v>
      </c>
      <c r="R3945" t="s">
        <v>8316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5">
        <f t="shared" si="305"/>
        <v>0</v>
      </c>
      <c r="P3946">
        <f t="shared" si="306"/>
        <v>0</v>
      </c>
      <c r="Q3946" s="17" t="s">
        <v>8315</v>
      </c>
      <c r="R3946" t="s">
        <v>8316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5">
        <f t="shared" si="305"/>
        <v>0</v>
      </c>
      <c r="P3947">
        <f t="shared" si="306"/>
        <v>5</v>
      </c>
      <c r="Q3947" s="17" t="s">
        <v>8315</v>
      </c>
      <c r="R3947" t="s">
        <v>8316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5">
        <f t="shared" si="305"/>
        <v>3</v>
      </c>
      <c r="P3948">
        <f t="shared" si="306"/>
        <v>39</v>
      </c>
      <c r="Q3948" s="17" t="s">
        <v>8315</v>
      </c>
      <c r="R3948" t="s">
        <v>8316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5">
        <f t="shared" si="305"/>
        <v>3</v>
      </c>
      <c r="P3949">
        <f t="shared" si="306"/>
        <v>50.5</v>
      </c>
      <c r="Q3949" s="17" t="s">
        <v>8315</v>
      </c>
      <c r="R3949" t="s">
        <v>8316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5">
        <f t="shared" si="305"/>
        <v>0</v>
      </c>
      <c r="P3950">
        <f t="shared" si="306"/>
        <v>0</v>
      </c>
      <c r="Q3950" s="17" t="s">
        <v>8315</v>
      </c>
      <c r="R3950" t="s">
        <v>8316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5">
        <f t="shared" si="305"/>
        <v>16</v>
      </c>
      <c r="P3951">
        <f t="shared" si="306"/>
        <v>49.28</v>
      </c>
      <c r="Q3951" s="17" t="s">
        <v>8315</v>
      </c>
      <c r="R3951" t="s">
        <v>8316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5">
        <f t="shared" si="305"/>
        <v>1</v>
      </c>
      <c r="P3952">
        <f t="shared" si="306"/>
        <v>25</v>
      </c>
      <c r="Q3952" s="17" t="s">
        <v>8315</v>
      </c>
      <c r="R3952" t="s">
        <v>8316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5">
        <f t="shared" si="305"/>
        <v>0</v>
      </c>
      <c r="P3953">
        <f t="shared" si="306"/>
        <v>1</v>
      </c>
      <c r="Q3953" s="17" t="s">
        <v>8315</v>
      </c>
      <c r="R3953" t="s">
        <v>8316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5">
        <f t="shared" si="305"/>
        <v>0</v>
      </c>
      <c r="P3954">
        <f t="shared" si="306"/>
        <v>25</v>
      </c>
      <c r="Q3954" s="17" t="s">
        <v>8315</v>
      </c>
      <c r="R3954" t="s">
        <v>8316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5">
        <f t="shared" si="305"/>
        <v>0</v>
      </c>
      <c r="P3955">
        <f t="shared" si="306"/>
        <v>0</v>
      </c>
      <c r="Q3955" s="17" t="s">
        <v>8315</v>
      </c>
      <c r="R3955" t="s">
        <v>8316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5">
        <f t="shared" si="305"/>
        <v>0</v>
      </c>
      <c r="P3956">
        <f t="shared" si="306"/>
        <v>0</v>
      </c>
      <c r="Q3956" s="17" t="s">
        <v>8315</v>
      </c>
      <c r="R3956" t="s">
        <v>8316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5">
        <f t="shared" si="305"/>
        <v>24</v>
      </c>
      <c r="P3957">
        <f t="shared" si="306"/>
        <v>53.13</v>
      </c>
      <c r="Q3957" s="17" t="s">
        <v>8315</v>
      </c>
      <c r="R3957" t="s">
        <v>8316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5">
        <f t="shared" si="305"/>
        <v>0</v>
      </c>
      <c r="P3958">
        <f t="shared" si="306"/>
        <v>0</v>
      </c>
      <c r="Q3958" s="17" t="s">
        <v>8315</v>
      </c>
      <c r="R3958" t="s">
        <v>8316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5">
        <f t="shared" si="305"/>
        <v>0</v>
      </c>
      <c r="P3959">
        <f t="shared" si="306"/>
        <v>7</v>
      </c>
      <c r="Q3959" s="17" t="s">
        <v>8315</v>
      </c>
      <c r="R3959" t="s">
        <v>8316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5">
        <f t="shared" si="305"/>
        <v>32</v>
      </c>
      <c r="P3960">
        <f t="shared" si="306"/>
        <v>40.06</v>
      </c>
      <c r="Q3960" s="17" t="s">
        <v>8315</v>
      </c>
      <c r="R3960" t="s">
        <v>8316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5">
        <f t="shared" si="305"/>
        <v>24</v>
      </c>
      <c r="P3961">
        <f t="shared" si="306"/>
        <v>24.33</v>
      </c>
      <c r="Q3961" s="17" t="s">
        <v>8315</v>
      </c>
      <c r="R3961" t="s">
        <v>8316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5">
        <f t="shared" si="305"/>
        <v>2</v>
      </c>
      <c r="P3962">
        <f t="shared" si="306"/>
        <v>11.25</v>
      </c>
      <c r="Q3962" s="17" t="s">
        <v>8315</v>
      </c>
      <c r="R3962" t="s">
        <v>8316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5">
        <f t="shared" si="305"/>
        <v>0</v>
      </c>
      <c r="P3963">
        <f t="shared" si="306"/>
        <v>10.5</v>
      </c>
      <c r="Q3963" s="17" t="s">
        <v>8315</v>
      </c>
      <c r="R3963" t="s">
        <v>8316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5">
        <f t="shared" si="305"/>
        <v>3</v>
      </c>
      <c r="P3964">
        <f t="shared" si="306"/>
        <v>15</v>
      </c>
      <c r="Q3964" s="17" t="s">
        <v>8315</v>
      </c>
      <c r="R3964" t="s">
        <v>8316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5">
        <f t="shared" si="305"/>
        <v>0</v>
      </c>
      <c r="P3965">
        <f t="shared" si="306"/>
        <v>0</v>
      </c>
      <c r="Q3965" s="17" t="s">
        <v>8315</v>
      </c>
      <c r="R3965" t="s">
        <v>8316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5">
        <f t="shared" si="305"/>
        <v>6</v>
      </c>
      <c r="P3966">
        <f t="shared" si="306"/>
        <v>42</v>
      </c>
      <c r="Q3966" s="17" t="s">
        <v>8315</v>
      </c>
      <c r="R3966" t="s">
        <v>8316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5">
        <f t="shared" si="305"/>
        <v>14</v>
      </c>
      <c r="P3967">
        <f t="shared" si="306"/>
        <v>71.25</v>
      </c>
      <c r="Q3967" s="17" t="s">
        <v>8315</v>
      </c>
      <c r="R3967" t="s">
        <v>8316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5">
        <f t="shared" si="305"/>
        <v>1</v>
      </c>
      <c r="P3968">
        <f t="shared" si="306"/>
        <v>22.5</v>
      </c>
      <c r="Q3968" s="17" t="s">
        <v>8315</v>
      </c>
      <c r="R3968" t="s">
        <v>8316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5">
        <f t="shared" si="305"/>
        <v>24</v>
      </c>
      <c r="P3969">
        <f t="shared" si="306"/>
        <v>41</v>
      </c>
      <c r="Q3969" s="17" t="s">
        <v>8315</v>
      </c>
      <c r="R3969" t="s">
        <v>8316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5">
        <f t="shared" si="305"/>
        <v>11</v>
      </c>
      <c r="P3970">
        <f t="shared" si="306"/>
        <v>47.91</v>
      </c>
      <c r="Q3970" s="17" t="s">
        <v>8315</v>
      </c>
      <c r="R3970" t="s">
        <v>8316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5">
        <f t="shared" ref="O3971:O4034" si="310">ROUND(E3971/D3971*100,0)</f>
        <v>7</v>
      </c>
      <c r="P3971">
        <f t="shared" ref="P3971:P4034" si="311">IFERROR(ROUND(E3971/L3971,2),0)</f>
        <v>35.17</v>
      </c>
      <c r="Q3971" s="17" t="s">
        <v>8315</v>
      </c>
      <c r="R3971" t="s">
        <v>8316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5">
        <f t="shared" si="310"/>
        <v>0</v>
      </c>
      <c r="P3972">
        <f t="shared" si="311"/>
        <v>5.5</v>
      </c>
      <c r="Q3972" s="17" t="s">
        <v>8315</v>
      </c>
      <c r="R3972" t="s">
        <v>8316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5">
        <f t="shared" si="310"/>
        <v>1</v>
      </c>
      <c r="P3973">
        <f t="shared" si="311"/>
        <v>22.67</v>
      </c>
      <c r="Q3973" s="17" t="s">
        <v>8315</v>
      </c>
      <c r="R3973" t="s">
        <v>8316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5">
        <f t="shared" si="310"/>
        <v>21</v>
      </c>
      <c r="P3974">
        <f t="shared" si="311"/>
        <v>26.38</v>
      </c>
      <c r="Q3974" s="17" t="s">
        <v>8315</v>
      </c>
      <c r="R3974" t="s">
        <v>8316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5">
        <f t="shared" si="310"/>
        <v>78</v>
      </c>
      <c r="P3975">
        <f t="shared" si="311"/>
        <v>105.54</v>
      </c>
      <c r="Q3975" s="17" t="s">
        <v>8315</v>
      </c>
      <c r="R3975" t="s">
        <v>8316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5">
        <f t="shared" si="310"/>
        <v>32</v>
      </c>
      <c r="P3976">
        <f t="shared" si="311"/>
        <v>29.09</v>
      </c>
      <c r="Q3976" s="17" t="s">
        <v>8315</v>
      </c>
      <c r="R3976" t="s">
        <v>8316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5">
        <f t="shared" si="310"/>
        <v>0</v>
      </c>
      <c r="P3977">
        <f t="shared" si="311"/>
        <v>0</v>
      </c>
      <c r="Q3977" s="17" t="s">
        <v>8315</v>
      </c>
      <c r="R3977" t="s">
        <v>8316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5">
        <f t="shared" si="310"/>
        <v>48</v>
      </c>
      <c r="P3978">
        <f t="shared" si="311"/>
        <v>62</v>
      </c>
      <c r="Q3978" s="17" t="s">
        <v>8315</v>
      </c>
      <c r="R3978" t="s">
        <v>8316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5">
        <f t="shared" si="310"/>
        <v>1</v>
      </c>
      <c r="P3979">
        <f t="shared" si="311"/>
        <v>217.5</v>
      </c>
      <c r="Q3979" s="17" t="s">
        <v>8315</v>
      </c>
      <c r="R3979" t="s">
        <v>8316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5">
        <f t="shared" si="310"/>
        <v>11</v>
      </c>
      <c r="P3980">
        <f t="shared" si="311"/>
        <v>26.75</v>
      </c>
      <c r="Q3980" s="17" t="s">
        <v>8315</v>
      </c>
      <c r="R3980" t="s">
        <v>8316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5">
        <f t="shared" si="310"/>
        <v>2</v>
      </c>
      <c r="P3981">
        <f t="shared" si="311"/>
        <v>18.329999999999998</v>
      </c>
      <c r="Q3981" s="17" t="s">
        <v>8315</v>
      </c>
      <c r="R3981" t="s">
        <v>8316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5">
        <f t="shared" si="310"/>
        <v>18</v>
      </c>
      <c r="P3982">
        <f t="shared" si="311"/>
        <v>64.290000000000006</v>
      </c>
      <c r="Q3982" s="17" t="s">
        <v>8315</v>
      </c>
      <c r="R3982" t="s">
        <v>8316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5">
        <f t="shared" si="310"/>
        <v>4</v>
      </c>
      <c r="P3983">
        <f t="shared" si="311"/>
        <v>175</v>
      </c>
      <c r="Q3983" s="17" t="s">
        <v>8315</v>
      </c>
      <c r="R3983" t="s">
        <v>8316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5">
        <f t="shared" si="310"/>
        <v>20</v>
      </c>
      <c r="P3984">
        <f t="shared" si="311"/>
        <v>34</v>
      </c>
      <c r="Q3984" s="17" t="s">
        <v>8315</v>
      </c>
      <c r="R3984" t="s">
        <v>8316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5">
        <f t="shared" si="310"/>
        <v>35</v>
      </c>
      <c r="P3985">
        <f t="shared" si="311"/>
        <v>84.28</v>
      </c>
      <c r="Q3985" s="17" t="s">
        <v>8315</v>
      </c>
      <c r="R3985" t="s">
        <v>8316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5">
        <f t="shared" si="310"/>
        <v>6</v>
      </c>
      <c r="P3986">
        <f t="shared" si="311"/>
        <v>9.5</v>
      </c>
      <c r="Q3986" s="17" t="s">
        <v>8315</v>
      </c>
      <c r="R3986" t="s">
        <v>8316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5">
        <f t="shared" si="310"/>
        <v>32</v>
      </c>
      <c r="P3987">
        <f t="shared" si="311"/>
        <v>33.74</v>
      </c>
      <c r="Q3987" s="17" t="s">
        <v>8315</v>
      </c>
      <c r="R3987" t="s">
        <v>8316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5">
        <f t="shared" si="310"/>
        <v>10</v>
      </c>
      <c r="P3988">
        <f t="shared" si="311"/>
        <v>37.54</v>
      </c>
      <c r="Q3988" s="17" t="s">
        <v>8315</v>
      </c>
      <c r="R3988" t="s">
        <v>8316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5">
        <f t="shared" si="310"/>
        <v>38</v>
      </c>
      <c r="P3989">
        <f t="shared" si="311"/>
        <v>11.62</v>
      </c>
      <c r="Q3989" s="17" t="s">
        <v>8315</v>
      </c>
      <c r="R3989" t="s">
        <v>8316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5">
        <f t="shared" si="310"/>
        <v>2</v>
      </c>
      <c r="P3990">
        <f t="shared" si="311"/>
        <v>8</v>
      </c>
      <c r="Q3990" s="17" t="s">
        <v>8315</v>
      </c>
      <c r="R3990" t="s">
        <v>8316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5">
        <f t="shared" si="310"/>
        <v>0</v>
      </c>
      <c r="P3991">
        <f t="shared" si="311"/>
        <v>0</v>
      </c>
      <c r="Q3991" s="17" t="s">
        <v>8315</v>
      </c>
      <c r="R3991" t="s">
        <v>8316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5">
        <f t="shared" si="310"/>
        <v>4</v>
      </c>
      <c r="P3992">
        <f t="shared" si="311"/>
        <v>23</v>
      </c>
      <c r="Q3992" s="17" t="s">
        <v>8315</v>
      </c>
      <c r="R3992" t="s">
        <v>8316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5">
        <f t="shared" si="310"/>
        <v>20</v>
      </c>
      <c r="P3993">
        <f t="shared" si="311"/>
        <v>100</v>
      </c>
      <c r="Q3993" s="17" t="s">
        <v>8315</v>
      </c>
      <c r="R3993" t="s">
        <v>8316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5">
        <f t="shared" si="310"/>
        <v>5</v>
      </c>
      <c r="P3994">
        <f t="shared" si="311"/>
        <v>60.11</v>
      </c>
      <c r="Q3994" s="17" t="s">
        <v>8315</v>
      </c>
      <c r="R3994" t="s">
        <v>8316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5">
        <f t="shared" si="310"/>
        <v>0</v>
      </c>
      <c r="P3995">
        <f t="shared" si="311"/>
        <v>3</v>
      </c>
      <c r="Q3995" s="17" t="s">
        <v>8315</v>
      </c>
      <c r="R3995" t="s">
        <v>8316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5">
        <f t="shared" si="310"/>
        <v>0</v>
      </c>
      <c r="P3996">
        <f t="shared" si="311"/>
        <v>5</v>
      </c>
      <c r="Q3996" s="17" t="s">
        <v>8315</v>
      </c>
      <c r="R3996" t="s">
        <v>8316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5">
        <f t="shared" si="310"/>
        <v>35</v>
      </c>
      <c r="P3997">
        <f t="shared" si="311"/>
        <v>17.5</v>
      </c>
      <c r="Q3997" s="17" t="s">
        <v>8315</v>
      </c>
      <c r="R3997" t="s">
        <v>8316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5">
        <f t="shared" si="310"/>
        <v>17</v>
      </c>
      <c r="P3998">
        <f t="shared" si="311"/>
        <v>29.24</v>
      </c>
      <c r="Q3998" s="17" t="s">
        <v>8315</v>
      </c>
      <c r="R3998" t="s">
        <v>8316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5">
        <f t="shared" si="310"/>
        <v>0</v>
      </c>
      <c r="P3999">
        <f t="shared" si="311"/>
        <v>0</v>
      </c>
      <c r="Q3999" s="17" t="s">
        <v>8315</v>
      </c>
      <c r="R3999" t="s">
        <v>8316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5">
        <f t="shared" si="310"/>
        <v>57</v>
      </c>
      <c r="P4000">
        <f t="shared" si="311"/>
        <v>59.58</v>
      </c>
      <c r="Q4000" s="17" t="s">
        <v>8315</v>
      </c>
      <c r="R4000" t="s">
        <v>8316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5">
        <f t="shared" si="310"/>
        <v>17</v>
      </c>
      <c r="P4001">
        <f t="shared" si="311"/>
        <v>82.57</v>
      </c>
      <c r="Q4001" s="17" t="s">
        <v>8315</v>
      </c>
      <c r="R4001" t="s">
        <v>8316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5">
        <f t="shared" si="310"/>
        <v>0</v>
      </c>
      <c r="P4002">
        <f t="shared" si="311"/>
        <v>10</v>
      </c>
      <c r="Q4002" s="17" t="s">
        <v>8315</v>
      </c>
      <c r="R4002" t="s">
        <v>8316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5">
        <f t="shared" si="310"/>
        <v>38</v>
      </c>
      <c r="P4003">
        <f t="shared" si="311"/>
        <v>32.36</v>
      </c>
      <c r="Q4003" s="17" t="s">
        <v>8315</v>
      </c>
      <c r="R4003" t="s">
        <v>8316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5">
        <f t="shared" si="310"/>
        <v>2</v>
      </c>
      <c r="P4004">
        <f t="shared" si="311"/>
        <v>5.75</v>
      </c>
      <c r="Q4004" s="17" t="s">
        <v>8315</v>
      </c>
      <c r="R4004" t="s">
        <v>8316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5">
        <f t="shared" si="310"/>
        <v>10</v>
      </c>
      <c r="P4005">
        <f t="shared" si="311"/>
        <v>100.5</v>
      </c>
      <c r="Q4005" s="17" t="s">
        <v>8315</v>
      </c>
      <c r="R4005" t="s">
        <v>8316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5">
        <f t="shared" si="310"/>
        <v>0</v>
      </c>
      <c r="P4006">
        <f t="shared" si="311"/>
        <v>1</v>
      </c>
      <c r="Q4006" s="17" t="s">
        <v>8315</v>
      </c>
      <c r="R4006" t="s">
        <v>8316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5">
        <f t="shared" si="310"/>
        <v>1</v>
      </c>
      <c r="P4007">
        <f t="shared" si="311"/>
        <v>20</v>
      </c>
      <c r="Q4007" s="17" t="s">
        <v>8315</v>
      </c>
      <c r="R4007" t="s">
        <v>8316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5">
        <f t="shared" si="310"/>
        <v>0</v>
      </c>
      <c r="P4008">
        <f t="shared" si="311"/>
        <v>2</v>
      </c>
      <c r="Q4008" s="17" t="s">
        <v>8315</v>
      </c>
      <c r="R4008" t="s">
        <v>8316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5">
        <f t="shared" si="310"/>
        <v>0</v>
      </c>
      <c r="P4009">
        <f t="shared" si="311"/>
        <v>5</v>
      </c>
      <c r="Q4009" s="17" t="s">
        <v>8315</v>
      </c>
      <c r="R4009" t="s">
        <v>8316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5">
        <f t="shared" si="310"/>
        <v>6</v>
      </c>
      <c r="P4010">
        <f t="shared" si="311"/>
        <v>15</v>
      </c>
      <c r="Q4010" s="17" t="s">
        <v>8315</v>
      </c>
      <c r="R4010" t="s">
        <v>8316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5">
        <f t="shared" si="310"/>
        <v>4</v>
      </c>
      <c r="P4011">
        <f t="shared" si="311"/>
        <v>25</v>
      </c>
      <c r="Q4011" s="17" t="s">
        <v>8315</v>
      </c>
      <c r="R4011" t="s">
        <v>8316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5">
        <f t="shared" si="310"/>
        <v>24</v>
      </c>
      <c r="P4012">
        <f t="shared" si="311"/>
        <v>45.84</v>
      </c>
      <c r="Q4012" s="17" t="s">
        <v>8315</v>
      </c>
      <c r="R4012" t="s">
        <v>8316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5">
        <f t="shared" si="310"/>
        <v>8</v>
      </c>
      <c r="P4013">
        <f t="shared" si="311"/>
        <v>4.75</v>
      </c>
      <c r="Q4013" s="17" t="s">
        <v>8315</v>
      </c>
      <c r="R4013" t="s">
        <v>8316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5">
        <f t="shared" si="310"/>
        <v>0</v>
      </c>
      <c r="P4014">
        <f t="shared" si="311"/>
        <v>0</v>
      </c>
      <c r="Q4014" s="17" t="s">
        <v>8315</v>
      </c>
      <c r="R4014" t="s">
        <v>8316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5">
        <f t="shared" si="310"/>
        <v>1</v>
      </c>
      <c r="P4015">
        <f t="shared" si="311"/>
        <v>13</v>
      </c>
      <c r="Q4015" s="17" t="s">
        <v>8315</v>
      </c>
      <c r="R4015" t="s">
        <v>8316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5">
        <f t="shared" si="310"/>
        <v>0</v>
      </c>
      <c r="P4016">
        <f t="shared" si="311"/>
        <v>0</v>
      </c>
      <c r="Q4016" s="17" t="s">
        <v>8315</v>
      </c>
      <c r="R4016" t="s">
        <v>8316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5">
        <f t="shared" si="310"/>
        <v>0</v>
      </c>
      <c r="P4017">
        <f t="shared" si="311"/>
        <v>1</v>
      </c>
      <c r="Q4017" s="17" t="s">
        <v>8315</v>
      </c>
      <c r="R4017" t="s">
        <v>8316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5">
        <f t="shared" si="310"/>
        <v>14</v>
      </c>
      <c r="P4018">
        <f t="shared" si="311"/>
        <v>10</v>
      </c>
      <c r="Q4018" s="17" t="s">
        <v>8315</v>
      </c>
      <c r="R4018" t="s">
        <v>8316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5">
        <f t="shared" si="310"/>
        <v>1</v>
      </c>
      <c r="P4019">
        <f t="shared" si="311"/>
        <v>52.5</v>
      </c>
      <c r="Q4019" s="17" t="s">
        <v>8315</v>
      </c>
      <c r="R4019" t="s">
        <v>8316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5">
        <f t="shared" si="310"/>
        <v>9</v>
      </c>
      <c r="P4020">
        <f t="shared" si="311"/>
        <v>32.5</v>
      </c>
      <c r="Q4020" s="17" t="s">
        <v>8315</v>
      </c>
      <c r="R4020" t="s">
        <v>8316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5">
        <f t="shared" si="310"/>
        <v>1</v>
      </c>
      <c r="P4021">
        <f t="shared" si="311"/>
        <v>7.25</v>
      </c>
      <c r="Q4021" s="17" t="s">
        <v>8315</v>
      </c>
      <c r="R4021" t="s">
        <v>8316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5">
        <f t="shared" si="310"/>
        <v>17</v>
      </c>
      <c r="P4022">
        <f t="shared" si="311"/>
        <v>33.33</v>
      </c>
      <c r="Q4022" s="17" t="s">
        <v>8315</v>
      </c>
      <c r="R4022" t="s">
        <v>8316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5">
        <f t="shared" si="310"/>
        <v>1</v>
      </c>
      <c r="P4023">
        <f t="shared" si="311"/>
        <v>62.5</v>
      </c>
      <c r="Q4023" s="17" t="s">
        <v>8315</v>
      </c>
      <c r="R4023" t="s">
        <v>8316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5">
        <f t="shared" si="310"/>
        <v>70</v>
      </c>
      <c r="P4024">
        <f t="shared" si="311"/>
        <v>63.56</v>
      </c>
      <c r="Q4024" s="17" t="s">
        <v>8315</v>
      </c>
      <c r="R4024" t="s">
        <v>8316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5">
        <f t="shared" si="310"/>
        <v>0</v>
      </c>
      <c r="P4025">
        <f t="shared" si="311"/>
        <v>0</v>
      </c>
      <c r="Q4025" s="17" t="s">
        <v>8315</v>
      </c>
      <c r="R4025" t="s">
        <v>8316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5">
        <f t="shared" si="310"/>
        <v>1</v>
      </c>
      <c r="P4026">
        <f t="shared" si="311"/>
        <v>10</v>
      </c>
      <c r="Q4026" s="17" t="s">
        <v>8315</v>
      </c>
      <c r="R4026" t="s">
        <v>8316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5">
        <f t="shared" si="310"/>
        <v>5</v>
      </c>
      <c r="P4027">
        <f t="shared" si="311"/>
        <v>62.5</v>
      </c>
      <c r="Q4027" s="17" t="s">
        <v>8315</v>
      </c>
      <c r="R4027" t="s">
        <v>8316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5">
        <f t="shared" si="310"/>
        <v>0</v>
      </c>
      <c r="P4028">
        <f t="shared" si="311"/>
        <v>0</v>
      </c>
      <c r="Q4028" s="17" t="s">
        <v>8315</v>
      </c>
      <c r="R4028" t="s">
        <v>8316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5">
        <f t="shared" si="310"/>
        <v>7</v>
      </c>
      <c r="P4029">
        <f t="shared" si="311"/>
        <v>30.71</v>
      </c>
      <c r="Q4029" s="17" t="s">
        <v>8315</v>
      </c>
      <c r="R4029" t="s">
        <v>8316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5">
        <f t="shared" si="310"/>
        <v>28</v>
      </c>
      <c r="P4030">
        <f t="shared" si="311"/>
        <v>51</v>
      </c>
      <c r="Q4030" s="17" t="s">
        <v>8315</v>
      </c>
      <c r="R4030" t="s">
        <v>8316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5">
        <f t="shared" si="310"/>
        <v>0</v>
      </c>
      <c r="P4031">
        <f t="shared" si="311"/>
        <v>0</v>
      </c>
      <c r="Q4031" s="17" t="s">
        <v>8315</v>
      </c>
      <c r="R4031" t="s">
        <v>8316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5">
        <f t="shared" si="310"/>
        <v>16</v>
      </c>
      <c r="P4032">
        <f t="shared" si="311"/>
        <v>66.67</v>
      </c>
      <c r="Q4032" s="17" t="s">
        <v>8315</v>
      </c>
      <c r="R4032" t="s">
        <v>8316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5">
        <f t="shared" si="310"/>
        <v>0</v>
      </c>
      <c r="P4033">
        <f t="shared" si="311"/>
        <v>0</v>
      </c>
      <c r="Q4033" s="17" t="s">
        <v>8315</v>
      </c>
      <c r="R4033" t="s">
        <v>8316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5">
        <f t="shared" si="310"/>
        <v>7</v>
      </c>
      <c r="P4034">
        <f t="shared" si="311"/>
        <v>59</v>
      </c>
      <c r="Q4034" s="17" t="s">
        <v>8315</v>
      </c>
      <c r="R4034" t="s">
        <v>8316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5">
        <f t="shared" ref="O4035:O4098" si="315">ROUND(E4035/D4035*100,0)</f>
        <v>26</v>
      </c>
      <c r="P4035">
        <f t="shared" ref="P4035:P4098" si="316">IFERROR(ROUND(E4035/L4035,2),0)</f>
        <v>65.34</v>
      </c>
      <c r="Q4035" s="17" t="s">
        <v>8315</v>
      </c>
      <c r="R4035" t="s">
        <v>8316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5">
        <f t="shared" si="315"/>
        <v>1</v>
      </c>
      <c r="P4036">
        <f t="shared" si="316"/>
        <v>100</v>
      </c>
      <c r="Q4036" s="17" t="s">
        <v>8315</v>
      </c>
      <c r="R4036" t="s">
        <v>8316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5">
        <f t="shared" si="315"/>
        <v>37</v>
      </c>
      <c r="P4037">
        <f t="shared" si="316"/>
        <v>147.4</v>
      </c>
      <c r="Q4037" s="17" t="s">
        <v>8315</v>
      </c>
      <c r="R4037" t="s">
        <v>8316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5">
        <f t="shared" si="315"/>
        <v>47</v>
      </c>
      <c r="P4038">
        <f t="shared" si="316"/>
        <v>166.06</v>
      </c>
      <c r="Q4038" s="17" t="s">
        <v>8315</v>
      </c>
      <c r="R4038" t="s">
        <v>8316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5">
        <f t="shared" si="315"/>
        <v>11</v>
      </c>
      <c r="P4039">
        <f t="shared" si="316"/>
        <v>40</v>
      </c>
      <c r="Q4039" s="17" t="s">
        <v>8315</v>
      </c>
      <c r="R4039" t="s">
        <v>8316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5">
        <f t="shared" si="315"/>
        <v>12</v>
      </c>
      <c r="P4040">
        <f t="shared" si="316"/>
        <v>75.25</v>
      </c>
      <c r="Q4040" s="17" t="s">
        <v>8315</v>
      </c>
      <c r="R4040" t="s">
        <v>8316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5">
        <f t="shared" si="315"/>
        <v>60</v>
      </c>
      <c r="P4041">
        <f t="shared" si="316"/>
        <v>60</v>
      </c>
      <c r="Q4041" s="17" t="s">
        <v>8315</v>
      </c>
      <c r="R4041" t="s">
        <v>8316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5">
        <f t="shared" si="315"/>
        <v>31</v>
      </c>
      <c r="P4042">
        <f t="shared" si="316"/>
        <v>1250</v>
      </c>
      <c r="Q4042" s="17" t="s">
        <v>8315</v>
      </c>
      <c r="R4042" t="s">
        <v>8316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5">
        <f t="shared" si="315"/>
        <v>0</v>
      </c>
      <c r="P4043">
        <f t="shared" si="316"/>
        <v>10.5</v>
      </c>
      <c r="Q4043" s="17" t="s">
        <v>8315</v>
      </c>
      <c r="R4043" t="s">
        <v>8316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5">
        <f t="shared" si="315"/>
        <v>0</v>
      </c>
      <c r="P4044">
        <f t="shared" si="316"/>
        <v>7</v>
      </c>
      <c r="Q4044" s="17" t="s">
        <v>8315</v>
      </c>
      <c r="R4044" t="s">
        <v>8316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5">
        <f t="shared" si="315"/>
        <v>0</v>
      </c>
      <c r="P4045">
        <f t="shared" si="316"/>
        <v>0</v>
      </c>
      <c r="Q4045" s="17" t="s">
        <v>8315</v>
      </c>
      <c r="R4045" t="s">
        <v>8316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5">
        <f t="shared" si="315"/>
        <v>38</v>
      </c>
      <c r="P4046">
        <f t="shared" si="316"/>
        <v>56.25</v>
      </c>
      <c r="Q4046" s="17" t="s">
        <v>8315</v>
      </c>
      <c r="R4046" t="s">
        <v>8316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5">
        <f t="shared" si="315"/>
        <v>0</v>
      </c>
      <c r="P4047">
        <f t="shared" si="316"/>
        <v>1</v>
      </c>
      <c r="Q4047" s="17" t="s">
        <v>8315</v>
      </c>
      <c r="R4047" t="s">
        <v>8316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5">
        <f t="shared" si="315"/>
        <v>8</v>
      </c>
      <c r="P4048">
        <f t="shared" si="316"/>
        <v>38.33</v>
      </c>
      <c r="Q4048" s="17" t="s">
        <v>8315</v>
      </c>
      <c r="R4048" t="s">
        <v>8316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5">
        <f t="shared" si="315"/>
        <v>2</v>
      </c>
      <c r="P4049">
        <f t="shared" si="316"/>
        <v>27.5</v>
      </c>
      <c r="Q4049" s="17" t="s">
        <v>8315</v>
      </c>
      <c r="R4049" t="s">
        <v>8316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5">
        <f t="shared" si="315"/>
        <v>18</v>
      </c>
      <c r="P4050">
        <f t="shared" si="316"/>
        <v>32.979999999999997</v>
      </c>
      <c r="Q4050" s="17" t="s">
        <v>8315</v>
      </c>
      <c r="R4050" t="s">
        <v>8316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5">
        <f t="shared" si="315"/>
        <v>0</v>
      </c>
      <c r="P4051">
        <f t="shared" si="316"/>
        <v>16</v>
      </c>
      <c r="Q4051" s="17" t="s">
        <v>8315</v>
      </c>
      <c r="R4051" t="s">
        <v>8316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5">
        <f t="shared" si="315"/>
        <v>0</v>
      </c>
      <c r="P4052">
        <f t="shared" si="316"/>
        <v>1</v>
      </c>
      <c r="Q4052" s="17" t="s">
        <v>8315</v>
      </c>
      <c r="R4052" t="s">
        <v>8316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5">
        <f t="shared" si="315"/>
        <v>0</v>
      </c>
      <c r="P4053">
        <f t="shared" si="316"/>
        <v>0</v>
      </c>
      <c r="Q4053" s="17" t="s">
        <v>8315</v>
      </c>
      <c r="R4053" t="s">
        <v>8316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5">
        <f t="shared" si="315"/>
        <v>38</v>
      </c>
      <c r="P4054">
        <f t="shared" si="316"/>
        <v>86.62</v>
      </c>
      <c r="Q4054" s="17" t="s">
        <v>8315</v>
      </c>
      <c r="R4054" t="s">
        <v>8316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5">
        <f t="shared" si="315"/>
        <v>22</v>
      </c>
      <c r="P4055">
        <f t="shared" si="316"/>
        <v>55</v>
      </c>
      <c r="Q4055" s="17" t="s">
        <v>8315</v>
      </c>
      <c r="R4055" t="s">
        <v>8316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5">
        <f t="shared" si="315"/>
        <v>0</v>
      </c>
      <c r="P4056">
        <f t="shared" si="316"/>
        <v>0</v>
      </c>
      <c r="Q4056" s="17" t="s">
        <v>8315</v>
      </c>
      <c r="R4056" t="s">
        <v>8316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5">
        <f t="shared" si="315"/>
        <v>18</v>
      </c>
      <c r="P4057">
        <f t="shared" si="316"/>
        <v>41.95</v>
      </c>
      <c r="Q4057" s="17" t="s">
        <v>8315</v>
      </c>
      <c r="R4057" t="s">
        <v>8316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5">
        <f t="shared" si="315"/>
        <v>53</v>
      </c>
      <c r="P4058">
        <f t="shared" si="316"/>
        <v>88.33</v>
      </c>
      <c r="Q4058" s="17" t="s">
        <v>8315</v>
      </c>
      <c r="R4058" t="s">
        <v>8316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5">
        <f t="shared" si="315"/>
        <v>22</v>
      </c>
      <c r="P4059">
        <f t="shared" si="316"/>
        <v>129.16999999999999</v>
      </c>
      <c r="Q4059" s="17" t="s">
        <v>8315</v>
      </c>
      <c r="R4059" t="s">
        <v>8316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5">
        <f t="shared" si="315"/>
        <v>3</v>
      </c>
      <c r="P4060">
        <f t="shared" si="316"/>
        <v>23.75</v>
      </c>
      <c r="Q4060" s="17" t="s">
        <v>8315</v>
      </c>
      <c r="R4060" t="s">
        <v>8316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5">
        <f t="shared" si="315"/>
        <v>3</v>
      </c>
      <c r="P4061">
        <f t="shared" si="316"/>
        <v>35.71</v>
      </c>
      <c r="Q4061" s="17" t="s">
        <v>8315</v>
      </c>
      <c r="R4061" t="s">
        <v>8316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5">
        <f t="shared" si="315"/>
        <v>3</v>
      </c>
      <c r="P4062">
        <f t="shared" si="316"/>
        <v>57</v>
      </c>
      <c r="Q4062" s="17" t="s">
        <v>8315</v>
      </c>
      <c r="R4062" t="s">
        <v>8316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5">
        <f t="shared" si="315"/>
        <v>0</v>
      </c>
      <c r="P4063">
        <f t="shared" si="316"/>
        <v>0</v>
      </c>
      <c r="Q4063" s="17" t="s">
        <v>8315</v>
      </c>
      <c r="R4063" t="s">
        <v>8316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5">
        <f t="shared" si="315"/>
        <v>2</v>
      </c>
      <c r="P4064">
        <f t="shared" si="316"/>
        <v>163.33000000000001</v>
      </c>
      <c r="Q4064" s="17" t="s">
        <v>8315</v>
      </c>
      <c r="R4064" t="s">
        <v>8316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5">
        <f t="shared" si="315"/>
        <v>1</v>
      </c>
      <c r="P4065">
        <f t="shared" si="316"/>
        <v>15</v>
      </c>
      <c r="Q4065" s="17" t="s">
        <v>8315</v>
      </c>
      <c r="R4065" t="s">
        <v>8316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5">
        <f t="shared" si="315"/>
        <v>19</v>
      </c>
      <c r="P4066">
        <f t="shared" si="316"/>
        <v>64.17</v>
      </c>
      <c r="Q4066" s="17" t="s">
        <v>8315</v>
      </c>
      <c r="R4066" t="s">
        <v>8316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5">
        <f t="shared" si="315"/>
        <v>1</v>
      </c>
      <c r="P4067">
        <f t="shared" si="316"/>
        <v>6.75</v>
      </c>
      <c r="Q4067" s="17" t="s">
        <v>8315</v>
      </c>
      <c r="R4067" t="s">
        <v>8316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5">
        <f t="shared" si="315"/>
        <v>0</v>
      </c>
      <c r="P4068">
        <f t="shared" si="316"/>
        <v>25</v>
      </c>
      <c r="Q4068" s="17" t="s">
        <v>8315</v>
      </c>
      <c r="R4068" t="s">
        <v>8316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5">
        <f t="shared" si="315"/>
        <v>61</v>
      </c>
      <c r="P4069">
        <f t="shared" si="316"/>
        <v>179.12</v>
      </c>
      <c r="Q4069" s="17" t="s">
        <v>8315</v>
      </c>
      <c r="R4069" t="s">
        <v>8316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5">
        <f t="shared" si="315"/>
        <v>1</v>
      </c>
      <c r="P4070">
        <f t="shared" si="316"/>
        <v>34.950000000000003</v>
      </c>
      <c r="Q4070" s="17" t="s">
        <v>8315</v>
      </c>
      <c r="R4070" t="s">
        <v>8316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5">
        <f t="shared" si="315"/>
        <v>34</v>
      </c>
      <c r="P4071">
        <f t="shared" si="316"/>
        <v>33.08</v>
      </c>
      <c r="Q4071" s="17" t="s">
        <v>8315</v>
      </c>
      <c r="R4071" t="s">
        <v>8316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5">
        <f t="shared" si="315"/>
        <v>17</v>
      </c>
      <c r="P4072">
        <f t="shared" si="316"/>
        <v>27.5</v>
      </c>
      <c r="Q4072" s="17" t="s">
        <v>8315</v>
      </c>
      <c r="R4072" t="s">
        <v>8316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5">
        <f t="shared" si="315"/>
        <v>0</v>
      </c>
      <c r="P4073">
        <f t="shared" si="316"/>
        <v>0</v>
      </c>
      <c r="Q4073" s="17" t="s">
        <v>8315</v>
      </c>
      <c r="R4073" t="s">
        <v>8316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5">
        <f t="shared" si="315"/>
        <v>0</v>
      </c>
      <c r="P4074">
        <f t="shared" si="316"/>
        <v>2</v>
      </c>
      <c r="Q4074" s="17" t="s">
        <v>8315</v>
      </c>
      <c r="R4074" t="s">
        <v>8316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5">
        <f t="shared" si="315"/>
        <v>1</v>
      </c>
      <c r="P4075">
        <f t="shared" si="316"/>
        <v>18.5</v>
      </c>
      <c r="Q4075" s="17" t="s">
        <v>8315</v>
      </c>
      <c r="R4075" t="s">
        <v>8316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5">
        <f t="shared" si="315"/>
        <v>27</v>
      </c>
      <c r="P4076">
        <f t="shared" si="316"/>
        <v>35</v>
      </c>
      <c r="Q4076" s="17" t="s">
        <v>8315</v>
      </c>
      <c r="R4076" t="s">
        <v>8316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5">
        <f t="shared" si="315"/>
        <v>29</v>
      </c>
      <c r="P4077">
        <f t="shared" si="316"/>
        <v>44.31</v>
      </c>
      <c r="Q4077" s="17" t="s">
        <v>8315</v>
      </c>
      <c r="R4077" t="s">
        <v>8316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5">
        <f t="shared" si="315"/>
        <v>0</v>
      </c>
      <c r="P4078">
        <f t="shared" si="316"/>
        <v>0</v>
      </c>
      <c r="Q4078" s="17" t="s">
        <v>8315</v>
      </c>
      <c r="R4078" t="s">
        <v>8316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5">
        <f t="shared" si="315"/>
        <v>9</v>
      </c>
      <c r="P4079">
        <f t="shared" si="316"/>
        <v>222.5</v>
      </c>
      <c r="Q4079" s="17" t="s">
        <v>8315</v>
      </c>
      <c r="R4079" t="s">
        <v>8316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5">
        <f t="shared" si="315"/>
        <v>0</v>
      </c>
      <c r="P4080">
        <f t="shared" si="316"/>
        <v>0</v>
      </c>
      <c r="Q4080" s="17" t="s">
        <v>8315</v>
      </c>
      <c r="R4080" t="s">
        <v>8316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5">
        <f t="shared" si="315"/>
        <v>0</v>
      </c>
      <c r="P4081">
        <f t="shared" si="316"/>
        <v>5</v>
      </c>
      <c r="Q4081" s="17" t="s">
        <v>8315</v>
      </c>
      <c r="R4081" t="s">
        <v>8316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5">
        <f t="shared" si="315"/>
        <v>0</v>
      </c>
      <c r="P4082">
        <f t="shared" si="316"/>
        <v>0</v>
      </c>
      <c r="Q4082" s="17" t="s">
        <v>8315</v>
      </c>
      <c r="R4082" t="s">
        <v>8316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5">
        <f t="shared" si="315"/>
        <v>16</v>
      </c>
      <c r="P4083">
        <f t="shared" si="316"/>
        <v>29.17</v>
      </c>
      <c r="Q4083" s="17" t="s">
        <v>8315</v>
      </c>
      <c r="R4083" t="s">
        <v>8316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5">
        <f t="shared" si="315"/>
        <v>2</v>
      </c>
      <c r="P4084">
        <f t="shared" si="316"/>
        <v>1.5</v>
      </c>
      <c r="Q4084" s="17" t="s">
        <v>8315</v>
      </c>
      <c r="R4084" t="s">
        <v>8316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5">
        <f t="shared" si="315"/>
        <v>22</v>
      </c>
      <c r="P4085">
        <f t="shared" si="316"/>
        <v>126.5</v>
      </c>
      <c r="Q4085" s="17" t="s">
        <v>8315</v>
      </c>
      <c r="R4085" t="s">
        <v>8316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5">
        <f t="shared" si="315"/>
        <v>0</v>
      </c>
      <c r="P4086">
        <f t="shared" si="316"/>
        <v>10</v>
      </c>
      <c r="Q4086" s="17" t="s">
        <v>8315</v>
      </c>
      <c r="R4086" t="s">
        <v>8316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5">
        <f t="shared" si="315"/>
        <v>0</v>
      </c>
      <c r="P4087">
        <f t="shared" si="316"/>
        <v>10</v>
      </c>
      <c r="Q4087" s="17" t="s">
        <v>8315</v>
      </c>
      <c r="R4087" t="s">
        <v>8316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5">
        <f t="shared" si="315"/>
        <v>5</v>
      </c>
      <c r="P4088">
        <f t="shared" si="316"/>
        <v>9.4</v>
      </c>
      <c r="Q4088" s="17" t="s">
        <v>8315</v>
      </c>
      <c r="R4088" t="s">
        <v>8316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5">
        <f t="shared" si="315"/>
        <v>0</v>
      </c>
      <c r="P4089">
        <f t="shared" si="316"/>
        <v>0</v>
      </c>
      <c r="Q4089" s="17" t="s">
        <v>8315</v>
      </c>
      <c r="R4089" t="s">
        <v>8316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5">
        <f t="shared" si="315"/>
        <v>11</v>
      </c>
      <c r="P4090">
        <f t="shared" si="316"/>
        <v>72</v>
      </c>
      <c r="Q4090" s="17" t="s">
        <v>8315</v>
      </c>
      <c r="R4090" t="s">
        <v>8316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5">
        <f t="shared" si="315"/>
        <v>5</v>
      </c>
      <c r="P4091">
        <f t="shared" si="316"/>
        <v>30</v>
      </c>
      <c r="Q4091" s="17" t="s">
        <v>8315</v>
      </c>
      <c r="R4091" t="s">
        <v>8316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5">
        <f t="shared" si="315"/>
        <v>3</v>
      </c>
      <c r="P4092">
        <f t="shared" si="316"/>
        <v>10.67</v>
      </c>
      <c r="Q4092" s="17" t="s">
        <v>8315</v>
      </c>
      <c r="R4092" t="s">
        <v>8316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5">
        <f t="shared" si="315"/>
        <v>13</v>
      </c>
      <c r="P4093">
        <f t="shared" si="316"/>
        <v>25.5</v>
      </c>
      <c r="Q4093" s="17" t="s">
        <v>8315</v>
      </c>
      <c r="R4093" t="s">
        <v>8316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5">
        <f t="shared" si="315"/>
        <v>0</v>
      </c>
      <c r="P4094">
        <f t="shared" si="316"/>
        <v>20</v>
      </c>
      <c r="Q4094" s="17" t="s">
        <v>8315</v>
      </c>
      <c r="R4094" t="s">
        <v>8316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5">
        <f t="shared" si="315"/>
        <v>2</v>
      </c>
      <c r="P4095">
        <f t="shared" si="316"/>
        <v>15</v>
      </c>
      <c r="Q4095" s="17" t="s">
        <v>8315</v>
      </c>
      <c r="R4095" t="s">
        <v>8316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5">
        <f t="shared" si="315"/>
        <v>37</v>
      </c>
      <c r="P4096">
        <f t="shared" si="316"/>
        <v>91.25</v>
      </c>
      <c r="Q4096" s="17" t="s">
        <v>8315</v>
      </c>
      <c r="R4096" t="s">
        <v>8316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5">
        <f t="shared" si="315"/>
        <v>3</v>
      </c>
      <c r="P4097">
        <f t="shared" si="316"/>
        <v>800</v>
      </c>
      <c r="Q4097" s="17" t="s">
        <v>8315</v>
      </c>
      <c r="R4097" t="s">
        <v>8316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5">
        <f t="shared" si="315"/>
        <v>11</v>
      </c>
      <c r="P4098">
        <f t="shared" si="316"/>
        <v>80</v>
      </c>
      <c r="Q4098" s="17" t="s">
        <v>8315</v>
      </c>
      <c r="R4098" t="s">
        <v>8316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5">
        <f t="shared" ref="O4099:O4115" si="320">ROUND(E4099/D4099*100,0)</f>
        <v>0</v>
      </c>
      <c r="P4099">
        <f t="shared" ref="P4099:P4115" si="321">IFERROR(ROUND(E4099/L4099,2),0)</f>
        <v>0</v>
      </c>
      <c r="Q4099" s="17" t="s">
        <v>8315</v>
      </c>
      <c r="R4099" t="s">
        <v>8316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5">
        <f t="shared" si="320"/>
        <v>0</v>
      </c>
      <c r="P4100">
        <f t="shared" si="321"/>
        <v>0</v>
      </c>
      <c r="Q4100" s="17" t="s">
        <v>8315</v>
      </c>
      <c r="R4100" t="s">
        <v>8316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5">
        <f t="shared" si="320"/>
        <v>1</v>
      </c>
      <c r="P4101">
        <f t="shared" si="321"/>
        <v>50</v>
      </c>
      <c r="Q4101" s="17" t="s">
        <v>8315</v>
      </c>
      <c r="R4101" t="s">
        <v>8316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5">
        <f t="shared" si="320"/>
        <v>0</v>
      </c>
      <c r="P4102">
        <f t="shared" si="321"/>
        <v>0</v>
      </c>
      <c r="Q4102" s="17" t="s">
        <v>8315</v>
      </c>
      <c r="R4102" t="s">
        <v>8316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5">
        <f t="shared" si="320"/>
        <v>0</v>
      </c>
      <c r="P4103">
        <f t="shared" si="321"/>
        <v>0</v>
      </c>
      <c r="Q4103" s="17" t="s">
        <v>8315</v>
      </c>
      <c r="R4103" t="s">
        <v>8316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5">
        <f t="shared" si="320"/>
        <v>27</v>
      </c>
      <c r="P4104">
        <f t="shared" si="321"/>
        <v>22.83</v>
      </c>
      <c r="Q4104" s="17" t="s">
        <v>8315</v>
      </c>
      <c r="R4104" t="s">
        <v>8316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5">
        <f t="shared" si="320"/>
        <v>10</v>
      </c>
      <c r="P4105">
        <f t="shared" si="321"/>
        <v>16.670000000000002</v>
      </c>
      <c r="Q4105" s="17" t="s">
        <v>8315</v>
      </c>
      <c r="R4105" t="s">
        <v>8316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5">
        <f t="shared" si="320"/>
        <v>21</v>
      </c>
      <c r="P4106">
        <f t="shared" si="321"/>
        <v>45.79</v>
      </c>
      <c r="Q4106" s="17" t="s">
        <v>8315</v>
      </c>
      <c r="R4106" t="s">
        <v>8316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5">
        <f t="shared" si="320"/>
        <v>7</v>
      </c>
      <c r="P4107">
        <f t="shared" si="321"/>
        <v>383.33</v>
      </c>
      <c r="Q4107" s="17" t="s">
        <v>8315</v>
      </c>
      <c r="R4107" t="s">
        <v>8316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5">
        <f t="shared" si="320"/>
        <v>71</v>
      </c>
      <c r="P4108">
        <f t="shared" si="321"/>
        <v>106.97</v>
      </c>
      <c r="Q4108" s="17" t="s">
        <v>8315</v>
      </c>
      <c r="R4108" t="s">
        <v>8316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5">
        <f t="shared" si="320"/>
        <v>2</v>
      </c>
      <c r="P4109">
        <f t="shared" si="321"/>
        <v>10.25</v>
      </c>
      <c r="Q4109" s="17" t="s">
        <v>8315</v>
      </c>
      <c r="R4109" t="s">
        <v>8316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5">
        <f t="shared" si="320"/>
        <v>2</v>
      </c>
      <c r="P4110">
        <f t="shared" si="321"/>
        <v>59</v>
      </c>
      <c r="Q4110" s="17" t="s">
        <v>8315</v>
      </c>
      <c r="R4110" t="s">
        <v>8316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5">
        <f t="shared" si="320"/>
        <v>0</v>
      </c>
      <c r="P4111">
        <f t="shared" si="321"/>
        <v>0</v>
      </c>
      <c r="Q4111" s="17" t="s">
        <v>8315</v>
      </c>
      <c r="R4111" t="s">
        <v>8316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5">
        <f t="shared" si="320"/>
        <v>29</v>
      </c>
      <c r="P4112">
        <f t="shared" si="321"/>
        <v>14.33</v>
      </c>
      <c r="Q4112" s="17" t="s">
        <v>8315</v>
      </c>
      <c r="R4112" t="s">
        <v>8316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5">
        <f t="shared" si="320"/>
        <v>3</v>
      </c>
      <c r="P4113">
        <f t="shared" si="321"/>
        <v>15.67</v>
      </c>
      <c r="Q4113" s="17" t="s">
        <v>8315</v>
      </c>
      <c r="R4113" t="s">
        <v>8316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5">
        <f t="shared" si="320"/>
        <v>0</v>
      </c>
      <c r="P4114">
        <f t="shared" si="321"/>
        <v>1</v>
      </c>
      <c r="Q4114" s="17" t="s">
        <v>8315</v>
      </c>
      <c r="R4114" t="s">
        <v>8316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5">
        <f t="shared" si="320"/>
        <v>0</v>
      </c>
      <c r="P4115">
        <f t="shared" si="321"/>
        <v>1</v>
      </c>
      <c r="Q4115" s="17" t="s">
        <v>8315</v>
      </c>
      <c r="R4115" t="s">
        <v>8316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A1:U4115" xr:uid="{EB7C1A71-0E0F-4A5E-8E91-7E159CDF516D}">
    <filterColumn colId="17">
      <filters>
        <filter val="plays"/>
      </filters>
    </filterColumn>
  </autoFilter>
  <conditionalFormatting sqref="F1:F1048576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25DF2-175C-48E1-A135-18267BD7CDDE}">
  <sheetPr codeName="Sheet2"/>
  <dimension ref="A1:E18"/>
  <sheetViews>
    <sheetView workbookViewId="0">
      <selection activeCell="H34" sqref="H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8" t="s">
        <v>8362</v>
      </c>
      <c r="B1" t="s">
        <v>8315</v>
      </c>
    </row>
    <row r="2" spans="1:5" x14ac:dyDescent="0.25">
      <c r="A2" s="18" t="s">
        <v>8402</v>
      </c>
      <c r="B2" t="s">
        <v>8364</v>
      </c>
    </row>
    <row r="4" spans="1:5" x14ac:dyDescent="0.25">
      <c r="A4" s="18" t="s">
        <v>8361</v>
      </c>
      <c r="B4" s="18" t="s">
        <v>8360</v>
      </c>
    </row>
    <row r="5" spans="1:5" x14ac:dyDescent="0.25">
      <c r="A5" s="18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22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22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22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22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22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22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22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22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22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22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22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22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22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5FC32-EB7C-4F10-BCCA-CF69DCE05D5B}">
  <sheetPr codeName="Sheet3"/>
  <dimension ref="A1:H13"/>
  <sheetViews>
    <sheetView workbookViewId="0">
      <selection activeCell="D13" sqref="D13"/>
    </sheetView>
  </sheetViews>
  <sheetFormatPr defaultRowHeight="15" x14ac:dyDescent="0.25"/>
  <cols>
    <col min="1" max="1" width="19.28515625" customWidth="1"/>
    <col min="2" max="2" width="11.28515625" customWidth="1"/>
    <col min="3" max="3" width="10.85546875" customWidth="1"/>
    <col min="4" max="4" width="12" customWidth="1"/>
    <col min="5" max="5" width="8" customWidth="1"/>
    <col min="6" max="6" width="14.42578125" customWidth="1"/>
    <col min="7" max="7" width="11.42578125" style="28" customWidth="1"/>
    <col min="8" max="8" width="12.5703125" style="28" customWidth="1"/>
  </cols>
  <sheetData>
    <row r="1" spans="1:8" s="2" customFormat="1" ht="45" x14ac:dyDescent="0.25">
      <c r="A1" s="2" t="s">
        <v>8381</v>
      </c>
      <c r="B1" s="2" t="s">
        <v>8403</v>
      </c>
      <c r="C1" s="2" t="s">
        <v>8404</v>
      </c>
      <c r="D1" s="2" t="s">
        <v>8405</v>
      </c>
      <c r="E1" s="2" t="s">
        <v>8406</v>
      </c>
      <c r="F1" s="2" t="s">
        <v>8407</v>
      </c>
      <c r="G1" s="29" t="s">
        <v>8408</v>
      </c>
      <c r="H1" s="29" t="s">
        <v>8409</v>
      </c>
    </row>
    <row r="2" spans="1:8" x14ac:dyDescent="0.25">
      <c r="A2" t="s">
        <v>8410</v>
      </c>
      <c r="B2">
        <f>COUNTIFS(Kickstarter!$D:$D, "&gt;1000", Kickstarter!$F:$F,"=successful", Kickstarter!$R:$R,"=plays")</f>
        <v>506</v>
      </c>
      <c r="C2">
        <f>COUNTIFS(Kickstarter!$D:$D, "&gt;1000", Kickstarter!$F:$F,"=failed", Kickstarter!$R:$R,"=plays")</f>
        <v>290</v>
      </c>
      <c r="D2">
        <f>COUNTIFS(Kickstarter!D2:D4115, "&gt;1000", Kickstarter!F2:F4115,"=canceled", Kickstarter!R2:R4115,"=plays")</f>
        <v>0</v>
      </c>
      <c r="E2">
        <f>SUM(B2:D2)</f>
        <v>796</v>
      </c>
      <c r="F2" s="28">
        <f>B2/E2</f>
        <v>0.63567839195979903</v>
      </c>
      <c r="G2" s="28">
        <f>C2/E2</f>
        <v>0.36432160804020103</v>
      </c>
      <c r="H2" s="28">
        <f>IFERROR(D2/E2, 0)</f>
        <v>0</v>
      </c>
    </row>
    <row r="3" spans="1:8" x14ac:dyDescent="0.25">
      <c r="A3" t="s">
        <v>8411</v>
      </c>
      <c r="B3">
        <f>COUNTIFS(Kickstarter!$D:$D, "=1000",Kickstarter!$D:$D, "&lt;4999", Kickstarter!$F:$F,"=successful", Kickstarter!$R:$R,"=plays")</f>
        <v>47</v>
      </c>
      <c r="C3">
        <f>COUNTIFS(Kickstarter!$D:$D, "=1000",Kickstarter!$D:$D, "&lt;4999", Kickstarter!$F:$F,"=failed", Kickstarter!$R:$R,"=plays")</f>
        <v>18</v>
      </c>
      <c r="D3">
        <f>COUNTIFS(Kickstarter!D2:D4115, "=1000",Kickstarter!D2:D4115, "&lt;4999", Kickstarter!F2:F4115,"=canceled", Kickstarter!R2:R4115,"=plays")</f>
        <v>0</v>
      </c>
      <c r="E3">
        <f t="shared" ref="E3:E13" si="0">SUM(B3:D3)</f>
        <v>65</v>
      </c>
      <c r="F3" s="28">
        <f t="shared" ref="F3:F11" si="1">B3/E3</f>
        <v>0.72307692307692306</v>
      </c>
      <c r="G3" s="28">
        <f t="shared" ref="G3:G12" si="2">C3/E3</f>
        <v>0.27692307692307694</v>
      </c>
      <c r="H3" s="28">
        <f t="shared" ref="H3:H13" si="3">IFERROR(D3/E3, 0)</f>
        <v>0</v>
      </c>
    </row>
    <row r="4" spans="1:8" x14ac:dyDescent="0.25">
      <c r="A4" t="s">
        <v>8412</v>
      </c>
      <c r="B4">
        <f>COUNTIFS(Kickstarter!$D:$D, "=5000",Kickstarter!$D:$D, "&lt;10000", Kickstarter!$F:$F,"=successful", Kickstarter!$R:$R,"=plays")</f>
        <v>49</v>
      </c>
      <c r="C4">
        <f>COUNTIFS(Kickstarter!$D:$D, "=5000",Kickstarter!$D:$D, "&lt;10000", Kickstarter!$F:$F,"=failed", Kickstarter!$R:$R,"=plays")</f>
        <v>35</v>
      </c>
      <c r="D4">
        <f>COUNTIFS(Kickstarter!D2:D4115, "=5000",Kickstarter!D2:D4115, "&lt;10000", Kickstarter!F2:F4115,"=canceled", Kickstarter!R2:R4115,"=plays")</f>
        <v>0</v>
      </c>
      <c r="E4">
        <f t="shared" si="0"/>
        <v>84</v>
      </c>
      <c r="F4" s="28">
        <f t="shared" si="1"/>
        <v>0.58333333333333337</v>
      </c>
      <c r="G4" s="28">
        <f t="shared" si="2"/>
        <v>0.41666666666666669</v>
      </c>
      <c r="H4" s="28">
        <f t="shared" si="3"/>
        <v>0</v>
      </c>
    </row>
    <row r="5" spans="1:8" x14ac:dyDescent="0.25">
      <c r="A5" t="s">
        <v>8413</v>
      </c>
      <c r="B5">
        <f>COUNTIFS(Kickstarter!$D:$D, "=10000",Kickstarter!$D:$D, "&lt;15000", Kickstarter!$F:$F,"=successful", Kickstarter!$R:$R,"=plays")</f>
        <v>29</v>
      </c>
      <c r="C5">
        <f>COUNTIFS(Kickstarter!$D:$D, "=10000",Kickstarter!$D:$D, "&lt;15000", Kickstarter!$F:$F,"=failed", Kickstarter!$R:$R,"=plays")</f>
        <v>20</v>
      </c>
      <c r="D5">
        <f>COUNTIFS(Kickstarter!D2:D4115, "=10000",Kickstarter!D2:D4115, "&lt;15000", Kickstarter!F2:F4115,"=canceled", Kickstarter!R2:R4115,"=plays")</f>
        <v>0</v>
      </c>
      <c r="E5">
        <f t="shared" si="0"/>
        <v>49</v>
      </c>
      <c r="F5" s="28">
        <f t="shared" si="1"/>
        <v>0.59183673469387754</v>
      </c>
      <c r="G5" s="28">
        <f t="shared" si="2"/>
        <v>0.40816326530612246</v>
      </c>
      <c r="H5" s="28">
        <f t="shared" si="3"/>
        <v>0</v>
      </c>
    </row>
    <row r="6" spans="1:8" x14ac:dyDescent="0.25">
      <c r="A6" t="s">
        <v>8414</v>
      </c>
      <c r="B6">
        <f>COUNTIFS(Kickstarter!$D:$D, "=15000",Kickstarter!$D:$D, "&lt;20000", Kickstarter!$F:$F,"=successful", Kickstarter!$R:$R,"=plays")</f>
        <v>11</v>
      </c>
      <c r="C6">
        <f>COUNTIFS(Kickstarter!D2:D4115, "=15000",Kickstarter!D2:D4115, "&lt;20000", Kickstarter!F2:F4115,"=failed", Kickstarter!R2:R4115,"=plays")</f>
        <v>9</v>
      </c>
      <c r="D6">
        <f>COUNTIFS(Kickstarter!D2:D4115, "=15000",Kickstarter!D2:D4115, "&lt;20000", Kickstarter!F2:F4115,"=canceled", Kickstarter!R2:R4115,"=plays")</f>
        <v>0</v>
      </c>
      <c r="E6">
        <f t="shared" si="0"/>
        <v>20</v>
      </c>
      <c r="F6" s="28">
        <f t="shared" si="1"/>
        <v>0.55000000000000004</v>
      </c>
      <c r="G6" s="28">
        <f t="shared" si="2"/>
        <v>0.45</v>
      </c>
      <c r="H6" s="28">
        <f t="shared" si="3"/>
        <v>0</v>
      </c>
    </row>
    <row r="7" spans="1:8" x14ac:dyDescent="0.25">
      <c r="A7" t="s">
        <v>8415</v>
      </c>
      <c r="B7">
        <f>COUNTIFS(Kickstarter!$D:$D, "=20000",Kickstarter!$D:$D, "&lt;25000", Kickstarter!$F:$F,"=successful", Kickstarter!$R:$R,"=plays")</f>
        <v>6</v>
      </c>
      <c r="C7">
        <f>COUNTIFS(Kickstarter!$D:$D, "=20000",Kickstarter!$D:$D, "&lt;25000", Kickstarter!$F:$F,"=failed", Kickstarter!$R:$R,"=plays")</f>
        <v>10</v>
      </c>
      <c r="D7">
        <f>COUNTIFS(Kickstarter!D2:D4115, "=20000",Kickstarter!D2:D4115, "&lt;25000", Kickstarter!F2:F4115,"=canceled", Kickstarter!R2:R4115,"=plays")</f>
        <v>0</v>
      </c>
      <c r="E7">
        <f t="shared" si="0"/>
        <v>16</v>
      </c>
      <c r="F7" s="28">
        <f t="shared" si="1"/>
        <v>0.375</v>
      </c>
      <c r="G7" s="28">
        <f t="shared" si="2"/>
        <v>0.625</v>
      </c>
      <c r="H7" s="28">
        <f t="shared" si="3"/>
        <v>0</v>
      </c>
    </row>
    <row r="8" spans="1:8" x14ac:dyDescent="0.25">
      <c r="A8" t="s">
        <v>8416</v>
      </c>
      <c r="B8">
        <f>COUNTIFS(Kickstarter!$D:$D, "=25000",Kickstarter!$D:$D, "&lt;30000", Kickstarter!$F:$F,"=successful", Kickstarter!$R:$R,"=plays")</f>
        <v>1</v>
      </c>
      <c r="C8">
        <f>COUNTIFS(Kickstarter!D2:D4115, "=25000",Kickstarter!D2:D4115, "&lt;30000", Kickstarter!F2:F4115,"=failed", Kickstarter!R2:R4115,"=plays")</f>
        <v>2</v>
      </c>
      <c r="D8">
        <f>COUNTIFS(Kickstarter!D2:D4115, "=25000",Kickstarter!D2:D4115, "&lt;30000", Kickstarter!F2:F4115,"=canceled", Kickstarter!R2:R4115,"=plays")</f>
        <v>0</v>
      </c>
      <c r="E8">
        <f t="shared" si="0"/>
        <v>3</v>
      </c>
      <c r="F8" s="28">
        <f t="shared" si="1"/>
        <v>0.33333333333333331</v>
      </c>
      <c r="G8" s="28">
        <f t="shared" si="2"/>
        <v>0.66666666666666663</v>
      </c>
      <c r="H8" s="28">
        <f t="shared" si="3"/>
        <v>0</v>
      </c>
    </row>
    <row r="9" spans="1:8" x14ac:dyDescent="0.25">
      <c r="A9" t="s">
        <v>8417</v>
      </c>
      <c r="B9">
        <f>COUNTIFS(Kickstarter!$D:$D, "=30000",Kickstarter!$D:$D, "&lt;35000", Kickstarter!$F:$F,"=successful", Kickstarter!$R:$R,"=plays")</f>
        <v>2</v>
      </c>
      <c r="C9">
        <f>COUNTIFS(Kickstarter!D2:D4115, "=30000",Kickstarter!D2:D4115, "&lt;35000", Kickstarter!F2:F4115,"=failed", Kickstarter!R2:R4115,"=plays")</f>
        <v>7</v>
      </c>
      <c r="D9">
        <f>COUNTIFS(Kickstarter!D2:D4115, "=30000",Kickstarter!D2:D4115, "&lt;35000", Kickstarter!F2:F4115,"=canceled", Kickstarter!R2:R4115,"=plays")</f>
        <v>0</v>
      </c>
      <c r="E9">
        <f t="shared" si="0"/>
        <v>9</v>
      </c>
      <c r="F9" s="28">
        <f t="shared" si="1"/>
        <v>0.22222222222222221</v>
      </c>
      <c r="G9" s="28">
        <f t="shared" si="2"/>
        <v>0.77777777777777779</v>
      </c>
      <c r="H9" s="28">
        <f t="shared" si="3"/>
        <v>0</v>
      </c>
    </row>
    <row r="10" spans="1:8" x14ac:dyDescent="0.25">
      <c r="A10" t="s">
        <v>8418</v>
      </c>
      <c r="B10">
        <f>COUNTIFS(Kickstarter!$D:$D, "=35000",Kickstarter!$D:$D, "&lt;40000", Kickstarter!$F:$F,"=successful", Kickstarter!$R:$R,"=plays")</f>
        <v>4</v>
      </c>
      <c r="C10">
        <f>COUNTIFS(Kickstarter!D2:D4115, "=35000",Kickstarter!D2:D4115, "&lt;40000", Kickstarter!F2:F4115,"=failed", Kickstarter!R2:R4115,"=plays")</f>
        <v>1</v>
      </c>
      <c r="D10">
        <f>COUNTIFS(Kickstarter!D2:D4115, "=35000",Kickstarter!D2:D4115, "&lt;40000", Kickstarter!F2:F4115,"=canceled", Kickstarter!R2:R4115,"=plays")</f>
        <v>0</v>
      </c>
      <c r="E10">
        <f t="shared" si="0"/>
        <v>5</v>
      </c>
      <c r="F10" s="28">
        <f t="shared" si="1"/>
        <v>0.8</v>
      </c>
      <c r="G10" s="28">
        <f t="shared" si="2"/>
        <v>0.2</v>
      </c>
      <c r="H10" s="28">
        <f t="shared" si="3"/>
        <v>0</v>
      </c>
    </row>
    <row r="11" spans="1:8" x14ac:dyDescent="0.25">
      <c r="A11" t="s">
        <v>8419</v>
      </c>
      <c r="B11">
        <f>COUNTIFS(Kickstarter!$D:$D, "=40000",Kickstarter!$D:$D, "&lt;45000", Kickstarter!$F:$F,"=successful", Kickstarter!$R:$R,"=plays")</f>
        <v>2</v>
      </c>
      <c r="C11">
        <f>COUNTIFS(Kickstarter!D2:D4115, "=40000",Kickstarter!D2:D4115, "&lt;45000", Kickstarter!F2:F4115,"=failed", Kickstarter!R2:R4115,"=plays")</f>
        <v>1</v>
      </c>
      <c r="D11">
        <f>COUNTIFS(Kickstarter!D2:D4115, "=40000",Kickstarter!D2:D4115, "&lt;45000", Kickstarter!F2:F4115,"=canceled", Kickstarter!R2:R4115,"=plays")</f>
        <v>0</v>
      </c>
      <c r="E11">
        <f t="shared" si="0"/>
        <v>3</v>
      </c>
      <c r="F11" s="28">
        <f t="shared" si="1"/>
        <v>0.66666666666666663</v>
      </c>
      <c r="G11" s="28">
        <f t="shared" si="2"/>
        <v>0.33333333333333331</v>
      </c>
      <c r="H11" s="28">
        <f t="shared" si="3"/>
        <v>0</v>
      </c>
    </row>
    <row r="12" spans="1:8" x14ac:dyDescent="0.25">
      <c r="A12" t="s">
        <v>8420</v>
      </c>
      <c r="B12">
        <f>COUNTIFS(Kickstarter!$D:$D, "=45000",Kickstarter!$D:$D, "&lt;50000", Kickstarter!$F:$F,"=successful", Kickstarter!$R:$R,"=plays")</f>
        <v>0</v>
      </c>
      <c r="C12">
        <f>COUNTIFS(Kickstarter!D2:D4115, "=45000",Kickstarter!D2:D4115, "&lt;50000", Kickstarter!F2:F4115,"=failed", Kickstarter!R2:R4115,"=plays")</f>
        <v>1</v>
      </c>
      <c r="D12">
        <f>COUNTIFS(Kickstarter!D2:D4115, "=45000",Kickstarter!D2:D4115, "&lt;50000", Kickstarter!F2:F4115,"=canceled", Kickstarter!R2:R4115,"=plays")</f>
        <v>0</v>
      </c>
      <c r="E12">
        <f t="shared" si="0"/>
        <v>1</v>
      </c>
      <c r="F12" s="28">
        <f>B12/E12</f>
        <v>0</v>
      </c>
      <c r="G12" s="28">
        <f t="shared" si="2"/>
        <v>1</v>
      </c>
      <c r="H12" s="28">
        <f t="shared" si="3"/>
        <v>0</v>
      </c>
    </row>
    <row r="13" spans="1:8" x14ac:dyDescent="0.25">
      <c r="A13" t="s">
        <v>8421</v>
      </c>
      <c r="B13">
        <f>COUNTIFS(Kickstarter!$D:$D, "&gt;50000", Kickstarter!$F:$F,"=successful", Kickstarter!$R:$R,"=plays")</f>
        <v>2</v>
      </c>
      <c r="C13">
        <f>COUNTIFS(Kickstarter!D2:D4115, "&gt;50000", Kickstarter!F2:F4115,"=failed", Kickstarter!R2:R4115,"=plays")</f>
        <v>10</v>
      </c>
      <c r="D13">
        <f>COUNTIFS(Kickstarter!D2:D4115, "&gt;50000", Kickstarter!F2:F4115,"=canceled", Kickstarter!R2:R4115,"=plays")</f>
        <v>0</v>
      </c>
      <c r="E13">
        <f t="shared" si="0"/>
        <v>12</v>
      </c>
      <c r="F13" s="28">
        <f>IFERROR(B13/E13,0)</f>
        <v>0.16666666666666666</v>
      </c>
      <c r="G13" s="28">
        <f>IFERROR(C13/E13,0)</f>
        <v>0.83333333333333337</v>
      </c>
      <c r="H13" s="2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09047-B2B2-46CB-9241-FE1742D05892}">
  <sheetPr codeName="Sheet4"/>
  <dimension ref="A1:F17"/>
  <sheetViews>
    <sheetView workbookViewId="0">
      <selection activeCell="L22" sqref="L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8362</v>
      </c>
      <c r="B1" t="s">
        <v>8315</v>
      </c>
    </row>
    <row r="3" spans="1:6" x14ac:dyDescent="0.25">
      <c r="A3" s="18" t="s">
        <v>8361</v>
      </c>
      <c r="B3" s="18" t="s">
        <v>8360</v>
      </c>
    </row>
    <row r="4" spans="1:6" x14ac:dyDescent="0.25">
      <c r="A4" s="18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22" t="s">
        <v>8374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22" t="s">
        <v>8375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22" t="s">
        <v>8376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22" t="s">
        <v>8377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22" t="s">
        <v>8368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22" t="s">
        <v>8378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22" t="s">
        <v>8369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22" t="s">
        <v>8370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22" t="s">
        <v>8371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22" t="s">
        <v>8372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22" t="s">
        <v>8373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22" t="s">
        <v>8379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22" t="s">
        <v>8359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757EB-C370-47D6-AD29-5DB06F278669}">
  <sheetPr codeName="Sheet5"/>
  <dimension ref="A1:F6"/>
  <sheetViews>
    <sheetView topLeftCell="B1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8" t="s">
        <v>8222</v>
      </c>
      <c r="B1" t="s">
        <v>8223</v>
      </c>
    </row>
    <row r="3" spans="1:6" x14ac:dyDescent="0.25">
      <c r="A3" s="18" t="s">
        <v>8361</v>
      </c>
      <c r="B3" s="18" t="s">
        <v>8360</v>
      </c>
    </row>
    <row r="4" spans="1:6" x14ac:dyDescent="0.25">
      <c r="A4" s="18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9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9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E137C-608C-45D2-9E44-8DC345493022}">
  <sheetPr codeName="Sheet6"/>
  <dimension ref="A1:E7"/>
  <sheetViews>
    <sheetView tabSelected="1"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8" t="s">
        <v>8362</v>
      </c>
      <c r="B1" t="s">
        <v>8364</v>
      </c>
    </row>
    <row r="2" spans="1:5" x14ac:dyDescent="0.25">
      <c r="A2" s="18" t="s">
        <v>8222</v>
      </c>
      <c r="B2" t="s">
        <v>8223</v>
      </c>
    </row>
    <row r="4" spans="1:5" x14ac:dyDescent="0.25">
      <c r="A4" s="18" t="s">
        <v>8361</v>
      </c>
      <c r="B4" s="18" t="s">
        <v>8360</v>
      </c>
    </row>
    <row r="5" spans="1:5" x14ac:dyDescent="0.25">
      <c r="A5" s="18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9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9" t="s">
        <v>8359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F623B-C586-45C5-A78C-C64DC872436D}">
  <sheetPr codeName="Sheet7"/>
  <dimension ref="A1:E6"/>
  <sheetViews>
    <sheetView workbookViewId="0">
      <selection activeCell="H3" sqref="H3"/>
    </sheetView>
  </sheetViews>
  <sheetFormatPr defaultRowHeight="15" x14ac:dyDescent="0.25"/>
  <cols>
    <col min="1" max="1" width="33.5703125" bestFit="1" customWidth="1"/>
    <col min="2" max="2" width="42" customWidth="1"/>
    <col min="3" max="3" width="10.42578125" style="5" customWidth="1"/>
    <col min="4" max="4" width="10.5703125" style="5" bestFit="1" customWidth="1"/>
    <col min="5" max="5" width="11.42578125" customWidth="1"/>
  </cols>
  <sheetData>
    <row r="1" spans="1:5" x14ac:dyDescent="0.25">
      <c r="A1" s="1" t="s">
        <v>8380</v>
      </c>
      <c r="B1" s="1" t="s">
        <v>4110</v>
      </c>
      <c r="C1" s="4" t="s">
        <v>8381</v>
      </c>
      <c r="D1" s="4" t="s">
        <v>8382</v>
      </c>
      <c r="E1" s="23" t="s">
        <v>8383</v>
      </c>
    </row>
    <row r="2" spans="1:5" ht="60.75" customHeight="1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5">
        <f>VLOOKUP(A2,Kickstarter!B:E, 3, FALSE)</f>
        <v>2000</v>
      </c>
      <c r="D2" s="5">
        <f>VLOOKUP(A2,Kickstarter!B:F, 4, FALSE)</f>
        <v>2020</v>
      </c>
      <c r="E2">
        <f>VLOOKUP(A2,Kickstarter!B:P, 15, FALSE)</f>
        <v>51.79</v>
      </c>
    </row>
    <row r="3" spans="1:5" ht="45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5">
        <f>VLOOKUP(A3,Kickstarter!B:E, 3, FALSE)</f>
        <v>2000</v>
      </c>
      <c r="D3" s="5">
        <f>VLOOKUP(A3,Kickstarter!B:F, 4, FALSE)</f>
        <v>2020</v>
      </c>
      <c r="E3">
        <f>VLOOKUP(A3,Kickstarter!B:P, 15, FALSE)</f>
        <v>36.07</v>
      </c>
    </row>
    <row r="4" spans="1:5" ht="45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5">
        <f>VLOOKUP(A4,Kickstarter!B:E, 3, FALSE)</f>
        <v>1500</v>
      </c>
      <c r="D4" s="5">
        <f>VLOOKUP(A4,Kickstarter!B:F, 4, FALSE)</f>
        <v>2576</v>
      </c>
      <c r="E4">
        <f>VLOOKUP(A4,Kickstarter!B:P, 15, FALSE)</f>
        <v>33.03</v>
      </c>
    </row>
    <row r="5" spans="1:5" ht="45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 s="5">
        <f>VLOOKUP(A5,Kickstarter!B:E, 3, FALSE)</f>
        <v>1000</v>
      </c>
      <c r="D5" s="5">
        <f>VLOOKUP(A5,Kickstarter!B:F, 4, FALSE)</f>
        <v>1168</v>
      </c>
      <c r="E5">
        <f>VLOOKUP(A5,Kickstarter!B:P, 15, FALSE)</f>
        <v>44.92</v>
      </c>
    </row>
    <row r="6" spans="1:5" ht="45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5">
        <f>VLOOKUP(A6,Kickstarter!B:E, 3, FALSE)</f>
        <v>4000</v>
      </c>
      <c r="D6" s="5">
        <f>VLOOKUP(A6,Kickstarter!B:F, 4, FALSE)</f>
        <v>4137</v>
      </c>
      <c r="E6">
        <f>VLOOKUP(A6,Kickstarter!B:P, 15, FALSE)</f>
        <v>36.61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18139-EF2C-455F-A0D2-B073183E1C86}">
  <sheetPr codeName="Sheet8"/>
  <dimension ref="A1:T1652"/>
  <sheetViews>
    <sheetView workbookViewId="0">
      <selection activeCell="E3" sqref="E3"/>
    </sheetView>
  </sheetViews>
  <sheetFormatPr defaultRowHeight="15" x14ac:dyDescent="0.25"/>
  <cols>
    <col min="2" max="2" width="52.7109375" style="3" customWidth="1"/>
    <col min="3" max="3" width="43" style="3" customWidth="1"/>
    <col min="4" max="4" width="12.5703125" bestFit="1" customWidth="1"/>
    <col min="5" max="5" width="12.7109375" bestFit="1" customWidth="1"/>
    <col min="6" max="6" width="13.7109375" customWidth="1"/>
    <col min="7" max="7" width="12.5703125" bestFit="1" customWidth="1"/>
    <col min="8" max="8" width="11.140625" bestFit="1" customWidth="1"/>
    <col min="9" max="9" width="11" bestFit="1" customWidth="1"/>
    <col min="10" max="10" width="11.85546875" bestFit="1" customWidth="1"/>
    <col min="12" max="12" width="13.85546875" bestFit="1" customWidth="1"/>
    <col min="13" max="13" width="11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7.28515625" style="13" customWidth="1"/>
    <col min="18" max="18" width="16.85546875" bestFit="1" customWidth="1"/>
    <col min="19" max="19" width="23.42578125" bestFit="1" customWidth="1"/>
    <col min="20" max="20" width="22" bestFit="1" customWidth="1"/>
    <col min="21" max="21" width="11.85546875" bestFit="1" customWidth="1"/>
    <col min="22" max="22" width="23.42578125" bestFit="1" customWidth="1"/>
    <col min="23" max="23" width="22" bestFit="1" customWidth="1"/>
  </cols>
  <sheetData>
    <row r="1" spans="1:20" s="1" customFormat="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8362</v>
      </c>
      <c r="R1" s="1" t="s">
        <v>8363</v>
      </c>
      <c r="S1" s="10" t="s">
        <v>8366</v>
      </c>
      <c r="T1" s="1" t="s">
        <v>8367</v>
      </c>
    </row>
    <row r="2" spans="1:20" ht="60" x14ac:dyDescent="0.25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11">
        <v>42646.092812499999</v>
      </c>
      <c r="T2" s="11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11">
        <v>42430.040798611109</v>
      </c>
      <c r="T3" s="11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11">
        <v>42238.13282407407</v>
      </c>
      <c r="T4" s="11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11">
        <v>41850.400937500002</v>
      </c>
      <c r="T5" s="11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11">
        <v>42753.205625000002</v>
      </c>
      <c r="T6" s="11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11">
        <v>42155.920219907406</v>
      </c>
      <c r="T7" s="11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11">
        <v>42157.591064814813</v>
      </c>
      <c r="T8" s="11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11">
        <v>42676.065150462964</v>
      </c>
      <c r="T9" s="11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11">
        <v>42473.007037037038</v>
      </c>
      <c r="T10" s="11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11">
        <v>42282.768414351856</v>
      </c>
      <c r="T11" s="11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11">
        <v>42473.794710648144</v>
      </c>
      <c r="T12" s="11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11">
        <v>42712.23474537037</v>
      </c>
      <c r="T13" s="11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11">
        <v>42561.154664351852</v>
      </c>
      <c r="T14" s="11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11">
        <v>42709.134780092587</v>
      </c>
      <c r="T15" s="11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11">
        <v>42086.614942129629</v>
      </c>
      <c r="T16" s="11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11">
        <v>42064.652673611112</v>
      </c>
      <c r="T17" s="11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11">
        <v>42292.701053240744</v>
      </c>
      <c r="T18" s="11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11">
        <v>42461.747199074074</v>
      </c>
      <c r="T19" s="11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11">
        <v>42169.814340277779</v>
      </c>
      <c r="T20" s="11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11">
        <v>42483.675208333334</v>
      </c>
      <c r="T21" s="11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11">
        <v>42195.749745370369</v>
      </c>
      <c r="T22" s="11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11">
        <v>42675.057997685188</v>
      </c>
      <c r="T23" s="11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11">
        <v>42018.94159722222</v>
      </c>
      <c r="T24" s="11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11">
        <v>42026.924976851849</v>
      </c>
      <c r="T25" s="11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11">
        <v>41920.787534722222</v>
      </c>
      <c r="T26" s="11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11">
        <v>42558.189432870371</v>
      </c>
      <c r="T27" s="11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11">
        <v>41808.198518518519</v>
      </c>
      <c r="T28" s="11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11">
        <v>42550.701886574068</v>
      </c>
      <c r="T29" s="11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11">
        <v>42056.013124999998</v>
      </c>
      <c r="T30" s="11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11">
        <v>42016.938692129625</v>
      </c>
      <c r="T31" s="11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11">
        <v>42591.899988425925</v>
      </c>
      <c r="T32" s="11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11">
        <v>42183.231006944443</v>
      </c>
      <c r="T33" s="11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11">
        <v>41780.525937500002</v>
      </c>
      <c r="T34" s="11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11">
        <v>42158.065694444449</v>
      </c>
      <c r="T35" s="11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11">
        <v>42154.873124999998</v>
      </c>
      <c r="T36" s="11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11">
        <v>42208.84646990741</v>
      </c>
      <c r="T37" s="11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11">
        <v>42451.496817129635</v>
      </c>
      <c r="T38" s="11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11">
        <v>41759.13962962963</v>
      </c>
      <c r="T39" s="11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11">
        <v>42693.742604166662</v>
      </c>
      <c r="T40" s="11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11">
        <v>42250.598217592589</v>
      </c>
      <c r="T41" s="11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11">
        <v>42060.683935185181</v>
      </c>
      <c r="T42" s="11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11">
        <v>42136.270787037036</v>
      </c>
      <c r="T43" s="11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11">
        <v>42171.034861111111</v>
      </c>
      <c r="T44" s="11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11">
        <v>42494.683634259258</v>
      </c>
      <c r="T45" s="11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11">
        <v>41758.839675925927</v>
      </c>
      <c r="T46" s="11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11">
        <v>42171.824884259258</v>
      </c>
      <c r="T47" s="11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11">
        <v>42268.127696759257</v>
      </c>
      <c r="T48" s="11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11">
        <v>42746.261782407411</v>
      </c>
      <c r="T49" s="11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11">
        <v>41842.607592592591</v>
      </c>
      <c r="T50" s="11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11">
        <v>41853.240208333329</v>
      </c>
      <c r="T51" s="11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11">
        <v>42061.212488425925</v>
      </c>
      <c r="T52" s="11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11">
        <v>42036.24428240741</v>
      </c>
      <c r="T53" s="11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11">
        <v>42157.470185185186</v>
      </c>
      <c r="T54" s="11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11">
        <v>41827.909942129627</v>
      </c>
      <c r="T55" s="11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11">
        <v>42162.729548611111</v>
      </c>
      <c r="T56" s="11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11">
        <v>42233.738564814819</v>
      </c>
      <c r="T57" s="11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11">
        <v>42042.197824074072</v>
      </c>
      <c r="T58" s="11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11">
        <v>42585.523842592593</v>
      </c>
      <c r="T59" s="11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11">
        <v>41808.669571759259</v>
      </c>
      <c r="T60" s="11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11">
        <v>41852.658310185187</v>
      </c>
      <c r="T61" s="11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11">
        <v>42694.110185185185</v>
      </c>
      <c r="T62" s="11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11">
        <v>42341.818379629629</v>
      </c>
      <c r="T63" s="11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11">
        <v>41880.061006944445</v>
      </c>
      <c r="T64" s="11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11">
        <v>41941.683865740742</v>
      </c>
      <c r="T65" s="11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11">
        <v>42026.88118055556</v>
      </c>
      <c r="T66" s="11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11">
        <v>41922.640590277777</v>
      </c>
      <c r="T67" s="11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11">
        <v>41993.824340277773</v>
      </c>
      <c r="T68" s="11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11">
        <v>42219.915856481486</v>
      </c>
      <c r="T69" s="11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11">
        <v>41909.969386574077</v>
      </c>
      <c r="T70" s="11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11">
        <v>41891.665324074071</v>
      </c>
      <c r="T71" s="11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11">
        <v>41226.017361111109</v>
      </c>
      <c r="T72" s="11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11">
        <v>40478.263923611114</v>
      </c>
      <c r="T73" s="11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11">
        <v>41862.83997685185</v>
      </c>
      <c r="T74" s="11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11">
        <v>40633.154363425929</v>
      </c>
      <c r="T75" s="11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11">
        <v>40970.875671296293</v>
      </c>
      <c r="T76" s="11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11">
        <v>41026.953055555554</v>
      </c>
      <c r="T77" s="11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11">
        <v>41829.788252314815</v>
      </c>
      <c r="T78" s="11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11">
        <v>41447.839722222219</v>
      </c>
      <c r="T79" s="11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11">
        <v>40884.066678240742</v>
      </c>
      <c r="T80" s="11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11">
        <v>41841.26489583333</v>
      </c>
      <c r="T81" s="11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11">
        <v>41799.685902777775</v>
      </c>
      <c r="T82" s="11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11">
        <v>41775.753761574073</v>
      </c>
      <c r="T83" s="11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11">
        <v>41766.80572916667</v>
      </c>
      <c r="T84" s="11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11">
        <v>40644.159259259257</v>
      </c>
      <c r="T85" s="11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11">
        <v>41940.69158564815</v>
      </c>
      <c r="T86" s="11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11">
        <v>41839.175706018519</v>
      </c>
      <c r="T87" s="11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11">
        <v>41772.105937500004</v>
      </c>
      <c r="T88" s="11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11">
        <v>41591.737974537034</v>
      </c>
      <c r="T89" s="11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11">
        <v>41789.080370370371</v>
      </c>
      <c r="T90" s="11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11">
        <v>40923.729953703703</v>
      </c>
      <c r="T91" s="11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11">
        <v>41878.878379629627</v>
      </c>
      <c r="T92" s="11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11">
        <v>41862.864675925928</v>
      </c>
      <c r="T93" s="11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11">
        <v>40531.886886574073</v>
      </c>
      <c r="T94" s="11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11">
        <v>41477.930914351848</v>
      </c>
      <c r="T95" s="11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11">
        <v>41781.666770833333</v>
      </c>
      <c r="T96" s="11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11">
        <v>41375.702210648145</v>
      </c>
      <c r="T97" s="11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11">
        <v>40883.949317129627</v>
      </c>
      <c r="T98" s="11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11">
        <v>41491.79478009259</v>
      </c>
      <c r="T99" s="11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11">
        <v>41791.993414351848</v>
      </c>
      <c r="T100" s="11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11">
        <v>41835.666354166664</v>
      </c>
      <c r="T101" s="11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11">
        <v>41827.605057870373</v>
      </c>
      <c r="T102" s="11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11">
        <v>41778.637245370373</v>
      </c>
      <c r="T103" s="11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11">
        <v>41013.936562499999</v>
      </c>
      <c r="T104" s="11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11">
        <v>41834.586574074077</v>
      </c>
      <c r="T105" s="11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11">
        <v>41829.795729166668</v>
      </c>
      <c r="T106" s="11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11">
        <v>42219.665173611109</v>
      </c>
      <c r="T107" s="11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11">
        <v>42648.546111111107</v>
      </c>
      <c r="T108" s="11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11">
        <v>42050.983182870375</v>
      </c>
      <c r="T109" s="11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11">
        <v>42772.833379629628</v>
      </c>
      <c r="T110" s="11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11">
        <v>42270.582141203704</v>
      </c>
      <c r="T111" s="11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11">
        <v>42206.835370370376</v>
      </c>
      <c r="T112" s="11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11">
        <v>42697.850844907407</v>
      </c>
      <c r="T113" s="11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11">
        <v>42503.559467592597</v>
      </c>
      <c r="T114" s="11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11">
        <v>42323.70930555556</v>
      </c>
      <c r="T115" s="11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11">
        <v>41933.291643518518</v>
      </c>
      <c r="T116" s="11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11">
        <v>41898.168125000004</v>
      </c>
      <c r="T117" s="11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11">
        <v>42446.943831018521</v>
      </c>
      <c r="T118" s="11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11">
        <v>42463.81385416667</v>
      </c>
      <c r="T119" s="11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11">
        <v>42766.805034722223</v>
      </c>
      <c r="T120" s="11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11">
        <v>42522.347812499997</v>
      </c>
      <c r="T121" s="11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11">
        <v>42702.917048611111</v>
      </c>
      <c r="T122" s="11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11">
        <v>42252.474351851852</v>
      </c>
      <c r="T123" s="11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11">
        <v>41893.324884259258</v>
      </c>
      <c r="T124" s="11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11">
        <v>41871.755694444444</v>
      </c>
      <c r="T125" s="11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11">
        <v>42262.096782407403</v>
      </c>
      <c r="T126" s="11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11">
        <v>42135.60020833333</v>
      </c>
      <c r="T127" s="11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11">
        <v>42230.472222222219</v>
      </c>
      <c r="T128" s="11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11">
        <v>42068.888391203705</v>
      </c>
      <c r="T129" s="11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11">
        <v>42145.746689814812</v>
      </c>
      <c r="T130" s="11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11">
        <v>41918.742175925923</v>
      </c>
      <c r="T131" s="11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11">
        <v>42146.731087962966</v>
      </c>
      <c r="T132" s="11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11">
        <v>42602.576712962968</v>
      </c>
      <c r="T133" s="11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11">
        <v>42144.573807870373</v>
      </c>
      <c r="T134" s="11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11">
        <v>41982.887280092589</v>
      </c>
      <c r="T135" s="11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11">
        <v>42614.760937500003</v>
      </c>
      <c r="T136" s="11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11">
        <v>42303.672662037032</v>
      </c>
      <c r="T137" s="11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11">
        <v>42171.725416666668</v>
      </c>
      <c r="T138" s="11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11">
        <v>41964.315532407403</v>
      </c>
      <c r="T139" s="11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11">
        <v>42284.516064814816</v>
      </c>
      <c r="T140" s="11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11">
        <v>42016.800208333334</v>
      </c>
      <c r="T141" s="11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11">
        <v>42136.536134259266</v>
      </c>
      <c r="T142" s="11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11">
        <v>42172.757638888885</v>
      </c>
      <c r="T143" s="11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11">
        <v>42590.90425925926</v>
      </c>
      <c r="T144" s="11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11">
        <v>42284.500104166669</v>
      </c>
      <c r="T145" s="11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11">
        <v>42611.801412037035</v>
      </c>
      <c r="T146" s="11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11">
        <v>42400.704537037032</v>
      </c>
      <c r="T147" s="11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11">
        <v>42017.88045138889</v>
      </c>
      <c r="T148" s="11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11">
        <v>42431.102534722217</v>
      </c>
      <c r="T149" s="11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11">
        <v>42121.756921296299</v>
      </c>
      <c r="T150" s="11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11">
        <v>42219.019733796296</v>
      </c>
      <c r="T151" s="11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11">
        <v>42445.19430555556</v>
      </c>
      <c r="T152" s="11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11">
        <v>42380.884872685187</v>
      </c>
      <c r="T153" s="11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11">
        <v>42762.942430555559</v>
      </c>
      <c r="T154" s="11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11">
        <v>42567.840069444443</v>
      </c>
      <c r="T155" s="11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11">
        <v>42232.702546296292</v>
      </c>
      <c r="T156" s="11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11">
        <v>42239.957962962959</v>
      </c>
      <c r="T157" s="11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11">
        <v>42261.917395833334</v>
      </c>
      <c r="T158" s="11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11">
        <v>42102.743773148148</v>
      </c>
      <c r="T159" s="11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11">
        <v>42538.73583333334</v>
      </c>
      <c r="T160" s="11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11">
        <v>42056.65143518518</v>
      </c>
      <c r="T161" s="11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11">
        <v>42696.624444444446</v>
      </c>
      <c r="T162" s="11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11">
        <v>42186.855879629627</v>
      </c>
      <c r="T163" s="11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11">
        <v>42493.219236111108</v>
      </c>
      <c r="T164" s="11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11">
        <v>42475.057164351849</v>
      </c>
      <c r="T165" s="11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11">
        <v>42452.876909722225</v>
      </c>
      <c r="T166" s="11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11">
        <v>42253.928530092591</v>
      </c>
      <c r="T167" s="11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11">
        <v>42264.29178240741</v>
      </c>
      <c r="T168" s="11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11">
        <v>42664.809560185182</v>
      </c>
      <c r="T169" s="11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11">
        <v>42382.244409722218</v>
      </c>
      <c r="T170" s="11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11">
        <v>41826.871238425927</v>
      </c>
      <c r="T171" s="11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11">
        <v>42499.039629629624</v>
      </c>
      <c r="T172" s="11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11">
        <v>42513.045798611114</v>
      </c>
      <c r="T173" s="11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11">
        <v>41914.100289351853</v>
      </c>
      <c r="T174" s="11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11">
        <v>42521.010370370372</v>
      </c>
      <c r="T175" s="11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11">
        <v>42041.714178240742</v>
      </c>
      <c r="T176" s="11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11">
        <v>41822.57503472222</v>
      </c>
      <c r="T177" s="11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11">
        <v>42248.697754629626</v>
      </c>
      <c r="T178" s="11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11">
        <v>41809.860300925924</v>
      </c>
      <c r="T179" s="11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11">
        <v>42148.676851851851</v>
      </c>
      <c r="T180" s="11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11">
        <v>42185.521087962959</v>
      </c>
      <c r="T181" s="11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11">
        <v>42769.574999999997</v>
      </c>
      <c r="T182" s="11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11">
        <v>42549.665717592594</v>
      </c>
      <c r="T183" s="11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11">
        <v>42685.974004629628</v>
      </c>
      <c r="T184" s="11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11">
        <v>42062.296412037031</v>
      </c>
      <c r="T185" s="11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11">
        <v>41851.200150462959</v>
      </c>
      <c r="T186" s="11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11">
        <v>42053.106111111112</v>
      </c>
      <c r="T187" s="11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11">
        <v>42054.024421296301</v>
      </c>
      <c r="T188" s="11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11">
        <v>42466.558796296296</v>
      </c>
      <c r="T189" s="11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11">
        <v>42513.110787037032</v>
      </c>
      <c r="T190" s="11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11">
        <v>42270.7269212963</v>
      </c>
      <c r="T191" s="11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11">
        <v>41932.311099537037</v>
      </c>
      <c r="T192" s="11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11">
        <v>42746.057106481487</v>
      </c>
      <c r="T193" s="11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11">
        <v>41866.025347222225</v>
      </c>
      <c r="T194" s="11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11">
        <v>42056.091631944444</v>
      </c>
      <c r="T195" s="11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11">
        <v>41851.771354166667</v>
      </c>
      <c r="T196" s="11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11">
        <v>42321.101759259262</v>
      </c>
      <c r="T197" s="11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11">
        <v>42107.067557870367</v>
      </c>
      <c r="T198" s="11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11">
        <v>41969.199756944443</v>
      </c>
      <c r="T199" s="11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11">
        <v>42690.334317129629</v>
      </c>
      <c r="T200" s="11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11">
        <v>42312.874594907407</v>
      </c>
      <c r="T201" s="11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11">
        <v>41855.548101851848</v>
      </c>
      <c r="T202" s="11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11">
        <v>42059.701319444444</v>
      </c>
      <c r="T203" s="11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11">
        <v>41937.95344907407</v>
      </c>
      <c r="T204" s="11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11">
        <v>42044.184988425928</v>
      </c>
      <c r="T205" s="11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11">
        <v>42524.782638888893</v>
      </c>
      <c r="T206" s="11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11">
        <v>42292.087592592594</v>
      </c>
      <c r="T207" s="11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11">
        <v>41953.8675</v>
      </c>
      <c r="T208" s="11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11">
        <v>41946.644745370373</v>
      </c>
      <c r="T209" s="11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11">
        <v>41947.762592592589</v>
      </c>
      <c r="T210" s="11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11">
        <v>42494.563449074078</v>
      </c>
      <c r="T211" s="11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11">
        <v>41815.774826388886</v>
      </c>
      <c r="T212" s="11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11">
        <v>41830.545694444445</v>
      </c>
      <c r="T213" s="11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11">
        <v>41923.921643518523</v>
      </c>
      <c r="T214" s="11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11">
        <v>41764.44663194444</v>
      </c>
      <c r="T215" s="11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11">
        <v>41941.75203703704</v>
      </c>
      <c r="T216" s="11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11">
        <v>41834.953865740739</v>
      </c>
      <c r="T217" s="11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11">
        <v>42290.61855324074</v>
      </c>
      <c r="T218" s="11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11">
        <v>42152.503495370373</v>
      </c>
      <c r="T219" s="11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11">
        <v>41791.492777777778</v>
      </c>
      <c r="T220" s="11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11">
        <v>41808.991944444446</v>
      </c>
      <c r="T221" s="11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11">
        <v>42500.041550925926</v>
      </c>
      <c r="T222" s="11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11">
        <v>42265.022824074069</v>
      </c>
      <c r="T223" s="11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11">
        <v>42053.733078703706</v>
      </c>
      <c r="T224" s="11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11">
        <v>42675.832465277781</v>
      </c>
      <c r="T225" s="11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11">
        <v>42467.144166666665</v>
      </c>
      <c r="T226" s="11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11">
        <v>41894.91375</v>
      </c>
      <c r="T227" s="11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11">
        <v>41752.83457175926</v>
      </c>
      <c r="T228" s="11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11">
        <v>42037.791238425925</v>
      </c>
      <c r="T229" s="11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11">
        <v>42088.911354166667</v>
      </c>
      <c r="T230" s="11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11">
        <v>42018.676898148144</v>
      </c>
      <c r="T231" s="11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11">
        <v>41884.617314814815</v>
      </c>
      <c r="T232" s="11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11">
        <v>41884.056747685187</v>
      </c>
      <c r="T233" s="11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11">
        <v>41839.730937500004</v>
      </c>
      <c r="T234" s="11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11">
        <v>42380.581180555557</v>
      </c>
      <c r="T235" s="11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11">
        <v>41776.063136574077</v>
      </c>
      <c r="T236" s="11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11">
        <v>41800.380428240744</v>
      </c>
      <c r="T237" s="11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11">
        <v>42572.61681712963</v>
      </c>
      <c r="T238" s="11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11">
        <v>41851.541585648149</v>
      </c>
      <c r="T239" s="11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11">
        <v>42205.710879629631</v>
      </c>
      <c r="T240" s="11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11">
        <v>42374.911226851851</v>
      </c>
      <c r="T241" s="11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11">
        <v>41809.12300925926</v>
      </c>
      <c r="T242" s="11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11">
        <v>42294.429641203707</v>
      </c>
      <c r="T243" s="11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11">
        <v>42124.841111111105</v>
      </c>
      <c r="T244" s="11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11">
        <v>41861.524837962963</v>
      </c>
      <c r="T245" s="11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11">
        <v>42402.889027777783</v>
      </c>
      <c r="T246" s="11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11">
        <v>41960.119085648148</v>
      </c>
      <c r="T247" s="11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11">
        <v>42532.052523148144</v>
      </c>
      <c r="T248" s="11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11">
        <v>42088.723692129628</v>
      </c>
      <c r="T249" s="11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11">
        <v>41820.639189814814</v>
      </c>
      <c r="T250" s="11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11">
        <v>42626.7503125</v>
      </c>
      <c r="T251" s="11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11">
        <v>41821.205636574072</v>
      </c>
      <c r="T252" s="11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11">
        <v>42016.706678240742</v>
      </c>
      <c r="T253" s="11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11">
        <v>42011.202581018515</v>
      </c>
      <c r="T254" s="11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11">
        <v>42643.632858796293</v>
      </c>
      <c r="T255" s="11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11">
        <v>42179.898472222223</v>
      </c>
      <c r="T256" s="11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11">
        <v>42575.130057870367</v>
      </c>
      <c r="T257" s="11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11">
        <v>42420.019097222219</v>
      </c>
      <c r="T258" s="11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11">
        <v>42053.671666666662</v>
      </c>
      <c r="T259" s="11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11">
        <v>42605.765381944439</v>
      </c>
      <c r="T260" s="11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11">
        <v>42458.641724537039</v>
      </c>
      <c r="T261" s="11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11">
        <v>42529.022013888884</v>
      </c>
      <c r="T262" s="11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11">
        <v>41928.170497685183</v>
      </c>
      <c r="T263" s="11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11">
        <v>42062.834444444445</v>
      </c>
      <c r="T264" s="11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11">
        <v>41921.279976851853</v>
      </c>
      <c r="T265" s="11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11">
        <v>42128.736608796295</v>
      </c>
      <c r="T266" s="11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11">
        <v>42053.916921296302</v>
      </c>
      <c r="T267" s="11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11">
        <v>42171.317442129628</v>
      </c>
      <c r="T268" s="11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11">
        <v>41793.668761574074</v>
      </c>
      <c r="T269" s="11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11">
        <v>42506.760405092587</v>
      </c>
      <c r="T270" s="11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11">
        <v>42372.693055555559</v>
      </c>
      <c r="T271" s="11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11">
        <v>42126.87501157407</v>
      </c>
      <c r="T272" s="11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11">
        <v>42087.768055555556</v>
      </c>
      <c r="T273" s="11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11">
        <v>42443.802361111113</v>
      </c>
      <c r="T274" s="11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11">
        <v>42121.249814814815</v>
      </c>
      <c r="T275" s="11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11">
        <v>42268.009224537032</v>
      </c>
      <c r="T276" s="11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11">
        <v>41848.866157407407</v>
      </c>
      <c r="T277" s="11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11">
        <v>42689.214988425927</v>
      </c>
      <c r="T278" s="11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11">
        <v>42584.846828703703</v>
      </c>
      <c r="T279" s="11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11">
        <v>42511.741944444439</v>
      </c>
      <c r="T280" s="11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11">
        <v>42132.036168981482</v>
      </c>
      <c r="T281" s="11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11">
        <v>42419.91942129629</v>
      </c>
      <c r="T282" s="11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11">
        <v>42430.839398148149</v>
      </c>
      <c r="T283" s="11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11">
        <v>42297.748738425929</v>
      </c>
      <c r="T284" s="11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11">
        <v>41760.935706018521</v>
      </c>
      <c r="T285" s="11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11">
        <v>41829.734259259261</v>
      </c>
      <c r="T286" s="11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11">
        <v>42491.92288194444</v>
      </c>
      <c r="T287" s="11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11">
        <v>41950.859560185185</v>
      </c>
      <c r="T288" s="11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11">
        <v>41802.62090277778</v>
      </c>
      <c r="T289" s="11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11">
        <v>41781.096203703702</v>
      </c>
      <c r="T290" s="11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11">
        <v>42020.846666666665</v>
      </c>
      <c r="T291" s="11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11">
        <v>42125.772812499999</v>
      </c>
      <c r="T292" s="11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11">
        <v>41856.010069444441</v>
      </c>
      <c r="T293" s="11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11">
        <v>41893.783553240741</v>
      </c>
      <c r="T294" s="11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11">
        <v>41881.361342592594</v>
      </c>
      <c r="T295" s="11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11">
        <v>41880.76357638889</v>
      </c>
      <c r="T296" s="11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11">
        <v>42214.6956712963</v>
      </c>
      <c r="T297" s="11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11">
        <v>42460.335312499999</v>
      </c>
      <c r="T298" s="11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11">
        <v>42167.023206018523</v>
      </c>
      <c r="T299" s="11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11">
        <v>42177.761782407411</v>
      </c>
      <c r="T300" s="11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11">
        <v>42521.654328703706</v>
      </c>
      <c r="T301" s="11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11">
        <v>41884.599849537037</v>
      </c>
      <c r="T302" s="11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11">
        <v>42289.761192129634</v>
      </c>
      <c r="T303" s="11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11">
        <v>42243.6252662037</v>
      </c>
      <c r="T304" s="11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11">
        <v>42600.756041666667</v>
      </c>
      <c r="T305" s="11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11">
        <v>41829.599791666667</v>
      </c>
      <c r="T306" s="11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11">
        <v>42040.831678240742</v>
      </c>
      <c r="T307" s="11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11">
        <v>42075.807395833333</v>
      </c>
      <c r="T308" s="11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11">
        <v>42073.660694444443</v>
      </c>
      <c r="T309" s="11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11">
        <v>42480.078715277778</v>
      </c>
      <c r="T310" s="11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11">
        <v>42411.942291666666</v>
      </c>
      <c r="T311" s="11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11">
        <v>41753.515856481477</v>
      </c>
      <c r="T312" s="11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11">
        <v>42196.028703703705</v>
      </c>
      <c r="T313" s="11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11">
        <v>42016.050451388888</v>
      </c>
      <c r="T314" s="11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11">
        <v>41730.276747685188</v>
      </c>
      <c r="T315" s="11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11">
        <v>42203.680300925931</v>
      </c>
      <c r="T316" s="11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11">
        <v>41974.743148148147</v>
      </c>
      <c r="T317" s="11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11">
        <v>41869.740671296298</v>
      </c>
      <c r="T318" s="11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11">
        <v>41982.688611111109</v>
      </c>
      <c r="T319" s="11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11">
        <v>41976.331979166673</v>
      </c>
      <c r="T320" s="11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11">
        <v>41926.942685185182</v>
      </c>
      <c r="T321" s="11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11">
        <v>42561.783877314811</v>
      </c>
      <c r="T322" s="11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11">
        <v>42649.54923611111</v>
      </c>
      <c r="T323" s="11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11">
        <v>42093.786840277782</v>
      </c>
      <c r="T324" s="11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11">
        <v>42026.176180555558</v>
      </c>
      <c r="T325" s="11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11">
        <v>42451.095856481479</v>
      </c>
      <c r="T326" s="11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11">
        <v>42418.425983796296</v>
      </c>
      <c r="T327" s="11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11">
        <v>41964.716319444444</v>
      </c>
      <c r="T328" s="11">
        <v>41994.716319444444</v>
      </c>
    </row>
    <row r="329" spans="1:20" x14ac:dyDescent="0.25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11">
        <v>42576.697569444441</v>
      </c>
      <c r="T329" s="11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11">
        <v>42125.647534722222</v>
      </c>
      <c r="T330" s="11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11">
        <v>42003.948425925926</v>
      </c>
      <c r="T331" s="11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11">
        <v>41988.829942129625</v>
      </c>
      <c r="T332" s="11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11">
        <v>41974.898599537039</v>
      </c>
      <c r="T333" s="11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11">
        <v>42592.066921296297</v>
      </c>
      <c r="T334" s="11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11">
        <v>42050.008368055554</v>
      </c>
      <c r="T335" s="11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11">
        <v>42417.585532407407</v>
      </c>
      <c r="T336" s="11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11">
        <v>41866.79886574074</v>
      </c>
      <c r="T337" s="11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11">
        <v>42220.79487268519</v>
      </c>
      <c r="T338" s="11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11">
        <v>42628.849120370374</v>
      </c>
      <c r="T339" s="11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11">
        <v>42447.894432870366</v>
      </c>
      <c r="T340" s="11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11">
        <v>42283.864351851851</v>
      </c>
      <c r="T341" s="11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11">
        <v>42483.015694444446</v>
      </c>
      <c r="T342" s="11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11">
        <v>41788.58997685185</v>
      </c>
      <c r="T343" s="11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11">
        <v>42144.041851851856</v>
      </c>
      <c r="T344" s="11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11">
        <v>42661.132245370376</v>
      </c>
      <c r="T345" s="11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11">
        <v>42037.938206018516</v>
      </c>
      <c r="T346" s="11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11">
        <v>42619.935694444444</v>
      </c>
      <c r="T347" s="11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11">
        <v>41877.221886574072</v>
      </c>
      <c r="T348" s="11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11">
        <v>41828.736921296295</v>
      </c>
      <c r="T349" s="11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11">
        <v>42545.774189814809</v>
      </c>
      <c r="T350" s="11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11">
        <v>42460.741747685184</v>
      </c>
      <c r="T351" s="11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11">
        <v>41887.292187500003</v>
      </c>
      <c r="T352" s="11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11">
        <v>41828.646319444444</v>
      </c>
      <c r="T353" s="11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11">
        <v>42173.803217592591</v>
      </c>
      <c r="T354" s="11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11">
        <v>41775.858564814815</v>
      </c>
      <c r="T355" s="11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11">
        <v>42055.277199074073</v>
      </c>
      <c r="T356" s="11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11">
        <v>42447.896666666667</v>
      </c>
      <c r="T357" s="11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11">
        <v>42523.248715277776</v>
      </c>
      <c r="T358" s="11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11">
        <v>41822.90488425926</v>
      </c>
      <c r="T359" s="11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11">
        <v>42185.556157407409</v>
      </c>
      <c r="T360" s="11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11">
        <v>41820.62809027778</v>
      </c>
      <c r="T361" s="11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11">
        <v>41876.815787037034</v>
      </c>
      <c r="T362" s="11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11">
        <v>41802.574282407404</v>
      </c>
      <c r="T363" s="11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11">
        <v>41786.761354166665</v>
      </c>
      <c r="T364" s="11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11">
        <v>42627.454097222217</v>
      </c>
      <c r="T365" s="11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11">
        <v>42374.651504629626</v>
      </c>
      <c r="T366" s="11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11">
        <v>41772.685393518521</v>
      </c>
      <c r="T367" s="11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11">
        <v>42633.116851851853</v>
      </c>
      <c r="T368" s="11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11">
        <v>42219.180393518516</v>
      </c>
      <c r="T369" s="11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11">
        <v>41753.593275462961</v>
      </c>
      <c r="T370" s="11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11">
        <v>42230.662731481483</v>
      </c>
      <c r="T371" s="11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11">
        <v>41787.218229166669</v>
      </c>
      <c r="T372" s="11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11">
        <v>42147.826840277776</v>
      </c>
      <c r="T373" s="11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11">
        <v>41940.598182870373</v>
      </c>
      <c r="T374" s="11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11">
        <v>42020.700567129628</v>
      </c>
      <c r="T375" s="11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11">
        <v>41891.96503472222</v>
      </c>
      <c r="T376" s="11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11">
        <v>42490.133877314816</v>
      </c>
      <c r="T377" s="11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11">
        <v>41995.870486111111</v>
      </c>
      <c r="T378" s="11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11">
        <v>42401.806562500002</v>
      </c>
      <c r="T379" s="11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11">
        <v>41897.602037037039</v>
      </c>
      <c r="T380" s="11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11">
        <v>41882.585648148146</v>
      </c>
      <c r="T381" s="11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11">
        <v>42556.504490740743</v>
      </c>
      <c r="T382" s="11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11">
        <v>41792.542986111112</v>
      </c>
      <c r="T383" s="11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11">
        <v>41879.913761574076</v>
      </c>
      <c r="T384" s="11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11">
        <v>42552.048356481479</v>
      </c>
      <c r="T385" s="11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11">
        <v>41810.142199074071</v>
      </c>
      <c r="T386" s="11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11">
        <v>42072.576249999998</v>
      </c>
      <c r="T387" s="11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11">
        <v>41779.724224537036</v>
      </c>
      <c r="T388" s="11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11">
        <v>42134.172071759262</v>
      </c>
      <c r="T389" s="11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11">
        <v>42505.738032407404</v>
      </c>
      <c r="T390" s="11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11">
        <v>42118.556331018524</v>
      </c>
      <c r="T391" s="11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11">
        <v>42360.887835648144</v>
      </c>
      <c r="T392" s="11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11">
        <v>42165.993125000001</v>
      </c>
      <c r="T393" s="11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11">
        <v>41927.936157407406</v>
      </c>
      <c r="T394" s="11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11">
        <v>42462.140868055561</v>
      </c>
      <c r="T395" s="11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11">
        <v>42632.348310185189</v>
      </c>
      <c r="T396" s="11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11">
        <v>42054.849050925928</v>
      </c>
      <c r="T397" s="11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11">
        <v>42497.275706018518</v>
      </c>
      <c r="T398" s="11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11">
        <v>42058.904074074075</v>
      </c>
      <c r="T399" s="11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11">
        <v>41807.690081018518</v>
      </c>
      <c r="T400" s="11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11">
        <v>42284.69694444444</v>
      </c>
      <c r="T401" s="11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11">
        <v>42045.84238425926</v>
      </c>
      <c r="T402" s="11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11">
        <v>42184.209537037037</v>
      </c>
      <c r="T403" s="11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11">
        <v>42341.180636574078</v>
      </c>
      <c r="T404" s="11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11">
        <v>42170.910231481481</v>
      </c>
      <c r="T405" s="11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11">
        <v>42151.069606481484</v>
      </c>
      <c r="T406" s="11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11">
        <v>41944.527627314819</v>
      </c>
      <c r="T407" s="11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11">
        <v>42593.865405092598</v>
      </c>
      <c r="T408" s="11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11">
        <v>42503.740868055553</v>
      </c>
      <c r="T409" s="11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11">
        <v>41927.848900462966</v>
      </c>
      <c r="T410" s="11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11">
        <v>42375.114988425921</v>
      </c>
      <c r="T411" s="11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11">
        <v>42553.926527777774</v>
      </c>
      <c r="T412" s="11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11">
        <v>42155.142638888887</v>
      </c>
      <c r="T413" s="11">
        <v>42215.142638888887</v>
      </c>
    </row>
    <row r="414" spans="1:20" x14ac:dyDescent="0.25">
      <c r="D414" s="5"/>
      <c r="E414" s="7"/>
      <c r="S414" s="11"/>
      <c r="T414" s="11"/>
    </row>
    <row r="415" spans="1:20" x14ac:dyDescent="0.25">
      <c r="D415" s="5"/>
      <c r="E415" s="7"/>
      <c r="S415" s="11"/>
      <c r="T415" s="11"/>
    </row>
    <row r="416" spans="1:20" x14ac:dyDescent="0.25">
      <c r="D416" s="5"/>
      <c r="E416" s="7"/>
      <c r="S416" s="11"/>
      <c r="T416" s="11"/>
    </row>
    <row r="417" spans="4:20" x14ac:dyDescent="0.25">
      <c r="D417" s="5"/>
      <c r="E417" s="7"/>
      <c r="S417" s="11"/>
      <c r="T417" s="11"/>
    </row>
    <row r="418" spans="4:20" x14ac:dyDescent="0.25">
      <c r="D418" s="5"/>
      <c r="E418" s="7"/>
      <c r="S418" s="11"/>
      <c r="T418" s="11"/>
    </row>
    <row r="419" spans="4:20" x14ac:dyDescent="0.25">
      <c r="D419" s="5"/>
      <c r="E419" s="7"/>
      <c r="S419" s="11"/>
      <c r="T419" s="11"/>
    </row>
    <row r="420" spans="4:20" x14ac:dyDescent="0.25">
      <c r="D420" s="5"/>
      <c r="E420" s="7"/>
      <c r="S420" s="11"/>
      <c r="T420" s="11"/>
    </row>
    <row r="421" spans="4:20" x14ac:dyDescent="0.25">
      <c r="D421" s="5"/>
      <c r="E421" s="7"/>
      <c r="S421" s="11"/>
      <c r="T421" s="11"/>
    </row>
    <row r="422" spans="4:20" x14ac:dyDescent="0.25">
      <c r="D422" s="5"/>
      <c r="E422" s="7"/>
      <c r="S422" s="11"/>
      <c r="T422" s="11"/>
    </row>
    <row r="423" spans="4:20" x14ac:dyDescent="0.25">
      <c r="D423" s="5"/>
      <c r="E423" s="7"/>
      <c r="S423" s="11"/>
      <c r="T423" s="11"/>
    </row>
    <row r="424" spans="4:20" x14ac:dyDescent="0.25">
      <c r="D424" s="5"/>
      <c r="E424" s="7"/>
      <c r="S424" s="11"/>
      <c r="T424" s="11"/>
    </row>
    <row r="425" spans="4:20" x14ac:dyDescent="0.25">
      <c r="D425" s="5"/>
      <c r="E425" s="7"/>
      <c r="S425" s="11"/>
      <c r="T425" s="11"/>
    </row>
    <row r="426" spans="4:20" x14ac:dyDescent="0.25">
      <c r="D426" s="5"/>
      <c r="E426" s="7"/>
      <c r="S426" s="11"/>
      <c r="T426" s="11"/>
    </row>
    <row r="427" spans="4:20" x14ac:dyDescent="0.25">
      <c r="D427" s="5"/>
      <c r="E427" s="7"/>
      <c r="S427" s="11"/>
      <c r="T427" s="11"/>
    </row>
    <row r="428" spans="4:20" x14ac:dyDescent="0.25">
      <c r="D428" s="5"/>
      <c r="E428" s="7"/>
      <c r="S428" s="11"/>
      <c r="T428" s="11"/>
    </row>
    <row r="429" spans="4:20" x14ac:dyDescent="0.25">
      <c r="D429" s="5"/>
      <c r="E429" s="7"/>
      <c r="S429" s="11"/>
      <c r="T429" s="11"/>
    </row>
    <row r="430" spans="4:20" x14ac:dyDescent="0.25">
      <c r="D430" s="5"/>
      <c r="E430" s="7"/>
      <c r="S430" s="11"/>
      <c r="T430" s="11"/>
    </row>
    <row r="431" spans="4:20" x14ac:dyDescent="0.25">
      <c r="D431" s="5"/>
      <c r="E431" s="7"/>
      <c r="S431" s="11"/>
      <c r="T431" s="11"/>
    </row>
    <row r="432" spans="4:20" x14ac:dyDescent="0.25">
      <c r="D432" s="5"/>
      <c r="E432" s="7"/>
      <c r="S432" s="11"/>
      <c r="T432" s="11"/>
    </row>
    <row r="433" spans="4:20" x14ac:dyDescent="0.25">
      <c r="D433" s="5"/>
      <c r="E433" s="7"/>
      <c r="S433" s="11"/>
      <c r="T433" s="11"/>
    </row>
    <row r="434" spans="4:20" x14ac:dyDescent="0.25">
      <c r="D434" s="5"/>
      <c r="E434" s="7"/>
      <c r="S434" s="11"/>
      <c r="T434" s="11"/>
    </row>
    <row r="435" spans="4:20" x14ac:dyDescent="0.25">
      <c r="D435" s="5"/>
      <c r="E435" s="7"/>
      <c r="S435" s="11"/>
      <c r="T435" s="11"/>
    </row>
    <row r="436" spans="4:20" x14ac:dyDescent="0.25">
      <c r="D436" s="5"/>
      <c r="E436" s="7"/>
      <c r="S436" s="11"/>
      <c r="T436" s="11"/>
    </row>
    <row r="437" spans="4:20" x14ac:dyDescent="0.25">
      <c r="D437" s="5"/>
      <c r="E437" s="7"/>
      <c r="S437" s="11"/>
      <c r="T437" s="11"/>
    </row>
    <row r="438" spans="4:20" x14ac:dyDescent="0.25">
      <c r="D438" s="5"/>
      <c r="E438" s="7"/>
      <c r="S438" s="11"/>
      <c r="T438" s="11"/>
    </row>
    <row r="439" spans="4:20" x14ac:dyDescent="0.25">
      <c r="D439" s="5"/>
      <c r="E439" s="7"/>
      <c r="S439" s="11"/>
      <c r="T439" s="11"/>
    </row>
    <row r="440" spans="4:20" x14ac:dyDescent="0.25">
      <c r="D440" s="5"/>
      <c r="E440" s="7"/>
      <c r="S440" s="11"/>
      <c r="T440" s="11"/>
    </row>
    <row r="441" spans="4:20" x14ac:dyDescent="0.25">
      <c r="D441" s="5"/>
      <c r="E441" s="7"/>
      <c r="S441" s="11"/>
      <c r="T441" s="11"/>
    </row>
    <row r="442" spans="4:20" x14ac:dyDescent="0.25">
      <c r="D442" s="5"/>
      <c r="E442" s="7"/>
      <c r="S442" s="11"/>
      <c r="T442" s="11"/>
    </row>
    <row r="443" spans="4:20" x14ac:dyDescent="0.25">
      <c r="D443" s="5"/>
      <c r="E443" s="7"/>
      <c r="S443" s="11"/>
      <c r="T443" s="11"/>
    </row>
    <row r="444" spans="4:20" x14ac:dyDescent="0.25">
      <c r="D444" s="5"/>
      <c r="E444" s="7"/>
      <c r="S444" s="11"/>
      <c r="T444" s="11"/>
    </row>
    <row r="445" spans="4:20" x14ac:dyDescent="0.25">
      <c r="D445" s="5"/>
      <c r="E445" s="7"/>
      <c r="S445" s="11"/>
      <c r="T445" s="11"/>
    </row>
    <row r="446" spans="4:20" x14ac:dyDescent="0.25">
      <c r="D446" s="5"/>
      <c r="E446" s="7"/>
      <c r="S446" s="11"/>
      <c r="T446" s="11"/>
    </row>
    <row r="447" spans="4:20" x14ac:dyDescent="0.25">
      <c r="D447" s="5"/>
      <c r="E447" s="7"/>
      <c r="S447" s="11"/>
      <c r="T447" s="11"/>
    </row>
    <row r="448" spans="4:20" x14ac:dyDescent="0.25">
      <c r="D448" s="5"/>
      <c r="E448" s="7"/>
      <c r="S448" s="11"/>
      <c r="T448" s="11"/>
    </row>
    <row r="449" spans="4:20" x14ac:dyDescent="0.25">
      <c r="D449" s="5"/>
      <c r="E449" s="7"/>
      <c r="S449" s="11"/>
      <c r="T449" s="11"/>
    </row>
    <row r="450" spans="4:20" x14ac:dyDescent="0.25">
      <c r="D450" s="5"/>
      <c r="E450" s="7"/>
      <c r="S450" s="11"/>
      <c r="T450" s="11"/>
    </row>
    <row r="451" spans="4:20" x14ac:dyDescent="0.25">
      <c r="D451" s="5"/>
      <c r="E451" s="7"/>
      <c r="S451" s="11"/>
      <c r="T451" s="11"/>
    </row>
    <row r="452" spans="4:20" x14ac:dyDescent="0.25">
      <c r="D452" s="5"/>
      <c r="E452" s="7"/>
      <c r="S452" s="11"/>
      <c r="T452" s="11"/>
    </row>
    <row r="453" spans="4:20" x14ac:dyDescent="0.25">
      <c r="D453" s="5"/>
      <c r="E453" s="7"/>
      <c r="S453" s="11"/>
      <c r="T453" s="11"/>
    </row>
    <row r="454" spans="4:20" x14ac:dyDescent="0.25">
      <c r="D454" s="5"/>
      <c r="E454" s="7"/>
      <c r="S454" s="11"/>
      <c r="T454" s="11"/>
    </row>
    <row r="455" spans="4:20" x14ac:dyDescent="0.25">
      <c r="D455" s="5"/>
      <c r="E455" s="7"/>
      <c r="S455" s="11"/>
      <c r="T455" s="11"/>
    </row>
    <row r="456" spans="4:20" x14ac:dyDescent="0.25">
      <c r="D456" s="5"/>
      <c r="E456" s="7"/>
      <c r="S456" s="11"/>
      <c r="T456" s="11"/>
    </row>
    <row r="457" spans="4:20" x14ac:dyDescent="0.25">
      <c r="D457" s="5"/>
      <c r="E457" s="7"/>
      <c r="S457" s="11"/>
      <c r="T457" s="11"/>
    </row>
    <row r="458" spans="4:20" x14ac:dyDescent="0.25">
      <c r="D458" s="5"/>
      <c r="E458" s="7"/>
      <c r="S458" s="11"/>
      <c r="T458" s="11"/>
    </row>
    <row r="459" spans="4:20" x14ac:dyDescent="0.25">
      <c r="D459" s="5"/>
      <c r="E459" s="7"/>
      <c r="S459" s="11"/>
      <c r="T459" s="11"/>
    </row>
    <row r="460" spans="4:20" x14ac:dyDescent="0.25">
      <c r="D460" s="5"/>
      <c r="E460" s="7"/>
      <c r="S460" s="11"/>
      <c r="T460" s="11"/>
    </row>
    <row r="461" spans="4:20" x14ac:dyDescent="0.25">
      <c r="D461" s="5"/>
      <c r="E461" s="7"/>
      <c r="S461" s="11"/>
      <c r="T461" s="11"/>
    </row>
    <row r="462" spans="4:20" x14ac:dyDescent="0.25">
      <c r="D462" s="5"/>
      <c r="E462" s="7"/>
      <c r="S462" s="11"/>
      <c r="T462" s="11"/>
    </row>
    <row r="463" spans="4:20" x14ac:dyDescent="0.25">
      <c r="D463" s="5"/>
      <c r="E463" s="7"/>
      <c r="S463" s="11"/>
      <c r="T463" s="11"/>
    </row>
    <row r="464" spans="4:20" x14ac:dyDescent="0.25">
      <c r="D464" s="5"/>
      <c r="E464" s="7"/>
      <c r="S464" s="11"/>
      <c r="T464" s="11"/>
    </row>
    <row r="465" spans="4:20" x14ac:dyDescent="0.25">
      <c r="D465" s="5"/>
      <c r="E465" s="7"/>
      <c r="S465" s="11"/>
      <c r="T465" s="11"/>
    </row>
    <row r="466" spans="4:20" x14ac:dyDescent="0.25">
      <c r="D466" s="5"/>
      <c r="E466" s="7"/>
      <c r="S466" s="11"/>
      <c r="T466" s="11"/>
    </row>
    <row r="467" spans="4:20" x14ac:dyDescent="0.25">
      <c r="D467" s="5"/>
      <c r="E467" s="7"/>
      <c r="S467" s="11"/>
      <c r="T467" s="11"/>
    </row>
    <row r="468" spans="4:20" x14ac:dyDescent="0.25">
      <c r="D468" s="5"/>
      <c r="E468" s="7"/>
      <c r="S468" s="11"/>
      <c r="T468" s="11"/>
    </row>
    <row r="469" spans="4:20" x14ac:dyDescent="0.25">
      <c r="D469" s="5"/>
      <c r="E469" s="7"/>
      <c r="S469" s="11"/>
      <c r="T469" s="11"/>
    </row>
    <row r="470" spans="4:20" x14ac:dyDescent="0.25">
      <c r="D470" s="5"/>
      <c r="E470" s="7"/>
      <c r="S470" s="11"/>
      <c r="T470" s="11"/>
    </row>
    <row r="471" spans="4:20" x14ac:dyDescent="0.25">
      <c r="D471" s="5"/>
      <c r="E471" s="7"/>
      <c r="S471" s="11"/>
      <c r="T471" s="11"/>
    </row>
    <row r="472" spans="4:20" x14ac:dyDescent="0.25">
      <c r="D472" s="5"/>
      <c r="E472" s="7"/>
      <c r="S472" s="11"/>
      <c r="T472" s="11"/>
    </row>
    <row r="473" spans="4:20" x14ac:dyDescent="0.25">
      <c r="D473" s="5"/>
      <c r="E473" s="7"/>
      <c r="S473" s="11"/>
      <c r="T473" s="11"/>
    </row>
    <row r="474" spans="4:20" x14ac:dyDescent="0.25">
      <c r="D474" s="5"/>
      <c r="E474" s="7"/>
      <c r="S474" s="11"/>
      <c r="T474" s="11"/>
    </row>
    <row r="475" spans="4:20" x14ac:dyDescent="0.25">
      <c r="D475" s="5"/>
      <c r="E475" s="7"/>
      <c r="S475" s="11"/>
      <c r="T475" s="11"/>
    </row>
    <row r="476" spans="4:20" x14ac:dyDescent="0.25">
      <c r="D476" s="5"/>
      <c r="E476" s="7"/>
      <c r="S476" s="11"/>
      <c r="T476" s="11"/>
    </row>
    <row r="477" spans="4:20" x14ac:dyDescent="0.25">
      <c r="D477" s="5"/>
      <c r="E477" s="7"/>
      <c r="S477" s="11"/>
      <c r="T477" s="11"/>
    </row>
    <row r="478" spans="4:20" x14ac:dyDescent="0.25">
      <c r="D478" s="5"/>
      <c r="E478" s="7"/>
      <c r="S478" s="11"/>
      <c r="T478" s="11"/>
    </row>
    <row r="479" spans="4:20" x14ac:dyDescent="0.25">
      <c r="D479" s="5"/>
      <c r="E479" s="7"/>
      <c r="S479" s="11"/>
      <c r="T479" s="11"/>
    </row>
    <row r="480" spans="4:20" x14ac:dyDescent="0.25">
      <c r="D480" s="5"/>
      <c r="E480" s="7"/>
      <c r="S480" s="11"/>
      <c r="T480" s="11"/>
    </row>
    <row r="481" spans="4:20" x14ac:dyDescent="0.25">
      <c r="D481" s="5"/>
      <c r="E481" s="7"/>
      <c r="S481" s="11"/>
      <c r="T481" s="11"/>
    </row>
    <row r="482" spans="4:20" x14ac:dyDescent="0.25">
      <c r="D482" s="5"/>
      <c r="E482" s="7"/>
      <c r="S482" s="11"/>
      <c r="T482" s="11"/>
    </row>
    <row r="483" spans="4:20" x14ac:dyDescent="0.25">
      <c r="D483" s="5"/>
      <c r="E483" s="7"/>
      <c r="S483" s="11"/>
      <c r="T483" s="11"/>
    </row>
    <row r="484" spans="4:20" x14ac:dyDescent="0.25">
      <c r="D484" s="5"/>
      <c r="E484" s="7"/>
      <c r="S484" s="11"/>
      <c r="T484" s="11"/>
    </row>
    <row r="485" spans="4:20" x14ac:dyDescent="0.25">
      <c r="D485" s="5"/>
      <c r="E485" s="7"/>
      <c r="S485" s="11"/>
      <c r="T485" s="11"/>
    </row>
    <row r="486" spans="4:20" x14ac:dyDescent="0.25">
      <c r="D486" s="5"/>
      <c r="E486" s="7"/>
      <c r="S486" s="11"/>
      <c r="T486" s="11"/>
    </row>
    <row r="487" spans="4:20" x14ac:dyDescent="0.25">
      <c r="D487" s="5"/>
      <c r="E487" s="7"/>
      <c r="S487" s="11"/>
      <c r="T487" s="11"/>
    </row>
    <row r="488" spans="4:20" x14ac:dyDescent="0.25">
      <c r="D488" s="5"/>
      <c r="E488" s="7"/>
      <c r="S488" s="11"/>
      <c r="T488" s="11"/>
    </row>
    <row r="489" spans="4:20" x14ac:dyDescent="0.25">
      <c r="D489" s="5"/>
      <c r="E489" s="7"/>
      <c r="S489" s="11"/>
      <c r="T489" s="11"/>
    </row>
    <row r="490" spans="4:20" x14ac:dyDescent="0.25">
      <c r="D490" s="5"/>
      <c r="E490" s="7"/>
      <c r="S490" s="11"/>
      <c r="T490" s="11"/>
    </row>
    <row r="491" spans="4:20" x14ac:dyDescent="0.25">
      <c r="D491" s="5"/>
      <c r="E491" s="7"/>
      <c r="S491" s="11"/>
      <c r="T491" s="11"/>
    </row>
    <row r="492" spans="4:20" x14ac:dyDescent="0.25">
      <c r="D492" s="5"/>
      <c r="E492" s="7"/>
      <c r="S492" s="11"/>
      <c r="T492" s="11"/>
    </row>
    <row r="493" spans="4:20" x14ac:dyDescent="0.25">
      <c r="D493" s="5"/>
      <c r="E493" s="7"/>
      <c r="S493" s="11"/>
      <c r="T493" s="11"/>
    </row>
    <row r="494" spans="4:20" x14ac:dyDescent="0.25">
      <c r="D494" s="5"/>
      <c r="E494" s="7"/>
      <c r="S494" s="11"/>
      <c r="T494" s="11"/>
    </row>
    <row r="495" spans="4:20" x14ac:dyDescent="0.25">
      <c r="D495" s="5"/>
      <c r="E495" s="7"/>
      <c r="S495" s="11"/>
      <c r="T495" s="11"/>
    </row>
    <row r="496" spans="4:20" x14ac:dyDescent="0.25">
      <c r="D496" s="5"/>
      <c r="E496" s="7"/>
      <c r="S496" s="11"/>
      <c r="T496" s="11"/>
    </row>
    <row r="497" spans="4:20" x14ac:dyDescent="0.25">
      <c r="D497" s="5"/>
      <c r="E497" s="7"/>
      <c r="S497" s="11"/>
      <c r="T497" s="11"/>
    </row>
    <row r="498" spans="4:20" x14ac:dyDescent="0.25">
      <c r="D498" s="5"/>
      <c r="E498" s="7"/>
      <c r="S498" s="11"/>
      <c r="T498" s="11"/>
    </row>
    <row r="499" spans="4:20" x14ac:dyDescent="0.25">
      <c r="D499" s="5"/>
      <c r="E499" s="7"/>
      <c r="S499" s="11"/>
      <c r="T499" s="11"/>
    </row>
    <row r="500" spans="4:20" x14ac:dyDescent="0.25">
      <c r="D500" s="5"/>
      <c r="E500" s="7"/>
      <c r="S500" s="11"/>
      <c r="T500" s="11"/>
    </row>
    <row r="501" spans="4:20" x14ac:dyDescent="0.25">
      <c r="D501" s="5"/>
      <c r="E501" s="7"/>
      <c r="S501" s="11"/>
      <c r="T501" s="11"/>
    </row>
    <row r="502" spans="4:20" x14ac:dyDescent="0.25">
      <c r="D502" s="5"/>
      <c r="E502" s="7"/>
      <c r="S502" s="11"/>
      <c r="T502" s="11"/>
    </row>
    <row r="503" spans="4:20" x14ac:dyDescent="0.25">
      <c r="D503" s="5"/>
      <c r="E503" s="7"/>
      <c r="S503" s="11"/>
      <c r="T503" s="11"/>
    </row>
    <row r="504" spans="4:20" x14ac:dyDescent="0.25">
      <c r="D504" s="5"/>
      <c r="E504" s="7"/>
      <c r="S504" s="11"/>
      <c r="T504" s="11"/>
    </row>
    <row r="505" spans="4:20" x14ac:dyDescent="0.25">
      <c r="D505" s="5"/>
      <c r="E505" s="7"/>
      <c r="S505" s="11"/>
      <c r="T505" s="11"/>
    </row>
    <row r="506" spans="4:20" x14ac:dyDescent="0.25">
      <c r="D506" s="5"/>
      <c r="E506" s="7"/>
      <c r="S506" s="11"/>
      <c r="T506" s="11"/>
    </row>
    <row r="507" spans="4:20" x14ac:dyDescent="0.25">
      <c r="D507" s="5"/>
      <c r="E507" s="7"/>
      <c r="S507" s="11"/>
      <c r="T507" s="11"/>
    </row>
    <row r="508" spans="4:20" x14ac:dyDescent="0.25">
      <c r="D508" s="5"/>
      <c r="E508" s="7"/>
      <c r="S508" s="11"/>
      <c r="T508" s="11"/>
    </row>
    <row r="509" spans="4:20" x14ac:dyDescent="0.25">
      <c r="D509" s="5"/>
      <c r="E509" s="7"/>
      <c r="S509" s="11"/>
      <c r="T509" s="11"/>
    </row>
    <row r="510" spans="4:20" x14ac:dyDescent="0.25">
      <c r="D510" s="5"/>
      <c r="E510" s="7"/>
      <c r="S510" s="11"/>
      <c r="T510" s="11"/>
    </row>
    <row r="511" spans="4:20" x14ac:dyDescent="0.25">
      <c r="D511" s="5"/>
      <c r="E511" s="7"/>
      <c r="S511" s="11"/>
      <c r="T511" s="11"/>
    </row>
    <row r="512" spans="4:20" x14ac:dyDescent="0.25">
      <c r="D512" s="5"/>
      <c r="E512" s="7"/>
      <c r="S512" s="11"/>
      <c r="T512" s="11"/>
    </row>
    <row r="513" spans="4:20" x14ac:dyDescent="0.25">
      <c r="D513" s="5"/>
      <c r="E513" s="7"/>
      <c r="S513" s="11"/>
      <c r="T513" s="11"/>
    </row>
    <row r="514" spans="4:20" x14ac:dyDescent="0.25">
      <c r="D514" s="5"/>
      <c r="E514" s="7"/>
      <c r="S514" s="11"/>
      <c r="T514" s="11"/>
    </row>
    <row r="515" spans="4:20" x14ac:dyDescent="0.25">
      <c r="D515" s="5"/>
      <c r="E515" s="7"/>
      <c r="S515" s="11"/>
      <c r="T515" s="11"/>
    </row>
    <row r="516" spans="4:20" x14ac:dyDescent="0.25">
      <c r="D516" s="5"/>
      <c r="E516" s="7"/>
      <c r="S516" s="11"/>
      <c r="T516" s="11"/>
    </row>
    <row r="517" spans="4:20" x14ac:dyDescent="0.25">
      <c r="D517" s="5"/>
      <c r="E517" s="7"/>
      <c r="S517" s="11"/>
      <c r="T517" s="11"/>
    </row>
    <row r="518" spans="4:20" x14ac:dyDescent="0.25">
      <c r="D518" s="5"/>
      <c r="E518" s="7"/>
      <c r="S518" s="11"/>
      <c r="T518" s="11"/>
    </row>
    <row r="519" spans="4:20" x14ac:dyDescent="0.25">
      <c r="D519" s="5"/>
      <c r="E519" s="7"/>
      <c r="S519" s="11"/>
      <c r="T519" s="11"/>
    </row>
    <row r="520" spans="4:20" x14ac:dyDescent="0.25">
      <c r="D520" s="5"/>
      <c r="E520" s="7"/>
      <c r="S520" s="11"/>
      <c r="T520" s="11"/>
    </row>
    <row r="521" spans="4:20" x14ac:dyDescent="0.25">
      <c r="D521" s="5"/>
      <c r="E521" s="7"/>
      <c r="S521" s="11"/>
      <c r="T521" s="11"/>
    </row>
    <row r="522" spans="4:20" x14ac:dyDescent="0.25">
      <c r="D522" s="5"/>
      <c r="E522" s="7"/>
      <c r="S522" s="11"/>
      <c r="T522" s="11"/>
    </row>
    <row r="523" spans="4:20" x14ac:dyDescent="0.25">
      <c r="D523" s="5"/>
      <c r="E523" s="7"/>
      <c r="S523" s="11"/>
      <c r="T523" s="11"/>
    </row>
    <row r="524" spans="4:20" x14ac:dyDescent="0.25">
      <c r="D524" s="5"/>
      <c r="E524" s="7"/>
      <c r="S524" s="11"/>
      <c r="T524" s="11"/>
    </row>
    <row r="525" spans="4:20" x14ac:dyDescent="0.25">
      <c r="D525" s="5"/>
      <c r="E525" s="7"/>
      <c r="S525" s="11"/>
      <c r="T525" s="11"/>
    </row>
    <row r="526" spans="4:20" x14ac:dyDescent="0.25">
      <c r="D526" s="5"/>
      <c r="E526" s="7"/>
      <c r="S526" s="11"/>
      <c r="T526" s="11"/>
    </row>
    <row r="527" spans="4:20" x14ac:dyDescent="0.25">
      <c r="D527" s="5"/>
      <c r="E527" s="7"/>
      <c r="S527" s="11"/>
      <c r="T527" s="11"/>
    </row>
    <row r="528" spans="4:20" x14ac:dyDescent="0.25">
      <c r="D528" s="5"/>
      <c r="E528" s="7"/>
      <c r="S528" s="11"/>
      <c r="T528" s="11"/>
    </row>
    <row r="529" spans="4:20" x14ac:dyDescent="0.25">
      <c r="D529" s="5"/>
      <c r="E529" s="7"/>
      <c r="S529" s="11"/>
      <c r="T529" s="11"/>
    </row>
    <row r="530" spans="4:20" x14ac:dyDescent="0.25">
      <c r="D530" s="5"/>
      <c r="E530" s="7"/>
      <c r="S530" s="11"/>
      <c r="T530" s="11"/>
    </row>
    <row r="531" spans="4:20" x14ac:dyDescent="0.25">
      <c r="D531" s="5"/>
      <c r="E531" s="7"/>
      <c r="S531" s="11"/>
      <c r="T531" s="11"/>
    </row>
    <row r="532" spans="4:20" x14ac:dyDescent="0.25">
      <c r="D532" s="5"/>
      <c r="E532" s="7"/>
      <c r="S532" s="11"/>
      <c r="T532" s="11"/>
    </row>
    <row r="533" spans="4:20" x14ac:dyDescent="0.25">
      <c r="D533" s="5"/>
      <c r="E533" s="7"/>
      <c r="S533" s="11"/>
      <c r="T533" s="11"/>
    </row>
    <row r="534" spans="4:20" x14ac:dyDescent="0.25">
      <c r="D534" s="5"/>
      <c r="E534" s="7"/>
      <c r="S534" s="11"/>
      <c r="T534" s="11"/>
    </row>
    <row r="535" spans="4:20" x14ac:dyDescent="0.25">
      <c r="D535" s="5"/>
      <c r="E535" s="7"/>
      <c r="S535" s="11"/>
      <c r="T535" s="11"/>
    </row>
    <row r="536" spans="4:20" x14ac:dyDescent="0.25">
      <c r="D536" s="5"/>
      <c r="E536" s="7"/>
      <c r="S536" s="11"/>
      <c r="T536" s="11"/>
    </row>
    <row r="537" spans="4:20" x14ac:dyDescent="0.25">
      <c r="D537" s="5"/>
      <c r="E537" s="7"/>
      <c r="S537" s="11"/>
      <c r="T537" s="11"/>
    </row>
    <row r="538" spans="4:20" x14ac:dyDescent="0.25">
      <c r="D538" s="5"/>
      <c r="E538" s="7"/>
      <c r="S538" s="11"/>
      <c r="T538" s="11"/>
    </row>
    <row r="539" spans="4:20" x14ac:dyDescent="0.25">
      <c r="D539" s="5"/>
      <c r="E539" s="7"/>
      <c r="S539" s="11"/>
      <c r="T539" s="11"/>
    </row>
    <row r="540" spans="4:20" x14ac:dyDescent="0.25">
      <c r="D540" s="5"/>
      <c r="E540" s="7"/>
      <c r="S540" s="11"/>
      <c r="T540" s="11"/>
    </row>
    <row r="541" spans="4:20" x14ac:dyDescent="0.25">
      <c r="D541" s="5"/>
      <c r="E541" s="7"/>
      <c r="S541" s="11"/>
      <c r="T541" s="11"/>
    </row>
    <row r="542" spans="4:20" x14ac:dyDescent="0.25">
      <c r="D542" s="5"/>
      <c r="E542" s="7"/>
      <c r="S542" s="11"/>
      <c r="T542" s="11"/>
    </row>
    <row r="543" spans="4:20" x14ac:dyDescent="0.25">
      <c r="D543" s="5"/>
      <c r="E543" s="7"/>
      <c r="S543" s="11"/>
      <c r="T543" s="11"/>
    </row>
    <row r="544" spans="4:20" x14ac:dyDescent="0.25">
      <c r="D544" s="5"/>
      <c r="E544" s="7"/>
      <c r="S544" s="11"/>
      <c r="T544" s="11"/>
    </row>
    <row r="545" spans="4:20" x14ac:dyDescent="0.25">
      <c r="D545" s="5"/>
      <c r="E545" s="7"/>
      <c r="S545" s="11"/>
      <c r="T545" s="11"/>
    </row>
    <row r="546" spans="4:20" x14ac:dyDescent="0.25">
      <c r="D546" s="5"/>
      <c r="E546" s="7"/>
      <c r="S546" s="11"/>
      <c r="T546" s="11"/>
    </row>
    <row r="547" spans="4:20" x14ac:dyDescent="0.25">
      <c r="D547" s="5"/>
      <c r="E547" s="7"/>
      <c r="S547" s="11"/>
      <c r="T547" s="11"/>
    </row>
    <row r="548" spans="4:20" x14ac:dyDescent="0.25">
      <c r="D548" s="5"/>
      <c r="E548" s="7"/>
      <c r="S548" s="11"/>
      <c r="T548" s="11"/>
    </row>
    <row r="549" spans="4:20" x14ac:dyDescent="0.25">
      <c r="D549" s="5"/>
      <c r="E549" s="7"/>
      <c r="S549" s="11"/>
      <c r="T549" s="11"/>
    </row>
    <row r="550" spans="4:20" x14ac:dyDescent="0.25">
      <c r="D550" s="5"/>
      <c r="E550" s="7"/>
      <c r="S550" s="11"/>
      <c r="T550" s="11"/>
    </row>
    <row r="551" spans="4:20" x14ac:dyDescent="0.25">
      <c r="D551" s="5"/>
      <c r="E551" s="7"/>
      <c r="S551" s="11"/>
      <c r="T551" s="11"/>
    </row>
    <row r="552" spans="4:20" x14ac:dyDescent="0.25">
      <c r="D552" s="5"/>
      <c r="E552" s="7"/>
      <c r="S552" s="11"/>
      <c r="T552" s="11"/>
    </row>
    <row r="553" spans="4:20" x14ac:dyDescent="0.25">
      <c r="D553" s="5"/>
      <c r="E553" s="7"/>
      <c r="S553" s="11"/>
      <c r="T553" s="11"/>
    </row>
    <row r="554" spans="4:20" x14ac:dyDescent="0.25">
      <c r="D554" s="5"/>
      <c r="E554" s="7"/>
      <c r="S554" s="11"/>
      <c r="T554" s="11"/>
    </row>
    <row r="555" spans="4:20" x14ac:dyDescent="0.25">
      <c r="D555" s="5"/>
      <c r="E555" s="7"/>
      <c r="S555" s="11"/>
      <c r="T555" s="11"/>
    </row>
    <row r="556" spans="4:20" x14ac:dyDescent="0.25">
      <c r="D556" s="5"/>
      <c r="E556" s="7"/>
      <c r="S556" s="11"/>
      <c r="T556" s="11"/>
    </row>
    <row r="557" spans="4:20" x14ac:dyDescent="0.25">
      <c r="D557" s="5"/>
      <c r="E557" s="7"/>
      <c r="S557" s="11"/>
      <c r="T557" s="11"/>
    </row>
    <row r="558" spans="4:20" x14ac:dyDescent="0.25">
      <c r="D558" s="5"/>
      <c r="E558" s="7"/>
      <c r="S558" s="11"/>
      <c r="T558" s="11"/>
    </row>
    <row r="559" spans="4:20" x14ac:dyDescent="0.25">
      <c r="D559" s="5"/>
      <c r="E559" s="7"/>
      <c r="S559" s="11"/>
      <c r="T559" s="11"/>
    </row>
    <row r="560" spans="4:20" x14ac:dyDescent="0.25">
      <c r="D560" s="5"/>
      <c r="E560" s="7"/>
      <c r="S560" s="11"/>
      <c r="T560" s="11"/>
    </row>
    <row r="561" spans="4:20" x14ac:dyDescent="0.25">
      <c r="D561" s="5"/>
      <c r="E561" s="7"/>
      <c r="S561" s="11"/>
      <c r="T561" s="11"/>
    </row>
    <row r="562" spans="4:20" x14ac:dyDescent="0.25">
      <c r="D562" s="5"/>
      <c r="E562" s="7"/>
      <c r="S562" s="11"/>
      <c r="T562" s="11"/>
    </row>
    <row r="563" spans="4:20" x14ac:dyDescent="0.25">
      <c r="D563" s="5"/>
      <c r="E563" s="7"/>
      <c r="S563" s="11"/>
      <c r="T563" s="11"/>
    </row>
    <row r="564" spans="4:20" x14ac:dyDescent="0.25">
      <c r="D564" s="5"/>
      <c r="E564" s="7"/>
      <c r="S564" s="11"/>
      <c r="T564" s="11"/>
    </row>
    <row r="565" spans="4:20" x14ac:dyDescent="0.25">
      <c r="D565" s="5"/>
      <c r="E565" s="7"/>
      <c r="S565" s="11"/>
      <c r="T565" s="11"/>
    </row>
    <row r="566" spans="4:20" x14ac:dyDescent="0.25">
      <c r="D566" s="5"/>
      <c r="E566" s="7"/>
      <c r="S566" s="11"/>
      <c r="T566" s="11"/>
    </row>
    <row r="567" spans="4:20" x14ac:dyDescent="0.25">
      <c r="D567" s="5"/>
      <c r="E567" s="7"/>
      <c r="S567" s="11"/>
      <c r="T567" s="11"/>
    </row>
    <row r="568" spans="4:20" x14ac:dyDescent="0.25">
      <c r="D568" s="5"/>
      <c r="E568" s="7"/>
      <c r="S568" s="11"/>
      <c r="T568" s="11"/>
    </row>
    <row r="569" spans="4:20" x14ac:dyDescent="0.25">
      <c r="D569" s="5"/>
      <c r="E569" s="7"/>
      <c r="S569" s="11"/>
      <c r="T569" s="11"/>
    </row>
    <row r="570" spans="4:20" x14ac:dyDescent="0.25">
      <c r="D570" s="5"/>
      <c r="E570" s="7"/>
      <c r="S570" s="11"/>
      <c r="T570" s="11"/>
    </row>
    <row r="571" spans="4:20" x14ac:dyDescent="0.25">
      <c r="D571" s="5"/>
      <c r="E571" s="7"/>
      <c r="S571" s="11"/>
      <c r="T571" s="11"/>
    </row>
    <row r="572" spans="4:20" x14ac:dyDescent="0.25">
      <c r="D572" s="5"/>
      <c r="E572" s="7"/>
      <c r="S572" s="11"/>
      <c r="T572" s="11"/>
    </row>
    <row r="573" spans="4:20" x14ac:dyDescent="0.25">
      <c r="D573" s="5"/>
      <c r="E573" s="7"/>
      <c r="S573" s="11"/>
      <c r="T573" s="11"/>
    </row>
    <row r="574" spans="4:20" x14ac:dyDescent="0.25">
      <c r="D574" s="5"/>
      <c r="E574" s="7"/>
      <c r="S574" s="11"/>
      <c r="T574" s="11"/>
    </row>
    <row r="575" spans="4:20" x14ac:dyDescent="0.25">
      <c r="D575" s="5"/>
      <c r="E575" s="7"/>
      <c r="S575" s="11"/>
      <c r="T575" s="11"/>
    </row>
    <row r="576" spans="4:20" x14ac:dyDescent="0.25">
      <c r="D576" s="5"/>
      <c r="E576" s="7"/>
      <c r="S576" s="11"/>
      <c r="T576" s="11"/>
    </row>
    <row r="577" spans="4:20" x14ac:dyDescent="0.25">
      <c r="D577" s="5"/>
      <c r="E577" s="7"/>
      <c r="S577" s="11"/>
      <c r="T577" s="11"/>
    </row>
    <row r="578" spans="4:20" x14ac:dyDescent="0.25">
      <c r="D578" s="5"/>
      <c r="E578" s="7"/>
      <c r="S578" s="11"/>
      <c r="T578" s="11"/>
    </row>
    <row r="579" spans="4:20" x14ac:dyDescent="0.25">
      <c r="D579" s="5"/>
      <c r="E579" s="7"/>
      <c r="S579" s="11"/>
      <c r="T579" s="11"/>
    </row>
    <row r="580" spans="4:20" x14ac:dyDescent="0.25">
      <c r="D580" s="5"/>
      <c r="E580" s="7"/>
      <c r="S580" s="11"/>
      <c r="T580" s="11"/>
    </row>
    <row r="581" spans="4:20" x14ac:dyDescent="0.25">
      <c r="D581" s="5"/>
      <c r="E581" s="7"/>
      <c r="S581" s="11"/>
      <c r="T581" s="11"/>
    </row>
    <row r="582" spans="4:20" x14ac:dyDescent="0.25">
      <c r="D582" s="5"/>
      <c r="E582" s="7"/>
      <c r="S582" s="11"/>
      <c r="T582" s="11"/>
    </row>
    <row r="583" spans="4:20" x14ac:dyDescent="0.25">
      <c r="D583" s="5"/>
      <c r="E583" s="7"/>
      <c r="S583" s="11"/>
      <c r="T583" s="11"/>
    </row>
    <row r="584" spans="4:20" x14ac:dyDescent="0.25">
      <c r="D584" s="5"/>
      <c r="E584" s="7"/>
      <c r="S584" s="11"/>
      <c r="T584" s="11"/>
    </row>
    <row r="585" spans="4:20" x14ac:dyDescent="0.25">
      <c r="D585" s="5"/>
      <c r="E585" s="7"/>
      <c r="S585" s="11"/>
      <c r="T585" s="11"/>
    </row>
    <row r="586" spans="4:20" x14ac:dyDescent="0.25">
      <c r="D586" s="5"/>
      <c r="E586" s="7"/>
      <c r="S586" s="11"/>
      <c r="T586" s="11"/>
    </row>
    <row r="587" spans="4:20" x14ac:dyDescent="0.25">
      <c r="D587" s="5"/>
      <c r="E587" s="7"/>
      <c r="S587" s="11"/>
      <c r="T587" s="11"/>
    </row>
    <row r="588" spans="4:20" x14ac:dyDescent="0.25">
      <c r="D588" s="5"/>
      <c r="E588" s="7"/>
      <c r="S588" s="11"/>
      <c r="T588" s="11"/>
    </row>
    <row r="589" spans="4:20" x14ac:dyDescent="0.25">
      <c r="D589" s="5"/>
      <c r="E589" s="7"/>
      <c r="S589" s="11"/>
      <c r="T589" s="11"/>
    </row>
    <row r="590" spans="4:20" x14ac:dyDescent="0.25">
      <c r="D590" s="5"/>
      <c r="E590" s="7"/>
      <c r="S590" s="11"/>
      <c r="T590" s="11"/>
    </row>
    <row r="591" spans="4:20" x14ac:dyDescent="0.25">
      <c r="D591" s="5"/>
      <c r="E591" s="7"/>
      <c r="S591" s="11"/>
      <c r="T591" s="11"/>
    </row>
    <row r="592" spans="4:20" x14ac:dyDescent="0.25">
      <c r="D592" s="5"/>
      <c r="E592" s="7"/>
      <c r="S592" s="11"/>
      <c r="T592" s="11"/>
    </row>
    <row r="593" spans="4:20" x14ac:dyDescent="0.25">
      <c r="D593" s="5"/>
      <c r="E593" s="7"/>
      <c r="S593" s="11"/>
      <c r="T593" s="11"/>
    </row>
    <row r="594" spans="4:20" x14ac:dyDescent="0.25">
      <c r="D594" s="5"/>
      <c r="E594" s="7"/>
      <c r="S594" s="11"/>
      <c r="T594" s="11"/>
    </row>
    <row r="595" spans="4:20" x14ac:dyDescent="0.25">
      <c r="D595" s="5"/>
      <c r="E595" s="7"/>
      <c r="S595" s="11"/>
      <c r="T595" s="11"/>
    </row>
    <row r="596" spans="4:20" x14ac:dyDescent="0.25">
      <c r="D596" s="5"/>
      <c r="E596" s="7"/>
      <c r="S596" s="11"/>
      <c r="T596" s="11"/>
    </row>
    <row r="597" spans="4:20" x14ac:dyDescent="0.25">
      <c r="D597" s="5"/>
      <c r="E597" s="7"/>
      <c r="S597" s="11"/>
      <c r="T597" s="11"/>
    </row>
    <row r="598" spans="4:20" x14ac:dyDescent="0.25">
      <c r="D598" s="5"/>
      <c r="E598" s="7"/>
      <c r="S598" s="11"/>
      <c r="T598" s="11"/>
    </row>
    <row r="599" spans="4:20" x14ac:dyDescent="0.25">
      <c r="D599" s="5"/>
      <c r="E599" s="7"/>
      <c r="S599" s="11"/>
      <c r="T599" s="11"/>
    </row>
    <row r="600" spans="4:20" x14ac:dyDescent="0.25">
      <c r="D600" s="5"/>
      <c r="E600" s="7"/>
      <c r="S600" s="11"/>
      <c r="T600" s="11"/>
    </row>
    <row r="601" spans="4:20" x14ac:dyDescent="0.25">
      <c r="D601" s="5"/>
      <c r="E601" s="7"/>
      <c r="S601" s="11"/>
      <c r="T601" s="11"/>
    </row>
    <row r="602" spans="4:20" x14ac:dyDescent="0.25">
      <c r="D602" s="5"/>
      <c r="E602" s="7"/>
      <c r="S602" s="11"/>
      <c r="T602" s="11"/>
    </row>
    <row r="603" spans="4:20" x14ac:dyDescent="0.25">
      <c r="D603" s="5"/>
      <c r="E603" s="7"/>
      <c r="S603" s="11"/>
      <c r="T603" s="11"/>
    </row>
    <row r="604" spans="4:20" x14ac:dyDescent="0.25">
      <c r="D604" s="5"/>
      <c r="E604" s="7"/>
      <c r="S604" s="11"/>
      <c r="T604" s="11"/>
    </row>
    <row r="605" spans="4:20" x14ac:dyDescent="0.25">
      <c r="D605" s="5"/>
      <c r="E605" s="7"/>
      <c r="S605" s="11"/>
      <c r="T605" s="11"/>
    </row>
    <row r="606" spans="4:20" x14ac:dyDescent="0.25">
      <c r="D606" s="5"/>
      <c r="E606" s="7"/>
      <c r="S606" s="11"/>
      <c r="T606" s="11"/>
    </row>
    <row r="607" spans="4:20" x14ac:dyDescent="0.25">
      <c r="D607" s="5"/>
      <c r="E607" s="7"/>
      <c r="S607" s="11"/>
      <c r="T607" s="11"/>
    </row>
    <row r="608" spans="4:20" x14ac:dyDescent="0.25">
      <c r="D608" s="5"/>
      <c r="E608" s="7"/>
      <c r="S608" s="11"/>
      <c r="T608" s="11"/>
    </row>
    <row r="609" spans="4:20" x14ac:dyDescent="0.25">
      <c r="D609" s="5"/>
      <c r="E609" s="7"/>
      <c r="S609" s="11"/>
      <c r="T609" s="11"/>
    </row>
    <row r="610" spans="4:20" x14ac:dyDescent="0.25">
      <c r="D610" s="5"/>
      <c r="E610" s="7"/>
      <c r="S610" s="11"/>
      <c r="T610" s="11"/>
    </row>
    <row r="611" spans="4:20" x14ac:dyDescent="0.25">
      <c r="D611" s="5"/>
      <c r="E611" s="7"/>
      <c r="S611" s="11"/>
      <c r="T611" s="11"/>
    </row>
    <row r="612" spans="4:20" x14ac:dyDescent="0.25">
      <c r="D612" s="5"/>
      <c r="E612" s="7"/>
      <c r="S612" s="11"/>
      <c r="T612" s="11"/>
    </row>
    <row r="613" spans="4:20" x14ac:dyDescent="0.25">
      <c r="D613" s="5"/>
      <c r="E613" s="7"/>
      <c r="S613" s="11"/>
      <c r="T613" s="11"/>
    </row>
    <row r="614" spans="4:20" x14ac:dyDescent="0.25">
      <c r="D614" s="5"/>
      <c r="E614" s="7"/>
      <c r="S614" s="11"/>
      <c r="T614" s="11"/>
    </row>
    <row r="615" spans="4:20" x14ac:dyDescent="0.25">
      <c r="D615" s="5"/>
      <c r="E615" s="7"/>
      <c r="S615" s="11"/>
      <c r="T615" s="11"/>
    </row>
    <row r="616" spans="4:20" x14ac:dyDescent="0.25">
      <c r="D616" s="5"/>
      <c r="E616" s="7"/>
      <c r="S616" s="11"/>
      <c r="T616" s="11"/>
    </row>
    <row r="617" spans="4:20" x14ac:dyDescent="0.25">
      <c r="D617" s="5"/>
      <c r="E617" s="7"/>
      <c r="S617" s="11"/>
      <c r="T617" s="11"/>
    </row>
    <row r="618" spans="4:20" x14ac:dyDescent="0.25">
      <c r="D618" s="5"/>
      <c r="E618" s="7"/>
      <c r="S618" s="11"/>
      <c r="T618" s="11"/>
    </row>
    <row r="619" spans="4:20" x14ac:dyDescent="0.25">
      <c r="D619" s="5"/>
      <c r="E619" s="7"/>
      <c r="S619" s="11"/>
      <c r="T619" s="11"/>
    </row>
    <row r="620" spans="4:20" x14ac:dyDescent="0.25">
      <c r="D620" s="5"/>
      <c r="E620" s="7"/>
      <c r="S620" s="11"/>
      <c r="T620" s="11"/>
    </row>
    <row r="621" spans="4:20" x14ac:dyDescent="0.25">
      <c r="D621" s="5"/>
      <c r="E621" s="7"/>
      <c r="S621" s="11"/>
      <c r="T621" s="11"/>
    </row>
    <row r="622" spans="4:20" x14ac:dyDescent="0.25">
      <c r="D622" s="5"/>
      <c r="E622" s="7"/>
      <c r="S622" s="11"/>
      <c r="T622" s="11"/>
    </row>
    <row r="623" spans="4:20" x14ac:dyDescent="0.25">
      <c r="D623" s="5"/>
      <c r="E623" s="7"/>
      <c r="S623" s="11"/>
      <c r="T623" s="11"/>
    </row>
    <row r="624" spans="4:20" x14ac:dyDescent="0.25">
      <c r="D624" s="5"/>
      <c r="E624" s="7"/>
      <c r="S624" s="11"/>
      <c r="T624" s="11"/>
    </row>
    <row r="625" spans="4:20" x14ac:dyDescent="0.25">
      <c r="D625" s="5"/>
      <c r="E625" s="7"/>
      <c r="S625" s="11"/>
      <c r="T625" s="11"/>
    </row>
    <row r="626" spans="4:20" x14ac:dyDescent="0.25">
      <c r="D626" s="5"/>
      <c r="E626" s="7"/>
      <c r="S626" s="11"/>
      <c r="T626" s="11"/>
    </row>
    <row r="627" spans="4:20" x14ac:dyDescent="0.25">
      <c r="D627" s="5"/>
      <c r="E627" s="7"/>
      <c r="S627" s="11"/>
      <c r="T627" s="11"/>
    </row>
    <row r="628" spans="4:20" x14ac:dyDescent="0.25">
      <c r="D628" s="5"/>
      <c r="E628" s="7"/>
      <c r="S628" s="11"/>
      <c r="T628" s="11"/>
    </row>
    <row r="629" spans="4:20" x14ac:dyDescent="0.25">
      <c r="D629" s="5"/>
      <c r="E629" s="7"/>
      <c r="S629" s="11"/>
      <c r="T629" s="11"/>
    </row>
    <row r="630" spans="4:20" x14ac:dyDescent="0.25">
      <c r="D630" s="5"/>
      <c r="E630" s="7"/>
      <c r="S630" s="11"/>
      <c r="T630" s="11"/>
    </row>
    <row r="631" spans="4:20" x14ac:dyDescent="0.25">
      <c r="D631" s="5"/>
      <c r="E631" s="7"/>
      <c r="S631" s="11"/>
      <c r="T631" s="11"/>
    </row>
    <row r="632" spans="4:20" x14ac:dyDescent="0.25">
      <c r="D632" s="5"/>
      <c r="E632" s="7"/>
      <c r="S632" s="11"/>
      <c r="T632" s="11"/>
    </row>
    <row r="633" spans="4:20" x14ac:dyDescent="0.25">
      <c r="D633" s="5"/>
      <c r="E633" s="7"/>
      <c r="S633" s="11"/>
      <c r="T633" s="11"/>
    </row>
    <row r="634" spans="4:20" x14ac:dyDescent="0.25">
      <c r="D634" s="5"/>
      <c r="E634" s="7"/>
      <c r="S634" s="11"/>
      <c r="T634" s="11"/>
    </row>
    <row r="635" spans="4:20" x14ac:dyDescent="0.25">
      <c r="D635" s="5"/>
      <c r="E635" s="7"/>
      <c r="S635" s="11"/>
      <c r="T635" s="11"/>
    </row>
    <row r="636" spans="4:20" x14ac:dyDescent="0.25">
      <c r="D636" s="5"/>
      <c r="E636" s="7"/>
      <c r="S636" s="11"/>
      <c r="T636" s="11"/>
    </row>
    <row r="637" spans="4:20" x14ac:dyDescent="0.25">
      <c r="D637" s="5"/>
      <c r="E637" s="7"/>
      <c r="S637" s="11"/>
      <c r="T637" s="11"/>
    </row>
    <row r="638" spans="4:20" x14ac:dyDescent="0.25">
      <c r="D638" s="5"/>
      <c r="E638" s="7"/>
      <c r="S638" s="11"/>
      <c r="T638" s="11"/>
    </row>
    <row r="639" spans="4:20" x14ac:dyDescent="0.25">
      <c r="D639" s="5"/>
      <c r="E639" s="7"/>
      <c r="S639" s="11"/>
      <c r="T639" s="11"/>
    </row>
    <row r="640" spans="4:20" x14ac:dyDescent="0.25">
      <c r="D640" s="5"/>
      <c r="E640" s="7"/>
      <c r="S640" s="11"/>
      <c r="T640" s="11"/>
    </row>
    <row r="641" spans="4:20" x14ac:dyDescent="0.25">
      <c r="D641" s="5"/>
      <c r="E641" s="7"/>
      <c r="S641" s="11"/>
      <c r="T641" s="11"/>
    </row>
    <row r="642" spans="4:20" x14ac:dyDescent="0.25">
      <c r="D642" s="5"/>
      <c r="E642" s="7"/>
      <c r="S642" s="11"/>
      <c r="T642" s="11"/>
    </row>
    <row r="643" spans="4:20" x14ac:dyDescent="0.25">
      <c r="D643" s="5"/>
      <c r="E643" s="7"/>
      <c r="S643" s="11"/>
      <c r="T643" s="11"/>
    </row>
    <row r="644" spans="4:20" x14ac:dyDescent="0.25">
      <c r="D644" s="5"/>
      <c r="E644" s="7"/>
      <c r="S644" s="11"/>
      <c r="T644" s="11"/>
    </row>
    <row r="645" spans="4:20" x14ac:dyDescent="0.25">
      <c r="D645" s="5"/>
      <c r="E645" s="7"/>
      <c r="S645" s="11"/>
      <c r="T645" s="11"/>
    </row>
    <row r="646" spans="4:20" x14ac:dyDescent="0.25">
      <c r="D646" s="5"/>
      <c r="E646" s="7"/>
      <c r="S646" s="11"/>
      <c r="T646" s="11"/>
    </row>
    <row r="647" spans="4:20" x14ac:dyDescent="0.25">
      <c r="D647" s="5"/>
      <c r="E647" s="7"/>
      <c r="S647" s="11"/>
      <c r="T647" s="11"/>
    </row>
    <row r="648" spans="4:20" x14ac:dyDescent="0.25">
      <c r="D648" s="5"/>
      <c r="E648" s="7"/>
      <c r="S648" s="11"/>
      <c r="T648" s="11"/>
    </row>
    <row r="649" spans="4:20" x14ac:dyDescent="0.25">
      <c r="D649" s="5"/>
      <c r="E649" s="7"/>
      <c r="S649" s="11"/>
      <c r="T649" s="11"/>
    </row>
    <row r="650" spans="4:20" x14ac:dyDescent="0.25">
      <c r="D650" s="5"/>
      <c r="E650" s="7"/>
      <c r="S650" s="11"/>
      <c r="T650" s="11"/>
    </row>
    <row r="651" spans="4:20" x14ac:dyDescent="0.25">
      <c r="D651" s="5"/>
      <c r="E651" s="7"/>
      <c r="S651" s="11"/>
      <c r="T651" s="11"/>
    </row>
    <row r="652" spans="4:20" x14ac:dyDescent="0.25">
      <c r="D652" s="5"/>
      <c r="E652" s="7"/>
      <c r="S652" s="11"/>
      <c r="T652" s="11"/>
    </row>
    <row r="653" spans="4:20" x14ac:dyDescent="0.25">
      <c r="D653" s="5"/>
      <c r="E653" s="7"/>
      <c r="S653" s="11"/>
      <c r="T653" s="11"/>
    </row>
    <row r="654" spans="4:20" x14ac:dyDescent="0.25">
      <c r="D654" s="5"/>
      <c r="E654" s="7"/>
      <c r="S654" s="11"/>
      <c r="T654" s="11"/>
    </row>
    <row r="655" spans="4:20" x14ac:dyDescent="0.25">
      <c r="D655" s="5"/>
      <c r="E655" s="7"/>
      <c r="S655" s="11"/>
      <c r="T655" s="11"/>
    </row>
    <row r="656" spans="4:20" x14ac:dyDescent="0.25">
      <c r="D656" s="5"/>
      <c r="E656" s="7"/>
      <c r="S656" s="11"/>
      <c r="T656" s="11"/>
    </row>
    <row r="657" spans="4:20" x14ac:dyDescent="0.25">
      <c r="D657" s="5"/>
      <c r="E657" s="7"/>
      <c r="S657" s="11"/>
      <c r="T657" s="11"/>
    </row>
    <row r="658" spans="4:20" x14ac:dyDescent="0.25">
      <c r="D658" s="5"/>
      <c r="E658" s="7"/>
      <c r="S658" s="11"/>
      <c r="T658" s="11"/>
    </row>
    <row r="659" spans="4:20" x14ac:dyDescent="0.25">
      <c r="D659" s="5"/>
      <c r="E659" s="7"/>
      <c r="S659" s="11"/>
      <c r="T659" s="11"/>
    </row>
    <row r="660" spans="4:20" x14ac:dyDescent="0.25">
      <c r="D660" s="5"/>
      <c r="E660" s="7"/>
      <c r="S660" s="11"/>
      <c r="T660" s="11"/>
    </row>
    <row r="661" spans="4:20" x14ac:dyDescent="0.25">
      <c r="D661" s="5"/>
      <c r="E661" s="7"/>
      <c r="S661" s="11"/>
      <c r="T661" s="11"/>
    </row>
    <row r="662" spans="4:20" x14ac:dyDescent="0.25">
      <c r="D662" s="5"/>
      <c r="E662" s="7"/>
      <c r="S662" s="11"/>
      <c r="T662" s="11"/>
    </row>
    <row r="663" spans="4:20" x14ac:dyDescent="0.25">
      <c r="D663" s="5"/>
      <c r="E663" s="7"/>
      <c r="S663" s="11"/>
      <c r="T663" s="11"/>
    </row>
    <row r="664" spans="4:20" x14ac:dyDescent="0.25">
      <c r="D664" s="5"/>
      <c r="E664" s="7"/>
      <c r="S664" s="11"/>
      <c r="T664" s="11"/>
    </row>
    <row r="665" spans="4:20" x14ac:dyDescent="0.25">
      <c r="D665" s="5"/>
      <c r="E665" s="7"/>
      <c r="S665" s="11"/>
      <c r="T665" s="11"/>
    </row>
    <row r="666" spans="4:20" x14ac:dyDescent="0.25">
      <c r="D666" s="5"/>
      <c r="E666" s="7"/>
      <c r="S666" s="11"/>
      <c r="T666" s="11"/>
    </row>
    <row r="667" spans="4:20" x14ac:dyDescent="0.25">
      <c r="D667" s="5"/>
      <c r="E667" s="7"/>
      <c r="S667" s="11"/>
      <c r="T667" s="11"/>
    </row>
    <row r="668" spans="4:20" x14ac:dyDescent="0.25">
      <c r="D668" s="5"/>
      <c r="E668" s="7"/>
      <c r="S668" s="11"/>
      <c r="T668" s="11"/>
    </row>
    <row r="669" spans="4:20" x14ac:dyDescent="0.25">
      <c r="D669" s="5"/>
      <c r="E669" s="7"/>
      <c r="S669" s="11"/>
      <c r="T669" s="11"/>
    </row>
    <row r="670" spans="4:20" x14ac:dyDescent="0.25">
      <c r="D670" s="5"/>
      <c r="E670" s="7"/>
      <c r="S670" s="11"/>
      <c r="T670" s="11"/>
    </row>
    <row r="671" spans="4:20" x14ac:dyDescent="0.25">
      <c r="D671" s="5"/>
      <c r="E671" s="7"/>
      <c r="S671" s="11"/>
      <c r="T671" s="11"/>
    </row>
    <row r="672" spans="4:20" x14ac:dyDescent="0.25">
      <c r="D672" s="5"/>
      <c r="E672" s="7"/>
      <c r="S672" s="11"/>
      <c r="T672" s="11"/>
    </row>
    <row r="673" spans="4:20" x14ac:dyDescent="0.25">
      <c r="D673" s="5"/>
      <c r="E673" s="7"/>
      <c r="S673" s="11"/>
      <c r="T673" s="11"/>
    </row>
    <row r="674" spans="4:20" x14ac:dyDescent="0.25">
      <c r="D674" s="5"/>
      <c r="E674" s="7"/>
      <c r="S674" s="11"/>
      <c r="T674" s="11"/>
    </row>
    <row r="675" spans="4:20" x14ac:dyDescent="0.25">
      <c r="D675" s="5"/>
      <c r="E675" s="7"/>
      <c r="S675" s="11"/>
      <c r="T675" s="11"/>
    </row>
    <row r="676" spans="4:20" x14ac:dyDescent="0.25">
      <c r="D676" s="5"/>
      <c r="E676" s="7"/>
      <c r="S676" s="11"/>
      <c r="T676" s="11"/>
    </row>
    <row r="677" spans="4:20" x14ac:dyDescent="0.25">
      <c r="D677" s="5"/>
      <c r="E677" s="7"/>
      <c r="S677" s="11"/>
      <c r="T677" s="11"/>
    </row>
    <row r="678" spans="4:20" x14ac:dyDescent="0.25">
      <c r="D678" s="5"/>
      <c r="E678" s="7"/>
      <c r="S678" s="11"/>
      <c r="T678" s="11"/>
    </row>
    <row r="679" spans="4:20" x14ac:dyDescent="0.25">
      <c r="D679" s="5"/>
      <c r="E679" s="7"/>
      <c r="S679" s="11"/>
      <c r="T679" s="11"/>
    </row>
    <row r="680" spans="4:20" x14ac:dyDescent="0.25">
      <c r="D680" s="5"/>
      <c r="E680" s="7"/>
      <c r="S680" s="11"/>
      <c r="T680" s="11"/>
    </row>
    <row r="681" spans="4:20" x14ac:dyDescent="0.25">
      <c r="D681" s="5"/>
      <c r="E681" s="7"/>
      <c r="S681" s="11"/>
      <c r="T681" s="11"/>
    </row>
    <row r="682" spans="4:20" x14ac:dyDescent="0.25">
      <c r="D682" s="5"/>
      <c r="E682" s="7"/>
      <c r="S682" s="11"/>
      <c r="T682" s="11"/>
    </row>
    <row r="683" spans="4:20" x14ac:dyDescent="0.25">
      <c r="D683" s="5"/>
      <c r="E683" s="7"/>
      <c r="S683" s="11"/>
      <c r="T683" s="11"/>
    </row>
    <row r="684" spans="4:20" x14ac:dyDescent="0.25">
      <c r="D684" s="5"/>
      <c r="E684" s="7"/>
      <c r="S684" s="11"/>
      <c r="T684" s="11"/>
    </row>
    <row r="685" spans="4:20" x14ac:dyDescent="0.25">
      <c r="D685" s="5"/>
      <c r="E685" s="7"/>
      <c r="S685" s="11"/>
      <c r="T685" s="11"/>
    </row>
    <row r="686" spans="4:20" x14ac:dyDescent="0.25">
      <c r="D686" s="5"/>
      <c r="E686" s="7"/>
      <c r="S686" s="11"/>
      <c r="T686" s="11"/>
    </row>
    <row r="687" spans="4:20" x14ac:dyDescent="0.25">
      <c r="D687" s="5"/>
      <c r="E687" s="7"/>
      <c r="S687" s="11"/>
      <c r="T687" s="11"/>
    </row>
    <row r="688" spans="4:20" x14ac:dyDescent="0.25">
      <c r="D688" s="5"/>
      <c r="E688" s="7"/>
      <c r="S688" s="11"/>
      <c r="T688" s="11"/>
    </row>
    <row r="689" spans="4:20" x14ac:dyDescent="0.25">
      <c r="D689" s="5"/>
      <c r="E689" s="7"/>
      <c r="S689" s="11"/>
      <c r="T689" s="11"/>
    </row>
    <row r="690" spans="4:20" x14ac:dyDescent="0.25">
      <c r="D690" s="5"/>
      <c r="E690" s="7"/>
      <c r="S690" s="11"/>
      <c r="T690" s="11"/>
    </row>
    <row r="691" spans="4:20" x14ac:dyDescent="0.25">
      <c r="D691" s="5"/>
      <c r="E691" s="7"/>
      <c r="S691" s="11"/>
      <c r="T691" s="11"/>
    </row>
    <row r="692" spans="4:20" x14ac:dyDescent="0.25">
      <c r="D692" s="5"/>
      <c r="E692" s="7"/>
      <c r="S692" s="11"/>
      <c r="T692" s="11"/>
    </row>
    <row r="693" spans="4:20" x14ac:dyDescent="0.25">
      <c r="D693" s="5"/>
      <c r="E693" s="7"/>
      <c r="S693" s="11"/>
      <c r="T693" s="11"/>
    </row>
    <row r="694" spans="4:20" x14ac:dyDescent="0.25">
      <c r="D694" s="5"/>
      <c r="E694" s="7"/>
      <c r="S694" s="11"/>
      <c r="T694" s="11"/>
    </row>
    <row r="695" spans="4:20" x14ac:dyDescent="0.25">
      <c r="D695" s="5"/>
      <c r="E695" s="7"/>
      <c r="S695" s="11"/>
      <c r="T695" s="11"/>
    </row>
    <row r="696" spans="4:20" x14ac:dyDescent="0.25">
      <c r="D696" s="5"/>
      <c r="E696" s="7"/>
      <c r="S696" s="11"/>
      <c r="T696" s="11"/>
    </row>
    <row r="697" spans="4:20" x14ac:dyDescent="0.25">
      <c r="D697" s="5"/>
      <c r="E697" s="7"/>
      <c r="S697" s="11"/>
      <c r="T697" s="11"/>
    </row>
    <row r="698" spans="4:20" x14ac:dyDescent="0.25">
      <c r="D698" s="5"/>
      <c r="E698" s="7"/>
      <c r="S698" s="11"/>
      <c r="T698" s="11"/>
    </row>
    <row r="699" spans="4:20" x14ac:dyDescent="0.25">
      <c r="D699" s="5"/>
      <c r="E699" s="7"/>
      <c r="S699" s="11"/>
      <c r="T699" s="11"/>
    </row>
    <row r="700" spans="4:20" x14ac:dyDescent="0.25">
      <c r="D700" s="5"/>
      <c r="E700" s="7"/>
      <c r="S700" s="11"/>
      <c r="T700" s="11"/>
    </row>
    <row r="701" spans="4:20" x14ac:dyDescent="0.25">
      <c r="D701" s="5"/>
      <c r="E701" s="7"/>
      <c r="S701" s="11"/>
      <c r="T701" s="11"/>
    </row>
    <row r="702" spans="4:20" x14ac:dyDescent="0.25">
      <c r="D702" s="5"/>
      <c r="E702" s="7"/>
      <c r="S702" s="11"/>
      <c r="T702" s="11"/>
    </row>
    <row r="703" spans="4:20" x14ac:dyDescent="0.25">
      <c r="D703" s="5"/>
      <c r="E703" s="7"/>
      <c r="S703" s="11"/>
      <c r="T703" s="11"/>
    </row>
    <row r="704" spans="4:20" x14ac:dyDescent="0.25">
      <c r="D704" s="5"/>
      <c r="E704" s="7"/>
      <c r="S704" s="11"/>
      <c r="T704" s="11"/>
    </row>
    <row r="705" spans="4:20" x14ac:dyDescent="0.25">
      <c r="D705" s="5"/>
      <c r="E705" s="7"/>
      <c r="S705" s="11"/>
      <c r="T705" s="11"/>
    </row>
    <row r="706" spans="4:20" x14ac:dyDescent="0.25">
      <c r="D706" s="5"/>
      <c r="E706" s="7"/>
      <c r="S706" s="11"/>
      <c r="T706" s="11"/>
    </row>
    <row r="707" spans="4:20" x14ac:dyDescent="0.25">
      <c r="D707" s="5"/>
      <c r="E707" s="7"/>
      <c r="S707" s="11"/>
      <c r="T707" s="11"/>
    </row>
    <row r="708" spans="4:20" x14ac:dyDescent="0.25">
      <c r="D708" s="5"/>
      <c r="E708" s="7"/>
      <c r="S708" s="11"/>
      <c r="T708" s="11"/>
    </row>
    <row r="709" spans="4:20" x14ac:dyDescent="0.25">
      <c r="D709" s="5"/>
      <c r="E709" s="7"/>
      <c r="S709" s="11"/>
      <c r="T709" s="11"/>
    </row>
    <row r="710" spans="4:20" x14ac:dyDescent="0.25">
      <c r="D710" s="5"/>
      <c r="E710" s="7"/>
      <c r="S710" s="11"/>
      <c r="T710" s="11"/>
    </row>
    <row r="711" spans="4:20" x14ac:dyDescent="0.25">
      <c r="D711" s="5"/>
      <c r="E711" s="7"/>
      <c r="S711" s="11"/>
      <c r="T711" s="11"/>
    </row>
    <row r="712" spans="4:20" x14ac:dyDescent="0.25">
      <c r="D712" s="5"/>
      <c r="E712" s="7"/>
      <c r="S712" s="11"/>
      <c r="T712" s="11"/>
    </row>
    <row r="713" spans="4:20" x14ac:dyDescent="0.25">
      <c r="D713" s="5"/>
      <c r="E713" s="7"/>
      <c r="S713" s="11"/>
      <c r="T713" s="11"/>
    </row>
    <row r="714" spans="4:20" x14ac:dyDescent="0.25">
      <c r="D714" s="5"/>
      <c r="E714" s="7"/>
      <c r="S714" s="11"/>
      <c r="T714" s="11"/>
    </row>
    <row r="715" spans="4:20" x14ac:dyDescent="0.25">
      <c r="D715" s="5"/>
      <c r="E715" s="7"/>
      <c r="S715" s="11"/>
      <c r="T715" s="11"/>
    </row>
    <row r="716" spans="4:20" x14ac:dyDescent="0.25">
      <c r="D716" s="5"/>
      <c r="E716" s="7"/>
      <c r="S716" s="11"/>
      <c r="T716" s="11"/>
    </row>
    <row r="717" spans="4:20" x14ac:dyDescent="0.25">
      <c r="D717" s="5"/>
      <c r="E717" s="7"/>
      <c r="S717" s="11"/>
      <c r="T717" s="11"/>
    </row>
    <row r="718" spans="4:20" x14ac:dyDescent="0.25">
      <c r="D718" s="5"/>
      <c r="E718" s="7"/>
      <c r="S718" s="11"/>
      <c r="T718" s="11"/>
    </row>
    <row r="719" spans="4:20" x14ac:dyDescent="0.25">
      <c r="D719" s="5"/>
      <c r="E719" s="7"/>
      <c r="S719" s="11"/>
      <c r="T719" s="11"/>
    </row>
    <row r="720" spans="4:20" x14ac:dyDescent="0.25">
      <c r="D720" s="5"/>
      <c r="E720" s="7"/>
      <c r="S720" s="11"/>
      <c r="T720" s="11"/>
    </row>
    <row r="721" spans="4:20" x14ac:dyDescent="0.25">
      <c r="D721" s="5"/>
      <c r="E721" s="7"/>
      <c r="S721" s="11"/>
      <c r="T721" s="11"/>
    </row>
    <row r="722" spans="4:20" x14ac:dyDescent="0.25">
      <c r="D722" s="5"/>
      <c r="E722" s="7"/>
      <c r="S722" s="11"/>
      <c r="T722" s="11"/>
    </row>
    <row r="723" spans="4:20" x14ac:dyDescent="0.25">
      <c r="D723" s="5"/>
      <c r="E723" s="7"/>
      <c r="S723" s="11"/>
      <c r="T723" s="11"/>
    </row>
    <row r="724" spans="4:20" x14ac:dyDescent="0.25">
      <c r="D724" s="5"/>
      <c r="E724" s="7"/>
      <c r="S724" s="11"/>
      <c r="T724" s="11"/>
    </row>
    <row r="725" spans="4:20" x14ac:dyDescent="0.25">
      <c r="D725" s="5"/>
      <c r="E725" s="7"/>
      <c r="S725" s="11"/>
      <c r="T725" s="11"/>
    </row>
    <row r="726" spans="4:20" x14ac:dyDescent="0.25">
      <c r="D726" s="5"/>
      <c r="E726" s="7"/>
      <c r="S726" s="11"/>
      <c r="T726" s="11"/>
    </row>
    <row r="727" spans="4:20" x14ac:dyDescent="0.25">
      <c r="D727" s="5"/>
      <c r="E727" s="7"/>
      <c r="S727" s="11"/>
      <c r="T727" s="11"/>
    </row>
    <row r="728" spans="4:20" x14ac:dyDescent="0.25">
      <c r="D728" s="5"/>
      <c r="E728" s="7"/>
      <c r="S728" s="11"/>
      <c r="T728" s="11"/>
    </row>
    <row r="729" spans="4:20" x14ac:dyDescent="0.25">
      <c r="D729" s="5"/>
      <c r="E729" s="7"/>
      <c r="S729" s="11"/>
      <c r="T729" s="11"/>
    </row>
    <row r="730" spans="4:20" x14ac:dyDescent="0.25">
      <c r="D730" s="5"/>
      <c r="E730" s="7"/>
      <c r="S730" s="11"/>
      <c r="T730" s="11"/>
    </row>
    <row r="731" spans="4:20" x14ac:dyDescent="0.25">
      <c r="D731" s="5"/>
      <c r="E731" s="7"/>
      <c r="S731" s="11"/>
      <c r="T731" s="11"/>
    </row>
    <row r="732" spans="4:20" x14ac:dyDescent="0.25">
      <c r="D732" s="5"/>
      <c r="E732" s="7"/>
      <c r="S732" s="11"/>
      <c r="T732" s="11"/>
    </row>
    <row r="733" spans="4:20" x14ac:dyDescent="0.25">
      <c r="D733" s="5"/>
      <c r="E733" s="7"/>
      <c r="S733" s="11"/>
      <c r="T733" s="11"/>
    </row>
    <row r="734" spans="4:20" x14ac:dyDescent="0.25">
      <c r="D734" s="5"/>
      <c r="E734" s="7"/>
      <c r="S734" s="11"/>
      <c r="T734" s="11"/>
    </row>
    <row r="735" spans="4:20" x14ac:dyDescent="0.25">
      <c r="D735" s="5"/>
      <c r="E735" s="7"/>
      <c r="S735" s="11"/>
      <c r="T735" s="11"/>
    </row>
    <row r="736" spans="4:20" x14ac:dyDescent="0.25">
      <c r="D736" s="5"/>
      <c r="E736" s="7"/>
      <c r="S736" s="11"/>
      <c r="T736" s="11"/>
    </row>
    <row r="737" spans="4:20" x14ac:dyDescent="0.25">
      <c r="D737" s="5"/>
      <c r="E737" s="7"/>
      <c r="S737" s="11"/>
      <c r="T737" s="11"/>
    </row>
    <row r="738" spans="4:20" x14ac:dyDescent="0.25">
      <c r="D738" s="5"/>
      <c r="E738" s="7"/>
      <c r="S738" s="11"/>
      <c r="T738" s="11"/>
    </row>
    <row r="739" spans="4:20" x14ac:dyDescent="0.25">
      <c r="D739" s="5"/>
      <c r="E739" s="7"/>
      <c r="S739" s="11"/>
      <c r="T739" s="11"/>
    </row>
    <row r="740" spans="4:20" x14ac:dyDescent="0.25">
      <c r="D740" s="5"/>
      <c r="E740" s="7"/>
      <c r="S740" s="11"/>
      <c r="T740" s="11"/>
    </row>
    <row r="741" spans="4:20" x14ac:dyDescent="0.25">
      <c r="D741" s="5"/>
      <c r="E741" s="7"/>
      <c r="S741" s="11"/>
      <c r="T741" s="11"/>
    </row>
    <row r="742" spans="4:20" x14ac:dyDescent="0.25">
      <c r="D742" s="5"/>
      <c r="E742" s="7"/>
      <c r="S742" s="11"/>
      <c r="T742" s="11"/>
    </row>
    <row r="743" spans="4:20" x14ac:dyDescent="0.25">
      <c r="D743" s="5"/>
      <c r="E743" s="7"/>
      <c r="S743" s="11"/>
      <c r="T743" s="11"/>
    </row>
    <row r="744" spans="4:20" x14ac:dyDescent="0.25">
      <c r="D744" s="5"/>
      <c r="E744" s="7"/>
      <c r="S744" s="11"/>
      <c r="T744" s="11"/>
    </row>
    <row r="745" spans="4:20" x14ac:dyDescent="0.25">
      <c r="D745" s="5"/>
      <c r="E745" s="7"/>
      <c r="S745" s="11"/>
      <c r="T745" s="11"/>
    </row>
    <row r="746" spans="4:20" x14ac:dyDescent="0.25">
      <c r="D746" s="5"/>
      <c r="E746" s="7"/>
      <c r="S746" s="11"/>
      <c r="T746" s="11"/>
    </row>
    <row r="747" spans="4:20" x14ac:dyDescent="0.25">
      <c r="D747" s="5"/>
      <c r="E747" s="7"/>
      <c r="S747" s="11"/>
      <c r="T747" s="11"/>
    </row>
    <row r="748" spans="4:20" x14ac:dyDescent="0.25">
      <c r="D748" s="5"/>
      <c r="E748" s="7"/>
      <c r="S748" s="11"/>
      <c r="T748" s="11"/>
    </row>
    <row r="749" spans="4:20" x14ac:dyDescent="0.25">
      <c r="D749" s="5"/>
      <c r="E749" s="7"/>
      <c r="S749" s="11"/>
      <c r="T749" s="11"/>
    </row>
    <row r="750" spans="4:20" x14ac:dyDescent="0.25">
      <c r="D750" s="5"/>
      <c r="E750" s="7"/>
      <c r="S750" s="11"/>
      <c r="T750" s="11"/>
    </row>
    <row r="751" spans="4:20" x14ac:dyDescent="0.25">
      <c r="D751" s="5"/>
      <c r="E751" s="7"/>
      <c r="S751" s="11"/>
      <c r="T751" s="11"/>
    </row>
    <row r="752" spans="4:20" x14ac:dyDescent="0.25">
      <c r="D752" s="5"/>
      <c r="E752" s="7"/>
      <c r="S752" s="11"/>
      <c r="T752" s="11"/>
    </row>
    <row r="753" spans="4:20" x14ac:dyDescent="0.25">
      <c r="D753" s="5"/>
      <c r="E753" s="7"/>
      <c r="S753" s="11"/>
      <c r="T753" s="11"/>
    </row>
    <row r="754" spans="4:20" x14ac:dyDescent="0.25">
      <c r="D754" s="5"/>
      <c r="E754" s="7"/>
      <c r="S754" s="11"/>
      <c r="T754" s="11"/>
    </row>
    <row r="755" spans="4:20" x14ac:dyDescent="0.25">
      <c r="D755" s="5"/>
      <c r="E755" s="7"/>
      <c r="S755" s="11"/>
      <c r="T755" s="11"/>
    </row>
    <row r="756" spans="4:20" x14ac:dyDescent="0.25">
      <c r="D756" s="5"/>
      <c r="E756" s="7"/>
      <c r="S756" s="11"/>
      <c r="T756" s="11"/>
    </row>
    <row r="757" spans="4:20" x14ac:dyDescent="0.25">
      <c r="D757" s="5"/>
      <c r="E757" s="7"/>
      <c r="S757" s="11"/>
      <c r="T757" s="11"/>
    </row>
    <row r="758" spans="4:20" x14ac:dyDescent="0.25">
      <c r="D758" s="5"/>
      <c r="E758" s="7"/>
      <c r="S758" s="11"/>
      <c r="T758" s="11"/>
    </row>
    <row r="759" spans="4:20" x14ac:dyDescent="0.25">
      <c r="D759" s="5"/>
      <c r="E759" s="7"/>
      <c r="S759" s="11"/>
      <c r="T759" s="11"/>
    </row>
    <row r="760" spans="4:20" x14ac:dyDescent="0.25">
      <c r="D760" s="5"/>
      <c r="E760" s="7"/>
      <c r="S760" s="11"/>
      <c r="T760" s="11"/>
    </row>
    <row r="761" spans="4:20" x14ac:dyDescent="0.25">
      <c r="D761" s="5"/>
      <c r="E761" s="7"/>
      <c r="S761" s="11"/>
      <c r="T761" s="11"/>
    </row>
    <row r="762" spans="4:20" x14ac:dyDescent="0.25">
      <c r="D762" s="5"/>
      <c r="E762" s="7"/>
      <c r="S762" s="11"/>
      <c r="T762" s="11"/>
    </row>
    <row r="763" spans="4:20" x14ac:dyDescent="0.25">
      <c r="D763" s="5"/>
      <c r="E763" s="7"/>
      <c r="S763" s="11"/>
      <c r="T763" s="11"/>
    </row>
    <row r="764" spans="4:20" x14ac:dyDescent="0.25">
      <c r="D764" s="5"/>
      <c r="E764" s="7"/>
      <c r="S764" s="11"/>
      <c r="T764" s="11"/>
    </row>
    <row r="765" spans="4:20" x14ac:dyDescent="0.25">
      <c r="D765" s="5"/>
      <c r="E765" s="7"/>
      <c r="S765" s="11"/>
      <c r="T765" s="11"/>
    </row>
    <row r="766" spans="4:20" x14ac:dyDescent="0.25">
      <c r="D766" s="5"/>
      <c r="E766" s="7"/>
      <c r="S766" s="11"/>
      <c r="T766" s="11"/>
    </row>
    <row r="767" spans="4:20" x14ac:dyDescent="0.25">
      <c r="D767" s="5"/>
      <c r="E767" s="7"/>
      <c r="S767" s="11"/>
      <c r="T767" s="11"/>
    </row>
    <row r="768" spans="4:20" x14ac:dyDescent="0.25">
      <c r="D768" s="5"/>
      <c r="E768" s="7"/>
      <c r="S768" s="11"/>
      <c r="T768" s="11"/>
    </row>
    <row r="769" spans="4:20" x14ac:dyDescent="0.25">
      <c r="D769" s="5"/>
      <c r="E769" s="7"/>
      <c r="S769" s="11"/>
      <c r="T769" s="11"/>
    </row>
    <row r="770" spans="4:20" x14ac:dyDescent="0.25">
      <c r="D770" s="5"/>
      <c r="E770" s="7"/>
      <c r="S770" s="11"/>
      <c r="T770" s="11"/>
    </row>
    <row r="771" spans="4:20" x14ac:dyDescent="0.25">
      <c r="D771" s="5"/>
      <c r="E771" s="7"/>
      <c r="S771" s="11"/>
      <c r="T771" s="11"/>
    </row>
    <row r="772" spans="4:20" x14ac:dyDescent="0.25">
      <c r="D772" s="5"/>
      <c r="E772" s="7"/>
      <c r="S772" s="11"/>
      <c r="T772" s="11"/>
    </row>
    <row r="773" spans="4:20" x14ac:dyDescent="0.25">
      <c r="D773" s="5"/>
      <c r="E773" s="7"/>
      <c r="S773" s="11"/>
      <c r="T773" s="11"/>
    </row>
    <row r="774" spans="4:20" x14ac:dyDescent="0.25">
      <c r="D774" s="5"/>
      <c r="E774" s="7"/>
      <c r="S774" s="11"/>
      <c r="T774" s="11"/>
    </row>
    <row r="775" spans="4:20" x14ac:dyDescent="0.25">
      <c r="D775" s="5"/>
      <c r="E775" s="7"/>
      <c r="S775" s="11"/>
      <c r="T775" s="11"/>
    </row>
    <row r="776" spans="4:20" x14ac:dyDescent="0.25">
      <c r="D776" s="5"/>
      <c r="E776" s="7"/>
      <c r="S776" s="11"/>
      <c r="T776" s="11"/>
    </row>
    <row r="777" spans="4:20" x14ac:dyDescent="0.25">
      <c r="D777" s="5"/>
      <c r="E777" s="7"/>
      <c r="S777" s="11"/>
      <c r="T777" s="11"/>
    </row>
    <row r="778" spans="4:20" x14ac:dyDescent="0.25">
      <c r="D778" s="5"/>
      <c r="E778" s="7"/>
      <c r="S778" s="11"/>
      <c r="T778" s="11"/>
    </row>
    <row r="779" spans="4:20" x14ac:dyDescent="0.25">
      <c r="D779" s="5"/>
      <c r="E779" s="7"/>
      <c r="S779" s="11"/>
      <c r="T779" s="11"/>
    </row>
    <row r="780" spans="4:20" x14ac:dyDescent="0.25">
      <c r="D780" s="5"/>
      <c r="E780" s="7"/>
      <c r="S780" s="11"/>
      <c r="T780" s="11"/>
    </row>
    <row r="781" spans="4:20" x14ac:dyDescent="0.25">
      <c r="D781" s="5"/>
      <c r="E781" s="7"/>
      <c r="S781" s="11"/>
      <c r="T781" s="11"/>
    </row>
    <row r="782" spans="4:20" x14ac:dyDescent="0.25">
      <c r="D782" s="5"/>
      <c r="E782" s="7"/>
      <c r="S782" s="11"/>
      <c r="T782" s="11"/>
    </row>
    <row r="783" spans="4:20" x14ac:dyDescent="0.25">
      <c r="D783" s="5"/>
      <c r="E783" s="7"/>
      <c r="S783" s="11"/>
      <c r="T783" s="11"/>
    </row>
    <row r="784" spans="4:20" x14ac:dyDescent="0.25">
      <c r="D784" s="5"/>
      <c r="E784" s="7"/>
      <c r="S784" s="11"/>
      <c r="T784" s="11"/>
    </row>
    <row r="785" spans="4:20" x14ac:dyDescent="0.25">
      <c r="D785" s="5"/>
      <c r="E785" s="7"/>
      <c r="S785" s="11"/>
      <c r="T785" s="11"/>
    </row>
    <row r="786" spans="4:20" x14ac:dyDescent="0.25">
      <c r="D786" s="5"/>
      <c r="E786" s="7"/>
      <c r="S786" s="11"/>
      <c r="T786" s="11"/>
    </row>
    <row r="787" spans="4:20" x14ac:dyDescent="0.25">
      <c r="D787" s="5"/>
      <c r="E787" s="7"/>
      <c r="S787" s="11"/>
      <c r="T787" s="11"/>
    </row>
    <row r="788" spans="4:20" x14ac:dyDescent="0.25">
      <c r="D788" s="5"/>
      <c r="E788" s="7"/>
      <c r="S788" s="11"/>
      <c r="T788" s="11"/>
    </row>
    <row r="789" spans="4:20" x14ac:dyDescent="0.25">
      <c r="D789" s="5"/>
      <c r="E789" s="7"/>
      <c r="S789" s="11"/>
      <c r="T789" s="11"/>
    </row>
    <row r="790" spans="4:20" x14ac:dyDescent="0.25">
      <c r="D790" s="5"/>
      <c r="E790" s="7"/>
      <c r="S790" s="11"/>
      <c r="T790" s="11"/>
    </row>
    <row r="791" spans="4:20" x14ac:dyDescent="0.25">
      <c r="D791" s="5"/>
      <c r="E791" s="7"/>
      <c r="S791" s="11"/>
      <c r="T791" s="11"/>
    </row>
    <row r="792" spans="4:20" x14ac:dyDescent="0.25">
      <c r="D792" s="5"/>
      <c r="E792" s="7"/>
      <c r="S792" s="11"/>
      <c r="T792" s="11"/>
    </row>
    <row r="793" spans="4:20" x14ac:dyDescent="0.25">
      <c r="D793" s="5"/>
      <c r="E793" s="7"/>
      <c r="S793" s="11"/>
      <c r="T793" s="11"/>
    </row>
    <row r="794" spans="4:20" x14ac:dyDescent="0.25">
      <c r="D794" s="5"/>
      <c r="E794" s="7"/>
      <c r="S794" s="11"/>
      <c r="T794" s="11"/>
    </row>
    <row r="795" spans="4:20" x14ac:dyDescent="0.25">
      <c r="D795" s="5"/>
      <c r="E795" s="7"/>
      <c r="S795" s="11"/>
      <c r="T795" s="11"/>
    </row>
    <row r="796" spans="4:20" x14ac:dyDescent="0.25">
      <c r="D796" s="5"/>
      <c r="E796" s="7"/>
      <c r="S796" s="11"/>
      <c r="T796" s="11"/>
    </row>
    <row r="797" spans="4:20" x14ac:dyDescent="0.25">
      <c r="D797" s="5"/>
      <c r="E797" s="7"/>
      <c r="S797" s="11"/>
      <c r="T797" s="11"/>
    </row>
    <row r="798" spans="4:20" x14ac:dyDescent="0.25">
      <c r="D798" s="5"/>
      <c r="E798" s="7"/>
      <c r="S798" s="11"/>
      <c r="T798" s="11"/>
    </row>
    <row r="799" spans="4:20" x14ac:dyDescent="0.25">
      <c r="D799" s="5"/>
      <c r="E799" s="7"/>
      <c r="S799" s="11"/>
      <c r="T799" s="11"/>
    </row>
    <row r="800" spans="4:20" x14ac:dyDescent="0.25">
      <c r="D800" s="5"/>
      <c r="E800" s="7"/>
      <c r="S800" s="11"/>
      <c r="T800" s="11"/>
    </row>
    <row r="801" spans="4:20" x14ac:dyDescent="0.25">
      <c r="D801" s="5"/>
      <c r="E801" s="7"/>
      <c r="S801" s="11"/>
      <c r="T801" s="11"/>
    </row>
    <row r="802" spans="4:20" x14ac:dyDescent="0.25">
      <c r="D802" s="5"/>
      <c r="E802" s="7"/>
      <c r="S802" s="11"/>
      <c r="T802" s="11"/>
    </row>
    <row r="803" spans="4:20" x14ac:dyDescent="0.25">
      <c r="D803" s="5"/>
      <c r="E803" s="7"/>
      <c r="S803" s="11"/>
      <c r="T803" s="11"/>
    </row>
    <row r="804" spans="4:20" x14ac:dyDescent="0.25">
      <c r="D804" s="5"/>
      <c r="E804" s="7"/>
      <c r="S804" s="11"/>
      <c r="T804" s="11"/>
    </row>
    <row r="805" spans="4:20" x14ac:dyDescent="0.25">
      <c r="D805" s="5"/>
      <c r="E805" s="7"/>
      <c r="S805" s="11"/>
      <c r="T805" s="11"/>
    </row>
    <row r="806" spans="4:20" x14ac:dyDescent="0.25">
      <c r="D806" s="5"/>
      <c r="E806" s="7"/>
      <c r="S806" s="11"/>
      <c r="T806" s="11"/>
    </row>
    <row r="807" spans="4:20" x14ac:dyDescent="0.25">
      <c r="D807" s="5"/>
      <c r="E807" s="7"/>
      <c r="S807" s="11"/>
      <c r="T807" s="11"/>
    </row>
    <row r="808" spans="4:20" x14ac:dyDescent="0.25">
      <c r="D808" s="5"/>
      <c r="E808" s="7"/>
      <c r="S808" s="11"/>
      <c r="T808" s="11"/>
    </row>
    <row r="809" spans="4:20" x14ac:dyDescent="0.25">
      <c r="D809" s="5"/>
      <c r="E809" s="7"/>
      <c r="S809" s="11"/>
      <c r="T809" s="11"/>
    </row>
    <row r="810" spans="4:20" x14ac:dyDescent="0.25">
      <c r="D810" s="5"/>
      <c r="E810" s="7"/>
      <c r="S810" s="11"/>
      <c r="T810" s="11"/>
    </row>
    <row r="811" spans="4:20" x14ac:dyDescent="0.25">
      <c r="D811" s="5"/>
      <c r="E811" s="7"/>
      <c r="S811" s="11"/>
      <c r="T811" s="11"/>
    </row>
    <row r="812" spans="4:20" x14ac:dyDescent="0.25">
      <c r="D812" s="5"/>
      <c r="E812" s="7"/>
      <c r="S812" s="11"/>
      <c r="T812" s="11"/>
    </row>
    <row r="813" spans="4:20" x14ac:dyDescent="0.25">
      <c r="D813" s="5"/>
      <c r="E813" s="7"/>
      <c r="S813" s="11"/>
      <c r="T813" s="11"/>
    </row>
    <row r="814" spans="4:20" x14ac:dyDescent="0.25">
      <c r="D814" s="5"/>
      <c r="E814" s="7"/>
      <c r="S814" s="11"/>
      <c r="T814" s="11"/>
    </row>
    <row r="815" spans="4:20" x14ac:dyDescent="0.25">
      <c r="D815" s="5"/>
      <c r="E815" s="7"/>
      <c r="S815" s="11"/>
      <c r="T815" s="11"/>
    </row>
    <row r="816" spans="4:20" x14ac:dyDescent="0.25">
      <c r="D816" s="5"/>
      <c r="E816" s="7"/>
      <c r="S816" s="11"/>
      <c r="T816" s="11"/>
    </row>
    <row r="817" spans="4:20" x14ac:dyDescent="0.25">
      <c r="D817" s="5"/>
      <c r="E817" s="7"/>
      <c r="S817" s="11"/>
      <c r="T817" s="11"/>
    </row>
    <row r="818" spans="4:20" x14ac:dyDescent="0.25">
      <c r="D818" s="5"/>
      <c r="E818" s="7"/>
      <c r="S818" s="11"/>
      <c r="T818" s="11"/>
    </row>
    <row r="819" spans="4:20" x14ac:dyDescent="0.25">
      <c r="D819" s="5"/>
      <c r="E819" s="7"/>
      <c r="S819" s="11"/>
      <c r="T819" s="11"/>
    </row>
    <row r="820" spans="4:20" x14ac:dyDescent="0.25">
      <c r="D820" s="5"/>
      <c r="E820" s="7"/>
      <c r="S820" s="11"/>
      <c r="T820" s="11"/>
    </row>
    <row r="821" spans="4:20" x14ac:dyDescent="0.25">
      <c r="D821" s="5"/>
      <c r="E821" s="7"/>
      <c r="S821" s="11"/>
      <c r="T821" s="11"/>
    </row>
    <row r="822" spans="4:20" x14ac:dyDescent="0.25">
      <c r="D822" s="5"/>
      <c r="E822" s="7"/>
      <c r="S822" s="11"/>
      <c r="T822" s="11"/>
    </row>
    <row r="823" spans="4:20" x14ac:dyDescent="0.25">
      <c r="D823" s="5"/>
      <c r="E823" s="7"/>
      <c r="S823" s="11"/>
      <c r="T823" s="11"/>
    </row>
    <row r="824" spans="4:20" x14ac:dyDescent="0.25">
      <c r="D824" s="5"/>
      <c r="E824" s="7"/>
      <c r="S824" s="11"/>
      <c r="T824" s="11"/>
    </row>
    <row r="825" spans="4:20" x14ac:dyDescent="0.25">
      <c r="D825" s="5"/>
      <c r="E825" s="7"/>
      <c r="S825" s="11"/>
      <c r="T825" s="11"/>
    </row>
    <row r="826" spans="4:20" x14ac:dyDescent="0.25">
      <c r="D826" s="5"/>
      <c r="E826" s="7"/>
      <c r="S826" s="11"/>
      <c r="T826" s="11"/>
    </row>
    <row r="827" spans="4:20" x14ac:dyDescent="0.25">
      <c r="D827" s="5"/>
      <c r="E827" s="7"/>
      <c r="S827" s="11"/>
      <c r="T827" s="11"/>
    </row>
    <row r="828" spans="4:20" x14ac:dyDescent="0.25">
      <c r="D828" s="5"/>
      <c r="E828" s="7"/>
      <c r="S828" s="11"/>
      <c r="T828" s="11"/>
    </row>
    <row r="829" spans="4:20" x14ac:dyDescent="0.25">
      <c r="D829" s="5"/>
      <c r="E829" s="7"/>
      <c r="S829" s="11"/>
      <c r="T829" s="11"/>
    </row>
    <row r="830" spans="4:20" x14ac:dyDescent="0.25">
      <c r="D830" s="5"/>
      <c r="E830" s="7"/>
      <c r="S830" s="11"/>
      <c r="T830" s="11"/>
    </row>
    <row r="831" spans="4:20" x14ac:dyDescent="0.25">
      <c r="D831" s="5"/>
      <c r="E831" s="7"/>
      <c r="S831" s="11"/>
      <c r="T831" s="11"/>
    </row>
    <row r="832" spans="4:20" x14ac:dyDescent="0.25">
      <c r="D832" s="5"/>
      <c r="E832" s="7"/>
      <c r="S832" s="11"/>
      <c r="T832" s="11"/>
    </row>
    <row r="833" spans="4:20" x14ac:dyDescent="0.25">
      <c r="D833" s="5"/>
      <c r="E833" s="7"/>
      <c r="S833" s="11"/>
      <c r="T833" s="11"/>
    </row>
    <row r="834" spans="4:20" x14ac:dyDescent="0.25">
      <c r="D834" s="5"/>
      <c r="E834" s="7"/>
      <c r="S834" s="11"/>
      <c r="T834" s="11"/>
    </row>
    <row r="835" spans="4:20" x14ac:dyDescent="0.25">
      <c r="D835" s="5"/>
      <c r="E835" s="7"/>
      <c r="S835" s="11"/>
      <c r="T835" s="11"/>
    </row>
    <row r="836" spans="4:20" x14ac:dyDescent="0.25">
      <c r="D836" s="5"/>
      <c r="E836" s="7"/>
      <c r="S836" s="11"/>
      <c r="T836" s="11"/>
    </row>
    <row r="837" spans="4:20" x14ac:dyDescent="0.25">
      <c r="D837" s="5"/>
      <c r="E837" s="7"/>
      <c r="S837" s="11"/>
      <c r="T837" s="11"/>
    </row>
    <row r="838" spans="4:20" x14ac:dyDescent="0.25">
      <c r="D838" s="5"/>
      <c r="E838" s="7"/>
      <c r="S838" s="11"/>
      <c r="T838" s="11"/>
    </row>
    <row r="839" spans="4:20" x14ac:dyDescent="0.25">
      <c r="D839" s="5"/>
      <c r="E839" s="7"/>
      <c r="S839" s="11"/>
      <c r="T839" s="11"/>
    </row>
    <row r="840" spans="4:20" x14ac:dyDescent="0.25">
      <c r="D840" s="5"/>
      <c r="E840" s="7"/>
      <c r="S840" s="11"/>
      <c r="T840" s="11"/>
    </row>
    <row r="841" spans="4:20" x14ac:dyDescent="0.25">
      <c r="D841" s="5"/>
      <c r="E841" s="7"/>
      <c r="S841" s="11"/>
      <c r="T841" s="11"/>
    </row>
    <row r="842" spans="4:20" x14ac:dyDescent="0.25">
      <c r="D842" s="5"/>
      <c r="E842" s="7"/>
      <c r="S842" s="11"/>
      <c r="T842" s="11"/>
    </row>
    <row r="843" spans="4:20" x14ac:dyDescent="0.25">
      <c r="D843" s="5"/>
      <c r="E843" s="7"/>
      <c r="S843" s="11"/>
      <c r="T843" s="11"/>
    </row>
    <row r="844" spans="4:20" x14ac:dyDescent="0.25">
      <c r="D844" s="5"/>
      <c r="E844" s="7"/>
      <c r="S844" s="11"/>
      <c r="T844" s="11"/>
    </row>
    <row r="845" spans="4:20" x14ac:dyDescent="0.25">
      <c r="D845" s="5"/>
      <c r="E845" s="7"/>
      <c r="S845" s="11"/>
      <c r="T845" s="11"/>
    </row>
    <row r="846" spans="4:20" x14ac:dyDescent="0.25">
      <c r="D846" s="5"/>
      <c r="E846" s="7"/>
      <c r="S846" s="11"/>
      <c r="T846" s="11"/>
    </row>
    <row r="847" spans="4:20" x14ac:dyDescent="0.25">
      <c r="D847" s="5"/>
      <c r="E847" s="7"/>
      <c r="S847" s="11"/>
      <c r="T847" s="11"/>
    </row>
    <row r="848" spans="4:20" x14ac:dyDescent="0.25">
      <c r="D848" s="5"/>
      <c r="E848" s="7"/>
      <c r="S848" s="11"/>
      <c r="T848" s="11"/>
    </row>
    <row r="849" spans="4:20" x14ac:dyDescent="0.25">
      <c r="D849" s="5"/>
      <c r="E849" s="7"/>
      <c r="S849" s="11"/>
      <c r="T849" s="11"/>
    </row>
    <row r="850" spans="4:20" x14ac:dyDescent="0.25">
      <c r="D850" s="5"/>
      <c r="E850" s="7"/>
      <c r="S850" s="11"/>
      <c r="T850" s="11"/>
    </row>
    <row r="851" spans="4:20" x14ac:dyDescent="0.25">
      <c r="D851" s="5"/>
      <c r="E851" s="7"/>
      <c r="S851" s="11"/>
      <c r="T851" s="11"/>
    </row>
    <row r="852" spans="4:20" x14ac:dyDescent="0.25">
      <c r="D852" s="5"/>
      <c r="E852" s="7"/>
      <c r="S852" s="11"/>
      <c r="T852" s="11"/>
    </row>
    <row r="853" spans="4:20" x14ac:dyDescent="0.25">
      <c r="D853" s="5"/>
      <c r="E853" s="7"/>
      <c r="S853" s="11"/>
      <c r="T853" s="11"/>
    </row>
    <row r="854" spans="4:20" x14ac:dyDescent="0.25">
      <c r="D854" s="5"/>
      <c r="E854" s="7"/>
      <c r="S854" s="11"/>
      <c r="T854" s="11"/>
    </row>
    <row r="855" spans="4:20" x14ac:dyDescent="0.25">
      <c r="D855" s="5"/>
      <c r="E855" s="7"/>
      <c r="S855" s="11"/>
      <c r="T855" s="11"/>
    </row>
    <row r="856" spans="4:20" x14ac:dyDescent="0.25">
      <c r="D856" s="5"/>
      <c r="E856" s="7"/>
      <c r="S856" s="11"/>
      <c r="T856" s="11"/>
    </row>
    <row r="857" spans="4:20" x14ac:dyDescent="0.25">
      <c r="D857" s="5"/>
      <c r="E857" s="7"/>
      <c r="S857" s="11"/>
      <c r="T857" s="11"/>
    </row>
    <row r="858" spans="4:20" x14ac:dyDescent="0.25">
      <c r="D858" s="5"/>
      <c r="E858" s="7"/>
      <c r="S858" s="11"/>
      <c r="T858" s="11"/>
    </row>
    <row r="859" spans="4:20" x14ac:dyDescent="0.25">
      <c r="D859" s="5"/>
      <c r="E859" s="7"/>
      <c r="S859" s="11"/>
      <c r="T859" s="11"/>
    </row>
    <row r="860" spans="4:20" x14ac:dyDescent="0.25">
      <c r="D860" s="5"/>
      <c r="E860" s="7"/>
      <c r="S860" s="11"/>
      <c r="T860" s="11"/>
    </row>
    <row r="861" spans="4:20" x14ac:dyDescent="0.25">
      <c r="D861" s="5"/>
      <c r="E861" s="7"/>
      <c r="S861" s="11"/>
      <c r="T861" s="11"/>
    </row>
    <row r="862" spans="4:20" x14ac:dyDescent="0.25">
      <c r="D862" s="5"/>
      <c r="E862" s="7"/>
      <c r="S862" s="11"/>
      <c r="T862" s="11"/>
    </row>
    <row r="863" spans="4:20" x14ac:dyDescent="0.25">
      <c r="D863" s="5"/>
      <c r="E863" s="7"/>
      <c r="S863" s="11"/>
      <c r="T863" s="11"/>
    </row>
    <row r="864" spans="4:20" x14ac:dyDescent="0.25">
      <c r="D864" s="5"/>
      <c r="E864" s="7"/>
      <c r="S864" s="11"/>
      <c r="T864" s="11"/>
    </row>
    <row r="865" spans="4:20" x14ac:dyDescent="0.25">
      <c r="D865" s="5"/>
      <c r="E865" s="7"/>
      <c r="S865" s="11"/>
      <c r="T865" s="11"/>
    </row>
    <row r="866" spans="4:20" x14ac:dyDescent="0.25">
      <c r="D866" s="5"/>
      <c r="E866" s="7"/>
      <c r="S866" s="11"/>
      <c r="T866" s="11"/>
    </row>
    <row r="867" spans="4:20" x14ac:dyDescent="0.25">
      <c r="D867" s="5"/>
      <c r="E867" s="7"/>
      <c r="S867" s="11"/>
      <c r="T867" s="11"/>
    </row>
    <row r="868" spans="4:20" x14ac:dyDescent="0.25">
      <c r="D868" s="5"/>
      <c r="E868" s="7"/>
      <c r="S868" s="11"/>
      <c r="T868" s="11"/>
    </row>
    <row r="869" spans="4:20" x14ac:dyDescent="0.25">
      <c r="D869" s="5"/>
      <c r="E869" s="7"/>
      <c r="S869" s="11"/>
      <c r="T869" s="11"/>
    </row>
    <row r="870" spans="4:20" x14ac:dyDescent="0.25">
      <c r="D870" s="5"/>
      <c r="E870" s="7"/>
      <c r="S870" s="11"/>
      <c r="T870" s="11"/>
    </row>
    <row r="871" spans="4:20" x14ac:dyDescent="0.25">
      <c r="D871" s="5"/>
      <c r="E871" s="7"/>
      <c r="S871" s="11"/>
      <c r="T871" s="11"/>
    </row>
    <row r="872" spans="4:20" x14ac:dyDescent="0.25">
      <c r="D872" s="5"/>
      <c r="E872" s="7"/>
      <c r="S872" s="11"/>
      <c r="T872" s="11"/>
    </row>
    <row r="873" spans="4:20" x14ac:dyDescent="0.25">
      <c r="D873" s="5"/>
      <c r="E873" s="7"/>
      <c r="S873" s="11"/>
      <c r="T873" s="11"/>
    </row>
    <row r="874" spans="4:20" x14ac:dyDescent="0.25">
      <c r="D874" s="5"/>
      <c r="E874" s="7"/>
      <c r="S874" s="11"/>
      <c r="T874" s="11"/>
    </row>
    <row r="875" spans="4:20" x14ac:dyDescent="0.25">
      <c r="D875" s="5"/>
      <c r="E875" s="7"/>
      <c r="S875" s="11"/>
      <c r="T875" s="11"/>
    </row>
    <row r="876" spans="4:20" x14ac:dyDescent="0.25">
      <c r="D876" s="5"/>
      <c r="E876" s="7"/>
      <c r="S876" s="11"/>
      <c r="T876" s="11"/>
    </row>
    <row r="877" spans="4:20" x14ac:dyDescent="0.25">
      <c r="D877" s="5"/>
      <c r="E877" s="7"/>
      <c r="S877" s="11"/>
      <c r="T877" s="11"/>
    </row>
    <row r="878" spans="4:20" x14ac:dyDescent="0.25">
      <c r="D878" s="5"/>
      <c r="E878" s="7"/>
      <c r="S878" s="11"/>
      <c r="T878" s="11"/>
    </row>
    <row r="879" spans="4:20" x14ac:dyDescent="0.25">
      <c r="D879" s="5"/>
      <c r="E879" s="7"/>
      <c r="S879" s="11"/>
      <c r="T879" s="11"/>
    </row>
    <row r="880" spans="4:20" x14ac:dyDescent="0.25">
      <c r="D880" s="5"/>
      <c r="E880" s="7"/>
      <c r="S880" s="11"/>
      <c r="T880" s="11"/>
    </row>
    <row r="881" spans="4:20" x14ac:dyDescent="0.25">
      <c r="D881" s="5"/>
      <c r="E881" s="7"/>
      <c r="S881" s="11"/>
      <c r="T881" s="11"/>
    </row>
    <row r="882" spans="4:20" x14ac:dyDescent="0.25">
      <c r="D882" s="5"/>
      <c r="E882" s="7"/>
      <c r="S882" s="11"/>
      <c r="T882" s="11"/>
    </row>
    <row r="883" spans="4:20" x14ac:dyDescent="0.25">
      <c r="D883" s="5"/>
      <c r="E883" s="7"/>
      <c r="S883" s="11"/>
      <c r="T883" s="11"/>
    </row>
    <row r="884" spans="4:20" x14ac:dyDescent="0.25">
      <c r="D884" s="5"/>
      <c r="E884" s="7"/>
      <c r="S884" s="11"/>
      <c r="T884" s="11"/>
    </row>
    <row r="885" spans="4:20" x14ac:dyDescent="0.25">
      <c r="D885" s="5"/>
      <c r="E885" s="7"/>
      <c r="S885" s="11"/>
      <c r="T885" s="11"/>
    </row>
    <row r="886" spans="4:20" x14ac:dyDescent="0.25">
      <c r="D886" s="5"/>
      <c r="E886" s="7"/>
      <c r="S886" s="11"/>
      <c r="T886" s="11"/>
    </row>
    <row r="887" spans="4:20" x14ac:dyDescent="0.25">
      <c r="D887" s="5"/>
      <c r="E887" s="7"/>
      <c r="S887" s="11"/>
      <c r="T887" s="11"/>
    </row>
    <row r="888" spans="4:20" x14ac:dyDescent="0.25">
      <c r="D888" s="5"/>
      <c r="E888" s="7"/>
      <c r="S888" s="11"/>
      <c r="T888" s="11"/>
    </row>
    <row r="889" spans="4:20" x14ac:dyDescent="0.25">
      <c r="D889" s="5"/>
      <c r="E889" s="7"/>
      <c r="S889" s="11"/>
      <c r="T889" s="11"/>
    </row>
    <row r="890" spans="4:20" x14ac:dyDescent="0.25">
      <c r="D890" s="5"/>
      <c r="E890" s="7"/>
      <c r="S890" s="11"/>
      <c r="T890" s="11"/>
    </row>
    <row r="891" spans="4:20" x14ac:dyDescent="0.25">
      <c r="D891" s="5"/>
      <c r="E891" s="7"/>
      <c r="S891" s="11"/>
      <c r="T891" s="11"/>
    </row>
    <row r="892" spans="4:20" x14ac:dyDescent="0.25">
      <c r="D892" s="5"/>
      <c r="E892" s="7"/>
      <c r="S892" s="11"/>
      <c r="T892" s="11"/>
    </row>
    <row r="893" spans="4:20" x14ac:dyDescent="0.25">
      <c r="D893" s="5"/>
      <c r="E893" s="7"/>
      <c r="S893" s="11"/>
      <c r="T893" s="11"/>
    </row>
    <row r="894" spans="4:20" x14ac:dyDescent="0.25">
      <c r="D894" s="5"/>
      <c r="E894" s="7"/>
      <c r="S894" s="11"/>
      <c r="T894" s="11"/>
    </row>
    <row r="895" spans="4:20" x14ac:dyDescent="0.25">
      <c r="D895" s="5"/>
      <c r="E895" s="7"/>
      <c r="S895" s="11"/>
      <c r="T895" s="11"/>
    </row>
    <row r="896" spans="4:20" x14ac:dyDescent="0.25">
      <c r="D896" s="5"/>
      <c r="E896" s="7"/>
      <c r="S896" s="11"/>
      <c r="T896" s="11"/>
    </row>
    <row r="897" spans="4:20" x14ac:dyDescent="0.25">
      <c r="D897" s="5"/>
      <c r="E897" s="7"/>
      <c r="S897" s="11"/>
      <c r="T897" s="11"/>
    </row>
    <row r="898" spans="4:20" x14ac:dyDescent="0.25">
      <c r="D898" s="5"/>
      <c r="E898" s="7"/>
      <c r="S898" s="11"/>
      <c r="T898" s="11"/>
    </row>
    <row r="899" spans="4:20" x14ac:dyDescent="0.25">
      <c r="D899" s="5"/>
      <c r="E899" s="7"/>
      <c r="S899" s="11"/>
      <c r="T899" s="11"/>
    </row>
    <row r="900" spans="4:20" x14ac:dyDescent="0.25">
      <c r="D900" s="5"/>
      <c r="E900" s="7"/>
      <c r="S900" s="11"/>
      <c r="T900" s="11"/>
    </row>
    <row r="901" spans="4:20" x14ac:dyDescent="0.25">
      <c r="D901" s="5"/>
      <c r="E901" s="7"/>
      <c r="S901" s="11"/>
      <c r="T901" s="11"/>
    </row>
    <row r="902" spans="4:20" x14ac:dyDescent="0.25">
      <c r="D902" s="5"/>
      <c r="E902" s="7"/>
      <c r="S902" s="11"/>
      <c r="T902" s="11"/>
    </row>
    <row r="903" spans="4:20" x14ac:dyDescent="0.25">
      <c r="D903" s="5"/>
      <c r="E903" s="7"/>
      <c r="S903" s="11"/>
      <c r="T903" s="11"/>
    </row>
    <row r="904" spans="4:20" x14ac:dyDescent="0.25">
      <c r="D904" s="5"/>
      <c r="E904" s="7"/>
      <c r="S904" s="11"/>
      <c r="T904" s="11"/>
    </row>
    <row r="905" spans="4:20" x14ac:dyDescent="0.25">
      <c r="D905" s="5"/>
      <c r="E905" s="7"/>
      <c r="S905" s="11"/>
      <c r="T905" s="11"/>
    </row>
    <row r="906" spans="4:20" x14ac:dyDescent="0.25">
      <c r="D906" s="5"/>
      <c r="E906" s="7"/>
      <c r="S906" s="11"/>
      <c r="T906" s="11"/>
    </row>
    <row r="907" spans="4:20" x14ac:dyDescent="0.25">
      <c r="D907" s="5"/>
      <c r="E907" s="7"/>
      <c r="S907" s="11"/>
      <c r="T907" s="11"/>
    </row>
    <row r="908" spans="4:20" x14ac:dyDescent="0.25">
      <c r="D908" s="5"/>
      <c r="E908" s="7"/>
      <c r="S908" s="11"/>
      <c r="T908" s="11"/>
    </row>
    <row r="909" spans="4:20" x14ac:dyDescent="0.25">
      <c r="D909" s="5"/>
      <c r="E909" s="7"/>
      <c r="S909" s="11"/>
      <c r="T909" s="11"/>
    </row>
    <row r="910" spans="4:20" x14ac:dyDescent="0.25">
      <c r="D910" s="5"/>
      <c r="E910" s="7"/>
      <c r="S910" s="11"/>
      <c r="T910" s="11"/>
    </row>
    <row r="911" spans="4:20" x14ac:dyDescent="0.25">
      <c r="D911" s="5"/>
      <c r="E911" s="7"/>
      <c r="S911" s="11"/>
      <c r="T911" s="11"/>
    </row>
    <row r="912" spans="4:20" x14ac:dyDescent="0.25">
      <c r="D912" s="5"/>
      <c r="E912" s="7"/>
      <c r="S912" s="11"/>
      <c r="T912" s="11"/>
    </row>
    <row r="913" spans="4:20" x14ac:dyDescent="0.25">
      <c r="D913" s="5"/>
      <c r="E913" s="7"/>
      <c r="S913" s="11"/>
      <c r="T913" s="11"/>
    </row>
    <row r="914" spans="4:20" x14ac:dyDescent="0.25">
      <c r="D914" s="5"/>
      <c r="E914" s="7"/>
      <c r="S914" s="11"/>
      <c r="T914" s="11"/>
    </row>
    <row r="915" spans="4:20" x14ac:dyDescent="0.25">
      <c r="D915" s="5"/>
      <c r="E915" s="7"/>
      <c r="S915" s="11"/>
      <c r="T915" s="11"/>
    </row>
    <row r="916" spans="4:20" x14ac:dyDescent="0.25">
      <c r="D916" s="5"/>
      <c r="E916" s="7"/>
      <c r="S916" s="11"/>
      <c r="T916" s="11"/>
    </row>
    <row r="917" spans="4:20" x14ac:dyDescent="0.25">
      <c r="D917" s="5"/>
      <c r="E917" s="7"/>
      <c r="S917" s="11"/>
      <c r="T917" s="11"/>
    </row>
    <row r="918" spans="4:20" x14ac:dyDescent="0.25">
      <c r="D918" s="5"/>
      <c r="E918" s="7"/>
      <c r="S918" s="11"/>
      <c r="T918" s="11"/>
    </row>
    <row r="919" spans="4:20" x14ac:dyDescent="0.25">
      <c r="D919" s="5"/>
      <c r="E919" s="7"/>
      <c r="S919" s="11"/>
      <c r="T919" s="11"/>
    </row>
    <row r="920" spans="4:20" x14ac:dyDescent="0.25">
      <c r="D920" s="5"/>
      <c r="E920" s="7"/>
      <c r="S920" s="11"/>
      <c r="T920" s="11"/>
    </row>
    <row r="921" spans="4:20" x14ac:dyDescent="0.25">
      <c r="D921" s="5"/>
      <c r="E921" s="7"/>
      <c r="S921" s="11"/>
      <c r="T921" s="11"/>
    </row>
    <row r="922" spans="4:20" x14ac:dyDescent="0.25">
      <c r="D922" s="5"/>
      <c r="E922" s="7"/>
      <c r="S922" s="11"/>
      <c r="T922" s="11"/>
    </row>
    <row r="923" spans="4:20" x14ac:dyDescent="0.25">
      <c r="D923" s="5"/>
      <c r="E923" s="7"/>
      <c r="S923" s="11"/>
      <c r="T923" s="11"/>
    </row>
    <row r="924" spans="4:20" x14ac:dyDescent="0.25">
      <c r="D924" s="5"/>
      <c r="E924" s="7"/>
      <c r="S924" s="11"/>
      <c r="T924" s="11"/>
    </row>
    <row r="925" spans="4:20" x14ac:dyDescent="0.25">
      <c r="D925" s="5"/>
      <c r="E925" s="7"/>
      <c r="S925" s="11"/>
      <c r="T925" s="11"/>
    </row>
    <row r="926" spans="4:20" x14ac:dyDescent="0.25">
      <c r="D926" s="5"/>
      <c r="E926" s="7"/>
      <c r="S926" s="11"/>
      <c r="T926" s="11"/>
    </row>
    <row r="927" spans="4:20" x14ac:dyDescent="0.25">
      <c r="D927" s="5"/>
      <c r="E927" s="7"/>
      <c r="S927" s="11"/>
      <c r="T927" s="11"/>
    </row>
    <row r="928" spans="4:20" x14ac:dyDescent="0.25">
      <c r="D928" s="5"/>
      <c r="E928" s="7"/>
      <c r="S928" s="11"/>
      <c r="T928" s="11"/>
    </row>
    <row r="929" spans="4:20" x14ac:dyDescent="0.25">
      <c r="D929" s="5"/>
      <c r="E929" s="7"/>
      <c r="S929" s="11"/>
      <c r="T929" s="11"/>
    </row>
    <row r="930" spans="4:20" x14ac:dyDescent="0.25">
      <c r="D930" s="5"/>
      <c r="E930" s="7"/>
      <c r="S930" s="11"/>
      <c r="T930" s="11"/>
    </row>
    <row r="931" spans="4:20" x14ac:dyDescent="0.25">
      <c r="D931" s="5"/>
      <c r="E931" s="7"/>
      <c r="S931" s="11"/>
      <c r="T931" s="11"/>
    </row>
    <row r="932" spans="4:20" x14ac:dyDescent="0.25">
      <c r="D932" s="5"/>
      <c r="E932" s="7"/>
      <c r="S932" s="11"/>
      <c r="T932" s="11"/>
    </row>
    <row r="933" spans="4:20" x14ac:dyDescent="0.25">
      <c r="D933" s="5"/>
      <c r="E933" s="7"/>
      <c r="S933" s="11"/>
      <c r="T933" s="11"/>
    </row>
    <row r="934" spans="4:20" x14ac:dyDescent="0.25">
      <c r="D934" s="5"/>
      <c r="E934" s="7"/>
      <c r="S934" s="11"/>
      <c r="T934" s="11"/>
    </row>
    <row r="935" spans="4:20" x14ac:dyDescent="0.25">
      <c r="D935" s="5"/>
      <c r="E935" s="7"/>
      <c r="S935" s="11"/>
      <c r="T935" s="11"/>
    </row>
    <row r="936" spans="4:20" x14ac:dyDescent="0.25">
      <c r="D936" s="5"/>
      <c r="E936" s="7"/>
      <c r="S936" s="11"/>
      <c r="T936" s="11"/>
    </row>
    <row r="937" spans="4:20" x14ac:dyDescent="0.25">
      <c r="D937" s="5"/>
      <c r="E937" s="7"/>
      <c r="S937" s="11"/>
      <c r="T937" s="11"/>
    </row>
    <row r="938" spans="4:20" x14ac:dyDescent="0.25">
      <c r="D938" s="5"/>
      <c r="E938" s="7"/>
      <c r="S938" s="11"/>
      <c r="T938" s="11"/>
    </row>
    <row r="939" spans="4:20" x14ac:dyDescent="0.25">
      <c r="D939" s="5"/>
      <c r="E939" s="7"/>
      <c r="S939" s="11"/>
      <c r="T939" s="11"/>
    </row>
    <row r="940" spans="4:20" x14ac:dyDescent="0.25">
      <c r="D940" s="5"/>
      <c r="E940" s="7"/>
      <c r="S940" s="11"/>
      <c r="T940" s="11"/>
    </row>
    <row r="941" spans="4:20" x14ac:dyDescent="0.25">
      <c r="D941" s="5"/>
      <c r="E941" s="7"/>
      <c r="S941" s="11"/>
      <c r="T941" s="11"/>
    </row>
    <row r="942" spans="4:20" x14ac:dyDescent="0.25">
      <c r="D942" s="5"/>
      <c r="E942" s="7"/>
      <c r="S942" s="11"/>
      <c r="T942" s="11"/>
    </row>
    <row r="943" spans="4:20" x14ac:dyDescent="0.25">
      <c r="D943" s="5"/>
      <c r="E943" s="7"/>
      <c r="S943" s="11"/>
      <c r="T943" s="11"/>
    </row>
    <row r="944" spans="4:20" x14ac:dyDescent="0.25">
      <c r="D944" s="5"/>
      <c r="E944" s="7"/>
      <c r="S944" s="11"/>
      <c r="T944" s="11"/>
    </row>
    <row r="945" spans="4:20" x14ac:dyDescent="0.25">
      <c r="D945" s="5"/>
      <c r="E945" s="7"/>
      <c r="S945" s="11"/>
      <c r="T945" s="11"/>
    </row>
    <row r="946" spans="4:20" x14ac:dyDescent="0.25">
      <c r="D946" s="5"/>
      <c r="E946" s="7"/>
      <c r="S946" s="11"/>
      <c r="T946" s="11"/>
    </row>
    <row r="947" spans="4:20" x14ac:dyDescent="0.25">
      <c r="D947" s="5"/>
      <c r="E947" s="7"/>
      <c r="S947" s="11"/>
      <c r="T947" s="11"/>
    </row>
    <row r="948" spans="4:20" x14ac:dyDescent="0.25">
      <c r="D948" s="5"/>
      <c r="E948" s="7"/>
      <c r="S948" s="11"/>
      <c r="T948" s="11"/>
    </row>
    <row r="949" spans="4:20" x14ac:dyDescent="0.25">
      <c r="D949" s="5"/>
      <c r="E949" s="7"/>
      <c r="S949" s="11"/>
      <c r="T949" s="11"/>
    </row>
    <row r="950" spans="4:20" x14ac:dyDescent="0.25">
      <c r="D950" s="5"/>
      <c r="E950" s="7"/>
      <c r="S950" s="11"/>
      <c r="T950" s="11"/>
    </row>
    <row r="951" spans="4:20" x14ac:dyDescent="0.25">
      <c r="D951" s="5"/>
      <c r="E951" s="7"/>
      <c r="S951" s="11"/>
      <c r="T951" s="11"/>
    </row>
    <row r="952" spans="4:20" x14ac:dyDescent="0.25">
      <c r="D952" s="5"/>
      <c r="E952" s="7"/>
      <c r="S952" s="11"/>
      <c r="T952" s="11"/>
    </row>
    <row r="953" spans="4:20" x14ac:dyDescent="0.25">
      <c r="D953" s="5"/>
      <c r="E953" s="7"/>
      <c r="S953" s="11"/>
      <c r="T953" s="11"/>
    </row>
    <row r="954" spans="4:20" x14ac:dyDescent="0.25">
      <c r="D954" s="5"/>
      <c r="E954" s="7"/>
      <c r="S954" s="11"/>
      <c r="T954" s="11"/>
    </row>
    <row r="955" spans="4:20" x14ac:dyDescent="0.25">
      <c r="D955" s="5"/>
      <c r="E955" s="7"/>
      <c r="S955" s="11"/>
      <c r="T955" s="11"/>
    </row>
    <row r="956" spans="4:20" x14ac:dyDescent="0.25">
      <c r="D956" s="5"/>
      <c r="E956" s="7"/>
      <c r="S956" s="11"/>
      <c r="T956" s="11"/>
    </row>
    <row r="957" spans="4:20" x14ac:dyDescent="0.25">
      <c r="D957" s="5"/>
      <c r="E957" s="7"/>
      <c r="S957" s="11"/>
      <c r="T957" s="11"/>
    </row>
    <row r="958" spans="4:20" x14ac:dyDescent="0.25">
      <c r="D958" s="5"/>
      <c r="E958" s="7"/>
      <c r="S958" s="11"/>
      <c r="T958" s="11"/>
    </row>
    <row r="959" spans="4:20" x14ac:dyDescent="0.25">
      <c r="D959" s="5"/>
      <c r="E959" s="7"/>
      <c r="S959" s="11"/>
      <c r="T959" s="11"/>
    </row>
    <row r="960" spans="4:20" x14ac:dyDescent="0.25">
      <c r="D960" s="5"/>
      <c r="E960" s="7"/>
      <c r="S960" s="11"/>
      <c r="T960" s="11"/>
    </row>
    <row r="961" spans="4:20" x14ac:dyDescent="0.25">
      <c r="D961" s="5"/>
      <c r="E961" s="7"/>
      <c r="S961" s="11"/>
      <c r="T961" s="11"/>
    </row>
    <row r="962" spans="4:20" x14ac:dyDescent="0.25">
      <c r="D962" s="5"/>
      <c r="E962" s="7"/>
      <c r="S962" s="11"/>
      <c r="T962" s="11"/>
    </row>
    <row r="963" spans="4:20" x14ac:dyDescent="0.25">
      <c r="D963" s="5"/>
      <c r="E963" s="7"/>
      <c r="S963" s="11"/>
      <c r="T963" s="11"/>
    </row>
    <row r="964" spans="4:20" x14ac:dyDescent="0.25">
      <c r="D964" s="5"/>
      <c r="E964" s="7"/>
      <c r="S964" s="11"/>
      <c r="T964" s="11"/>
    </row>
    <row r="965" spans="4:20" x14ac:dyDescent="0.25">
      <c r="D965" s="5"/>
      <c r="E965" s="7"/>
      <c r="S965" s="11"/>
      <c r="T965" s="11"/>
    </row>
    <row r="966" spans="4:20" x14ac:dyDescent="0.25">
      <c r="D966" s="5"/>
      <c r="E966" s="7"/>
      <c r="S966" s="11"/>
      <c r="T966" s="11"/>
    </row>
    <row r="967" spans="4:20" x14ac:dyDescent="0.25">
      <c r="D967" s="5"/>
      <c r="E967" s="7"/>
      <c r="S967" s="11"/>
      <c r="T967" s="11"/>
    </row>
    <row r="968" spans="4:20" x14ac:dyDescent="0.25">
      <c r="D968" s="5"/>
      <c r="E968" s="7"/>
      <c r="S968" s="11"/>
      <c r="T968" s="11"/>
    </row>
    <row r="969" spans="4:20" x14ac:dyDescent="0.25">
      <c r="D969" s="5"/>
      <c r="E969" s="7"/>
      <c r="S969" s="11"/>
      <c r="T969" s="11"/>
    </row>
    <row r="970" spans="4:20" x14ac:dyDescent="0.25">
      <c r="D970" s="5"/>
      <c r="E970" s="7"/>
      <c r="S970" s="11"/>
      <c r="T970" s="11"/>
    </row>
    <row r="971" spans="4:20" x14ac:dyDescent="0.25">
      <c r="D971" s="5"/>
      <c r="E971" s="7"/>
      <c r="S971" s="11"/>
      <c r="T971" s="11"/>
    </row>
    <row r="972" spans="4:20" x14ac:dyDescent="0.25">
      <c r="D972" s="5"/>
      <c r="E972" s="7"/>
      <c r="S972" s="11"/>
      <c r="T972" s="11"/>
    </row>
    <row r="973" spans="4:20" x14ac:dyDescent="0.25">
      <c r="D973" s="5"/>
      <c r="E973" s="7"/>
      <c r="S973" s="11"/>
      <c r="T973" s="11"/>
    </row>
    <row r="974" spans="4:20" x14ac:dyDescent="0.25">
      <c r="D974" s="5"/>
      <c r="E974" s="7"/>
      <c r="S974" s="11"/>
      <c r="T974" s="11"/>
    </row>
    <row r="975" spans="4:20" x14ac:dyDescent="0.25">
      <c r="D975" s="5"/>
      <c r="E975" s="7"/>
      <c r="S975" s="11"/>
      <c r="T975" s="11"/>
    </row>
    <row r="976" spans="4:20" x14ac:dyDescent="0.25">
      <c r="D976" s="5"/>
      <c r="E976" s="7"/>
      <c r="S976" s="11"/>
      <c r="T976" s="11"/>
    </row>
    <row r="977" spans="4:20" x14ac:dyDescent="0.25">
      <c r="D977" s="5"/>
      <c r="E977" s="7"/>
      <c r="S977" s="11"/>
      <c r="T977" s="11"/>
    </row>
    <row r="978" spans="4:20" x14ac:dyDescent="0.25">
      <c r="D978" s="5"/>
      <c r="E978" s="7"/>
      <c r="S978" s="11"/>
      <c r="T978" s="11"/>
    </row>
    <row r="979" spans="4:20" x14ac:dyDescent="0.25">
      <c r="D979" s="5"/>
      <c r="E979" s="7"/>
      <c r="S979" s="11"/>
      <c r="T979" s="11"/>
    </row>
    <row r="980" spans="4:20" x14ac:dyDescent="0.25">
      <c r="D980" s="5"/>
      <c r="E980" s="7"/>
      <c r="S980" s="11"/>
      <c r="T980" s="11"/>
    </row>
    <row r="981" spans="4:20" x14ac:dyDescent="0.25">
      <c r="D981" s="5"/>
      <c r="E981" s="7"/>
      <c r="S981" s="11"/>
      <c r="T981" s="11"/>
    </row>
    <row r="982" spans="4:20" x14ac:dyDescent="0.25">
      <c r="D982" s="5"/>
      <c r="E982" s="7"/>
      <c r="S982" s="11"/>
      <c r="T982" s="11"/>
    </row>
    <row r="983" spans="4:20" x14ac:dyDescent="0.25">
      <c r="D983" s="5"/>
      <c r="E983" s="7"/>
      <c r="S983" s="11"/>
      <c r="T983" s="11"/>
    </row>
    <row r="984" spans="4:20" x14ac:dyDescent="0.25">
      <c r="D984" s="5"/>
      <c r="E984" s="7"/>
      <c r="S984" s="11"/>
      <c r="T984" s="11"/>
    </row>
    <row r="985" spans="4:20" x14ac:dyDescent="0.25">
      <c r="D985" s="5"/>
      <c r="E985" s="7"/>
      <c r="S985" s="11"/>
      <c r="T985" s="11"/>
    </row>
    <row r="986" spans="4:20" x14ac:dyDescent="0.25">
      <c r="D986" s="5"/>
      <c r="E986" s="7"/>
      <c r="S986" s="11"/>
      <c r="T986" s="11"/>
    </row>
    <row r="987" spans="4:20" x14ac:dyDescent="0.25">
      <c r="D987" s="5"/>
      <c r="E987" s="7"/>
      <c r="S987" s="11"/>
      <c r="T987" s="11"/>
    </row>
    <row r="988" spans="4:20" x14ac:dyDescent="0.25">
      <c r="D988" s="5"/>
      <c r="E988" s="7"/>
      <c r="S988" s="11"/>
      <c r="T988" s="11"/>
    </row>
    <row r="989" spans="4:20" x14ac:dyDescent="0.25">
      <c r="D989" s="5"/>
      <c r="E989" s="7"/>
      <c r="S989" s="11"/>
      <c r="T989" s="11"/>
    </row>
    <row r="990" spans="4:20" x14ac:dyDescent="0.25">
      <c r="D990" s="5"/>
      <c r="E990" s="7"/>
      <c r="S990" s="11"/>
      <c r="T990" s="11"/>
    </row>
    <row r="991" spans="4:20" x14ac:dyDescent="0.25">
      <c r="D991" s="5"/>
      <c r="E991" s="7"/>
      <c r="S991" s="11"/>
      <c r="T991" s="11"/>
    </row>
    <row r="992" spans="4:20" x14ac:dyDescent="0.25">
      <c r="D992" s="5"/>
      <c r="E992" s="7"/>
      <c r="S992" s="11"/>
      <c r="T992" s="11"/>
    </row>
    <row r="993" spans="4:20" x14ac:dyDescent="0.25">
      <c r="D993" s="5"/>
      <c r="E993" s="7"/>
      <c r="S993" s="11"/>
      <c r="T993" s="11"/>
    </row>
    <row r="994" spans="4:20" x14ac:dyDescent="0.25">
      <c r="D994" s="5"/>
      <c r="E994" s="7"/>
      <c r="S994" s="11"/>
      <c r="T994" s="11"/>
    </row>
    <row r="995" spans="4:20" x14ac:dyDescent="0.25">
      <c r="D995" s="5"/>
      <c r="E995" s="7"/>
      <c r="S995" s="11"/>
      <c r="T995" s="11"/>
    </row>
    <row r="996" spans="4:20" x14ac:dyDescent="0.25">
      <c r="D996" s="5"/>
      <c r="E996" s="7"/>
      <c r="S996" s="11"/>
      <c r="T996" s="11"/>
    </row>
    <row r="997" spans="4:20" x14ac:dyDescent="0.25">
      <c r="D997" s="5"/>
      <c r="E997" s="7"/>
      <c r="S997" s="11"/>
      <c r="T997" s="11"/>
    </row>
    <row r="998" spans="4:20" x14ac:dyDescent="0.25">
      <c r="D998" s="5"/>
      <c r="E998" s="7"/>
      <c r="S998" s="11"/>
      <c r="T998" s="11"/>
    </row>
    <row r="999" spans="4:20" x14ac:dyDescent="0.25">
      <c r="D999" s="5"/>
      <c r="E999" s="7"/>
      <c r="S999" s="11"/>
      <c r="T999" s="11"/>
    </row>
    <row r="1000" spans="4:20" x14ac:dyDescent="0.25">
      <c r="D1000" s="5"/>
      <c r="E1000" s="7"/>
      <c r="S1000" s="11"/>
      <c r="T1000" s="11"/>
    </row>
    <row r="1001" spans="4:20" x14ac:dyDescent="0.25">
      <c r="D1001" s="5"/>
      <c r="E1001" s="7"/>
      <c r="S1001" s="11"/>
      <c r="T1001" s="11"/>
    </row>
    <row r="1002" spans="4:20" x14ac:dyDescent="0.25">
      <c r="D1002" s="5"/>
      <c r="E1002" s="7"/>
      <c r="S1002" s="11"/>
      <c r="T1002" s="11"/>
    </row>
    <row r="1003" spans="4:20" x14ac:dyDescent="0.25">
      <c r="D1003" s="5"/>
      <c r="E1003" s="7"/>
      <c r="S1003" s="11"/>
      <c r="T1003" s="11"/>
    </row>
    <row r="1004" spans="4:20" x14ac:dyDescent="0.25">
      <c r="D1004" s="5"/>
      <c r="E1004" s="7"/>
      <c r="S1004" s="11"/>
      <c r="T1004" s="11"/>
    </row>
    <row r="1005" spans="4:20" x14ac:dyDescent="0.25">
      <c r="D1005" s="5"/>
      <c r="E1005" s="7"/>
      <c r="S1005" s="11"/>
      <c r="T1005" s="11"/>
    </row>
    <row r="1006" spans="4:20" x14ac:dyDescent="0.25">
      <c r="D1006" s="5"/>
      <c r="E1006" s="7"/>
      <c r="S1006" s="11"/>
      <c r="T1006" s="11"/>
    </row>
    <row r="1007" spans="4:20" x14ac:dyDescent="0.25">
      <c r="D1007" s="5"/>
      <c r="E1007" s="7"/>
      <c r="S1007" s="11"/>
      <c r="T1007" s="11"/>
    </row>
    <row r="1008" spans="4:20" x14ac:dyDescent="0.25">
      <c r="D1008" s="5"/>
      <c r="E1008" s="7"/>
      <c r="S1008" s="11"/>
      <c r="T1008" s="11"/>
    </row>
    <row r="1009" spans="4:20" x14ac:dyDescent="0.25">
      <c r="D1009" s="5"/>
      <c r="E1009" s="7"/>
      <c r="S1009" s="11"/>
      <c r="T1009" s="11"/>
    </row>
    <row r="1010" spans="4:20" x14ac:dyDescent="0.25">
      <c r="D1010" s="5"/>
      <c r="E1010" s="7"/>
      <c r="S1010" s="11"/>
      <c r="T1010" s="11"/>
    </row>
    <row r="1011" spans="4:20" x14ac:dyDescent="0.25">
      <c r="D1011" s="5"/>
      <c r="E1011" s="7"/>
      <c r="S1011" s="11"/>
      <c r="T1011" s="11"/>
    </row>
    <row r="1012" spans="4:20" x14ac:dyDescent="0.25">
      <c r="D1012" s="5"/>
      <c r="E1012" s="7"/>
      <c r="S1012" s="11"/>
      <c r="T1012" s="11"/>
    </row>
    <row r="1013" spans="4:20" x14ac:dyDescent="0.25">
      <c r="D1013" s="5"/>
      <c r="E1013" s="7"/>
      <c r="S1013" s="11"/>
      <c r="T1013" s="11"/>
    </row>
    <row r="1014" spans="4:20" x14ac:dyDescent="0.25">
      <c r="D1014" s="5"/>
      <c r="E1014" s="7"/>
      <c r="S1014" s="11"/>
      <c r="T1014" s="11"/>
    </row>
    <row r="1015" spans="4:20" x14ac:dyDescent="0.25">
      <c r="D1015" s="5"/>
      <c r="E1015" s="7"/>
      <c r="S1015" s="11"/>
      <c r="T1015" s="11"/>
    </row>
    <row r="1016" spans="4:20" x14ac:dyDescent="0.25">
      <c r="D1016" s="5"/>
      <c r="E1016" s="7"/>
      <c r="S1016" s="11"/>
      <c r="T1016" s="11"/>
    </row>
    <row r="1017" spans="4:20" x14ac:dyDescent="0.25">
      <c r="D1017" s="5"/>
      <c r="E1017" s="7"/>
      <c r="S1017" s="11"/>
      <c r="T1017" s="11"/>
    </row>
    <row r="1018" spans="4:20" x14ac:dyDescent="0.25">
      <c r="D1018" s="5"/>
      <c r="E1018" s="7"/>
      <c r="S1018" s="11"/>
      <c r="T1018" s="11"/>
    </row>
    <row r="1019" spans="4:20" x14ac:dyDescent="0.25">
      <c r="D1019" s="5"/>
      <c r="E1019" s="7"/>
      <c r="S1019" s="11"/>
      <c r="T1019" s="11"/>
    </row>
    <row r="1020" spans="4:20" x14ac:dyDescent="0.25">
      <c r="D1020" s="5"/>
      <c r="E1020" s="7"/>
      <c r="S1020" s="11"/>
      <c r="T1020" s="11"/>
    </row>
    <row r="1021" spans="4:20" x14ac:dyDescent="0.25">
      <c r="D1021" s="5"/>
      <c r="E1021" s="7"/>
      <c r="S1021" s="11"/>
      <c r="T1021" s="11"/>
    </row>
    <row r="1022" spans="4:20" x14ac:dyDescent="0.25">
      <c r="D1022" s="5"/>
      <c r="E1022" s="7"/>
      <c r="S1022" s="11"/>
      <c r="T1022" s="11"/>
    </row>
    <row r="1023" spans="4:20" x14ac:dyDescent="0.25">
      <c r="D1023" s="5"/>
      <c r="E1023" s="7"/>
      <c r="S1023" s="11"/>
      <c r="T1023" s="11"/>
    </row>
    <row r="1024" spans="4:20" x14ac:dyDescent="0.25">
      <c r="D1024" s="5"/>
      <c r="E1024" s="7"/>
      <c r="S1024" s="11"/>
      <c r="T1024" s="11"/>
    </row>
    <row r="1025" spans="4:20" x14ac:dyDescent="0.25">
      <c r="D1025" s="5"/>
      <c r="E1025" s="7"/>
      <c r="S1025" s="11"/>
      <c r="T1025" s="11"/>
    </row>
    <row r="1026" spans="4:20" x14ac:dyDescent="0.25">
      <c r="D1026" s="5"/>
      <c r="E1026" s="7"/>
      <c r="S1026" s="11"/>
      <c r="T1026" s="11"/>
    </row>
    <row r="1027" spans="4:20" x14ac:dyDescent="0.25">
      <c r="D1027" s="5"/>
      <c r="E1027" s="7"/>
      <c r="S1027" s="11"/>
      <c r="T1027" s="11"/>
    </row>
    <row r="1028" spans="4:20" x14ac:dyDescent="0.25">
      <c r="D1028" s="5"/>
      <c r="E1028" s="7"/>
      <c r="S1028" s="11"/>
      <c r="T1028" s="11"/>
    </row>
    <row r="1029" spans="4:20" x14ac:dyDescent="0.25">
      <c r="D1029" s="5"/>
      <c r="E1029" s="7"/>
      <c r="S1029" s="11"/>
      <c r="T1029" s="11"/>
    </row>
    <row r="1030" spans="4:20" x14ac:dyDescent="0.25">
      <c r="D1030" s="5"/>
      <c r="E1030" s="7"/>
      <c r="S1030" s="11"/>
      <c r="T1030" s="11"/>
    </row>
    <row r="1031" spans="4:20" x14ac:dyDescent="0.25">
      <c r="D1031" s="5"/>
      <c r="E1031" s="7"/>
      <c r="S1031" s="11"/>
      <c r="T1031" s="11"/>
    </row>
    <row r="1032" spans="4:20" x14ac:dyDescent="0.25">
      <c r="D1032" s="5"/>
      <c r="E1032" s="7"/>
      <c r="S1032" s="11"/>
      <c r="T1032" s="11"/>
    </row>
    <row r="1033" spans="4:20" x14ac:dyDescent="0.25">
      <c r="D1033" s="5"/>
      <c r="E1033" s="7"/>
      <c r="S1033" s="11"/>
      <c r="T1033" s="11"/>
    </row>
    <row r="1034" spans="4:20" x14ac:dyDescent="0.25">
      <c r="D1034" s="5"/>
      <c r="E1034" s="7"/>
      <c r="S1034" s="11"/>
      <c r="T1034" s="11"/>
    </row>
    <row r="1035" spans="4:20" x14ac:dyDescent="0.25">
      <c r="D1035" s="5"/>
      <c r="E1035" s="7"/>
      <c r="S1035" s="11"/>
      <c r="T1035" s="11"/>
    </row>
    <row r="1036" spans="4:20" x14ac:dyDescent="0.25">
      <c r="D1036" s="5"/>
      <c r="E1036" s="7"/>
      <c r="S1036" s="11"/>
      <c r="T1036" s="11"/>
    </row>
    <row r="1037" spans="4:20" x14ac:dyDescent="0.25">
      <c r="D1037" s="5"/>
      <c r="E1037" s="7"/>
      <c r="S1037" s="11"/>
      <c r="T1037" s="11"/>
    </row>
    <row r="1038" spans="4:20" x14ac:dyDescent="0.25">
      <c r="D1038" s="5"/>
      <c r="E1038" s="7"/>
      <c r="S1038" s="11"/>
      <c r="T1038" s="11"/>
    </row>
    <row r="1039" spans="4:20" x14ac:dyDescent="0.25">
      <c r="D1039" s="5"/>
      <c r="E1039" s="7"/>
      <c r="S1039" s="11"/>
      <c r="T1039" s="11"/>
    </row>
    <row r="1040" spans="4:20" x14ac:dyDescent="0.25">
      <c r="D1040" s="5"/>
      <c r="E1040" s="7"/>
      <c r="S1040" s="11"/>
      <c r="T1040" s="11"/>
    </row>
    <row r="1041" spans="4:20" x14ac:dyDescent="0.25">
      <c r="D1041" s="5"/>
      <c r="E1041" s="7"/>
      <c r="S1041" s="11"/>
      <c r="T1041" s="11"/>
    </row>
    <row r="1042" spans="4:20" x14ac:dyDescent="0.25">
      <c r="D1042" s="5"/>
      <c r="E1042" s="7"/>
      <c r="S1042" s="11"/>
      <c r="T1042" s="11"/>
    </row>
    <row r="1043" spans="4:20" x14ac:dyDescent="0.25">
      <c r="D1043" s="5"/>
      <c r="E1043" s="7"/>
      <c r="S1043" s="11"/>
      <c r="T1043" s="11"/>
    </row>
    <row r="1044" spans="4:20" x14ac:dyDescent="0.25">
      <c r="D1044" s="5"/>
      <c r="E1044" s="7"/>
      <c r="S1044" s="11"/>
      <c r="T1044" s="11"/>
    </row>
    <row r="1045" spans="4:20" x14ac:dyDescent="0.25">
      <c r="D1045" s="5"/>
      <c r="E1045" s="7"/>
      <c r="S1045" s="11"/>
      <c r="T1045" s="11"/>
    </row>
    <row r="1046" spans="4:20" x14ac:dyDescent="0.25">
      <c r="D1046" s="5"/>
      <c r="E1046" s="7"/>
      <c r="S1046" s="11"/>
      <c r="T1046" s="11"/>
    </row>
    <row r="1047" spans="4:20" x14ac:dyDescent="0.25">
      <c r="D1047" s="5"/>
      <c r="E1047" s="7"/>
      <c r="S1047" s="11"/>
      <c r="T1047" s="11"/>
    </row>
    <row r="1048" spans="4:20" x14ac:dyDescent="0.25">
      <c r="D1048" s="5"/>
      <c r="E1048" s="7"/>
      <c r="S1048" s="11"/>
      <c r="T1048" s="11"/>
    </row>
    <row r="1049" spans="4:20" x14ac:dyDescent="0.25">
      <c r="D1049" s="5"/>
      <c r="E1049" s="7"/>
      <c r="S1049" s="11"/>
      <c r="T1049" s="11"/>
    </row>
    <row r="1050" spans="4:20" x14ac:dyDescent="0.25">
      <c r="D1050" s="5"/>
      <c r="E1050" s="7"/>
      <c r="S1050" s="11"/>
      <c r="T1050" s="11"/>
    </row>
    <row r="1051" spans="4:20" x14ac:dyDescent="0.25">
      <c r="D1051" s="5"/>
      <c r="E1051" s="7"/>
      <c r="S1051" s="11"/>
      <c r="T1051" s="11"/>
    </row>
    <row r="1052" spans="4:20" x14ac:dyDescent="0.25">
      <c r="D1052" s="5"/>
      <c r="E1052" s="7"/>
      <c r="S1052" s="11"/>
      <c r="T1052" s="11"/>
    </row>
    <row r="1053" spans="4:20" x14ac:dyDescent="0.25">
      <c r="D1053" s="5"/>
      <c r="E1053" s="7"/>
      <c r="S1053" s="11"/>
      <c r="T1053" s="11"/>
    </row>
    <row r="1054" spans="4:20" x14ac:dyDescent="0.25">
      <c r="D1054" s="5"/>
      <c r="E1054" s="7"/>
      <c r="S1054" s="11"/>
      <c r="T1054" s="11"/>
    </row>
    <row r="1055" spans="4:20" x14ac:dyDescent="0.25">
      <c r="D1055" s="5"/>
      <c r="E1055" s="7"/>
      <c r="S1055" s="11"/>
      <c r="T1055" s="11"/>
    </row>
    <row r="1056" spans="4:20" x14ac:dyDescent="0.25">
      <c r="D1056" s="5"/>
      <c r="E1056" s="7"/>
      <c r="S1056" s="11"/>
      <c r="T1056" s="11"/>
    </row>
    <row r="1057" spans="4:20" x14ac:dyDescent="0.25">
      <c r="D1057" s="5"/>
      <c r="E1057" s="7"/>
      <c r="S1057" s="11"/>
      <c r="T1057" s="11"/>
    </row>
    <row r="1058" spans="4:20" x14ac:dyDescent="0.25">
      <c r="D1058" s="5"/>
      <c r="E1058" s="7"/>
      <c r="S1058" s="11"/>
      <c r="T1058" s="11"/>
    </row>
    <row r="1059" spans="4:20" x14ac:dyDescent="0.25">
      <c r="D1059" s="5"/>
      <c r="E1059" s="7"/>
      <c r="S1059" s="11"/>
      <c r="T1059" s="11"/>
    </row>
    <row r="1060" spans="4:20" x14ac:dyDescent="0.25">
      <c r="D1060" s="5"/>
      <c r="E1060" s="7"/>
      <c r="S1060" s="11"/>
      <c r="T1060" s="11"/>
    </row>
    <row r="1061" spans="4:20" x14ac:dyDescent="0.25">
      <c r="D1061" s="5"/>
      <c r="E1061" s="7"/>
      <c r="S1061" s="11"/>
      <c r="T1061" s="11"/>
    </row>
    <row r="1062" spans="4:20" x14ac:dyDescent="0.25">
      <c r="D1062" s="5"/>
      <c r="E1062" s="7"/>
      <c r="S1062" s="11"/>
      <c r="T1062" s="11"/>
    </row>
    <row r="1063" spans="4:20" x14ac:dyDescent="0.25">
      <c r="D1063" s="5"/>
      <c r="E1063" s="7"/>
      <c r="S1063" s="11"/>
      <c r="T1063" s="11"/>
    </row>
    <row r="1064" spans="4:20" x14ac:dyDescent="0.25">
      <c r="D1064" s="5"/>
      <c r="E1064" s="7"/>
      <c r="S1064" s="11"/>
      <c r="T1064" s="11"/>
    </row>
    <row r="1065" spans="4:20" x14ac:dyDescent="0.25">
      <c r="D1065" s="5"/>
      <c r="E1065" s="7"/>
      <c r="S1065" s="11"/>
      <c r="T1065" s="11"/>
    </row>
    <row r="1066" spans="4:20" x14ac:dyDescent="0.25">
      <c r="D1066" s="5"/>
      <c r="E1066" s="7"/>
      <c r="S1066" s="11"/>
      <c r="T1066" s="11"/>
    </row>
    <row r="1067" spans="4:20" x14ac:dyDescent="0.25">
      <c r="D1067" s="5"/>
      <c r="E1067" s="7"/>
      <c r="S1067" s="11"/>
      <c r="T1067" s="11"/>
    </row>
    <row r="1068" spans="4:20" x14ac:dyDescent="0.25">
      <c r="D1068" s="5"/>
      <c r="E1068" s="7"/>
      <c r="S1068" s="11"/>
      <c r="T1068" s="11"/>
    </row>
    <row r="1069" spans="4:20" x14ac:dyDescent="0.25">
      <c r="D1069" s="5"/>
      <c r="E1069" s="7"/>
      <c r="S1069" s="11"/>
      <c r="T1069" s="11"/>
    </row>
    <row r="1070" spans="4:20" x14ac:dyDescent="0.25">
      <c r="D1070" s="5"/>
      <c r="E1070" s="7"/>
      <c r="S1070" s="11"/>
      <c r="T1070" s="11"/>
    </row>
    <row r="1071" spans="4:20" x14ac:dyDescent="0.25">
      <c r="D1071" s="5"/>
      <c r="E1071" s="7"/>
      <c r="S1071" s="11"/>
      <c r="T1071" s="11"/>
    </row>
    <row r="1072" spans="4:20" x14ac:dyDescent="0.25">
      <c r="D1072" s="5"/>
      <c r="E1072" s="7"/>
      <c r="S1072" s="11"/>
      <c r="T1072" s="11"/>
    </row>
    <row r="1073" spans="4:20" x14ac:dyDescent="0.25">
      <c r="D1073" s="5"/>
      <c r="E1073" s="7"/>
      <c r="S1073" s="11"/>
      <c r="T1073" s="11"/>
    </row>
    <row r="1074" spans="4:20" x14ac:dyDescent="0.25">
      <c r="D1074" s="5"/>
      <c r="E1074" s="7"/>
      <c r="S1074" s="11"/>
      <c r="T1074" s="11"/>
    </row>
    <row r="1075" spans="4:20" x14ac:dyDescent="0.25">
      <c r="D1075" s="5"/>
      <c r="E1075" s="7"/>
      <c r="S1075" s="11"/>
      <c r="T1075" s="11"/>
    </row>
    <row r="1076" spans="4:20" x14ac:dyDescent="0.25">
      <c r="D1076" s="5"/>
      <c r="E1076" s="7"/>
      <c r="S1076" s="11"/>
      <c r="T1076" s="11"/>
    </row>
    <row r="1077" spans="4:20" x14ac:dyDescent="0.25">
      <c r="D1077" s="5"/>
      <c r="E1077" s="7"/>
      <c r="S1077" s="11"/>
      <c r="T1077" s="11"/>
    </row>
    <row r="1078" spans="4:20" x14ac:dyDescent="0.25">
      <c r="D1078" s="5"/>
      <c r="E1078" s="7"/>
      <c r="S1078" s="11"/>
      <c r="T1078" s="11"/>
    </row>
    <row r="1079" spans="4:20" x14ac:dyDescent="0.25">
      <c r="D1079" s="5"/>
      <c r="E1079" s="7"/>
      <c r="S1079" s="11"/>
      <c r="T1079" s="11"/>
    </row>
    <row r="1080" spans="4:20" x14ac:dyDescent="0.25">
      <c r="D1080" s="5"/>
      <c r="E1080" s="7"/>
      <c r="S1080" s="11"/>
      <c r="T1080" s="11"/>
    </row>
    <row r="1081" spans="4:20" x14ac:dyDescent="0.25">
      <c r="D1081" s="5"/>
      <c r="E1081" s="7"/>
      <c r="S1081" s="11"/>
      <c r="T1081" s="11"/>
    </row>
    <row r="1082" spans="4:20" x14ac:dyDescent="0.25">
      <c r="D1082" s="5"/>
      <c r="E1082" s="7"/>
      <c r="S1082" s="11"/>
      <c r="T1082" s="11"/>
    </row>
    <row r="1083" spans="4:20" x14ac:dyDescent="0.25">
      <c r="D1083" s="5"/>
      <c r="E1083" s="7"/>
      <c r="S1083" s="11"/>
      <c r="T1083" s="11"/>
    </row>
    <row r="1084" spans="4:20" x14ac:dyDescent="0.25">
      <c r="D1084" s="5"/>
      <c r="E1084" s="7"/>
      <c r="S1084" s="11"/>
      <c r="T1084" s="11"/>
    </row>
    <row r="1085" spans="4:20" x14ac:dyDescent="0.25">
      <c r="D1085" s="5"/>
      <c r="E1085" s="7"/>
      <c r="S1085" s="11"/>
      <c r="T1085" s="11"/>
    </row>
    <row r="1086" spans="4:20" x14ac:dyDescent="0.25">
      <c r="D1086" s="5"/>
      <c r="E1086" s="7"/>
      <c r="S1086" s="11"/>
      <c r="T1086" s="11"/>
    </row>
    <row r="1087" spans="4:20" x14ac:dyDescent="0.25">
      <c r="D1087" s="5"/>
      <c r="E1087" s="7"/>
      <c r="S1087" s="11"/>
      <c r="T1087" s="11"/>
    </row>
    <row r="1088" spans="4:20" x14ac:dyDescent="0.25">
      <c r="D1088" s="5"/>
      <c r="E1088" s="7"/>
      <c r="S1088" s="11"/>
      <c r="T1088" s="11"/>
    </row>
    <row r="1089" spans="4:20" x14ac:dyDescent="0.25">
      <c r="D1089" s="5"/>
      <c r="E1089" s="7"/>
      <c r="S1089" s="11"/>
      <c r="T1089" s="11"/>
    </row>
    <row r="1090" spans="4:20" x14ac:dyDescent="0.25">
      <c r="D1090" s="5"/>
      <c r="E1090" s="7"/>
      <c r="S1090" s="11"/>
      <c r="T1090" s="11"/>
    </row>
    <row r="1091" spans="4:20" x14ac:dyDescent="0.25">
      <c r="D1091" s="5"/>
      <c r="E1091" s="7"/>
      <c r="S1091" s="11"/>
      <c r="T1091" s="11"/>
    </row>
    <row r="1092" spans="4:20" x14ac:dyDescent="0.25">
      <c r="D1092" s="5"/>
      <c r="E1092" s="7"/>
      <c r="S1092" s="11"/>
      <c r="T1092" s="11"/>
    </row>
    <row r="1093" spans="4:20" x14ac:dyDescent="0.25">
      <c r="D1093" s="5"/>
      <c r="E1093" s="7"/>
      <c r="S1093" s="11"/>
      <c r="T1093" s="11"/>
    </row>
    <row r="1094" spans="4:20" x14ac:dyDescent="0.25">
      <c r="D1094" s="5"/>
      <c r="E1094" s="7"/>
      <c r="S1094" s="11"/>
      <c r="T1094" s="11"/>
    </row>
    <row r="1095" spans="4:20" x14ac:dyDescent="0.25">
      <c r="D1095" s="5"/>
      <c r="E1095" s="7"/>
      <c r="S1095" s="11"/>
      <c r="T1095" s="11"/>
    </row>
    <row r="1096" spans="4:20" x14ac:dyDescent="0.25">
      <c r="D1096" s="5"/>
      <c r="E1096" s="7"/>
      <c r="S1096" s="11"/>
      <c r="T1096" s="11"/>
    </row>
    <row r="1097" spans="4:20" x14ac:dyDescent="0.25">
      <c r="D1097" s="5"/>
      <c r="E1097" s="7"/>
      <c r="S1097" s="11"/>
      <c r="T1097" s="11"/>
    </row>
    <row r="1098" spans="4:20" x14ac:dyDescent="0.25">
      <c r="D1098" s="5"/>
      <c r="E1098" s="7"/>
      <c r="S1098" s="11"/>
      <c r="T1098" s="11"/>
    </row>
    <row r="1099" spans="4:20" x14ac:dyDescent="0.25">
      <c r="D1099" s="5"/>
      <c r="E1099" s="7"/>
      <c r="S1099" s="11"/>
      <c r="T1099" s="11"/>
    </row>
    <row r="1100" spans="4:20" x14ac:dyDescent="0.25">
      <c r="D1100" s="5"/>
      <c r="E1100" s="7"/>
      <c r="S1100" s="11"/>
      <c r="T1100" s="11"/>
    </row>
    <row r="1101" spans="4:20" x14ac:dyDescent="0.25">
      <c r="D1101" s="5"/>
      <c r="E1101" s="7"/>
      <c r="S1101" s="11"/>
      <c r="T1101" s="11"/>
    </row>
    <row r="1102" spans="4:20" x14ac:dyDescent="0.25">
      <c r="D1102" s="5"/>
      <c r="E1102" s="7"/>
      <c r="S1102" s="11"/>
      <c r="T1102" s="11"/>
    </row>
    <row r="1103" spans="4:20" x14ac:dyDescent="0.25">
      <c r="D1103" s="5"/>
      <c r="E1103" s="7"/>
      <c r="S1103" s="11"/>
      <c r="T1103" s="11"/>
    </row>
    <row r="1104" spans="4:20" x14ac:dyDescent="0.25">
      <c r="D1104" s="5"/>
      <c r="E1104" s="7"/>
      <c r="S1104" s="11"/>
      <c r="T1104" s="11"/>
    </row>
    <row r="1105" spans="4:20" x14ac:dyDescent="0.25">
      <c r="D1105" s="5"/>
      <c r="E1105" s="7"/>
      <c r="S1105" s="11"/>
      <c r="T1105" s="11"/>
    </row>
    <row r="1106" spans="4:20" x14ac:dyDescent="0.25">
      <c r="D1106" s="5"/>
      <c r="E1106" s="7"/>
      <c r="S1106" s="11"/>
      <c r="T1106" s="11"/>
    </row>
    <row r="1107" spans="4:20" x14ac:dyDescent="0.25">
      <c r="D1107" s="5"/>
      <c r="E1107" s="7"/>
      <c r="S1107" s="11"/>
      <c r="T1107" s="11"/>
    </row>
    <row r="1108" spans="4:20" x14ac:dyDescent="0.25">
      <c r="D1108" s="5"/>
      <c r="E1108" s="7"/>
      <c r="S1108" s="11"/>
      <c r="T1108" s="11"/>
    </row>
    <row r="1109" spans="4:20" x14ac:dyDescent="0.25">
      <c r="D1109" s="5"/>
      <c r="E1109" s="7"/>
      <c r="S1109" s="11"/>
      <c r="T1109" s="11"/>
    </row>
    <row r="1110" spans="4:20" x14ac:dyDescent="0.25">
      <c r="D1110" s="5"/>
      <c r="E1110" s="7"/>
      <c r="S1110" s="11"/>
      <c r="T1110" s="11"/>
    </row>
    <row r="1111" spans="4:20" x14ac:dyDescent="0.25">
      <c r="D1111" s="5"/>
      <c r="E1111" s="7"/>
      <c r="S1111" s="11"/>
      <c r="T1111" s="11"/>
    </row>
    <row r="1112" spans="4:20" x14ac:dyDescent="0.25">
      <c r="D1112" s="5"/>
      <c r="E1112" s="7"/>
      <c r="S1112" s="11"/>
      <c r="T1112" s="11"/>
    </row>
    <row r="1113" spans="4:20" x14ac:dyDescent="0.25">
      <c r="D1113" s="5"/>
      <c r="E1113" s="7"/>
      <c r="S1113" s="11"/>
      <c r="T1113" s="11"/>
    </row>
    <row r="1114" spans="4:20" x14ac:dyDescent="0.25">
      <c r="D1114" s="5"/>
      <c r="E1114" s="7"/>
      <c r="S1114" s="11"/>
      <c r="T1114" s="11"/>
    </row>
    <row r="1115" spans="4:20" x14ac:dyDescent="0.25">
      <c r="D1115" s="5"/>
      <c r="E1115" s="7"/>
      <c r="S1115" s="11"/>
      <c r="T1115" s="11"/>
    </row>
    <row r="1116" spans="4:20" x14ac:dyDescent="0.25">
      <c r="D1116" s="5"/>
      <c r="E1116" s="7"/>
      <c r="S1116" s="11"/>
      <c r="T1116" s="11"/>
    </row>
    <row r="1117" spans="4:20" x14ac:dyDescent="0.25">
      <c r="D1117" s="5"/>
      <c r="E1117" s="7"/>
      <c r="S1117" s="11"/>
      <c r="T1117" s="11"/>
    </row>
    <row r="1118" spans="4:20" x14ac:dyDescent="0.25">
      <c r="D1118" s="5"/>
      <c r="E1118" s="7"/>
      <c r="S1118" s="11"/>
      <c r="T1118" s="11"/>
    </row>
    <row r="1119" spans="4:20" x14ac:dyDescent="0.25">
      <c r="D1119" s="5"/>
      <c r="E1119" s="7"/>
      <c r="S1119" s="11"/>
      <c r="T1119" s="11"/>
    </row>
    <row r="1120" spans="4:20" x14ac:dyDescent="0.25">
      <c r="D1120" s="5"/>
      <c r="E1120" s="7"/>
      <c r="S1120" s="11"/>
      <c r="T1120" s="11"/>
    </row>
    <row r="1121" spans="4:20" x14ac:dyDescent="0.25">
      <c r="D1121" s="5"/>
      <c r="E1121" s="7"/>
      <c r="S1121" s="11"/>
      <c r="T1121" s="11"/>
    </row>
    <row r="1122" spans="4:20" x14ac:dyDescent="0.25">
      <c r="D1122" s="5"/>
      <c r="E1122" s="7"/>
      <c r="S1122" s="11"/>
      <c r="T1122" s="11"/>
    </row>
    <row r="1123" spans="4:20" x14ac:dyDescent="0.25">
      <c r="D1123" s="5"/>
      <c r="E1123" s="7"/>
      <c r="S1123" s="11"/>
      <c r="T1123" s="11"/>
    </row>
    <row r="1124" spans="4:20" x14ac:dyDescent="0.25">
      <c r="D1124" s="5"/>
      <c r="E1124" s="7"/>
      <c r="S1124" s="11"/>
      <c r="T1124" s="11"/>
    </row>
    <row r="1125" spans="4:20" x14ac:dyDescent="0.25">
      <c r="D1125" s="5"/>
      <c r="E1125" s="7"/>
      <c r="S1125" s="11"/>
      <c r="T1125" s="11"/>
    </row>
    <row r="1126" spans="4:20" x14ac:dyDescent="0.25">
      <c r="D1126" s="5"/>
      <c r="E1126" s="7"/>
      <c r="S1126" s="11"/>
      <c r="T1126" s="11"/>
    </row>
    <row r="1127" spans="4:20" x14ac:dyDescent="0.25">
      <c r="D1127" s="5"/>
      <c r="E1127" s="7"/>
      <c r="S1127" s="11"/>
      <c r="T1127" s="11"/>
    </row>
    <row r="1128" spans="4:20" x14ac:dyDescent="0.25">
      <c r="D1128" s="5"/>
      <c r="E1128" s="7"/>
      <c r="S1128" s="11"/>
      <c r="T1128" s="11"/>
    </row>
    <row r="1129" spans="4:20" x14ac:dyDescent="0.25">
      <c r="D1129" s="5"/>
      <c r="E1129" s="7"/>
      <c r="S1129" s="11"/>
      <c r="T1129" s="11"/>
    </row>
    <row r="1130" spans="4:20" x14ac:dyDescent="0.25">
      <c r="D1130" s="5"/>
      <c r="E1130" s="7"/>
      <c r="S1130" s="11"/>
      <c r="T1130" s="11"/>
    </row>
    <row r="1131" spans="4:20" x14ac:dyDescent="0.25">
      <c r="D1131" s="5"/>
      <c r="E1131" s="7"/>
      <c r="S1131" s="11"/>
      <c r="T1131" s="11"/>
    </row>
    <row r="1132" spans="4:20" x14ac:dyDescent="0.25">
      <c r="D1132" s="5"/>
      <c r="E1132" s="7"/>
      <c r="S1132" s="11"/>
      <c r="T1132" s="11"/>
    </row>
    <row r="1133" spans="4:20" x14ac:dyDescent="0.25">
      <c r="D1133" s="5"/>
      <c r="E1133" s="7"/>
      <c r="S1133" s="11"/>
      <c r="T1133" s="11"/>
    </row>
    <row r="1134" spans="4:20" x14ac:dyDescent="0.25">
      <c r="D1134" s="5"/>
      <c r="E1134" s="7"/>
      <c r="S1134" s="11"/>
      <c r="T1134" s="11"/>
    </row>
    <row r="1135" spans="4:20" x14ac:dyDescent="0.25">
      <c r="D1135" s="5"/>
      <c r="E1135" s="7"/>
      <c r="S1135" s="11"/>
      <c r="T1135" s="11"/>
    </row>
    <row r="1136" spans="4:20" x14ac:dyDescent="0.25">
      <c r="D1136" s="5"/>
      <c r="E1136" s="7"/>
      <c r="S1136" s="11"/>
      <c r="T1136" s="11"/>
    </row>
    <row r="1137" spans="4:20" x14ac:dyDescent="0.25">
      <c r="D1137" s="5"/>
      <c r="E1137" s="7"/>
      <c r="S1137" s="11"/>
      <c r="T1137" s="11"/>
    </row>
    <row r="1138" spans="4:20" x14ac:dyDescent="0.25">
      <c r="D1138" s="5"/>
      <c r="E1138" s="7"/>
      <c r="S1138" s="11"/>
      <c r="T1138" s="11"/>
    </row>
    <row r="1139" spans="4:20" x14ac:dyDescent="0.25">
      <c r="D1139" s="5"/>
      <c r="E1139" s="7"/>
      <c r="S1139" s="11"/>
      <c r="T1139" s="11"/>
    </row>
    <row r="1140" spans="4:20" x14ac:dyDescent="0.25">
      <c r="D1140" s="5"/>
      <c r="E1140" s="7"/>
      <c r="S1140" s="11"/>
      <c r="T1140" s="11"/>
    </row>
    <row r="1141" spans="4:20" x14ac:dyDescent="0.25">
      <c r="D1141" s="5"/>
      <c r="E1141" s="7"/>
      <c r="S1141" s="11"/>
      <c r="T1141" s="11"/>
    </row>
    <row r="1142" spans="4:20" x14ac:dyDescent="0.25">
      <c r="D1142" s="5"/>
      <c r="E1142" s="7"/>
      <c r="S1142" s="11"/>
      <c r="T1142" s="11"/>
    </row>
    <row r="1143" spans="4:20" x14ac:dyDescent="0.25">
      <c r="D1143" s="5"/>
      <c r="E1143" s="7"/>
      <c r="S1143" s="11"/>
      <c r="T1143" s="11"/>
    </row>
    <row r="1144" spans="4:20" x14ac:dyDescent="0.25">
      <c r="D1144" s="5"/>
      <c r="E1144" s="7"/>
      <c r="S1144" s="11"/>
      <c r="T1144" s="11"/>
    </row>
    <row r="1145" spans="4:20" x14ac:dyDescent="0.25">
      <c r="D1145" s="5"/>
      <c r="E1145" s="7"/>
      <c r="S1145" s="11"/>
      <c r="T1145" s="11"/>
    </row>
    <row r="1146" spans="4:20" x14ac:dyDescent="0.25">
      <c r="D1146" s="5"/>
      <c r="E1146" s="7"/>
      <c r="S1146" s="11"/>
      <c r="T1146" s="11"/>
    </row>
    <row r="1147" spans="4:20" x14ac:dyDescent="0.25">
      <c r="D1147" s="5"/>
      <c r="E1147" s="7"/>
      <c r="S1147" s="11"/>
      <c r="T1147" s="11"/>
    </row>
    <row r="1148" spans="4:20" x14ac:dyDescent="0.25">
      <c r="D1148" s="5"/>
      <c r="E1148" s="7"/>
      <c r="S1148" s="11"/>
      <c r="T1148" s="11"/>
    </row>
    <row r="1149" spans="4:20" x14ac:dyDescent="0.25">
      <c r="D1149" s="5"/>
      <c r="E1149" s="7"/>
      <c r="S1149" s="11"/>
      <c r="T1149" s="11"/>
    </row>
    <row r="1150" spans="4:20" x14ac:dyDescent="0.25">
      <c r="D1150" s="5"/>
      <c r="E1150" s="7"/>
      <c r="S1150" s="11"/>
      <c r="T1150" s="11"/>
    </row>
    <row r="1151" spans="4:20" x14ac:dyDescent="0.25">
      <c r="D1151" s="5"/>
      <c r="E1151" s="7"/>
      <c r="S1151" s="11"/>
      <c r="T1151" s="11"/>
    </row>
    <row r="1152" spans="4:20" x14ac:dyDescent="0.25">
      <c r="D1152" s="5"/>
      <c r="E1152" s="7"/>
      <c r="S1152" s="11"/>
      <c r="T1152" s="11"/>
    </row>
    <row r="1153" spans="4:20" x14ac:dyDescent="0.25">
      <c r="D1153" s="5"/>
      <c r="E1153" s="7"/>
      <c r="S1153" s="11"/>
      <c r="T1153" s="11"/>
    </row>
    <row r="1154" spans="4:20" x14ac:dyDescent="0.25">
      <c r="D1154" s="5"/>
      <c r="E1154" s="7"/>
      <c r="S1154" s="11"/>
      <c r="T1154" s="11"/>
    </row>
    <row r="1155" spans="4:20" x14ac:dyDescent="0.25">
      <c r="D1155" s="5"/>
      <c r="E1155" s="7"/>
      <c r="S1155" s="11"/>
      <c r="T1155" s="11"/>
    </row>
    <row r="1156" spans="4:20" x14ac:dyDescent="0.25">
      <c r="D1156" s="5"/>
      <c r="E1156" s="7"/>
      <c r="S1156" s="11"/>
      <c r="T1156" s="11"/>
    </row>
    <row r="1157" spans="4:20" x14ac:dyDescent="0.25">
      <c r="D1157" s="5"/>
      <c r="E1157" s="7"/>
      <c r="S1157" s="11"/>
      <c r="T1157" s="11"/>
    </row>
    <row r="1158" spans="4:20" x14ac:dyDescent="0.25">
      <c r="D1158" s="5"/>
      <c r="E1158" s="7"/>
      <c r="S1158" s="11"/>
      <c r="T1158" s="11"/>
    </row>
    <row r="1159" spans="4:20" x14ac:dyDescent="0.25">
      <c r="D1159" s="5"/>
      <c r="E1159" s="7"/>
      <c r="S1159" s="11"/>
      <c r="T1159" s="11"/>
    </row>
    <row r="1160" spans="4:20" x14ac:dyDescent="0.25">
      <c r="D1160" s="5"/>
      <c r="E1160" s="7"/>
      <c r="S1160" s="11"/>
      <c r="T1160" s="11"/>
    </row>
    <row r="1161" spans="4:20" x14ac:dyDescent="0.25">
      <c r="D1161" s="5"/>
      <c r="E1161" s="7"/>
      <c r="S1161" s="11"/>
      <c r="T1161" s="11"/>
    </row>
    <row r="1162" spans="4:20" x14ac:dyDescent="0.25">
      <c r="D1162" s="5"/>
      <c r="E1162" s="7"/>
      <c r="S1162" s="11"/>
      <c r="T1162" s="11"/>
    </row>
    <row r="1163" spans="4:20" x14ac:dyDescent="0.25">
      <c r="D1163" s="5"/>
      <c r="E1163" s="7"/>
      <c r="S1163" s="11"/>
      <c r="T1163" s="11"/>
    </row>
    <row r="1164" spans="4:20" x14ac:dyDescent="0.25">
      <c r="D1164" s="5"/>
      <c r="E1164" s="7"/>
      <c r="S1164" s="11"/>
      <c r="T1164" s="11"/>
    </row>
    <row r="1165" spans="4:20" x14ac:dyDescent="0.25">
      <c r="D1165" s="5"/>
      <c r="E1165" s="7"/>
      <c r="S1165" s="11"/>
      <c r="T1165" s="11"/>
    </row>
    <row r="1166" spans="4:20" x14ac:dyDescent="0.25">
      <c r="D1166" s="5"/>
      <c r="E1166" s="7"/>
      <c r="S1166" s="11"/>
      <c r="T1166" s="11"/>
    </row>
    <row r="1167" spans="4:20" x14ac:dyDescent="0.25">
      <c r="D1167" s="5"/>
      <c r="E1167" s="7"/>
      <c r="S1167" s="11"/>
      <c r="T1167" s="11"/>
    </row>
    <row r="1168" spans="4:20" x14ac:dyDescent="0.25">
      <c r="D1168" s="5"/>
      <c r="E1168" s="7"/>
      <c r="S1168" s="11"/>
      <c r="T1168" s="11"/>
    </row>
    <row r="1169" spans="4:20" x14ac:dyDescent="0.25">
      <c r="D1169" s="5"/>
      <c r="E1169" s="7"/>
      <c r="S1169" s="11"/>
      <c r="T1169" s="11"/>
    </row>
    <row r="1170" spans="4:20" x14ac:dyDescent="0.25">
      <c r="D1170" s="5"/>
      <c r="E1170" s="7"/>
      <c r="S1170" s="11"/>
      <c r="T1170" s="11"/>
    </row>
    <row r="1171" spans="4:20" x14ac:dyDescent="0.25">
      <c r="D1171" s="5"/>
      <c r="E1171" s="7"/>
      <c r="S1171" s="11"/>
      <c r="T1171" s="11"/>
    </row>
    <row r="1172" spans="4:20" x14ac:dyDescent="0.25">
      <c r="D1172" s="5"/>
      <c r="E1172" s="7"/>
      <c r="S1172" s="11"/>
      <c r="T1172" s="11"/>
    </row>
    <row r="1173" spans="4:20" x14ac:dyDescent="0.25">
      <c r="D1173" s="5"/>
      <c r="E1173" s="7"/>
      <c r="S1173" s="11"/>
      <c r="T1173" s="11"/>
    </row>
    <row r="1174" spans="4:20" x14ac:dyDescent="0.25">
      <c r="D1174" s="5"/>
      <c r="E1174" s="7"/>
      <c r="S1174" s="11"/>
      <c r="T1174" s="11"/>
    </row>
    <row r="1175" spans="4:20" x14ac:dyDescent="0.25">
      <c r="D1175" s="5"/>
      <c r="E1175" s="7"/>
      <c r="S1175" s="11"/>
      <c r="T1175" s="11"/>
    </row>
    <row r="1176" spans="4:20" x14ac:dyDescent="0.25">
      <c r="D1176" s="5"/>
      <c r="E1176" s="7"/>
      <c r="S1176" s="11"/>
      <c r="T1176" s="11"/>
    </row>
    <row r="1177" spans="4:20" x14ac:dyDescent="0.25">
      <c r="D1177" s="5"/>
      <c r="E1177" s="7"/>
      <c r="S1177" s="11"/>
      <c r="T1177" s="11"/>
    </row>
    <row r="1178" spans="4:20" x14ac:dyDescent="0.25">
      <c r="D1178" s="5"/>
      <c r="E1178" s="7"/>
      <c r="S1178" s="11"/>
      <c r="T1178" s="11"/>
    </row>
    <row r="1179" spans="4:20" x14ac:dyDescent="0.25">
      <c r="D1179" s="5"/>
      <c r="E1179" s="7"/>
      <c r="S1179" s="11"/>
      <c r="T1179" s="11"/>
    </row>
    <row r="1180" spans="4:20" x14ac:dyDescent="0.25">
      <c r="D1180" s="5"/>
      <c r="E1180" s="7"/>
      <c r="S1180" s="11"/>
      <c r="T1180" s="11"/>
    </row>
    <row r="1181" spans="4:20" x14ac:dyDescent="0.25">
      <c r="D1181" s="5"/>
      <c r="E1181" s="7"/>
      <c r="S1181" s="11"/>
      <c r="T1181" s="11"/>
    </row>
    <row r="1182" spans="4:20" x14ac:dyDescent="0.25">
      <c r="D1182" s="5"/>
      <c r="E1182" s="7"/>
      <c r="S1182" s="11"/>
      <c r="T1182" s="11"/>
    </row>
    <row r="1183" spans="4:20" x14ac:dyDescent="0.25">
      <c r="D1183" s="5"/>
      <c r="E1183" s="7"/>
      <c r="S1183" s="11"/>
      <c r="T1183" s="11"/>
    </row>
    <row r="1184" spans="4:20" x14ac:dyDescent="0.25">
      <c r="D1184" s="5"/>
      <c r="E1184" s="7"/>
      <c r="S1184" s="11"/>
      <c r="T1184" s="11"/>
    </row>
    <row r="1185" spans="4:20" x14ac:dyDescent="0.25">
      <c r="D1185" s="5"/>
      <c r="E1185" s="7"/>
      <c r="S1185" s="11"/>
      <c r="T1185" s="11"/>
    </row>
    <row r="1186" spans="4:20" x14ac:dyDescent="0.25">
      <c r="D1186" s="5"/>
      <c r="E1186" s="7"/>
      <c r="S1186" s="11"/>
      <c r="T1186" s="11"/>
    </row>
    <row r="1187" spans="4:20" x14ac:dyDescent="0.25">
      <c r="D1187" s="5"/>
      <c r="E1187" s="7"/>
      <c r="S1187" s="11"/>
      <c r="T1187" s="11"/>
    </row>
    <row r="1188" spans="4:20" x14ac:dyDescent="0.25">
      <c r="D1188" s="5"/>
      <c r="E1188" s="7"/>
      <c r="S1188" s="11"/>
      <c r="T1188" s="11"/>
    </row>
    <row r="1189" spans="4:20" x14ac:dyDescent="0.25">
      <c r="D1189" s="5"/>
      <c r="E1189" s="7"/>
      <c r="S1189" s="11"/>
      <c r="T1189" s="11"/>
    </row>
    <row r="1190" spans="4:20" x14ac:dyDescent="0.25">
      <c r="D1190" s="5"/>
      <c r="E1190" s="7"/>
      <c r="S1190" s="11"/>
      <c r="T1190" s="11"/>
    </row>
    <row r="1191" spans="4:20" x14ac:dyDescent="0.25">
      <c r="D1191" s="5"/>
      <c r="E1191" s="7"/>
      <c r="S1191" s="11"/>
      <c r="T1191" s="11"/>
    </row>
    <row r="1192" spans="4:20" x14ac:dyDescent="0.25">
      <c r="D1192" s="5"/>
      <c r="E1192" s="7"/>
      <c r="S1192" s="11"/>
      <c r="T1192" s="11"/>
    </row>
    <row r="1193" spans="4:20" x14ac:dyDescent="0.25">
      <c r="D1193" s="5"/>
      <c r="E1193" s="7"/>
      <c r="S1193" s="11"/>
      <c r="T1193" s="11"/>
    </row>
    <row r="1194" spans="4:20" x14ac:dyDescent="0.25">
      <c r="D1194" s="5"/>
      <c r="E1194" s="7"/>
      <c r="S1194" s="11"/>
      <c r="T1194" s="11"/>
    </row>
    <row r="1195" spans="4:20" x14ac:dyDescent="0.25">
      <c r="D1195" s="5"/>
      <c r="E1195" s="7"/>
      <c r="S1195" s="11"/>
      <c r="T1195" s="11"/>
    </row>
    <row r="1196" spans="4:20" x14ac:dyDescent="0.25">
      <c r="D1196" s="5"/>
      <c r="E1196" s="7"/>
      <c r="S1196" s="11"/>
      <c r="T1196" s="11"/>
    </row>
    <row r="1197" spans="4:20" x14ac:dyDescent="0.25">
      <c r="D1197" s="5"/>
      <c r="E1197" s="7"/>
      <c r="S1197" s="11"/>
      <c r="T1197" s="11"/>
    </row>
    <row r="1198" spans="4:20" x14ac:dyDescent="0.25">
      <c r="D1198" s="5"/>
      <c r="E1198" s="7"/>
      <c r="S1198" s="11"/>
      <c r="T1198" s="11"/>
    </row>
    <row r="1199" spans="4:20" x14ac:dyDescent="0.25">
      <c r="D1199" s="5"/>
      <c r="E1199" s="7"/>
      <c r="S1199" s="11"/>
      <c r="T1199" s="11"/>
    </row>
    <row r="1200" spans="4:20" x14ac:dyDescent="0.25">
      <c r="D1200" s="5"/>
      <c r="E1200" s="7"/>
      <c r="S1200" s="11"/>
      <c r="T1200" s="11"/>
    </row>
    <row r="1201" spans="4:20" x14ac:dyDescent="0.25">
      <c r="D1201" s="5"/>
      <c r="E1201" s="7"/>
      <c r="S1201" s="11"/>
      <c r="T1201" s="11"/>
    </row>
    <row r="1202" spans="4:20" x14ac:dyDescent="0.25">
      <c r="D1202" s="5"/>
      <c r="E1202" s="7"/>
      <c r="S1202" s="11"/>
      <c r="T1202" s="11"/>
    </row>
    <row r="1203" spans="4:20" x14ac:dyDescent="0.25">
      <c r="D1203" s="5"/>
      <c r="E1203" s="7"/>
      <c r="S1203" s="11"/>
      <c r="T1203" s="11"/>
    </row>
    <row r="1204" spans="4:20" x14ac:dyDescent="0.25">
      <c r="D1204" s="5"/>
      <c r="E1204" s="7"/>
      <c r="S1204" s="11"/>
      <c r="T1204" s="11"/>
    </row>
    <row r="1205" spans="4:20" x14ac:dyDescent="0.25">
      <c r="D1205" s="5"/>
      <c r="E1205" s="7"/>
      <c r="S1205" s="11"/>
      <c r="T1205" s="11"/>
    </row>
    <row r="1206" spans="4:20" x14ac:dyDescent="0.25">
      <c r="D1206" s="5"/>
      <c r="E1206" s="7"/>
      <c r="S1206" s="11"/>
      <c r="T1206" s="11"/>
    </row>
    <row r="1207" spans="4:20" x14ac:dyDescent="0.25">
      <c r="D1207" s="5"/>
      <c r="E1207" s="7"/>
      <c r="S1207" s="11"/>
      <c r="T1207" s="11"/>
    </row>
    <row r="1208" spans="4:20" x14ac:dyDescent="0.25">
      <c r="D1208" s="5"/>
      <c r="E1208" s="7"/>
      <c r="S1208" s="11"/>
      <c r="T1208" s="11"/>
    </row>
    <row r="1209" spans="4:20" x14ac:dyDescent="0.25">
      <c r="D1209" s="5"/>
      <c r="E1209" s="7"/>
      <c r="S1209" s="11"/>
      <c r="T1209" s="11"/>
    </row>
    <row r="1210" spans="4:20" x14ac:dyDescent="0.25">
      <c r="D1210" s="5"/>
      <c r="E1210" s="7"/>
      <c r="S1210" s="11"/>
      <c r="T1210" s="11"/>
    </row>
    <row r="1211" spans="4:20" x14ac:dyDescent="0.25">
      <c r="D1211" s="5"/>
      <c r="E1211" s="7"/>
      <c r="S1211" s="11"/>
      <c r="T1211" s="11"/>
    </row>
    <row r="1212" spans="4:20" x14ac:dyDescent="0.25">
      <c r="D1212" s="5"/>
      <c r="E1212" s="7"/>
      <c r="S1212" s="11"/>
      <c r="T1212" s="11"/>
    </row>
    <row r="1213" spans="4:20" x14ac:dyDescent="0.25">
      <c r="D1213" s="5"/>
      <c r="E1213" s="7"/>
      <c r="S1213" s="11"/>
      <c r="T1213" s="11"/>
    </row>
    <row r="1214" spans="4:20" x14ac:dyDescent="0.25">
      <c r="D1214" s="5"/>
      <c r="E1214" s="7"/>
      <c r="S1214" s="11"/>
      <c r="T1214" s="11"/>
    </row>
    <row r="1215" spans="4:20" x14ac:dyDescent="0.25">
      <c r="D1215" s="5"/>
      <c r="E1215" s="7"/>
      <c r="S1215" s="11"/>
      <c r="T1215" s="11"/>
    </row>
    <row r="1216" spans="4:20" x14ac:dyDescent="0.25">
      <c r="D1216" s="5"/>
      <c r="E1216" s="7"/>
      <c r="S1216" s="11"/>
      <c r="T1216" s="11"/>
    </row>
    <row r="1217" spans="4:20" x14ac:dyDescent="0.25">
      <c r="D1217" s="5"/>
      <c r="E1217" s="7"/>
      <c r="S1217" s="11"/>
      <c r="T1217" s="11"/>
    </row>
    <row r="1218" spans="4:20" x14ac:dyDescent="0.25">
      <c r="D1218" s="5"/>
      <c r="E1218" s="7"/>
      <c r="S1218" s="11"/>
      <c r="T1218" s="11"/>
    </row>
    <row r="1219" spans="4:20" x14ac:dyDescent="0.25">
      <c r="D1219" s="5"/>
      <c r="E1219" s="7"/>
      <c r="S1219" s="11"/>
      <c r="T1219" s="11"/>
    </row>
    <row r="1220" spans="4:20" x14ac:dyDescent="0.25">
      <c r="D1220" s="5"/>
      <c r="E1220" s="7"/>
      <c r="S1220" s="11"/>
      <c r="T1220" s="11"/>
    </row>
    <row r="1221" spans="4:20" x14ac:dyDescent="0.25">
      <c r="D1221" s="5"/>
      <c r="E1221" s="7"/>
      <c r="S1221" s="11"/>
      <c r="T1221" s="11"/>
    </row>
    <row r="1222" spans="4:20" x14ac:dyDescent="0.25">
      <c r="D1222" s="5"/>
      <c r="E1222" s="7"/>
      <c r="S1222" s="11"/>
      <c r="T1222" s="11"/>
    </row>
    <row r="1223" spans="4:20" x14ac:dyDescent="0.25">
      <c r="D1223" s="5"/>
      <c r="E1223" s="7"/>
      <c r="S1223" s="11"/>
      <c r="T1223" s="11"/>
    </row>
    <row r="1224" spans="4:20" x14ac:dyDescent="0.25">
      <c r="D1224" s="5"/>
      <c r="E1224" s="7"/>
      <c r="S1224" s="11"/>
      <c r="T1224" s="11"/>
    </row>
    <row r="1225" spans="4:20" x14ac:dyDescent="0.25">
      <c r="D1225" s="5"/>
      <c r="E1225" s="7"/>
      <c r="S1225" s="11"/>
      <c r="T1225" s="11"/>
    </row>
    <row r="1226" spans="4:20" x14ac:dyDescent="0.25">
      <c r="D1226" s="5"/>
      <c r="E1226" s="7"/>
      <c r="S1226" s="11"/>
      <c r="T1226" s="11"/>
    </row>
    <row r="1227" spans="4:20" x14ac:dyDescent="0.25">
      <c r="D1227" s="5"/>
      <c r="E1227" s="7"/>
      <c r="S1227" s="11"/>
      <c r="T1227" s="11"/>
    </row>
    <row r="1228" spans="4:20" x14ac:dyDescent="0.25">
      <c r="D1228" s="5"/>
      <c r="E1228" s="7"/>
      <c r="S1228" s="11"/>
      <c r="T1228" s="11"/>
    </row>
    <row r="1229" spans="4:20" x14ac:dyDescent="0.25">
      <c r="D1229" s="5"/>
      <c r="E1229" s="7"/>
      <c r="S1229" s="11"/>
      <c r="T1229" s="11"/>
    </row>
    <row r="1230" spans="4:20" x14ac:dyDescent="0.25">
      <c r="D1230" s="5"/>
      <c r="E1230" s="7"/>
      <c r="S1230" s="11"/>
      <c r="T1230" s="11"/>
    </row>
    <row r="1231" spans="4:20" x14ac:dyDescent="0.25">
      <c r="D1231" s="5"/>
      <c r="E1231" s="7"/>
      <c r="S1231" s="11"/>
      <c r="T1231" s="11"/>
    </row>
    <row r="1232" spans="4:20" x14ac:dyDescent="0.25">
      <c r="D1232" s="5"/>
      <c r="E1232" s="7"/>
      <c r="S1232" s="11"/>
      <c r="T1232" s="11"/>
    </row>
    <row r="1233" spans="4:20" x14ac:dyDescent="0.25">
      <c r="D1233" s="5"/>
      <c r="E1233" s="7"/>
      <c r="S1233" s="11"/>
      <c r="T1233" s="11"/>
    </row>
    <row r="1234" spans="4:20" x14ac:dyDescent="0.25">
      <c r="D1234" s="5"/>
      <c r="E1234" s="7"/>
      <c r="S1234" s="11"/>
      <c r="T1234" s="11"/>
    </row>
    <row r="1235" spans="4:20" x14ac:dyDescent="0.25">
      <c r="D1235" s="5"/>
      <c r="E1235" s="7"/>
      <c r="S1235" s="11"/>
      <c r="T1235" s="11"/>
    </row>
    <row r="1236" spans="4:20" x14ac:dyDescent="0.25">
      <c r="D1236" s="5"/>
      <c r="E1236" s="7"/>
      <c r="S1236" s="11"/>
      <c r="T1236" s="11"/>
    </row>
    <row r="1237" spans="4:20" x14ac:dyDescent="0.25">
      <c r="D1237" s="5"/>
      <c r="E1237" s="7"/>
      <c r="S1237" s="11"/>
      <c r="T1237" s="11"/>
    </row>
    <row r="1238" spans="4:20" x14ac:dyDescent="0.25">
      <c r="D1238" s="5"/>
      <c r="E1238" s="7"/>
      <c r="S1238" s="11"/>
      <c r="T1238" s="11"/>
    </row>
    <row r="1239" spans="4:20" x14ac:dyDescent="0.25">
      <c r="D1239" s="5"/>
      <c r="E1239" s="7"/>
      <c r="S1239" s="11"/>
      <c r="T1239" s="11"/>
    </row>
    <row r="1240" spans="4:20" x14ac:dyDescent="0.25">
      <c r="D1240" s="5"/>
      <c r="E1240" s="7"/>
      <c r="S1240" s="11"/>
      <c r="T1240" s="11"/>
    </row>
    <row r="1241" spans="4:20" x14ac:dyDescent="0.25">
      <c r="D1241" s="5"/>
      <c r="E1241" s="7"/>
      <c r="S1241" s="11"/>
      <c r="T1241" s="11"/>
    </row>
    <row r="1242" spans="4:20" x14ac:dyDescent="0.25">
      <c r="D1242" s="5"/>
      <c r="E1242" s="7"/>
      <c r="S1242" s="11"/>
      <c r="T1242" s="11"/>
    </row>
    <row r="1243" spans="4:20" x14ac:dyDescent="0.25">
      <c r="D1243" s="5"/>
      <c r="E1243" s="7"/>
      <c r="S1243" s="11"/>
      <c r="T1243" s="11"/>
    </row>
    <row r="1244" spans="4:20" x14ac:dyDescent="0.25">
      <c r="D1244" s="5"/>
      <c r="E1244" s="7"/>
      <c r="S1244" s="11"/>
      <c r="T1244" s="11"/>
    </row>
    <row r="1245" spans="4:20" x14ac:dyDescent="0.25">
      <c r="D1245" s="5"/>
      <c r="E1245" s="7"/>
      <c r="S1245" s="11"/>
      <c r="T1245" s="11"/>
    </row>
    <row r="1246" spans="4:20" x14ac:dyDescent="0.25">
      <c r="D1246" s="5"/>
      <c r="E1246" s="7"/>
      <c r="S1246" s="11"/>
      <c r="T1246" s="11"/>
    </row>
    <row r="1247" spans="4:20" x14ac:dyDescent="0.25">
      <c r="D1247" s="5"/>
      <c r="E1247" s="7"/>
      <c r="S1247" s="11"/>
      <c r="T1247" s="11"/>
    </row>
    <row r="1248" spans="4:20" x14ac:dyDescent="0.25">
      <c r="D1248" s="5"/>
      <c r="E1248" s="7"/>
      <c r="S1248" s="11"/>
      <c r="T1248" s="11"/>
    </row>
    <row r="1249" spans="4:20" x14ac:dyDescent="0.25">
      <c r="D1249" s="5"/>
      <c r="E1249" s="7"/>
      <c r="S1249" s="11"/>
      <c r="T1249" s="11"/>
    </row>
    <row r="1250" spans="4:20" x14ac:dyDescent="0.25">
      <c r="D1250" s="5"/>
      <c r="E1250" s="7"/>
      <c r="S1250" s="11"/>
      <c r="T1250" s="11"/>
    </row>
    <row r="1251" spans="4:20" x14ac:dyDescent="0.25">
      <c r="D1251" s="5"/>
      <c r="E1251" s="7"/>
      <c r="S1251" s="11"/>
      <c r="T1251" s="11"/>
    </row>
    <row r="1252" spans="4:20" x14ac:dyDescent="0.25">
      <c r="D1252" s="5"/>
      <c r="E1252" s="7"/>
      <c r="S1252" s="11"/>
      <c r="T1252" s="11"/>
    </row>
    <row r="1253" spans="4:20" x14ac:dyDescent="0.25">
      <c r="D1253" s="5"/>
      <c r="E1253" s="7"/>
      <c r="S1253" s="11"/>
      <c r="T1253" s="11"/>
    </row>
    <row r="1254" spans="4:20" x14ac:dyDescent="0.25">
      <c r="D1254" s="5"/>
      <c r="E1254" s="7"/>
      <c r="S1254" s="11"/>
      <c r="T1254" s="11"/>
    </row>
    <row r="1255" spans="4:20" x14ac:dyDescent="0.25">
      <c r="D1255" s="5"/>
      <c r="E1255" s="7"/>
      <c r="S1255" s="11"/>
      <c r="T1255" s="11"/>
    </row>
    <row r="1256" spans="4:20" x14ac:dyDescent="0.25">
      <c r="D1256" s="5"/>
      <c r="E1256" s="7"/>
      <c r="S1256" s="11"/>
      <c r="T1256" s="11"/>
    </row>
    <row r="1257" spans="4:20" x14ac:dyDescent="0.25">
      <c r="D1257" s="5"/>
      <c r="E1257" s="7"/>
      <c r="S1257" s="11"/>
      <c r="T1257" s="11"/>
    </row>
    <row r="1258" spans="4:20" x14ac:dyDescent="0.25">
      <c r="D1258" s="5"/>
      <c r="E1258" s="7"/>
      <c r="S1258" s="11"/>
      <c r="T1258" s="11"/>
    </row>
    <row r="1259" spans="4:20" x14ac:dyDescent="0.25">
      <c r="D1259" s="5"/>
      <c r="E1259" s="7"/>
      <c r="S1259" s="11"/>
      <c r="T1259" s="11"/>
    </row>
    <row r="1260" spans="4:20" x14ac:dyDescent="0.25">
      <c r="D1260" s="5"/>
      <c r="E1260" s="7"/>
      <c r="S1260" s="11"/>
      <c r="T1260" s="11"/>
    </row>
    <row r="1261" spans="4:20" x14ac:dyDescent="0.25">
      <c r="D1261" s="5"/>
      <c r="E1261" s="7"/>
      <c r="S1261" s="11"/>
      <c r="T1261" s="11"/>
    </row>
    <row r="1262" spans="4:20" x14ac:dyDescent="0.25">
      <c r="D1262" s="5"/>
      <c r="E1262" s="7"/>
      <c r="S1262" s="11"/>
      <c r="T1262" s="11"/>
    </row>
    <row r="1263" spans="4:20" x14ac:dyDescent="0.25">
      <c r="D1263" s="5"/>
      <c r="E1263" s="7"/>
      <c r="S1263" s="11"/>
      <c r="T1263" s="11"/>
    </row>
    <row r="1264" spans="4:20" x14ac:dyDescent="0.25">
      <c r="D1264" s="5"/>
      <c r="E1264" s="7"/>
      <c r="S1264" s="11"/>
      <c r="T1264" s="11"/>
    </row>
    <row r="1265" spans="4:20" x14ac:dyDescent="0.25">
      <c r="D1265" s="5"/>
      <c r="E1265" s="7"/>
      <c r="S1265" s="11"/>
      <c r="T1265" s="11"/>
    </row>
    <row r="1266" spans="4:20" x14ac:dyDescent="0.25">
      <c r="D1266" s="5"/>
      <c r="E1266" s="7"/>
      <c r="S1266" s="11"/>
      <c r="T1266" s="11"/>
    </row>
    <row r="1267" spans="4:20" x14ac:dyDescent="0.25">
      <c r="D1267" s="5"/>
      <c r="E1267" s="7"/>
      <c r="S1267" s="11"/>
      <c r="T1267" s="11"/>
    </row>
    <row r="1268" spans="4:20" x14ac:dyDescent="0.25">
      <c r="D1268" s="5"/>
      <c r="E1268" s="7"/>
      <c r="S1268" s="11"/>
      <c r="T1268" s="11"/>
    </row>
    <row r="1269" spans="4:20" x14ac:dyDescent="0.25">
      <c r="D1269" s="5"/>
      <c r="E1269" s="7"/>
      <c r="S1269" s="11"/>
      <c r="T1269" s="11"/>
    </row>
    <row r="1270" spans="4:20" x14ac:dyDescent="0.25">
      <c r="D1270" s="5"/>
      <c r="E1270" s="7"/>
      <c r="S1270" s="11"/>
      <c r="T1270" s="11"/>
    </row>
    <row r="1271" spans="4:20" x14ac:dyDescent="0.25">
      <c r="D1271" s="5"/>
      <c r="E1271" s="7"/>
      <c r="S1271" s="11"/>
      <c r="T1271" s="11"/>
    </row>
    <row r="1272" spans="4:20" x14ac:dyDescent="0.25">
      <c r="D1272" s="5"/>
      <c r="E1272" s="7"/>
      <c r="S1272" s="11"/>
      <c r="T1272" s="11"/>
    </row>
    <row r="1273" spans="4:20" x14ac:dyDescent="0.25">
      <c r="D1273" s="5"/>
      <c r="E1273" s="7"/>
      <c r="S1273" s="11"/>
      <c r="T1273" s="11"/>
    </row>
    <row r="1274" spans="4:20" x14ac:dyDescent="0.25">
      <c r="D1274" s="5"/>
      <c r="E1274" s="7"/>
      <c r="S1274" s="11"/>
      <c r="T1274" s="11"/>
    </row>
    <row r="1275" spans="4:20" x14ac:dyDescent="0.25">
      <c r="D1275" s="5"/>
      <c r="E1275" s="7"/>
      <c r="S1275" s="11"/>
      <c r="T1275" s="11"/>
    </row>
    <row r="1276" spans="4:20" x14ac:dyDescent="0.25">
      <c r="D1276" s="5"/>
      <c r="E1276" s="7"/>
      <c r="S1276" s="11"/>
      <c r="T1276" s="11"/>
    </row>
    <row r="1277" spans="4:20" x14ac:dyDescent="0.25">
      <c r="D1277" s="5"/>
      <c r="E1277" s="7"/>
      <c r="S1277" s="11"/>
      <c r="T1277" s="11"/>
    </row>
    <row r="1278" spans="4:20" x14ac:dyDescent="0.25">
      <c r="D1278" s="5"/>
      <c r="E1278" s="7"/>
      <c r="S1278" s="11"/>
      <c r="T1278" s="11"/>
    </row>
    <row r="1279" spans="4:20" x14ac:dyDescent="0.25">
      <c r="D1279" s="5"/>
      <c r="E1279" s="7"/>
      <c r="S1279" s="11"/>
      <c r="T1279" s="11"/>
    </row>
    <row r="1280" spans="4:20" x14ac:dyDescent="0.25">
      <c r="D1280" s="5"/>
      <c r="E1280" s="7"/>
      <c r="S1280" s="11"/>
      <c r="T1280" s="11"/>
    </row>
    <row r="1281" spans="4:20" x14ac:dyDescent="0.25">
      <c r="D1281" s="5"/>
      <c r="E1281" s="7"/>
      <c r="S1281" s="11"/>
      <c r="T1281" s="11"/>
    </row>
    <row r="1282" spans="4:20" x14ac:dyDescent="0.25">
      <c r="D1282" s="5"/>
      <c r="E1282" s="7"/>
      <c r="S1282" s="11"/>
      <c r="T1282" s="11"/>
    </row>
    <row r="1283" spans="4:20" x14ac:dyDescent="0.25">
      <c r="D1283" s="5"/>
      <c r="E1283" s="7"/>
      <c r="S1283" s="11"/>
      <c r="T1283" s="11"/>
    </row>
    <row r="1284" spans="4:20" x14ac:dyDescent="0.25">
      <c r="D1284" s="5"/>
      <c r="E1284" s="7"/>
      <c r="S1284" s="11"/>
      <c r="T1284" s="11"/>
    </row>
    <row r="1285" spans="4:20" x14ac:dyDescent="0.25">
      <c r="D1285" s="5"/>
      <c r="E1285" s="7"/>
      <c r="S1285" s="11"/>
      <c r="T1285" s="11"/>
    </row>
    <row r="1286" spans="4:20" x14ac:dyDescent="0.25">
      <c r="D1286" s="5"/>
      <c r="E1286" s="7"/>
      <c r="S1286" s="11"/>
      <c r="T1286" s="11"/>
    </row>
    <row r="1287" spans="4:20" x14ac:dyDescent="0.25">
      <c r="D1287" s="5"/>
      <c r="E1287" s="7"/>
      <c r="S1287" s="11"/>
      <c r="T1287" s="11"/>
    </row>
    <row r="1288" spans="4:20" x14ac:dyDescent="0.25">
      <c r="D1288" s="5"/>
      <c r="E1288" s="7"/>
      <c r="S1288" s="11"/>
      <c r="T1288" s="11"/>
    </row>
    <row r="1289" spans="4:20" x14ac:dyDescent="0.25">
      <c r="D1289" s="5"/>
      <c r="E1289" s="7"/>
      <c r="S1289" s="11"/>
      <c r="T1289" s="11"/>
    </row>
    <row r="1290" spans="4:20" x14ac:dyDescent="0.25">
      <c r="D1290" s="5"/>
      <c r="E1290" s="7"/>
      <c r="S1290" s="11"/>
      <c r="T1290" s="11"/>
    </row>
    <row r="1291" spans="4:20" x14ac:dyDescent="0.25">
      <c r="D1291" s="5"/>
      <c r="E1291" s="7"/>
      <c r="S1291" s="11"/>
      <c r="T1291" s="11"/>
    </row>
    <row r="1292" spans="4:20" x14ac:dyDescent="0.25">
      <c r="D1292" s="5"/>
      <c r="E1292" s="7"/>
      <c r="S1292" s="11"/>
      <c r="T1292" s="11"/>
    </row>
    <row r="1293" spans="4:20" x14ac:dyDescent="0.25">
      <c r="D1293" s="5"/>
      <c r="E1293" s="7"/>
      <c r="S1293" s="11"/>
      <c r="T1293" s="11"/>
    </row>
    <row r="1294" spans="4:20" x14ac:dyDescent="0.25">
      <c r="D1294" s="5"/>
      <c r="E1294" s="7"/>
      <c r="S1294" s="11"/>
      <c r="T1294" s="11"/>
    </row>
    <row r="1295" spans="4:20" x14ac:dyDescent="0.25">
      <c r="D1295" s="5"/>
      <c r="E1295" s="7"/>
      <c r="S1295" s="11"/>
      <c r="T1295" s="11"/>
    </row>
    <row r="1296" spans="4:20" x14ac:dyDescent="0.25">
      <c r="D1296" s="5"/>
      <c r="E1296" s="7"/>
      <c r="S1296" s="11"/>
      <c r="T1296" s="11"/>
    </row>
    <row r="1297" spans="4:20" x14ac:dyDescent="0.25">
      <c r="D1297" s="5"/>
      <c r="E1297" s="7"/>
      <c r="S1297" s="11"/>
      <c r="T1297" s="11"/>
    </row>
    <row r="1298" spans="4:20" x14ac:dyDescent="0.25">
      <c r="D1298" s="5"/>
      <c r="E1298" s="7"/>
      <c r="S1298" s="11"/>
      <c r="T1298" s="11"/>
    </row>
    <row r="1299" spans="4:20" x14ac:dyDescent="0.25">
      <c r="D1299" s="5"/>
      <c r="E1299" s="7"/>
      <c r="S1299" s="11"/>
      <c r="T1299" s="11"/>
    </row>
    <row r="1300" spans="4:20" x14ac:dyDescent="0.25">
      <c r="D1300" s="5"/>
      <c r="E1300" s="7"/>
      <c r="S1300" s="11"/>
      <c r="T1300" s="11"/>
    </row>
    <row r="1301" spans="4:20" x14ac:dyDescent="0.25">
      <c r="D1301" s="5"/>
      <c r="E1301" s="7"/>
      <c r="S1301" s="11"/>
      <c r="T1301" s="11"/>
    </row>
    <row r="1302" spans="4:20" x14ac:dyDescent="0.25">
      <c r="D1302" s="5"/>
      <c r="E1302" s="7"/>
      <c r="S1302" s="11"/>
      <c r="T1302" s="11"/>
    </row>
    <row r="1303" spans="4:20" x14ac:dyDescent="0.25">
      <c r="D1303" s="5"/>
      <c r="E1303" s="7"/>
      <c r="S1303" s="11"/>
      <c r="T1303" s="11"/>
    </row>
    <row r="1304" spans="4:20" x14ac:dyDescent="0.25">
      <c r="D1304" s="5"/>
      <c r="E1304" s="7"/>
      <c r="S1304" s="11"/>
      <c r="T1304" s="11"/>
    </row>
    <row r="1305" spans="4:20" x14ac:dyDescent="0.25">
      <c r="D1305" s="5"/>
      <c r="E1305" s="7"/>
      <c r="S1305" s="11"/>
      <c r="T1305" s="11"/>
    </row>
    <row r="1306" spans="4:20" x14ac:dyDescent="0.25">
      <c r="D1306" s="5"/>
      <c r="E1306" s="7"/>
      <c r="S1306" s="11"/>
      <c r="T1306" s="11"/>
    </row>
    <row r="1307" spans="4:20" x14ac:dyDescent="0.25">
      <c r="D1307" s="5"/>
      <c r="E1307" s="7"/>
      <c r="S1307" s="11"/>
      <c r="T1307" s="11"/>
    </row>
    <row r="1308" spans="4:20" x14ac:dyDescent="0.25">
      <c r="D1308" s="5"/>
      <c r="E1308" s="7"/>
      <c r="S1308" s="11"/>
      <c r="T1308" s="11"/>
    </row>
    <row r="1309" spans="4:20" x14ac:dyDescent="0.25">
      <c r="D1309" s="5"/>
      <c r="E1309" s="7"/>
      <c r="S1309" s="11"/>
      <c r="T1309" s="11"/>
    </row>
    <row r="1310" spans="4:20" x14ac:dyDescent="0.25">
      <c r="D1310" s="5"/>
      <c r="E1310" s="7"/>
      <c r="S1310" s="11"/>
      <c r="T1310" s="11"/>
    </row>
    <row r="1311" spans="4:20" x14ac:dyDescent="0.25">
      <c r="D1311" s="5"/>
      <c r="E1311" s="7"/>
      <c r="S1311" s="11"/>
      <c r="T1311" s="11"/>
    </row>
    <row r="1312" spans="4:20" x14ac:dyDescent="0.25">
      <c r="D1312" s="5"/>
      <c r="E1312" s="7"/>
      <c r="S1312" s="11"/>
      <c r="T1312" s="11"/>
    </row>
    <row r="1313" spans="4:20" x14ac:dyDescent="0.25">
      <c r="D1313" s="5"/>
      <c r="E1313" s="7"/>
      <c r="S1313" s="11"/>
      <c r="T1313" s="11"/>
    </row>
    <row r="1314" spans="4:20" x14ac:dyDescent="0.25">
      <c r="D1314" s="5"/>
      <c r="E1314" s="7"/>
      <c r="S1314" s="11"/>
      <c r="T1314" s="11"/>
    </row>
    <row r="1315" spans="4:20" x14ac:dyDescent="0.25">
      <c r="D1315" s="5"/>
      <c r="E1315" s="7"/>
      <c r="S1315" s="11"/>
      <c r="T1315" s="11"/>
    </row>
    <row r="1316" spans="4:20" x14ac:dyDescent="0.25">
      <c r="D1316" s="5"/>
      <c r="E1316" s="7"/>
      <c r="S1316" s="11"/>
      <c r="T1316" s="11"/>
    </row>
    <row r="1317" spans="4:20" x14ac:dyDescent="0.25">
      <c r="D1317" s="5"/>
      <c r="E1317" s="7"/>
      <c r="S1317" s="11"/>
      <c r="T1317" s="11"/>
    </row>
    <row r="1318" spans="4:20" x14ac:dyDescent="0.25">
      <c r="D1318" s="5"/>
      <c r="E1318" s="7"/>
      <c r="S1318" s="11"/>
      <c r="T1318" s="11"/>
    </row>
    <row r="1319" spans="4:20" x14ac:dyDescent="0.25">
      <c r="D1319" s="5"/>
      <c r="E1319" s="7"/>
      <c r="S1319" s="11"/>
      <c r="T1319" s="11"/>
    </row>
    <row r="1320" spans="4:20" x14ac:dyDescent="0.25">
      <c r="D1320" s="5"/>
      <c r="E1320" s="7"/>
      <c r="S1320" s="11"/>
      <c r="T1320" s="11"/>
    </row>
    <row r="1321" spans="4:20" x14ac:dyDescent="0.25">
      <c r="D1321" s="5"/>
      <c r="E1321" s="7"/>
      <c r="S1321" s="11"/>
      <c r="T1321" s="11"/>
    </row>
    <row r="1322" spans="4:20" x14ac:dyDescent="0.25">
      <c r="D1322" s="5"/>
      <c r="E1322" s="7"/>
      <c r="S1322" s="11"/>
      <c r="T1322" s="11"/>
    </row>
    <row r="1323" spans="4:20" x14ac:dyDescent="0.25">
      <c r="D1323" s="5"/>
      <c r="E1323" s="7"/>
      <c r="S1323" s="11"/>
      <c r="T1323" s="11"/>
    </row>
    <row r="1324" spans="4:20" x14ac:dyDescent="0.25">
      <c r="D1324" s="5"/>
      <c r="E1324" s="7"/>
      <c r="S1324" s="11"/>
      <c r="T1324" s="11"/>
    </row>
    <row r="1325" spans="4:20" x14ac:dyDescent="0.25">
      <c r="D1325" s="5"/>
      <c r="E1325" s="7"/>
      <c r="S1325" s="11"/>
      <c r="T1325" s="11"/>
    </row>
    <row r="1326" spans="4:20" x14ac:dyDescent="0.25">
      <c r="D1326" s="5"/>
      <c r="E1326" s="7"/>
      <c r="S1326" s="11"/>
      <c r="T1326" s="11"/>
    </row>
    <row r="1327" spans="4:20" x14ac:dyDescent="0.25">
      <c r="D1327" s="5"/>
      <c r="E1327" s="7"/>
      <c r="S1327" s="11"/>
      <c r="T1327" s="11"/>
    </row>
    <row r="1328" spans="4:20" x14ac:dyDescent="0.25">
      <c r="D1328" s="5"/>
      <c r="E1328" s="7"/>
      <c r="S1328" s="11"/>
      <c r="T1328" s="11"/>
    </row>
    <row r="1329" spans="4:20" x14ac:dyDescent="0.25">
      <c r="D1329" s="5"/>
      <c r="E1329" s="7"/>
      <c r="S1329" s="11"/>
      <c r="T1329" s="11"/>
    </row>
    <row r="1330" spans="4:20" x14ac:dyDescent="0.25">
      <c r="D1330" s="5"/>
      <c r="E1330" s="7"/>
      <c r="S1330" s="11"/>
      <c r="T1330" s="11"/>
    </row>
    <row r="1331" spans="4:20" x14ac:dyDescent="0.25">
      <c r="D1331" s="5"/>
      <c r="E1331" s="7"/>
      <c r="S1331" s="11"/>
      <c r="T1331" s="11"/>
    </row>
    <row r="1332" spans="4:20" x14ac:dyDescent="0.25">
      <c r="D1332" s="5"/>
      <c r="E1332" s="7"/>
      <c r="S1332" s="11"/>
      <c r="T1332" s="11"/>
    </row>
    <row r="1333" spans="4:20" x14ac:dyDescent="0.25">
      <c r="D1333" s="5"/>
      <c r="E1333" s="7"/>
      <c r="S1333" s="11"/>
      <c r="T1333" s="11"/>
    </row>
    <row r="1334" spans="4:20" x14ac:dyDescent="0.25">
      <c r="D1334" s="5"/>
      <c r="E1334" s="7"/>
      <c r="S1334" s="11"/>
      <c r="T1334" s="11"/>
    </row>
    <row r="1335" spans="4:20" x14ac:dyDescent="0.25">
      <c r="D1335" s="5"/>
      <c r="E1335" s="7"/>
      <c r="S1335" s="11"/>
      <c r="T1335" s="11"/>
    </row>
    <row r="1336" spans="4:20" x14ac:dyDescent="0.25">
      <c r="D1336" s="5"/>
      <c r="E1336" s="7"/>
      <c r="S1336" s="11"/>
      <c r="T1336" s="11"/>
    </row>
    <row r="1337" spans="4:20" x14ac:dyDescent="0.25">
      <c r="D1337" s="5"/>
      <c r="E1337" s="7"/>
      <c r="S1337" s="11"/>
      <c r="T1337" s="11"/>
    </row>
    <row r="1338" spans="4:20" x14ac:dyDescent="0.25">
      <c r="D1338" s="5"/>
      <c r="E1338" s="7"/>
      <c r="S1338" s="11"/>
      <c r="T1338" s="11"/>
    </row>
    <row r="1339" spans="4:20" x14ac:dyDescent="0.25">
      <c r="D1339" s="5"/>
      <c r="E1339" s="7"/>
      <c r="S1339" s="11"/>
      <c r="T1339" s="11"/>
    </row>
    <row r="1340" spans="4:20" x14ac:dyDescent="0.25">
      <c r="D1340" s="5"/>
      <c r="E1340" s="7"/>
      <c r="S1340" s="11"/>
      <c r="T1340" s="11"/>
    </row>
    <row r="1341" spans="4:20" x14ac:dyDescent="0.25">
      <c r="D1341" s="5"/>
      <c r="E1341" s="7"/>
      <c r="S1341" s="11"/>
      <c r="T1341" s="11"/>
    </row>
    <row r="1342" spans="4:20" x14ac:dyDescent="0.25">
      <c r="D1342" s="5"/>
      <c r="E1342" s="7"/>
      <c r="S1342" s="11"/>
      <c r="T1342" s="11"/>
    </row>
    <row r="1343" spans="4:20" x14ac:dyDescent="0.25">
      <c r="D1343" s="5"/>
      <c r="E1343" s="7"/>
      <c r="S1343" s="11"/>
      <c r="T1343" s="11"/>
    </row>
    <row r="1344" spans="4:20" x14ac:dyDescent="0.25">
      <c r="D1344" s="5"/>
      <c r="E1344" s="7"/>
      <c r="S1344" s="11"/>
      <c r="T1344" s="11"/>
    </row>
    <row r="1345" spans="4:20" x14ac:dyDescent="0.25">
      <c r="D1345" s="5"/>
      <c r="E1345" s="7"/>
      <c r="S1345" s="11"/>
      <c r="T1345" s="11"/>
    </row>
    <row r="1346" spans="4:20" x14ac:dyDescent="0.25">
      <c r="D1346" s="5"/>
      <c r="E1346" s="7"/>
      <c r="S1346" s="11"/>
      <c r="T1346" s="11"/>
    </row>
    <row r="1347" spans="4:20" x14ac:dyDescent="0.25">
      <c r="D1347" s="5"/>
      <c r="E1347" s="7"/>
      <c r="S1347" s="11"/>
      <c r="T1347" s="11"/>
    </row>
    <row r="1348" spans="4:20" x14ac:dyDescent="0.25">
      <c r="D1348" s="5"/>
      <c r="E1348" s="7"/>
      <c r="S1348" s="11"/>
      <c r="T1348" s="11"/>
    </row>
    <row r="1349" spans="4:20" x14ac:dyDescent="0.25">
      <c r="D1349" s="5"/>
      <c r="E1349" s="7"/>
      <c r="S1349" s="11"/>
      <c r="T1349" s="11"/>
    </row>
    <row r="1350" spans="4:20" x14ac:dyDescent="0.25">
      <c r="D1350" s="5"/>
      <c r="E1350" s="7"/>
      <c r="S1350" s="11"/>
      <c r="T1350" s="11"/>
    </row>
    <row r="1351" spans="4:20" x14ac:dyDescent="0.25">
      <c r="D1351" s="5"/>
      <c r="E1351" s="7"/>
      <c r="S1351" s="11"/>
      <c r="T1351" s="11"/>
    </row>
    <row r="1352" spans="4:20" x14ac:dyDescent="0.25">
      <c r="D1352" s="5"/>
      <c r="E1352" s="7"/>
      <c r="S1352" s="11"/>
      <c r="T1352" s="11"/>
    </row>
    <row r="1353" spans="4:20" x14ac:dyDescent="0.25">
      <c r="D1353" s="5"/>
      <c r="E1353" s="7"/>
      <c r="S1353" s="11"/>
      <c r="T1353" s="11"/>
    </row>
    <row r="1354" spans="4:20" x14ac:dyDescent="0.25">
      <c r="D1354" s="5"/>
      <c r="E1354" s="7"/>
      <c r="S1354" s="11"/>
      <c r="T1354" s="11"/>
    </row>
    <row r="1355" spans="4:20" x14ac:dyDescent="0.25">
      <c r="D1355" s="5"/>
      <c r="E1355" s="7"/>
      <c r="S1355" s="11"/>
      <c r="T1355" s="11"/>
    </row>
    <row r="1356" spans="4:20" x14ac:dyDescent="0.25">
      <c r="D1356" s="5"/>
      <c r="E1356" s="7"/>
      <c r="S1356" s="11"/>
      <c r="T1356" s="11"/>
    </row>
    <row r="1357" spans="4:20" x14ac:dyDescent="0.25">
      <c r="D1357" s="5"/>
      <c r="E1357" s="7"/>
      <c r="S1357" s="11"/>
      <c r="T1357" s="11"/>
    </row>
    <row r="1358" spans="4:20" x14ac:dyDescent="0.25">
      <c r="D1358" s="5"/>
      <c r="E1358" s="7"/>
      <c r="S1358" s="11"/>
      <c r="T1358" s="11"/>
    </row>
    <row r="1359" spans="4:20" x14ac:dyDescent="0.25">
      <c r="D1359" s="5"/>
      <c r="E1359" s="7"/>
      <c r="S1359" s="11"/>
      <c r="T1359" s="11"/>
    </row>
    <row r="1360" spans="4:20" x14ac:dyDescent="0.25">
      <c r="D1360" s="5"/>
      <c r="E1360" s="7"/>
      <c r="S1360" s="11"/>
      <c r="T1360" s="11"/>
    </row>
    <row r="1361" spans="4:20" x14ac:dyDescent="0.25">
      <c r="D1361" s="5"/>
      <c r="E1361" s="7"/>
      <c r="S1361" s="11"/>
      <c r="T1361" s="11"/>
    </row>
    <row r="1362" spans="4:20" x14ac:dyDescent="0.25">
      <c r="D1362" s="5"/>
      <c r="E1362" s="7"/>
      <c r="S1362" s="11"/>
      <c r="T1362" s="11"/>
    </row>
    <row r="1363" spans="4:20" x14ac:dyDescent="0.25">
      <c r="D1363" s="5"/>
      <c r="E1363" s="7"/>
      <c r="S1363" s="11"/>
      <c r="T1363" s="11"/>
    </row>
    <row r="1364" spans="4:20" x14ac:dyDescent="0.25">
      <c r="D1364" s="5"/>
      <c r="E1364" s="7"/>
      <c r="S1364" s="11"/>
      <c r="T1364" s="11"/>
    </row>
    <row r="1365" spans="4:20" x14ac:dyDescent="0.25">
      <c r="D1365" s="5"/>
      <c r="E1365" s="7"/>
      <c r="S1365" s="11"/>
      <c r="T1365" s="11"/>
    </row>
    <row r="1366" spans="4:20" x14ac:dyDescent="0.25">
      <c r="D1366" s="5"/>
      <c r="E1366" s="7"/>
      <c r="S1366" s="11"/>
      <c r="T1366" s="11"/>
    </row>
    <row r="1367" spans="4:20" x14ac:dyDescent="0.25">
      <c r="D1367" s="5"/>
      <c r="E1367" s="7"/>
      <c r="S1367" s="11"/>
      <c r="T1367" s="11"/>
    </row>
    <row r="1368" spans="4:20" x14ac:dyDescent="0.25">
      <c r="D1368" s="5"/>
      <c r="E1368" s="7"/>
      <c r="S1368" s="11"/>
      <c r="T1368" s="11"/>
    </row>
    <row r="1369" spans="4:20" x14ac:dyDescent="0.25">
      <c r="D1369" s="5"/>
      <c r="E1369" s="7"/>
      <c r="S1369" s="11"/>
      <c r="T1369" s="11"/>
    </row>
    <row r="1370" spans="4:20" x14ac:dyDescent="0.25">
      <c r="D1370" s="5"/>
      <c r="E1370" s="7"/>
      <c r="S1370" s="11"/>
      <c r="T1370" s="11"/>
    </row>
    <row r="1371" spans="4:20" x14ac:dyDescent="0.25">
      <c r="D1371" s="5"/>
      <c r="E1371" s="7"/>
      <c r="S1371" s="11"/>
      <c r="T1371" s="11"/>
    </row>
    <row r="1372" spans="4:20" x14ac:dyDescent="0.25">
      <c r="D1372" s="5"/>
      <c r="E1372" s="7"/>
      <c r="S1372" s="11"/>
      <c r="T1372" s="11"/>
    </row>
    <row r="1373" spans="4:20" x14ac:dyDescent="0.25">
      <c r="D1373" s="5"/>
      <c r="E1373" s="7"/>
      <c r="S1373" s="11"/>
      <c r="T1373" s="11"/>
    </row>
    <row r="1374" spans="4:20" x14ac:dyDescent="0.25">
      <c r="D1374" s="5"/>
      <c r="E1374" s="7"/>
      <c r="S1374" s="11"/>
      <c r="T1374" s="11"/>
    </row>
    <row r="1375" spans="4:20" x14ac:dyDescent="0.25">
      <c r="D1375" s="5"/>
      <c r="E1375" s="7"/>
      <c r="S1375" s="11"/>
      <c r="T1375" s="11"/>
    </row>
    <row r="1376" spans="4:20" x14ac:dyDescent="0.25">
      <c r="D1376" s="5"/>
      <c r="E1376" s="7"/>
      <c r="S1376" s="11"/>
      <c r="T1376" s="11"/>
    </row>
    <row r="1377" spans="4:20" x14ac:dyDescent="0.25">
      <c r="D1377" s="5"/>
      <c r="E1377" s="7"/>
      <c r="S1377" s="11"/>
      <c r="T1377" s="11"/>
    </row>
    <row r="1378" spans="4:20" x14ac:dyDescent="0.25">
      <c r="D1378" s="5"/>
      <c r="E1378" s="7"/>
      <c r="S1378" s="11"/>
      <c r="T1378" s="11"/>
    </row>
    <row r="1379" spans="4:20" x14ac:dyDescent="0.25">
      <c r="D1379" s="5"/>
      <c r="E1379" s="7"/>
      <c r="S1379" s="11"/>
      <c r="T1379" s="11"/>
    </row>
    <row r="1380" spans="4:20" x14ac:dyDescent="0.25">
      <c r="D1380" s="5"/>
      <c r="E1380" s="7"/>
      <c r="S1380" s="11"/>
      <c r="T1380" s="11"/>
    </row>
    <row r="1381" spans="4:20" x14ac:dyDescent="0.25">
      <c r="D1381" s="5"/>
      <c r="E1381" s="7"/>
      <c r="S1381" s="11"/>
      <c r="T1381" s="11"/>
    </row>
    <row r="1382" spans="4:20" x14ac:dyDescent="0.25">
      <c r="D1382" s="5"/>
      <c r="E1382" s="7"/>
      <c r="S1382" s="11"/>
      <c r="T1382" s="11"/>
    </row>
    <row r="1383" spans="4:20" x14ac:dyDescent="0.25">
      <c r="D1383" s="5"/>
      <c r="E1383" s="7"/>
      <c r="S1383" s="11"/>
      <c r="T1383" s="11"/>
    </row>
    <row r="1384" spans="4:20" x14ac:dyDescent="0.25">
      <c r="D1384" s="5"/>
      <c r="E1384" s="7"/>
      <c r="S1384" s="11"/>
      <c r="T1384" s="11"/>
    </row>
    <row r="1385" spans="4:20" x14ac:dyDescent="0.25">
      <c r="D1385" s="5"/>
      <c r="E1385" s="7"/>
      <c r="S1385" s="11"/>
      <c r="T1385" s="11"/>
    </row>
    <row r="1386" spans="4:20" x14ac:dyDescent="0.25">
      <c r="D1386" s="5"/>
      <c r="E1386" s="7"/>
      <c r="S1386" s="11"/>
      <c r="T1386" s="11"/>
    </row>
    <row r="1387" spans="4:20" x14ac:dyDescent="0.25">
      <c r="D1387" s="5"/>
      <c r="E1387" s="7"/>
      <c r="S1387" s="11"/>
      <c r="T1387" s="11"/>
    </row>
    <row r="1388" spans="4:20" x14ac:dyDescent="0.25">
      <c r="D1388" s="5"/>
      <c r="E1388" s="7"/>
      <c r="S1388" s="11"/>
      <c r="T1388" s="11"/>
    </row>
    <row r="1389" spans="4:20" x14ac:dyDescent="0.25">
      <c r="D1389" s="5"/>
      <c r="E1389" s="7"/>
      <c r="S1389" s="11"/>
      <c r="T1389" s="11"/>
    </row>
    <row r="1390" spans="4:20" x14ac:dyDescent="0.25">
      <c r="D1390" s="5"/>
      <c r="E1390" s="7"/>
      <c r="S1390" s="11"/>
      <c r="T1390" s="11"/>
    </row>
    <row r="1391" spans="4:20" x14ac:dyDescent="0.25">
      <c r="D1391" s="5"/>
      <c r="E1391" s="7"/>
      <c r="S1391" s="11"/>
      <c r="T1391" s="11"/>
    </row>
    <row r="1392" spans="4:20" x14ac:dyDescent="0.25">
      <c r="D1392" s="5"/>
      <c r="E1392" s="7"/>
      <c r="S1392" s="11"/>
      <c r="T1392" s="11"/>
    </row>
    <row r="1393" spans="4:20" x14ac:dyDescent="0.25">
      <c r="D1393" s="5"/>
      <c r="E1393" s="7"/>
      <c r="S1393" s="11"/>
      <c r="T1393" s="11"/>
    </row>
    <row r="1394" spans="4:20" x14ac:dyDescent="0.25">
      <c r="D1394" s="5"/>
      <c r="E1394" s="7"/>
      <c r="S1394" s="11"/>
      <c r="T1394" s="11"/>
    </row>
    <row r="1395" spans="4:20" x14ac:dyDescent="0.25">
      <c r="D1395" s="5"/>
      <c r="E1395" s="7"/>
      <c r="S1395" s="11"/>
      <c r="T1395" s="11"/>
    </row>
    <row r="1396" spans="4:20" x14ac:dyDescent="0.25">
      <c r="D1396" s="5"/>
      <c r="E1396" s="7"/>
      <c r="S1396" s="11"/>
      <c r="T1396" s="11"/>
    </row>
    <row r="1397" spans="4:20" x14ac:dyDescent="0.25">
      <c r="D1397" s="5"/>
      <c r="E1397" s="7"/>
      <c r="S1397" s="11"/>
      <c r="T1397" s="11"/>
    </row>
    <row r="1398" spans="4:20" x14ac:dyDescent="0.25">
      <c r="D1398" s="5"/>
      <c r="E1398" s="7"/>
      <c r="S1398" s="11"/>
      <c r="T1398" s="11"/>
    </row>
    <row r="1399" spans="4:20" x14ac:dyDescent="0.25">
      <c r="D1399" s="5"/>
      <c r="E1399" s="7"/>
      <c r="S1399" s="11"/>
      <c r="T1399" s="11"/>
    </row>
    <row r="1400" spans="4:20" x14ac:dyDescent="0.25">
      <c r="D1400" s="5"/>
      <c r="E1400" s="7"/>
      <c r="S1400" s="11"/>
      <c r="T1400" s="11"/>
    </row>
    <row r="1401" spans="4:20" x14ac:dyDescent="0.25">
      <c r="D1401" s="5"/>
      <c r="E1401" s="7"/>
      <c r="S1401" s="11"/>
      <c r="T1401" s="11"/>
    </row>
    <row r="1402" spans="4:20" x14ac:dyDescent="0.25">
      <c r="D1402" s="5"/>
      <c r="E1402" s="7"/>
      <c r="S1402" s="11"/>
      <c r="T1402" s="11"/>
    </row>
    <row r="1403" spans="4:20" x14ac:dyDescent="0.25">
      <c r="D1403" s="5"/>
      <c r="E1403" s="7"/>
      <c r="S1403" s="11"/>
      <c r="T1403" s="11"/>
    </row>
    <row r="1404" spans="4:20" x14ac:dyDescent="0.25">
      <c r="D1404" s="5"/>
      <c r="E1404" s="7"/>
      <c r="S1404" s="11"/>
      <c r="T1404" s="11"/>
    </row>
    <row r="1405" spans="4:20" x14ac:dyDescent="0.25">
      <c r="D1405" s="5"/>
      <c r="E1405" s="7"/>
      <c r="S1405" s="11"/>
      <c r="T1405" s="11"/>
    </row>
    <row r="1406" spans="4:20" x14ac:dyDescent="0.25">
      <c r="D1406" s="5"/>
      <c r="E1406" s="7"/>
      <c r="S1406" s="11"/>
      <c r="T1406" s="11"/>
    </row>
    <row r="1407" spans="4:20" x14ac:dyDescent="0.25">
      <c r="D1407" s="5"/>
      <c r="E1407" s="7"/>
      <c r="S1407" s="11"/>
      <c r="T1407" s="11"/>
    </row>
    <row r="1408" spans="4:20" x14ac:dyDescent="0.25">
      <c r="D1408" s="5"/>
      <c r="E1408" s="7"/>
      <c r="S1408" s="11"/>
      <c r="T1408" s="11"/>
    </row>
    <row r="1409" spans="4:20" x14ac:dyDescent="0.25">
      <c r="D1409" s="5"/>
      <c r="E1409" s="7"/>
      <c r="S1409" s="11"/>
      <c r="T1409" s="11"/>
    </row>
    <row r="1410" spans="4:20" x14ac:dyDescent="0.25">
      <c r="D1410" s="5"/>
      <c r="E1410" s="7"/>
      <c r="S1410" s="11"/>
      <c r="T1410" s="11"/>
    </row>
    <row r="1411" spans="4:20" x14ac:dyDescent="0.25">
      <c r="D1411" s="5"/>
      <c r="E1411" s="7"/>
      <c r="S1411" s="11"/>
      <c r="T1411" s="11"/>
    </row>
    <row r="1412" spans="4:20" x14ac:dyDescent="0.25">
      <c r="D1412" s="5"/>
      <c r="E1412" s="7"/>
      <c r="S1412" s="11"/>
      <c r="T1412" s="11"/>
    </row>
    <row r="1413" spans="4:20" x14ac:dyDescent="0.25">
      <c r="D1413" s="5"/>
      <c r="E1413" s="7"/>
      <c r="S1413" s="11"/>
      <c r="T1413" s="11"/>
    </row>
    <row r="1414" spans="4:20" x14ac:dyDescent="0.25">
      <c r="D1414" s="5"/>
      <c r="E1414" s="7"/>
      <c r="S1414" s="11"/>
      <c r="T1414" s="11"/>
    </row>
    <row r="1415" spans="4:20" x14ac:dyDescent="0.25">
      <c r="D1415" s="5"/>
      <c r="E1415" s="7"/>
      <c r="S1415" s="11"/>
      <c r="T1415" s="11"/>
    </row>
    <row r="1416" spans="4:20" x14ac:dyDescent="0.25">
      <c r="D1416" s="5"/>
      <c r="E1416" s="7"/>
      <c r="S1416" s="11"/>
      <c r="T1416" s="11"/>
    </row>
    <row r="1417" spans="4:20" x14ac:dyDescent="0.25">
      <c r="D1417" s="5"/>
      <c r="E1417" s="7"/>
      <c r="S1417" s="11"/>
      <c r="T1417" s="11"/>
    </row>
    <row r="1418" spans="4:20" x14ac:dyDescent="0.25">
      <c r="D1418" s="5"/>
      <c r="E1418" s="7"/>
      <c r="S1418" s="11"/>
      <c r="T1418" s="11"/>
    </row>
    <row r="1419" spans="4:20" x14ac:dyDescent="0.25">
      <c r="D1419" s="5"/>
      <c r="E1419" s="7"/>
      <c r="S1419" s="11"/>
      <c r="T1419" s="11"/>
    </row>
    <row r="1420" spans="4:20" x14ac:dyDescent="0.25">
      <c r="D1420" s="5"/>
      <c r="E1420" s="7"/>
      <c r="S1420" s="11"/>
      <c r="T1420" s="11"/>
    </row>
    <row r="1421" spans="4:20" x14ac:dyDescent="0.25">
      <c r="D1421" s="5"/>
      <c r="E1421" s="7"/>
      <c r="S1421" s="11"/>
      <c r="T1421" s="11"/>
    </row>
    <row r="1422" spans="4:20" x14ac:dyDescent="0.25">
      <c r="D1422" s="5"/>
      <c r="E1422" s="7"/>
      <c r="S1422" s="11"/>
      <c r="T1422" s="11"/>
    </row>
    <row r="1423" spans="4:20" x14ac:dyDescent="0.25">
      <c r="D1423" s="5"/>
      <c r="E1423" s="7"/>
      <c r="S1423" s="11"/>
      <c r="T1423" s="11"/>
    </row>
    <row r="1424" spans="4:20" x14ac:dyDescent="0.25">
      <c r="D1424" s="5"/>
      <c r="E1424" s="7"/>
      <c r="S1424" s="11"/>
      <c r="T1424" s="11"/>
    </row>
    <row r="1425" spans="4:20" x14ac:dyDescent="0.25">
      <c r="D1425" s="5"/>
      <c r="E1425" s="7"/>
      <c r="S1425" s="11"/>
      <c r="T1425" s="11"/>
    </row>
    <row r="1426" spans="4:20" x14ac:dyDescent="0.25">
      <c r="D1426" s="5"/>
      <c r="E1426" s="7"/>
      <c r="S1426" s="11"/>
      <c r="T1426" s="11"/>
    </row>
    <row r="1427" spans="4:20" x14ac:dyDescent="0.25">
      <c r="D1427" s="5"/>
      <c r="E1427" s="7"/>
      <c r="S1427" s="11"/>
      <c r="T1427" s="11"/>
    </row>
    <row r="1428" spans="4:20" x14ac:dyDescent="0.25">
      <c r="D1428" s="5"/>
      <c r="E1428" s="7"/>
      <c r="S1428" s="11"/>
      <c r="T1428" s="11"/>
    </row>
    <row r="1429" spans="4:20" x14ac:dyDescent="0.25">
      <c r="D1429" s="5"/>
      <c r="E1429" s="7"/>
      <c r="S1429" s="11"/>
      <c r="T1429" s="11"/>
    </row>
    <row r="1430" spans="4:20" x14ac:dyDescent="0.25">
      <c r="D1430" s="5"/>
      <c r="E1430" s="7"/>
      <c r="S1430" s="11"/>
      <c r="T1430" s="11"/>
    </row>
    <row r="1431" spans="4:20" x14ac:dyDescent="0.25">
      <c r="D1431" s="5"/>
      <c r="E1431" s="7"/>
      <c r="S1431" s="11"/>
      <c r="T1431" s="11"/>
    </row>
    <row r="1432" spans="4:20" x14ac:dyDescent="0.25">
      <c r="D1432" s="5"/>
      <c r="E1432" s="7"/>
      <c r="S1432" s="11"/>
      <c r="T1432" s="11"/>
    </row>
    <row r="1433" spans="4:20" x14ac:dyDescent="0.25">
      <c r="D1433" s="5"/>
      <c r="E1433" s="7"/>
      <c r="S1433" s="11"/>
      <c r="T1433" s="11"/>
    </row>
    <row r="1434" spans="4:20" x14ac:dyDescent="0.25">
      <c r="D1434" s="5"/>
      <c r="E1434" s="7"/>
      <c r="S1434" s="11"/>
      <c r="T1434" s="11"/>
    </row>
    <row r="1435" spans="4:20" x14ac:dyDescent="0.25">
      <c r="D1435" s="5"/>
      <c r="E1435" s="7"/>
      <c r="S1435" s="11"/>
      <c r="T1435" s="11"/>
    </row>
    <row r="1436" spans="4:20" x14ac:dyDescent="0.25">
      <c r="D1436" s="5"/>
      <c r="E1436" s="7"/>
      <c r="S1436" s="11"/>
      <c r="T1436" s="11"/>
    </row>
    <row r="1437" spans="4:20" x14ac:dyDescent="0.25">
      <c r="D1437" s="5"/>
      <c r="E1437" s="7"/>
      <c r="S1437" s="11"/>
      <c r="T1437" s="11"/>
    </row>
    <row r="1438" spans="4:20" x14ac:dyDescent="0.25">
      <c r="D1438" s="5"/>
      <c r="E1438" s="7"/>
      <c r="S1438" s="11"/>
      <c r="T1438" s="11"/>
    </row>
    <row r="1439" spans="4:20" x14ac:dyDescent="0.25">
      <c r="D1439" s="5"/>
      <c r="E1439" s="7"/>
      <c r="S1439" s="11"/>
      <c r="T1439" s="11"/>
    </row>
    <row r="1440" spans="4:20" x14ac:dyDescent="0.25">
      <c r="D1440" s="5"/>
      <c r="E1440" s="7"/>
      <c r="S1440" s="11"/>
      <c r="T1440" s="11"/>
    </row>
    <row r="1441" spans="4:20" x14ac:dyDescent="0.25">
      <c r="D1441" s="5"/>
      <c r="E1441" s="7"/>
      <c r="S1441" s="11"/>
      <c r="T1441" s="11"/>
    </row>
    <row r="1442" spans="4:20" x14ac:dyDescent="0.25">
      <c r="D1442" s="5"/>
      <c r="E1442" s="7"/>
      <c r="S1442" s="11"/>
      <c r="T1442" s="11"/>
    </row>
    <row r="1443" spans="4:20" x14ac:dyDescent="0.25">
      <c r="D1443" s="5"/>
      <c r="E1443" s="7"/>
      <c r="S1443" s="11"/>
      <c r="T1443" s="11"/>
    </row>
    <row r="1444" spans="4:20" x14ac:dyDescent="0.25">
      <c r="D1444" s="5"/>
      <c r="E1444" s="7"/>
      <c r="S1444" s="11"/>
      <c r="T1444" s="11"/>
    </row>
    <row r="1445" spans="4:20" x14ac:dyDescent="0.25">
      <c r="D1445" s="5"/>
      <c r="E1445" s="7"/>
      <c r="S1445" s="11"/>
      <c r="T1445" s="11"/>
    </row>
    <row r="1446" spans="4:20" x14ac:dyDescent="0.25">
      <c r="D1446" s="5"/>
      <c r="E1446" s="7"/>
      <c r="S1446" s="11"/>
      <c r="T1446" s="11"/>
    </row>
    <row r="1447" spans="4:20" x14ac:dyDescent="0.25">
      <c r="D1447" s="5"/>
      <c r="E1447" s="7"/>
      <c r="S1447" s="11"/>
      <c r="T1447" s="11"/>
    </row>
    <row r="1448" spans="4:20" x14ac:dyDescent="0.25">
      <c r="D1448" s="5"/>
      <c r="E1448" s="7"/>
      <c r="S1448" s="11"/>
      <c r="T1448" s="11"/>
    </row>
    <row r="1449" spans="4:20" x14ac:dyDescent="0.25">
      <c r="D1449" s="5"/>
      <c r="E1449" s="7"/>
      <c r="S1449" s="11"/>
      <c r="T1449" s="11"/>
    </row>
    <row r="1450" spans="4:20" x14ac:dyDescent="0.25">
      <c r="D1450" s="5"/>
      <c r="E1450" s="7"/>
      <c r="S1450" s="11"/>
      <c r="T1450" s="11"/>
    </row>
    <row r="1451" spans="4:20" x14ac:dyDescent="0.25">
      <c r="D1451" s="5"/>
      <c r="E1451" s="7"/>
      <c r="S1451" s="11"/>
      <c r="T1451" s="11"/>
    </row>
    <row r="1452" spans="4:20" x14ac:dyDescent="0.25">
      <c r="D1452" s="5"/>
      <c r="E1452" s="7"/>
      <c r="S1452" s="11"/>
      <c r="T1452" s="11"/>
    </row>
    <row r="1453" spans="4:20" x14ac:dyDescent="0.25">
      <c r="D1453" s="5"/>
      <c r="E1453" s="7"/>
      <c r="S1453" s="11"/>
      <c r="T1453" s="11"/>
    </row>
    <row r="1454" spans="4:20" x14ac:dyDescent="0.25">
      <c r="D1454" s="5"/>
      <c r="E1454" s="7"/>
      <c r="S1454" s="11"/>
      <c r="T1454" s="11"/>
    </row>
    <row r="1455" spans="4:20" x14ac:dyDescent="0.25">
      <c r="D1455" s="5"/>
      <c r="E1455" s="7"/>
      <c r="S1455" s="11"/>
      <c r="T1455" s="11"/>
    </row>
    <row r="1456" spans="4:20" x14ac:dyDescent="0.25">
      <c r="D1456" s="5"/>
      <c r="E1456" s="7"/>
      <c r="S1456" s="11"/>
      <c r="T1456" s="11"/>
    </row>
    <row r="1457" spans="4:20" x14ac:dyDescent="0.25">
      <c r="D1457" s="5"/>
      <c r="E1457" s="7"/>
      <c r="S1457" s="11"/>
      <c r="T1457" s="11"/>
    </row>
    <row r="1458" spans="4:20" x14ac:dyDescent="0.25">
      <c r="D1458" s="5"/>
      <c r="E1458" s="7"/>
      <c r="S1458" s="11"/>
      <c r="T1458" s="11"/>
    </row>
    <row r="1459" spans="4:20" x14ac:dyDescent="0.25">
      <c r="D1459" s="5"/>
      <c r="E1459" s="7"/>
      <c r="S1459" s="11"/>
      <c r="T1459" s="11"/>
    </row>
    <row r="1460" spans="4:20" x14ac:dyDescent="0.25">
      <c r="D1460" s="5"/>
      <c r="E1460" s="7"/>
      <c r="S1460" s="11"/>
      <c r="T1460" s="11"/>
    </row>
    <row r="1461" spans="4:20" x14ac:dyDescent="0.25">
      <c r="D1461" s="5"/>
      <c r="E1461" s="7"/>
      <c r="S1461" s="11"/>
      <c r="T1461" s="11"/>
    </row>
    <row r="1462" spans="4:20" x14ac:dyDescent="0.25">
      <c r="D1462" s="5"/>
      <c r="E1462" s="7"/>
      <c r="S1462" s="11"/>
      <c r="T1462" s="11"/>
    </row>
    <row r="1463" spans="4:20" x14ac:dyDescent="0.25">
      <c r="D1463" s="5"/>
      <c r="E1463" s="7"/>
      <c r="S1463" s="11"/>
      <c r="T1463" s="11"/>
    </row>
    <row r="1464" spans="4:20" x14ac:dyDescent="0.25">
      <c r="D1464" s="5"/>
      <c r="E1464" s="7"/>
      <c r="S1464" s="11"/>
      <c r="T1464" s="11"/>
    </row>
    <row r="1465" spans="4:20" x14ac:dyDescent="0.25">
      <c r="D1465" s="5"/>
      <c r="E1465" s="7"/>
      <c r="S1465" s="11"/>
      <c r="T1465" s="11"/>
    </row>
    <row r="1466" spans="4:20" x14ac:dyDescent="0.25">
      <c r="D1466" s="5"/>
      <c r="E1466" s="7"/>
      <c r="S1466" s="11"/>
      <c r="T1466" s="11"/>
    </row>
    <row r="1467" spans="4:20" x14ac:dyDescent="0.25">
      <c r="D1467" s="5"/>
      <c r="E1467" s="7"/>
      <c r="S1467" s="11"/>
      <c r="T1467" s="11"/>
    </row>
    <row r="1468" spans="4:20" x14ac:dyDescent="0.25">
      <c r="D1468" s="5"/>
      <c r="E1468" s="7"/>
      <c r="S1468" s="11"/>
      <c r="T1468" s="11"/>
    </row>
    <row r="1469" spans="4:20" x14ac:dyDescent="0.25">
      <c r="D1469" s="5"/>
      <c r="E1469" s="7"/>
      <c r="S1469" s="11"/>
      <c r="T1469" s="11"/>
    </row>
    <row r="1470" spans="4:20" x14ac:dyDescent="0.25">
      <c r="D1470" s="5"/>
      <c r="E1470" s="7"/>
      <c r="S1470" s="11"/>
      <c r="T1470" s="11"/>
    </row>
    <row r="1471" spans="4:20" x14ac:dyDescent="0.25">
      <c r="D1471" s="5"/>
      <c r="E1471" s="7"/>
      <c r="S1471" s="11"/>
      <c r="T1471" s="11"/>
    </row>
    <row r="1472" spans="4:20" x14ac:dyDescent="0.25">
      <c r="D1472" s="5"/>
      <c r="E1472" s="7"/>
      <c r="S1472" s="11"/>
      <c r="T1472" s="11"/>
    </row>
    <row r="1473" spans="4:20" x14ac:dyDescent="0.25">
      <c r="D1473" s="5"/>
      <c r="E1473" s="7"/>
      <c r="S1473" s="11"/>
      <c r="T1473" s="11"/>
    </row>
    <row r="1474" spans="4:20" x14ac:dyDescent="0.25">
      <c r="D1474" s="5"/>
      <c r="E1474" s="7"/>
      <c r="S1474" s="11"/>
      <c r="T1474" s="11"/>
    </row>
    <row r="1475" spans="4:20" x14ac:dyDescent="0.25">
      <c r="D1475" s="5"/>
      <c r="E1475" s="7"/>
      <c r="S1475" s="11"/>
      <c r="T1475" s="11"/>
    </row>
    <row r="1476" spans="4:20" x14ac:dyDescent="0.25">
      <c r="D1476" s="5"/>
      <c r="E1476" s="7"/>
      <c r="S1476" s="11"/>
      <c r="T1476" s="11"/>
    </row>
    <row r="1477" spans="4:20" x14ac:dyDescent="0.25">
      <c r="D1477" s="5"/>
      <c r="E1477" s="7"/>
      <c r="S1477" s="11"/>
      <c r="T1477" s="11"/>
    </row>
    <row r="1478" spans="4:20" x14ac:dyDescent="0.25">
      <c r="D1478" s="5"/>
      <c r="E1478" s="7"/>
      <c r="S1478" s="11"/>
      <c r="T1478" s="11"/>
    </row>
    <row r="1479" spans="4:20" x14ac:dyDescent="0.25">
      <c r="D1479" s="5"/>
      <c r="E1479" s="7"/>
      <c r="S1479" s="11"/>
      <c r="T1479" s="11"/>
    </row>
    <row r="1480" spans="4:20" x14ac:dyDescent="0.25">
      <c r="D1480" s="5"/>
      <c r="E1480" s="7"/>
      <c r="S1480" s="11"/>
      <c r="T1480" s="11"/>
    </row>
    <row r="1481" spans="4:20" x14ac:dyDescent="0.25">
      <c r="D1481" s="5"/>
      <c r="E1481" s="7"/>
      <c r="S1481" s="11"/>
      <c r="T1481" s="11"/>
    </row>
    <row r="1482" spans="4:20" x14ac:dyDescent="0.25">
      <c r="D1482" s="5"/>
      <c r="E1482" s="7"/>
      <c r="S1482" s="11"/>
      <c r="T1482" s="11"/>
    </row>
    <row r="1483" spans="4:20" x14ac:dyDescent="0.25">
      <c r="D1483" s="5"/>
      <c r="E1483" s="7"/>
      <c r="S1483" s="11"/>
      <c r="T1483" s="11"/>
    </row>
    <row r="1484" spans="4:20" x14ac:dyDescent="0.25">
      <c r="D1484" s="5"/>
      <c r="E1484" s="7"/>
      <c r="S1484" s="11"/>
      <c r="T1484" s="11"/>
    </row>
    <row r="1485" spans="4:20" x14ac:dyDescent="0.25">
      <c r="D1485" s="5"/>
      <c r="E1485" s="7"/>
      <c r="S1485" s="11"/>
      <c r="T1485" s="11"/>
    </row>
    <row r="1486" spans="4:20" x14ac:dyDescent="0.25">
      <c r="D1486" s="5"/>
      <c r="E1486" s="7"/>
      <c r="S1486" s="11"/>
      <c r="T1486" s="11"/>
    </row>
    <row r="1487" spans="4:20" x14ac:dyDescent="0.25">
      <c r="D1487" s="5"/>
      <c r="E1487" s="7"/>
      <c r="S1487" s="11"/>
      <c r="T1487" s="11"/>
    </row>
    <row r="1488" spans="4:20" x14ac:dyDescent="0.25">
      <c r="D1488" s="5"/>
      <c r="E1488" s="7"/>
      <c r="S1488" s="11"/>
      <c r="T1488" s="11"/>
    </row>
    <row r="1489" spans="4:20" x14ac:dyDescent="0.25">
      <c r="D1489" s="5"/>
      <c r="E1489" s="7"/>
      <c r="S1489" s="11"/>
      <c r="T1489" s="11"/>
    </row>
    <row r="1490" spans="4:20" x14ac:dyDescent="0.25">
      <c r="D1490" s="5"/>
      <c r="E1490" s="7"/>
      <c r="S1490" s="11"/>
      <c r="T1490" s="11"/>
    </row>
    <row r="1491" spans="4:20" x14ac:dyDescent="0.25">
      <c r="D1491" s="5"/>
      <c r="E1491" s="7"/>
      <c r="S1491" s="11"/>
      <c r="T1491" s="11"/>
    </row>
    <row r="1492" spans="4:20" x14ac:dyDescent="0.25">
      <c r="D1492" s="5"/>
      <c r="E1492" s="7"/>
      <c r="S1492" s="11"/>
      <c r="T1492" s="11"/>
    </row>
    <row r="1493" spans="4:20" x14ac:dyDescent="0.25">
      <c r="D1493" s="5"/>
      <c r="E1493" s="7"/>
      <c r="S1493" s="11"/>
      <c r="T1493" s="11"/>
    </row>
    <row r="1494" spans="4:20" x14ac:dyDescent="0.25">
      <c r="D1494" s="5"/>
      <c r="E1494" s="7"/>
      <c r="S1494" s="11"/>
      <c r="T1494" s="11"/>
    </row>
    <row r="1495" spans="4:20" x14ac:dyDescent="0.25">
      <c r="D1495" s="5"/>
      <c r="E1495" s="7"/>
      <c r="S1495" s="11"/>
      <c r="T1495" s="11"/>
    </row>
    <row r="1496" spans="4:20" x14ac:dyDescent="0.25">
      <c r="D1496" s="5"/>
      <c r="E1496" s="7"/>
      <c r="S1496" s="11"/>
      <c r="T1496" s="11"/>
    </row>
    <row r="1497" spans="4:20" x14ac:dyDescent="0.25">
      <c r="D1497" s="5"/>
      <c r="E1497" s="7"/>
      <c r="S1497" s="11"/>
      <c r="T1497" s="11"/>
    </row>
    <row r="1498" spans="4:20" x14ac:dyDescent="0.25">
      <c r="D1498" s="5"/>
      <c r="E1498" s="7"/>
      <c r="S1498" s="11"/>
      <c r="T1498" s="11"/>
    </row>
    <row r="1499" spans="4:20" x14ac:dyDescent="0.25">
      <c r="D1499" s="5"/>
      <c r="E1499" s="7"/>
      <c r="S1499" s="11"/>
      <c r="T1499" s="11"/>
    </row>
    <row r="1500" spans="4:20" x14ac:dyDescent="0.25">
      <c r="D1500" s="5"/>
      <c r="E1500" s="7"/>
      <c r="S1500" s="11"/>
      <c r="T1500" s="11"/>
    </row>
    <row r="1501" spans="4:20" x14ac:dyDescent="0.25">
      <c r="D1501" s="5"/>
      <c r="E1501" s="7"/>
      <c r="S1501" s="11"/>
      <c r="T1501" s="11"/>
    </row>
    <row r="1502" spans="4:20" x14ac:dyDescent="0.25">
      <c r="D1502" s="5"/>
      <c r="E1502" s="7"/>
      <c r="S1502" s="11"/>
      <c r="T1502" s="11"/>
    </row>
    <row r="1503" spans="4:20" x14ac:dyDescent="0.25">
      <c r="D1503" s="5"/>
      <c r="E1503" s="7"/>
      <c r="S1503" s="11"/>
      <c r="T1503" s="11"/>
    </row>
    <row r="1504" spans="4:20" x14ac:dyDescent="0.25">
      <c r="D1504" s="5"/>
      <c r="E1504" s="7"/>
      <c r="S1504" s="11"/>
      <c r="T1504" s="11"/>
    </row>
    <row r="1505" spans="4:20" x14ac:dyDescent="0.25">
      <c r="D1505" s="5"/>
      <c r="E1505" s="7"/>
      <c r="S1505" s="11"/>
      <c r="T1505" s="11"/>
    </row>
    <row r="1506" spans="4:20" x14ac:dyDescent="0.25">
      <c r="D1506" s="5"/>
      <c r="E1506" s="7"/>
      <c r="S1506" s="11"/>
      <c r="T1506" s="11"/>
    </row>
    <row r="1507" spans="4:20" x14ac:dyDescent="0.25">
      <c r="D1507" s="5"/>
      <c r="E1507" s="7"/>
      <c r="S1507" s="11"/>
      <c r="T1507" s="11"/>
    </row>
    <row r="1508" spans="4:20" x14ac:dyDescent="0.25">
      <c r="D1508" s="5"/>
      <c r="E1508" s="7"/>
      <c r="S1508" s="11"/>
      <c r="T1508" s="11"/>
    </row>
    <row r="1509" spans="4:20" x14ac:dyDescent="0.25">
      <c r="D1509" s="5"/>
      <c r="E1509" s="7"/>
      <c r="S1509" s="11"/>
      <c r="T1509" s="11"/>
    </row>
    <row r="1510" spans="4:20" x14ac:dyDescent="0.25">
      <c r="D1510" s="5"/>
      <c r="E1510" s="7"/>
      <c r="S1510" s="11"/>
      <c r="T1510" s="11"/>
    </row>
    <row r="1511" spans="4:20" x14ac:dyDescent="0.25">
      <c r="D1511" s="5"/>
      <c r="E1511" s="7"/>
      <c r="S1511" s="11"/>
      <c r="T1511" s="11"/>
    </row>
    <row r="1512" spans="4:20" x14ac:dyDescent="0.25">
      <c r="D1512" s="5"/>
      <c r="E1512" s="7"/>
      <c r="S1512" s="11"/>
      <c r="T1512" s="11"/>
    </row>
    <row r="1513" spans="4:20" x14ac:dyDescent="0.25">
      <c r="D1513" s="5"/>
      <c r="E1513" s="7"/>
      <c r="S1513" s="11"/>
      <c r="T1513" s="11"/>
    </row>
    <row r="1514" spans="4:20" x14ac:dyDescent="0.25">
      <c r="D1514" s="5"/>
      <c r="E1514" s="7"/>
      <c r="S1514" s="11"/>
      <c r="T1514" s="11"/>
    </row>
    <row r="1515" spans="4:20" x14ac:dyDescent="0.25">
      <c r="D1515" s="5"/>
      <c r="E1515" s="7"/>
      <c r="S1515" s="11"/>
      <c r="T1515" s="11"/>
    </row>
    <row r="1516" spans="4:20" x14ac:dyDescent="0.25">
      <c r="D1516" s="5"/>
      <c r="E1516" s="7"/>
      <c r="S1516" s="11"/>
      <c r="T1516" s="11"/>
    </row>
    <row r="1517" spans="4:20" x14ac:dyDescent="0.25">
      <c r="D1517" s="5"/>
      <c r="E1517" s="7"/>
      <c r="S1517" s="11"/>
      <c r="T1517" s="11"/>
    </row>
    <row r="1518" spans="4:20" x14ac:dyDescent="0.25">
      <c r="D1518" s="5"/>
      <c r="E1518" s="7"/>
      <c r="S1518" s="11"/>
      <c r="T1518" s="11"/>
    </row>
    <row r="1519" spans="4:20" x14ac:dyDescent="0.25">
      <c r="D1519" s="5"/>
      <c r="E1519" s="7"/>
      <c r="S1519" s="11"/>
      <c r="T1519" s="11"/>
    </row>
    <row r="1520" spans="4:20" x14ac:dyDescent="0.25">
      <c r="D1520" s="5"/>
      <c r="E1520" s="7"/>
      <c r="S1520" s="11"/>
      <c r="T1520" s="11"/>
    </row>
    <row r="1521" spans="4:20" x14ac:dyDescent="0.25">
      <c r="D1521" s="5"/>
      <c r="E1521" s="7"/>
      <c r="S1521" s="11"/>
      <c r="T1521" s="11"/>
    </row>
    <row r="1522" spans="4:20" x14ac:dyDescent="0.25">
      <c r="D1522" s="5"/>
      <c r="E1522" s="7"/>
      <c r="S1522" s="11"/>
      <c r="T1522" s="11"/>
    </row>
    <row r="1523" spans="4:20" x14ac:dyDescent="0.25">
      <c r="D1523" s="5"/>
      <c r="E1523" s="7"/>
      <c r="S1523" s="11"/>
      <c r="T1523" s="11"/>
    </row>
    <row r="1524" spans="4:20" x14ac:dyDescent="0.25">
      <c r="D1524" s="5"/>
      <c r="E1524" s="7"/>
      <c r="S1524" s="11"/>
      <c r="T1524" s="11"/>
    </row>
    <row r="1525" spans="4:20" x14ac:dyDescent="0.25">
      <c r="D1525" s="5"/>
      <c r="E1525" s="7"/>
      <c r="S1525" s="11"/>
      <c r="T1525" s="11"/>
    </row>
    <row r="1526" spans="4:20" x14ac:dyDescent="0.25">
      <c r="D1526" s="5"/>
      <c r="E1526" s="7"/>
      <c r="S1526" s="11"/>
      <c r="T1526" s="11"/>
    </row>
    <row r="1527" spans="4:20" x14ac:dyDescent="0.25">
      <c r="D1527" s="5"/>
      <c r="E1527" s="7"/>
      <c r="S1527" s="11"/>
      <c r="T1527" s="11"/>
    </row>
    <row r="1528" spans="4:20" x14ac:dyDescent="0.25">
      <c r="D1528" s="5"/>
      <c r="E1528" s="7"/>
      <c r="S1528" s="11"/>
      <c r="T1528" s="11"/>
    </row>
    <row r="1529" spans="4:20" x14ac:dyDescent="0.25">
      <c r="D1529" s="5"/>
      <c r="E1529" s="7"/>
      <c r="S1529" s="11"/>
      <c r="T1529" s="11"/>
    </row>
    <row r="1530" spans="4:20" x14ac:dyDescent="0.25">
      <c r="D1530" s="5"/>
      <c r="E1530" s="7"/>
      <c r="S1530" s="11"/>
      <c r="T1530" s="11"/>
    </row>
    <row r="1531" spans="4:20" x14ac:dyDescent="0.25">
      <c r="D1531" s="5"/>
      <c r="E1531" s="7"/>
      <c r="S1531" s="11"/>
      <c r="T1531" s="11"/>
    </row>
    <row r="1532" spans="4:20" x14ac:dyDescent="0.25">
      <c r="D1532" s="5"/>
      <c r="E1532" s="7"/>
      <c r="S1532" s="11"/>
      <c r="T1532" s="11"/>
    </row>
    <row r="1533" spans="4:20" x14ac:dyDescent="0.25">
      <c r="D1533" s="5"/>
      <c r="E1533" s="7"/>
      <c r="S1533" s="11"/>
      <c r="T1533" s="11"/>
    </row>
    <row r="1534" spans="4:20" x14ac:dyDescent="0.25">
      <c r="D1534" s="5"/>
      <c r="E1534" s="7"/>
      <c r="S1534" s="11"/>
      <c r="T1534" s="11"/>
    </row>
    <row r="1535" spans="4:20" x14ac:dyDescent="0.25">
      <c r="D1535" s="5"/>
      <c r="E1535" s="7"/>
      <c r="S1535" s="11"/>
      <c r="T1535" s="11"/>
    </row>
    <row r="1536" spans="4:20" x14ac:dyDescent="0.25">
      <c r="D1536" s="5"/>
      <c r="E1536" s="7"/>
      <c r="S1536" s="11"/>
      <c r="T1536" s="11"/>
    </row>
    <row r="1537" spans="4:20" x14ac:dyDescent="0.25">
      <c r="D1537" s="5"/>
      <c r="E1537" s="7"/>
      <c r="S1537" s="11"/>
      <c r="T1537" s="11"/>
    </row>
    <row r="1538" spans="4:20" x14ac:dyDescent="0.25">
      <c r="D1538" s="5"/>
      <c r="E1538" s="7"/>
      <c r="S1538" s="11"/>
      <c r="T1538" s="11"/>
    </row>
    <row r="1539" spans="4:20" x14ac:dyDescent="0.25">
      <c r="D1539" s="5"/>
      <c r="E1539" s="7"/>
      <c r="S1539" s="11"/>
      <c r="T1539" s="11"/>
    </row>
    <row r="1540" spans="4:20" x14ac:dyDescent="0.25">
      <c r="D1540" s="5"/>
      <c r="E1540" s="7"/>
      <c r="S1540" s="11"/>
      <c r="T1540" s="11"/>
    </row>
    <row r="1541" spans="4:20" x14ac:dyDescent="0.25">
      <c r="D1541" s="5"/>
      <c r="E1541" s="7"/>
      <c r="S1541" s="11"/>
      <c r="T1541" s="11"/>
    </row>
    <row r="1542" spans="4:20" x14ac:dyDescent="0.25">
      <c r="D1542" s="5"/>
      <c r="E1542" s="7"/>
      <c r="S1542" s="11"/>
      <c r="T1542" s="11"/>
    </row>
    <row r="1543" spans="4:20" x14ac:dyDescent="0.25">
      <c r="D1543" s="5"/>
      <c r="E1543" s="7"/>
      <c r="S1543" s="11"/>
      <c r="T1543" s="11"/>
    </row>
    <row r="1544" spans="4:20" x14ac:dyDescent="0.25">
      <c r="D1544" s="5"/>
      <c r="E1544" s="7"/>
      <c r="S1544" s="11"/>
      <c r="T1544" s="11"/>
    </row>
    <row r="1545" spans="4:20" x14ac:dyDescent="0.25">
      <c r="D1545" s="5"/>
      <c r="E1545" s="7"/>
      <c r="S1545" s="11"/>
      <c r="T1545" s="11"/>
    </row>
    <row r="1546" spans="4:20" x14ac:dyDescent="0.25">
      <c r="D1546" s="5"/>
      <c r="E1546" s="7"/>
      <c r="S1546" s="11"/>
      <c r="T1546" s="11"/>
    </row>
    <row r="1547" spans="4:20" x14ac:dyDescent="0.25">
      <c r="D1547" s="5"/>
      <c r="E1547" s="7"/>
      <c r="S1547" s="11"/>
      <c r="T1547" s="11"/>
    </row>
    <row r="1548" spans="4:20" x14ac:dyDescent="0.25">
      <c r="D1548" s="5"/>
      <c r="E1548" s="7"/>
      <c r="S1548" s="11"/>
      <c r="T1548" s="11"/>
    </row>
    <row r="1549" spans="4:20" x14ac:dyDescent="0.25">
      <c r="D1549" s="5"/>
      <c r="E1549" s="7"/>
      <c r="S1549" s="11"/>
      <c r="T1549" s="11"/>
    </row>
    <row r="1550" spans="4:20" x14ac:dyDescent="0.25">
      <c r="D1550" s="5"/>
      <c r="E1550" s="7"/>
      <c r="S1550" s="11"/>
      <c r="T1550" s="11"/>
    </row>
    <row r="1551" spans="4:20" x14ac:dyDescent="0.25">
      <c r="D1551" s="5"/>
      <c r="E1551" s="7"/>
      <c r="S1551" s="11"/>
      <c r="T1551" s="11"/>
    </row>
    <row r="1552" spans="4:20" x14ac:dyDescent="0.25">
      <c r="D1552" s="5"/>
      <c r="E1552" s="7"/>
      <c r="S1552" s="11"/>
      <c r="T1552" s="11"/>
    </row>
    <row r="1553" spans="4:20" x14ac:dyDescent="0.25">
      <c r="D1553" s="5"/>
      <c r="E1553" s="7"/>
      <c r="S1553" s="11"/>
      <c r="T1553" s="11"/>
    </row>
    <row r="1554" spans="4:20" x14ac:dyDescent="0.25">
      <c r="D1554" s="5"/>
      <c r="E1554" s="7"/>
      <c r="S1554" s="11"/>
      <c r="T1554" s="11"/>
    </row>
    <row r="1555" spans="4:20" x14ac:dyDescent="0.25">
      <c r="D1555" s="5"/>
      <c r="E1555" s="7"/>
      <c r="S1555" s="11"/>
      <c r="T1555" s="11"/>
    </row>
    <row r="1556" spans="4:20" x14ac:dyDescent="0.25">
      <c r="D1556" s="5"/>
      <c r="E1556" s="7"/>
      <c r="S1556" s="11"/>
      <c r="T1556" s="11"/>
    </row>
    <row r="1557" spans="4:20" x14ac:dyDescent="0.25">
      <c r="D1557" s="5"/>
      <c r="E1557" s="7"/>
      <c r="S1557" s="11"/>
      <c r="T1557" s="11"/>
    </row>
    <row r="1558" spans="4:20" x14ac:dyDescent="0.25">
      <c r="D1558" s="5"/>
      <c r="E1558" s="7"/>
      <c r="S1558" s="11"/>
      <c r="T1558" s="11"/>
    </row>
    <row r="1559" spans="4:20" x14ac:dyDescent="0.25">
      <c r="D1559" s="5"/>
      <c r="E1559" s="7"/>
      <c r="S1559" s="11"/>
      <c r="T1559" s="11"/>
    </row>
    <row r="1560" spans="4:20" x14ac:dyDescent="0.25">
      <c r="D1560" s="5"/>
      <c r="E1560" s="7"/>
      <c r="S1560" s="11"/>
      <c r="T1560" s="11"/>
    </row>
    <row r="1561" spans="4:20" x14ac:dyDescent="0.25">
      <c r="D1561" s="5"/>
      <c r="E1561" s="7"/>
      <c r="S1561" s="11"/>
      <c r="T1561" s="11"/>
    </row>
    <row r="1562" spans="4:20" x14ac:dyDescent="0.25">
      <c r="D1562" s="5"/>
      <c r="E1562" s="7"/>
      <c r="S1562" s="11"/>
      <c r="T1562" s="11"/>
    </row>
    <row r="1563" spans="4:20" x14ac:dyDescent="0.25">
      <c r="D1563" s="5"/>
      <c r="E1563" s="7"/>
      <c r="S1563" s="11"/>
      <c r="T1563" s="11"/>
    </row>
    <row r="1564" spans="4:20" x14ac:dyDescent="0.25">
      <c r="D1564" s="5"/>
      <c r="E1564" s="7"/>
      <c r="S1564" s="11"/>
      <c r="T1564" s="11"/>
    </row>
    <row r="1565" spans="4:20" x14ac:dyDescent="0.25">
      <c r="D1565" s="5"/>
      <c r="E1565" s="7"/>
      <c r="S1565" s="11"/>
      <c r="T1565" s="11"/>
    </row>
    <row r="1566" spans="4:20" x14ac:dyDescent="0.25">
      <c r="D1566" s="5"/>
      <c r="E1566" s="7"/>
      <c r="S1566" s="11"/>
      <c r="T1566" s="11"/>
    </row>
    <row r="1567" spans="4:20" x14ac:dyDescent="0.25">
      <c r="D1567" s="5"/>
      <c r="E1567" s="7"/>
      <c r="S1567" s="11"/>
      <c r="T1567" s="11"/>
    </row>
    <row r="1568" spans="4:20" x14ac:dyDescent="0.25">
      <c r="D1568" s="5"/>
      <c r="E1568" s="7"/>
      <c r="S1568" s="11"/>
      <c r="T1568" s="11"/>
    </row>
    <row r="1569" spans="4:20" x14ac:dyDescent="0.25">
      <c r="D1569" s="5"/>
      <c r="E1569" s="7"/>
      <c r="S1569" s="11"/>
      <c r="T1569" s="11"/>
    </row>
    <row r="1570" spans="4:20" x14ac:dyDescent="0.25">
      <c r="D1570" s="5"/>
      <c r="E1570" s="7"/>
      <c r="S1570" s="11"/>
      <c r="T1570" s="11"/>
    </row>
    <row r="1571" spans="4:20" x14ac:dyDescent="0.25">
      <c r="D1571" s="5"/>
      <c r="E1571" s="7"/>
      <c r="S1571" s="11"/>
      <c r="T1571" s="11"/>
    </row>
    <row r="1572" spans="4:20" x14ac:dyDescent="0.25">
      <c r="D1572" s="5"/>
      <c r="E1572" s="7"/>
      <c r="S1572" s="11"/>
      <c r="T1572" s="11"/>
    </row>
    <row r="1573" spans="4:20" x14ac:dyDescent="0.25">
      <c r="D1573" s="5"/>
      <c r="E1573" s="7"/>
      <c r="S1573" s="11"/>
      <c r="T1573" s="11"/>
    </row>
    <row r="1574" spans="4:20" x14ac:dyDescent="0.25">
      <c r="D1574" s="5"/>
      <c r="E1574" s="7"/>
      <c r="S1574" s="11"/>
      <c r="T1574" s="11"/>
    </row>
    <row r="1575" spans="4:20" x14ac:dyDescent="0.25">
      <c r="D1575" s="5"/>
      <c r="E1575" s="7"/>
      <c r="S1575" s="11"/>
      <c r="T1575" s="11"/>
    </row>
    <row r="1576" spans="4:20" x14ac:dyDescent="0.25">
      <c r="D1576" s="5"/>
      <c r="E1576" s="7"/>
      <c r="S1576" s="11"/>
      <c r="T1576" s="11"/>
    </row>
    <row r="1577" spans="4:20" x14ac:dyDescent="0.25">
      <c r="D1577" s="5"/>
      <c r="E1577" s="7"/>
      <c r="S1577" s="11"/>
      <c r="T1577" s="11"/>
    </row>
    <row r="1578" spans="4:20" x14ac:dyDescent="0.25">
      <c r="D1578" s="5"/>
      <c r="E1578" s="7"/>
      <c r="S1578" s="11"/>
      <c r="T1578" s="11"/>
    </row>
    <row r="1579" spans="4:20" x14ac:dyDescent="0.25">
      <c r="D1579" s="5"/>
      <c r="E1579" s="7"/>
      <c r="S1579" s="11"/>
      <c r="T1579" s="11"/>
    </row>
    <row r="1580" spans="4:20" x14ac:dyDescent="0.25">
      <c r="D1580" s="5"/>
      <c r="E1580" s="7"/>
      <c r="S1580" s="11"/>
      <c r="T1580" s="11"/>
    </row>
    <row r="1581" spans="4:20" x14ac:dyDescent="0.25">
      <c r="D1581" s="5"/>
      <c r="E1581" s="7"/>
      <c r="S1581" s="11"/>
      <c r="T1581" s="11"/>
    </row>
    <row r="1582" spans="4:20" x14ac:dyDescent="0.25">
      <c r="D1582" s="5"/>
      <c r="E1582" s="7"/>
      <c r="S1582" s="11"/>
      <c r="T1582" s="11"/>
    </row>
    <row r="1583" spans="4:20" x14ac:dyDescent="0.25">
      <c r="D1583" s="5"/>
      <c r="E1583" s="7"/>
      <c r="S1583" s="11"/>
      <c r="T1583" s="11"/>
    </row>
    <row r="1584" spans="4:20" x14ac:dyDescent="0.25">
      <c r="D1584" s="5"/>
      <c r="E1584" s="7"/>
      <c r="S1584" s="11"/>
      <c r="T1584" s="11"/>
    </row>
    <row r="1585" spans="4:20" x14ac:dyDescent="0.25">
      <c r="D1585" s="5"/>
      <c r="E1585" s="7"/>
      <c r="S1585" s="11"/>
      <c r="T1585" s="11"/>
    </row>
    <row r="1586" spans="4:20" x14ac:dyDescent="0.25">
      <c r="D1586" s="5"/>
      <c r="E1586" s="7"/>
      <c r="S1586" s="11"/>
      <c r="T1586" s="11"/>
    </row>
    <row r="1587" spans="4:20" x14ac:dyDescent="0.25">
      <c r="D1587" s="5"/>
      <c r="E1587" s="7"/>
      <c r="S1587" s="11"/>
      <c r="T1587" s="11"/>
    </row>
    <row r="1588" spans="4:20" x14ac:dyDescent="0.25">
      <c r="D1588" s="5"/>
      <c r="E1588" s="7"/>
      <c r="S1588" s="11"/>
      <c r="T1588" s="11"/>
    </row>
    <row r="1589" spans="4:20" x14ac:dyDescent="0.25">
      <c r="D1589" s="5"/>
      <c r="E1589" s="7"/>
      <c r="S1589" s="11"/>
      <c r="T1589" s="11"/>
    </row>
    <row r="1590" spans="4:20" x14ac:dyDescent="0.25">
      <c r="D1590" s="5"/>
      <c r="E1590" s="7"/>
      <c r="S1590" s="11"/>
      <c r="T1590" s="11"/>
    </row>
    <row r="1591" spans="4:20" x14ac:dyDescent="0.25">
      <c r="D1591" s="5"/>
      <c r="E1591" s="7"/>
      <c r="S1591" s="11"/>
      <c r="T1591" s="11"/>
    </row>
    <row r="1592" spans="4:20" x14ac:dyDescent="0.25">
      <c r="D1592" s="5"/>
      <c r="E1592" s="7"/>
      <c r="S1592" s="11"/>
      <c r="T1592" s="11"/>
    </row>
    <row r="1593" spans="4:20" x14ac:dyDescent="0.25">
      <c r="D1593" s="5"/>
      <c r="E1593" s="7"/>
      <c r="S1593" s="11"/>
      <c r="T1593" s="11"/>
    </row>
    <row r="1594" spans="4:20" x14ac:dyDescent="0.25">
      <c r="D1594" s="5"/>
      <c r="E1594" s="7"/>
      <c r="S1594" s="11"/>
      <c r="T1594" s="11"/>
    </row>
    <row r="1595" spans="4:20" x14ac:dyDescent="0.25">
      <c r="D1595" s="5"/>
      <c r="E1595" s="7"/>
      <c r="S1595" s="11"/>
      <c r="T1595" s="11"/>
    </row>
    <row r="1596" spans="4:20" x14ac:dyDescent="0.25">
      <c r="D1596" s="5"/>
      <c r="E1596" s="7"/>
      <c r="S1596" s="11"/>
      <c r="T1596" s="11"/>
    </row>
    <row r="1597" spans="4:20" x14ac:dyDescent="0.25">
      <c r="D1597" s="5"/>
      <c r="E1597" s="7"/>
      <c r="S1597" s="11"/>
      <c r="T1597" s="11"/>
    </row>
    <row r="1598" spans="4:20" x14ac:dyDescent="0.25">
      <c r="D1598" s="5"/>
      <c r="E1598" s="7"/>
      <c r="S1598" s="11"/>
      <c r="T1598" s="11"/>
    </row>
    <row r="1599" spans="4:20" x14ac:dyDescent="0.25">
      <c r="D1599" s="5"/>
      <c r="E1599" s="7"/>
      <c r="S1599" s="11"/>
      <c r="T1599" s="11"/>
    </row>
    <row r="1600" spans="4:20" x14ac:dyDescent="0.25">
      <c r="D1600" s="5"/>
      <c r="E1600" s="7"/>
      <c r="S1600" s="11"/>
      <c r="T1600" s="11"/>
    </row>
    <row r="1601" spans="4:20" x14ac:dyDescent="0.25">
      <c r="D1601" s="5"/>
      <c r="E1601" s="7"/>
      <c r="S1601" s="11"/>
      <c r="T1601" s="11"/>
    </row>
    <row r="1602" spans="4:20" x14ac:dyDescent="0.25">
      <c r="D1602" s="5"/>
      <c r="E1602" s="7"/>
      <c r="S1602" s="11"/>
      <c r="T1602" s="11"/>
    </row>
    <row r="1603" spans="4:20" x14ac:dyDescent="0.25">
      <c r="D1603" s="5"/>
      <c r="E1603" s="7"/>
      <c r="S1603" s="11"/>
      <c r="T1603" s="11"/>
    </row>
    <row r="1604" spans="4:20" x14ac:dyDescent="0.25">
      <c r="D1604" s="5"/>
      <c r="E1604" s="7"/>
      <c r="S1604" s="11"/>
      <c r="T1604" s="11"/>
    </row>
    <row r="1605" spans="4:20" x14ac:dyDescent="0.25">
      <c r="D1605" s="5"/>
      <c r="E1605" s="7"/>
      <c r="S1605" s="11"/>
      <c r="T1605" s="11"/>
    </row>
    <row r="1606" spans="4:20" x14ac:dyDescent="0.25">
      <c r="D1606" s="5"/>
      <c r="E1606" s="7"/>
      <c r="S1606" s="11"/>
      <c r="T1606" s="11"/>
    </row>
    <row r="1607" spans="4:20" x14ac:dyDescent="0.25">
      <c r="D1607" s="5"/>
      <c r="E1607" s="7"/>
      <c r="S1607" s="11"/>
      <c r="T1607" s="11"/>
    </row>
    <row r="1608" spans="4:20" x14ac:dyDescent="0.25">
      <c r="D1608" s="5"/>
      <c r="E1608" s="7"/>
      <c r="S1608" s="11"/>
      <c r="T1608" s="11"/>
    </row>
    <row r="1609" spans="4:20" x14ac:dyDescent="0.25">
      <c r="D1609" s="5"/>
      <c r="E1609" s="7"/>
      <c r="S1609" s="11"/>
      <c r="T1609" s="11"/>
    </row>
    <row r="1610" spans="4:20" x14ac:dyDescent="0.25">
      <c r="D1610" s="5"/>
      <c r="E1610" s="7"/>
      <c r="S1610" s="11"/>
      <c r="T1610" s="11"/>
    </row>
    <row r="1611" spans="4:20" x14ac:dyDescent="0.25">
      <c r="D1611" s="5"/>
      <c r="E1611" s="7"/>
      <c r="S1611" s="11"/>
      <c r="T1611" s="11"/>
    </row>
    <row r="1612" spans="4:20" x14ac:dyDescent="0.25">
      <c r="D1612" s="5"/>
      <c r="E1612" s="7"/>
      <c r="S1612" s="11"/>
      <c r="T1612" s="11"/>
    </row>
    <row r="1613" spans="4:20" x14ac:dyDescent="0.25">
      <c r="D1613" s="5"/>
      <c r="E1613" s="7"/>
      <c r="S1613" s="11"/>
      <c r="T1613" s="11"/>
    </row>
    <row r="1614" spans="4:20" x14ac:dyDescent="0.25">
      <c r="D1614" s="5"/>
      <c r="E1614" s="7"/>
      <c r="S1614" s="11"/>
      <c r="T1614" s="11"/>
    </row>
    <row r="1615" spans="4:20" x14ac:dyDescent="0.25">
      <c r="D1615" s="5"/>
      <c r="E1615" s="7"/>
      <c r="S1615" s="11"/>
      <c r="T1615" s="11"/>
    </row>
    <row r="1616" spans="4:20" x14ac:dyDescent="0.25">
      <c r="D1616" s="5"/>
      <c r="E1616" s="7"/>
      <c r="S1616" s="11"/>
      <c r="T1616" s="11"/>
    </row>
    <row r="1617" spans="4:20" x14ac:dyDescent="0.25">
      <c r="D1617" s="5"/>
      <c r="E1617" s="7"/>
      <c r="S1617" s="11"/>
      <c r="T1617" s="11"/>
    </row>
    <row r="1618" spans="4:20" x14ac:dyDescent="0.25">
      <c r="D1618" s="5"/>
      <c r="E1618" s="7"/>
      <c r="S1618" s="11"/>
      <c r="T1618" s="11"/>
    </row>
    <row r="1619" spans="4:20" x14ac:dyDescent="0.25">
      <c r="D1619" s="5"/>
      <c r="E1619" s="7"/>
      <c r="S1619" s="11"/>
      <c r="T1619" s="11"/>
    </row>
    <row r="1620" spans="4:20" x14ac:dyDescent="0.25">
      <c r="D1620" s="5"/>
      <c r="E1620" s="7"/>
      <c r="S1620" s="11"/>
      <c r="T1620" s="11"/>
    </row>
    <row r="1621" spans="4:20" x14ac:dyDescent="0.25">
      <c r="D1621" s="5"/>
      <c r="E1621" s="7"/>
      <c r="S1621" s="11"/>
      <c r="T1621" s="11"/>
    </row>
    <row r="1622" spans="4:20" x14ac:dyDescent="0.25">
      <c r="D1622" s="5"/>
      <c r="E1622" s="7"/>
      <c r="S1622" s="11"/>
      <c r="T1622" s="11"/>
    </row>
    <row r="1623" spans="4:20" x14ac:dyDescent="0.25">
      <c r="D1623" s="5"/>
      <c r="E1623" s="7"/>
      <c r="S1623" s="11"/>
      <c r="T1623" s="11"/>
    </row>
    <row r="1624" spans="4:20" x14ac:dyDescent="0.25">
      <c r="D1624" s="5"/>
      <c r="E1624" s="7"/>
      <c r="S1624" s="11"/>
      <c r="T1624" s="11"/>
    </row>
    <row r="1625" spans="4:20" x14ac:dyDescent="0.25">
      <c r="D1625" s="5"/>
      <c r="E1625" s="7"/>
      <c r="S1625" s="11"/>
      <c r="T1625" s="11"/>
    </row>
    <row r="1626" spans="4:20" x14ac:dyDescent="0.25">
      <c r="D1626" s="5"/>
      <c r="E1626" s="7"/>
      <c r="S1626" s="11"/>
      <c r="T1626" s="11"/>
    </row>
    <row r="1627" spans="4:20" x14ac:dyDescent="0.25">
      <c r="D1627" s="5"/>
      <c r="E1627" s="7"/>
      <c r="S1627" s="11"/>
      <c r="T1627" s="11"/>
    </row>
    <row r="1628" spans="4:20" x14ac:dyDescent="0.25">
      <c r="D1628" s="5"/>
      <c r="E1628" s="7"/>
      <c r="S1628" s="11"/>
      <c r="T1628" s="11"/>
    </row>
    <row r="1629" spans="4:20" x14ac:dyDescent="0.25">
      <c r="D1629" s="5"/>
      <c r="E1629" s="7"/>
      <c r="S1629" s="11"/>
      <c r="T1629" s="11"/>
    </row>
    <row r="1630" spans="4:20" x14ac:dyDescent="0.25">
      <c r="D1630" s="5"/>
      <c r="E1630" s="7"/>
      <c r="S1630" s="11"/>
      <c r="T1630" s="11"/>
    </row>
    <row r="1631" spans="4:20" x14ac:dyDescent="0.25">
      <c r="D1631" s="5"/>
      <c r="E1631" s="7"/>
      <c r="S1631" s="11"/>
      <c r="T1631" s="11"/>
    </row>
    <row r="1632" spans="4:20" x14ac:dyDescent="0.25">
      <c r="D1632" s="5"/>
      <c r="E1632" s="7"/>
      <c r="S1632" s="11"/>
      <c r="T1632" s="11"/>
    </row>
    <row r="1633" spans="4:20" x14ac:dyDescent="0.25">
      <c r="D1633" s="5"/>
      <c r="E1633" s="7"/>
      <c r="S1633" s="11"/>
      <c r="T1633" s="11"/>
    </row>
    <row r="1634" spans="4:20" x14ac:dyDescent="0.25">
      <c r="D1634" s="5"/>
      <c r="E1634" s="7"/>
      <c r="S1634" s="11"/>
      <c r="T1634" s="11"/>
    </row>
    <row r="1635" spans="4:20" x14ac:dyDescent="0.25">
      <c r="D1635" s="5"/>
      <c r="E1635" s="7"/>
      <c r="S1635" s="11"/>
      <c r="T1635" s="11"/>
    </row>
    <row r="1636" spans="4:20" x14ac:dyDescent="0.25">
      <c r="D1636" s="5"/>
      <c r="E1636" s="7"/>
      <c r="S1636" s="11"/>
      <c r="T1636" s="11"/>
    </row>
    <row r="1637" spans="4:20" x14ac:dyDescent="0.25">
      <c r="D1637" s="5"/>
      <c r="E1637" s="7"/>
      <c r="S1637" s="11"/>
      <c r="T1637" s="11"/>
    </row>
    <row r="1638" spans="4:20" x14ac:dyDescent="0.25">
      <c r="D1638" s="5"/>
      <c r="E1638" s="7"/>
      <c r="S1638" s="11"/>
      <c r="T1638" s="11"/>
    </row>
    <row r="1639" spans="4:20" x14ac:dyDescent="0.25">
      <c r="D1639" s="5"/>
      <c r="E1639" s="7"/>
      <c r="S1639" s="11"/>
      <c r="T1639" s="11"/>
    </row>
    <row r="1640" spans="4:20" x14ac:dyDescent="0.25">
      <c r="D1640" s="5"/>
      <c r="E1640" s="7"/>
      <c r="S1640" s="11"/>
      <c r="T1640" s="11"/>
    </row>
    <row r="1641" spans="4:20" x14ac:dyDescent="0.25">
      <c r="D1641" s="5"/>
      <c r="E1641" s="7"/>
      <c r="S1641" s="11"/>
      <c r="T1641" s="11"/>
    </row>
    <row r="1642" spans="4:20" x14ac:dyDescent="0.25">
      <c r="D1642" s="5"/>
      <c r="E1642" s="7"/>
      <c r="S1642" s="11"/>
      <c r="T1642" s="11"/>
    </row>
    <row r="1643" spans="4:20" x14ac:dyDescent="0.25">
      <c r="D1643" s="5"/>
      <c r="E1643" s="7"/>
      <c r="S1643" s="11"/>
      <c r="T1643" s="11"/>
    </row>
    <row r="1644" spans="4:20" x14ac:dyDescent="0.25">
      <c r="D1644" s="5"/>
      <c r="E1644" s="7"/>
      <c r="S1644" s="11"/>
      <c r="T1644" s="11"/>
    </row>
    <row r="1645" spans="4:20" x14ac:dyDescent="0.25">
      <c r="D1645" s="5"/>
      <c r="E1645" s="7"/>
      <c r="S1645" s="11"/>
      <c r="T1645" s="11"/>
    </row>
    <row r="1646" spans="4:20" x14ac:dyDescent="0.25">
      <c r="D1646" s="5"/>
      <c r="E1646" s="7"/>
      <c r="S1646" s="11"/>
      <c r="T1646" s="11"/>
    </row>
    <row r="1647" spans="4:20" x14ac:dyDescent="0.25">
      <c r="D1647" s="5"/>
      <c r="E1647" s="7"/>
      <c r="S1647" s="11"/>
      <c r="T1647" s="11"/>
    </row>
    <row r="1648" spans="4:20" x14ac:dyDescent="0.25">
      <c r="D1648" s="5"/>
      <c r="E1648" s="7"/>
      <c r="S1648" s="11"/>
      <c r="T1648" s="11"/>
    </row>
    <row r="1649" spans="4:20" x14ac:dyDescent="0.25">
      <c r="D1649" s="5"/>
      <c r="E1649" s="7"/>
      <c r="S1649" s="11"/>
      <c r="T1649" s="11"/>
    </row>
    <row r="1650" spans="4:20" x14ac:dyDescent="0.25">
      <c r="D1650" s="5"/>
      <c r="E1650" s="7"/>
      <c r="S1650" s="11"/>
      <c r="T1650" s="11"/>
    </row>
    <row r="1651" spans="4:20" x14ac:dyDescent="0.25">
      <c r="D1651" s="5"/>
      <c r="E1651" s="7"/>
      <c r="S1651" s="11"/>
      <c r="T1651" s="11"/>
    </row>
    <row r="1652" spans="4:20" x14ac:dyDescent="0.25">
      <c r="D1652" s="5"/>
      <c r="E1652" s="7"/>
      <c r="S1652" s="11"/>
      <c r="T1652" s="11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825E3-572B-42CD-AED8-E5FDEC8565DA}">
  <sheetPr codeName="Sheet9"/>
  <dimension ref="A1:T251"/>
  <sheetViews>
    <sheetView workbookViewId="0">
      <selection activeCell="C6" sqref="C6"/>
    </sheetView>
  </sheetViews>
  <sheetFormatPr defaultRowHeight="15" x14ac:dyDescent="0.25"/>
  <cols>
    <col min="2" max="2" width="39.5703125" customWidth="1"/>
    <col min="3" max="3" width="39.5703125" style="24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5">
        <v>0</v>
      </c>
      <c r="P2">
        <v>0</v>
      </c>
      <c r="Q2" s="17" t="s">
        <v>8315</v>
      </c>
      <c r="R2" t="s">
        <v>8316</v>
      </c>
      <c r="S2" s="11">
        <v>42492.737847222219</v>
      </c>
      <c r="T2" s="11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5">
        <v>32</v>
      </c>
      <c r="P3">
        <v>60.67</v>
      </c>
      <c r="Q3" s="17" t="s">
        <v>8315</v>
      </c>
      <c r="R3" t="s">
        <v>8316</v>
      </c>
      <c r="S3" s="11">
        <v>42103.016585648147</v>
      </c>
      <c r="T3" s="11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5">
        <v>0</v>
      </c>
      <c r="P4">
        <v>0</v>
      </c>
      <c r="Q4" s="17" t="s">
        <v>8315</v>
      </c>
      <c r="R4" t="s">
        <v>8316</v>
      </c>
      <c r="S4" s="11">
        <v>42108.692060185189</v>
      </c>
      <c r="T4" s="11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5">
        <v>0</v>
      </c>
      <c r="P5">
        <v>0</v>
      </c>
      <c r="Q5" s="17" t="s">
        <v>8315</v>
      </c>
      <c r="R5" t="s">
        <v>8316</v>
      </c>
      <c r="S5" s="11">
        <v>42453.806307870371</v>
      </c>
      <c r="T5" s="11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5">
        <v>0</v>
      </c>
      <c r="P6">
        <v>23.33</v>
      </c>
      <c r="Q6" s="17" t="s">
        <v>8315</v>
      </c>
      <c r="R6" t="s">
        <v>8316</v>
      </c>
      <c r="S6" s="11">
        <v>42123.648831018523</v>
      </c>
      <c r="T6" s="11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5">
        <v>4</v>
      </c>
      <c r="P7">
        <v>23.92</v>
      </c>
      <c r="Q7" s="17" t="s">
        <v>8315</v>
      </c>
      <c r="R7" t="s">
        <v>8316</v>
      </c>
      <c r="S7" s="11">
        <v>41858.007071759261</v>
      </c>
      <c r="T7" s="11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5">
        <v>2</v>
      </c>
      <c r="P8">
        <v>15.83</v>
      </c>
      <c r="Q8" s="17" t="s">
        <v>8315</v>
      </c>
      <c r="R8" t="s">
        <v>8316</v>
      </c>
      <c r="S8" s="11">
        <v>41781.045173611114</v>
      </c>
      <c r="T8" s="11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5">
        <v>50</v>
      </c>
      <c r="P9">
        <v>60</v>
      </c>
      <c r="Q9" s="17" t="s">
        <v>8315</v>
      </c>
      <c r="R9" t="s">
        <v>8316</v>
      </c>
      <c r="S9" s="11">
        <v>42370.007766203707</v>
      </c>
      <c r="T9" s="11">
        <v>42398.981944444444</v>
      </c>
    </row>
    <row r="10" spans="1:20" ht="60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5">
        <v>5</v>
      </c>
      <c r="P10">
        <v>24.33</v>
      </c>
      <c r="Q10" s="17" t="s">
        <v>8315</v>
      </c>
      <c r="R10" t="s">
        <v>8316</v>
      </c>
      <c r="S10" s="11">
        <v>42165.037581018521</v>
      </c>
      <c r="T10" s="11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5">
        <v>7</v>
      </c>
      <c r="P11">
        <v>29.56</v>
      </c>
      <c r="Q11" s="17" t="s">
        <v>8315</v>
      </c>
      <c r="R11" t="s">
        <v>8316</v>
      </c>
      <c r="S11" s="11">
        <v>42480.800648148142</v>
      </c>
      <c r="T11" s="11">
        <v>42540.800648148142</v>
      </c>
    </row>
    <row r="12" spans="1:20" ht="6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5">
        <v>0</v>
      </c>
      <c r="P12">
        <v>18.329999999999998</v>
      </c>
      <c r="Q12" s="17" t="s">
        <v>8315</v>
      </c>
      <c r="R12" t="s">
        <v>8316</v>
      </c>
      <c r="S12" s="11">
        <v>41784.789687500001</v>
      </c>
      <c r="T12" s="11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5">
        <v>0</v>
      </c>
      <c r="P13">
        <v>20</v>
      </c>
      <c r="Q13" s="17" t="s">
        <v>8315</v>
      </c>
      <c r="R13" t="s">
        <v>8316</v>
      </c>
      <c r="S13" s="11">
        <v>41831.675034722226</v>
      </c>
      <c r="T13" s="11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5">
        <v>0</v>
      </c>
      <c r="P14">
        <v>0</v>
      </c>
      <c r="Q14" s="17" t="s">
        <v>8315</v>
      </c>
      <c r="R14" t="s">
        <v>8316</v>
      </c>
      <c r="S14" s="11">
        <v>41950.114108796297</v>
      </c>
      <c r="T14" s="11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5">
        <v>1</v>
      </c>
      <c r="P15">
        <v>22.5</v>
      </c>
      <c r="Q15" s="17" t="s">
        <v>8315</v>
      </c>
      <c r="R15" t="s">
        <v>8316</v>
      </c>
      <c r="S15" s="11">
        <v>42627.955104166671</v>
      </c>
      <c r="T15" s="11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5">
        <v>20</v>
      </c>
      <c r="P16">
        <v>50.4</v>
      </c>
      <c r="Q16" s="17" t="s">
        <v>8315</v>
      </c>
      <c r="R16" t="s">
        <v>8316</v>
      </c>
      <c r="S16" s="11">
        <v>42531.195277777777</v>
      </c>
      <c r="T16" s="11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5">
        <v>42</v>
      </c>
      <c r="P17">
        <v>105.03</v>
      </c>
      <c r="Q17" s="17" t="s">
        <v>8315</v>
      </c>
      <c r="R17" t="s">
        <v>8316</v>
      </c>
      <c r="S17" s="11">
        <v>42618.827013888891</v>
      </c>
      <c r="T17" s="11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5">
        <v>1</v>
      </c>
      <c r="P18">
        <v>35.4</v>
      </c>
      <c r="Q18" s="17" t="s">
        <v>8315</v>
      </c>
      <c r="R18" t="s">
        <v>8316</v>
      </c>
      <c r="S18" s="11">
        <v>42540.593530092592</v>
      </c>
      <c r="T18" s="11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5">
        <v>15</v>
      </c>
      <c r="P19">
        <v>83.33</v>
      </c>
      <c r="Q19" s="17" t="s">
        <v>8315</v>
      </c>
      <c r="R19" t="s">
        <v>8316</v>
      </c>
      <c r="S19" s="11">
        <v>41746.189409722225</v>
      </c>
      <c r="T19" s="11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5">
        <v>5</v>
      </c>
      <c r="P20">
        <v>35.92</v>
      </c>
      <c r="Q20" s="17" t="s">
        <v>8315</v>
      </c>
      <c r="R20" t="s">
        <v>8316</v>
      </c>
      <c r="S20" s="11">
        <v>41974.738576388889</v>
      </c>
      <c r="T20" s="11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5">
        <v>0</v>
      </c>
      <c r="P21">
        <v>0</v>
      </c>
      <c r="Q21" s="17" t="s">
        <v>8315</v>
      </c>
      <c r="R21" t="s">
        <v>8316</v>
      </c>
      <c r="S21" s="11">
        <v>42115.11618055556</v>
      </c>
      <c r="T21" s="11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5">
        <v>38</v>
      </c>
      <c r="P22">
        <v>119.13</v>
      </c>
      <c r="Q22" s="17" t="s">
        <v>8315</v>
      </c>
      <c r="R22" t="s">
        <v>8316</v>
      </c>
      <c r="S22" s="11">
        <v>42002.817488425921</v>
      </c>
      <c r="T22" s="11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5">
        <v>5</v>
      </c>
      <c r="P23">
        <v>90.33</v>
      </c>
      <c r="Q23" s="17" t="s">
        <v>8315</v>
      </c>
      <c r="R23" t="s">
        <v>8316</v>
      </c>
      <c r="S23" s="11">
        <v>42722.84474537037</v>
      </c>
      <c r="T23" s="11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5">
        <v>0</v>
      </c>
      <c r="P24">
        <v>2.33</v>
      </c>
      <c r="Q24" s="17" t="s">
        <v>8315</v>
      </c>
      <c r="R24" t="s">
        <v>8316</v>
      </c>
      <c r="S24" s="11">
        <v>42465.128391203703</v>
      </c>
      <c r="T24" s="11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5">
        <v>0</v>
      </c>
      <c r="P25">
        <v>0</v>
      </c>
      <c r="Q25" s="17" t="s">
        <v>8315</v>
      </c>
      <c r="R25" t="s">
        <v>8316</v>
      </c>
      <c r="S25" s="11">
        <v>42171.743969907402</v>
      </c>
      <c r="T25" s="11">
        <v>42201.743969907402</v>
      </c>
    </row>
    <row r="26" spans="1:20" ht="7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5">
        <v>11</v>
      </c>
      <c r="P26">
        <v>108.33</v>
      </c>
      <c r="Q26" s="17" t="s">
        <v>8315</v>
      </c>
      <c r="R26" t="s">
        <v>8316</v>
      </c>
      <c r="S26" s="11">
        <v>42672.955138888887</v>
      </c>
      <c r="T26" s="11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5">
        <v>0</v>
      </c>
      <c r="P27">
        <v>29</v>
      </c>
      <c r="Q27" s="17" t="s">
        <v>8315</v>
      </c>
      <c r="R27" t="s">
        <v>8316</v>
      </c>
      <c r="S27" s="11">
        <v>42359.725243055553</v>
      </c>
      <c r="T27" s="11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5">
        <v>23</v>
      </c>
      <c r="P28">
        <v>96.55</v>
      </c>
      <c r="Q28" s="17" t="s">
        <v>8315</v>
      </c>
      <c r="R28" t="s">
        <v>8316</v>
      </c>
      <c r="S28" s="11">
        <v>42192.905694444446</v>
      </c>
      <c r="T28" s="11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5">
        <v>0</v>
      </c>
      <c r="P29">
        <v>0</v>
      </c>
      <c r="Q29" s="17" t="s">
        <v>8315</v>
      </c>
      <c r="R29" t="s">
        <v>8316</v>
      </c>
      <c r="S29" s="11">
        <v>41916.597638888888</v>
      </c>
      <c r="T29" s="11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5">
        <v>34</v>
      </c>
      <c r="P30">
        <v>63</v>
      </c>
      <c r="Q30" s="17" t="s">
        <v>8315</v>
      </c>
      <c r="R30" t="s">
        <v>8316</v>
      </c>
      <c r="S30" s="11">
        <v>42461.596273148149</v>
      </c>
      <c r="T30" s="11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5">
        <v>19</v>
      </c>
      <c r="P31">
        <v>381.6</v>
      </c>
      <c r="Q31" s="17" t="s">
        <v>8315</v>
      </c>
      <c r="R31" t="s">
        <v>8316</v>
      </c>
      <c r="S31" s="11">
        <v>42370.90320601852</v>
      </c>
      <c r="T31" s="11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5">
        <v>0</v>
      </c>
      <c r="P32">
        <v>46.25</v>
      </c>
      <c r="Q32" s="17" t="s">
        <v>8315</v>
      </c>
      <c r="R32" t="s">
        <v>8316</v>
      </c>
      <c r="S32" s="11">
        <v>41948.727256944447</v>
      </c>
      <c r="T32" s="11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5">
        <v>33</v>
      </c>
      <c r="P33">
        <v>26</v>
      </c>
      <c r="Q33" s="17" t="s">
        <v>8315</v>
      </c>
      <c r="R33" t="s">
        <v>8316</v>
      </c>
      <c r="S33" s="11">
        <v>42047.07640046296</v>
      </c>
      <c r="T33" s="11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5">
        <v>5</v>
      </c>
      <c r="P34">
        <v>10</v>
      </c>
      <c r="Q34" s="17" t="s">
        <v>8315</v>
      </c>
      <c r="R34" t="s">
        <v>8316</v>
      </c>
      <c r="S34" s="11">
        <v>42261.632916666669</v>
      </c>
      <c r="T34" s="11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5">
        <v>0</v>
      </c>
      <c r="P35">
        <v>5</v>
      </c>
      <c r="Q35" s="17" t="s">
        <v>8315</v>
      </c>
      <c r="R35" t="s">
        <v>8316</v>
      </c>
      <c r="S35" s="11">
        <v>41985.427361111113</v>
      </c>
      <c r="T35" s="11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5">
        <v>0</v>
      </c>
      <c r="P36">
        <v>0</v>
      </c>
      <c r="Q36" s="17" t="s">
        <v>8315</v>
      </c>
      <c r="R36" t="s">
        <v>8316</v>
      </c>
      <c r="S36" s="11">
        <v>41922.535185185188</v>
      </c>
      <c r="T36" s="11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5">
        <v>38</v>
      </c>
      <c r="P37">
        <v>81.569999999999993</v>
      </c>
      <c r="Q37" s="17" t="s">
        <v>8315</v>
      </c>
      <c r="R37" t="s">
        <v>8316</v>
      </c>
      <c r="S37" s="11">
        <v>41850.863252314812</v>
      </c>
      <c r="T37" s="11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5">
        <v>1</v>
      </c>
      <c r="P38">
        <v>7</v>
      </c>
      <c r="Q38" s="17" t="s">
        <v>8315</v>
      </c>
      <c r="R38" t="s">
        <v>8316</v>
      </c>
      <c r="S38" s="11">
        <v>41831.742962962962</v>
      </c>
      <c r="T38" s="11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5">
        <v>3</v>
      </c>
      <c r="P39">
        <v>27.3</v>
      </c>
      <c r="Q39" s="17" t="s">
        <v>8315</v>
      </c>
      <c r="R39" t="s">
        <v>8316</v>
      </c>
      <c r="S39" s="11">
        <v>42415.883425925931</v>
      </c>
      <c r="T39" s="11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5">
        <v>9</v>
      </c>
      <c r="P40">
        <v>29.41</v>
      </c>
      <c r="Q40" s="17" t="s">
        <v>8315</v>
      </c>
      <c r="R40" t="s">
        <v>8316</v>
      </c>
      <c r="S40" s="11">
        <v>41869.714166666665</v>
      </c>
      <c r="T40" s="11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5">
        <v>1</v>
      </c>
      <c r="P41">
        <v>12.5</v>
      </c>
      <c r="Q41" s="17" t="s">
        <v>8315</v>
      </c>
      <c r="R41" t="s">
        <v>8316</v>
      </c>
      <c r="S41" s="11">
        <v>41953.773090277777</v>
      </c>
      <c r="T41" s="11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5">
        <v>0</v>
      </c>
      <c r="P42">
        <v>0</v>
      </c>
      <c r="Q42" s="17" t="s">
        <v>8315</v>
      </c>
      <c r="R42" t="s">
        <v>8316</v>
      </c>
      <c r="S42" s="11">
        <v>42037.986284722225</v>
      </c>
      <c r="T42" s="11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5">
        <v>5</v>
      </c>
      <c r="P43">
        <v>5.75</v>
      </c>
      <c r="Q43" s="17" t="s">
        <v>8315</v>
      </c>
      <c r="R43" t="s">
        <v>8316</v>
      </c>
      <c r="S43" s="11">
        <v>41811.555462962962</v>
      </c>
      <c r="T43" s="11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5">
        <v>21</v>
      </c>
      <c r="P44">
        <v>52.08</v>
      </c>
      <c r="Q44" s="17" t="s">
        <v>8315</v>
      </c>
      <c r="R44" t="s">
        <v>8316</v>
      </c>
      <c r="S44" s="11">
        <v>42701.908807870372</v>
      </c>
      <c r="T44" s="11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5">
        <v>5</v>
      </c>
      <c r="P45">
        <v>183.33</v>
      </c>
      <c r="Q45" s="17" t="s">
        <v>8315</v>
      </c>
      <c r="R45" t="s">
        <v>8316</v>
      </c>
      <c r="S45" s="11">
        <v>42258.646504629629</v>
      </c>
      <c r="T45" s="11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5">
        <v>4</v>
      </c>
      <c r="P46">
        <v>26.33</v>
      </c>
      <c r="Q46" s="17" t="s">
        <v>8315</v>
      </c>
      <c r="R46" t="s">
        <v>8316</v>
      </c>
      <c r="S46" s="11">
        <v>42278.664965277778</v>
      </c>
      <c r="T46" s="11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5">
        <v>0</v>
      </c>
      <c r="P47">
        <v>0</v>
      </c>
      <c r="Q47" s="17" t="s">
        <v>8315</v>
      </c>
      <c r="R47" t="s">
        <v>8316</v>
      </c>
      <c r="S47" s="11">
        <v>42515.078217592592</v>
      </c>
      <c r="T47" s="11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5">
        <v>62</v>
      </c>
      <c r="P48">
        <v>486.43</v>
      </c>
      <c r="Q48" s="17" t="s">
        <v>8315</v>
      </c>
      <c r="R48" t="s">
        <v>8316</v>
      </c>
      <c r="S48" s="11">
        <v>41830.234166666669</v>
      </c>
      <c r="T48" s="11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5">
        <v>1</v>
      </c>
      <c r="P49">
        <v>3</v>
      </c>
      <c r="Q49" s="17" t="s">
        <v>8315</v>
      </c>
      <c r="R49" t="s">
        <v>8316</v>
      </c>
      <c r="S49" s="11">
        <v>41982.904386574075</v>
      </c>
      <c r="T49" s="11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5">
        <v>0</v>
      </c>
      <c r="P50">
        <v>25</v>
      </c>
      <c r="Q50" s="17" t="s">
        <v>8315</v>
      </c>
      <c r="R50" t="s">
        <v>8316</v>
      </c>
      <c r="S50" s="11">
        <v>42210.439768518518</v>
      </c>
      <c r="T50" s="11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5">
        <v>1</v>
      </c>
      <c r="P51">
        <v>9.75</v>
      </c>
      <c r="Q51" s="17" t="s">
        <v>8315</v>
      </c>
      <c r="R51" t="s">
        <v>8316</v>
      </c>
      <c r="S51" s="11">
        <v>42196.166874999995</v>
      </c>
      <c r="T51" s="11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5">
        <v>18</v>
      </c>
      <c r="P52">
        <v>36.590000000000003</v>
      </c>
      <c r="Q52" s="17" t="s">
        <v>8315</v>
      </c>
      <c r="R52" t="s">
        <v>8316</v>
      </c>
      <c r="S52" s="11">
        <v>42606.056863425925</v>
      </c>
      <c r="T52" s="11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5">
        <v>9</v>
      </c>
      <c r="P53">
        <v>80.709999999999994</v>
      </c>
      <c r="Q53" s="17" t="s">
        <v>8315</v>
      </c>
      <c r="R53" t="s">
        <v>8316</v>
      </c>
      <c r="S53" s="11">
        <v>42199.648912037039</v>
      </c>
      <c r="T53" s="11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5">
        <v>0</v>
      </c>
      <c r="P54">
        <v>1</v>
      </c>
      <c r="Q54" s="17" t="s">
        <v>8315</v>
      </c>
      <c r="R54" t="s">
        <v>8316</v>
      </c>
      <c r="S54" s="11">
        <v>42444.877743055549</v>
      </c>
      <c r="T54" s="11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5">
        <v>3</v>
      </c>
      <c r="P55">
        <v>52.8</v>
      </c>
      <c r="Q55" s="17" t="s">
        <v>8315</v>
      </c>
      <c r="R55" t="s">
        <v>8316</v>
      </c>
      <c r="S55" s="11">
        <v>42499.731701388882</v>
      </c>
      <c r="T55" s="11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5">
        <v>0</v>
      </c>
      <c r="P56">
        <v>20</v>
      </c>
      <c r="Q56" s="17" t="s">
        <v>8315</v>
      </c>
      <c r="R56" t="s">
        <v>8316</v>
      </c>
      <c r="S56" s="11">
        <v>41929.266215277778</v>
      </c>
      <c r="T56" s="11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5">
        <v>37</v>
      </c>
      <c r="P57">
        <v>46.93</v>
      </c>
      <c r="Q57" s="17" t="s">
        <v>8315</v>
      </c>
      <c r="R57" t="s">
        <v>8316</v>
      </c>
      <c r="S57" s="11">
        <v>42142.768819444449</v>
      </c>
      <c r="T57" s="11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5">
        <v>14</v>
      </c>
      <c r="P58">
        <v>78.08</v>
      </c>
      <c r="Q58" s="17" t="s">
        <v>8315</v>
      </c>
      <c r="R58" t="s">
        <v>8316</v>
      </c>
      <c r="S58" s="11">
        <v>42354.131643518514</v>
      </c>
      <c r="T58" s="11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5">
        <v>0</v>
      </c>
      <c r="P59">
        <v>1</v>
      </c>
      <c r="Q59" s="17" t="s">
        <v>8315</v>
      </c>
      <c r="R59" t="s">
        <v>8316</v>
      </c>
      <c r="S59" s="11">
        <v>41828.922905092593</v>
      </c>
      <c r="T59" s="11">
        <v>41888.922905092593</v>
      </c>
    </row>
    <row r="60" spans="1:20" ht="6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5">
        <v>22</v>
      </c>
      <c r="P60">
        <v>48.56</v>
      </c>
      <c r="Q60" s="17" t="s">
        <v>8315</v>
      </c>
      <c r="R60" t="s">
        <v>8316</v>
      </c>
      <c r="S60" s="11">
        <v>42245.234340277777</v>
      </c>
      <c r="T60" s="11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5">
        <v>27</v>
      </c>
      <c r="P61">
        <v>68.099999999999994</v>
      </c>
      <c r="Q61" s="17" t="s">
        <v>8315</v>
      </c>
      <c r="R61" t="s">
        <v>8316</v>
      </c>
      <c r="S61" s="11">
        <v>42278.629710648151</v>
      </c>
      <c r="T61" s="11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5">
        <v>9</v>
      </c>
      <c r="P62">
        <v>8.5</v>
      </c>
      <c r="Q62" s="17" t="s">
        <v>8315</v>
      </c>
      <c r="R62" t="s">
        <v>8316</v>
      </c>
      <c r="S62" s="11">
        <v>41826.61954861111</v>
      </c>
      <c r="T62" s="11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5">
        <v>9</v>
      </c>
      <c r="P63">
        <v>60.06</v>
      </c>
      <c r="Q63" s="17" t="s">
        <v>8315</v>
      </c>
      <c r="R63" t="s">
        <v>8316</v>
      </c>
      <c r="S63" s="11">
        <v>42205.171018518522</v>
      </c>
      <c r="T63" s="11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5">
        <v>7</v>
      </c>
      <c r="P64">
        <v>72.400000000000006</v>
      </c>
      <c r="Q64" s="17" t="s">
        <v>8315</v>
      </c>
      <c r="R64" t="s">
        <v>8316</v>
      </c>
      <c r="S64" s="11">
        <v>42041.205000000002</v>
      </c>
      <c r="T64" s="11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5">
        <v>10</v>
      </c>
      <c r="P65">
        <v>100</v>
      </c>
      <c r="Q65" s="17" t="s">
        <v>8315</v>
      </c>
      <c r="R65" t="s">
        <v>8316</v>
      </c>
      <c r="S65" s="11">
        <v>42203.677766203706</v>
      </c>
      <c r="T65" s="11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5">
        <v>11</v>
      </c>
      <c r="P66">
        <v>51.67</v>
      </c>
      <c r="Q66" s="17" t="s">
        <v>8315</v>
      </c>
      <c r="R66" t="s">
        <v>8316</v>
      </c>
      <c r="S66" s="11">
        <v>41983.752847222218</v>
      </c>
      <c r="T66" s="11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5">
        <v>0</v>
      </c>
      <c r="P67">
        <v>0</v>
      </c>
      <c r="Q67" s="17" t="s">
        <v>8315</v>
      </c>
      <c r="R67" t="s">
        <v>8316</v>
      </c>
      <c r="S67" s="11">
        <v>42103.024398148147</v>
      </c>
      <c r="T67" s="11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5">
        <v>28</v>
      </c>
      <c r="P68">
        <v>61</v>
      </c>
      <c r="Q68" s="17" t="s">
        <v>8315</v>
      </c>
      <c r="R68" t="s">
        <v>8316</v>
      </c>
      <c r="S68" s="11">
        <v>42089.901574074072</v>
      </c>
      <c r="T68" s="11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5">
        <v>21</v>
      </c>
      <c r="P69">
        <v>37.5</v>
      </c>
      <c r="Q69" s="17" t="s">
        <v>8315</v>
      </c>
      <c r="R69" t="s">
        <v>8316</v>
      </c>
      <c r="S69" s="11">
        <v>42297.691006944442</v>
      </c>
      <c r="T69" s="11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5">
        <v>18</v>
      </c>
      <c r="P70">
        <v>25.57</v>
      </c>
      <c r="Q70" s="17" t="s">
        <v>8315</v>
      </c>
      <c r="R70" t="s">
        <v>8316</v>
      </c>
      <c r="S70" s="11">
        <v>41833.089756944442</v>
      </c>
      <c r="T70" s="11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5">
        <v>0</v>
      </c>
      <c r="P71">
        <v>0</v>
      </c>
      <c r="Q71" s="17" t="s">
        <v>8315</v>
      </c>
      <c r="R71" t="s">
        <v>8316</v>
      </c>
      <c r="S71" s="11">
        <v>42325.920717592591</v>
      </c>
      <c r="T71" s="11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5">
        <v>2</v>
      </c>
      <c r="P72">
        <v>25</v>
      </c>
      <c r="Q72" s="17" t="s">
        <v>8315</v>
      </c>
      <c r="R72" t="s">
        <v>8316</v>
      </c>
      <c r="S72" s="11">
        <v>41858.214629629627</v>
      </c>
      <c r="T72" s="11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5">
        <v>0</v>
      </c>
      <c r="P73">
        <v>0</v>
      </c>
      <c r="Q73" s="17" t="s">
        <v>8315</v>
      </c>
      <c r="R73" t="s">
        <v>8316</v>
      </c>
      <c r="S73" s="11">
        <v>41793.710231481484</v>
      </c>
      <c r="T73" s="11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5">
        <v>0</v>
      </c>
      <c r="P74">
        <v>0</v>
      </c>
      <c r="Q74" s="17" t="s">
        <v>8315</v>
      </c>
      <c r="R74" t="s">
        <v>8316</v>
      </c>
      <c r="S74" s="11">
        <v>41793.814259259263</v>
      </c>
      <c r="T74" s="11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5">
        <v>10</v>
      </c>
      <c r="P75">
        <v>10</v>
      </c>
      <c r="Q75" s="17" t="s">
        <v>8315</v>
      </c>
      <c r="R75" t="s">
        <v>8316</v>
      </c>
      <c r="S75" s="11">
        <v>41831.697939814818</v>
      </c>
      <c r="T75" s="11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5">
        <v>2</v>
      </c>
      <c r="P76">
        <v>202</v>
      </c>
      <c r="Q76" s="17" t="s">
        <v>8315</v>
      </c>
      <c r="R76" t="s">
        <v>8316</v>
      </c>
      <c r="S76" s="11">
        <v>42621.389340277776</v>
      </c>
      <c r="T76" s="11">
        <v>42651.389340277776</v>
      </c>
    </row>
    <row r="77" spans="1:20" ht="7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5">
        <v>9</v>
      </c>
      <c r="P77">
        <v>25.65</v>
      </c>
      <c r="Q77" s="17" t="s">
        <v>8315</v>
      </c>
      <c r="R77" t="s">
        <v>8316</v>
      </c>
      <c r="S77" s="11">
        <v>41780.785729166666</v>
      </c>
      <c r="T77" s="11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5">
        <v>21</v>
      </c>
      <c r="P78">
        <v>56.05</v>
      </c>
      <c r="Q78" s="17" t="s">
        <v>8315</v>
      </c>
      <c r="R78" t="s">
        <v>8316</v>
      </c>
      <c r="S78" s="11">
        <v>41766.072500000002</v>
      </c>
      <c r="T78" s="11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5">
        <v>41</v>
      </c>
      <c r="P79">
        <v>81.319999999999993</v>
      </c>
      <c r="Q79" s="17" t="s">
        <v>8315</v>
      </c>
      <c r="R79" t="s">
        <v>8316</v>
      </c>
      <c r="S79" s="11">
        <v>41766.617291666669</v>
      </c>
      <c r="T79" s="11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5">
        <v>2</v>
      </c>
      <c r="P80">
        <v>70.17</v>
      </c>
      <c r="Q80" s="17" t="s">
        <v>8315</v>
      </c>
      <c r="R80" t="s">
        <v>8316</v>
      </c>
      <c r="S80" s="11">
        <v>42248.627013888887</v>
      </c>
      <c r="T80" s="11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5">
        <v>3</v>
      </c>
      <c r="P81">
        <v>23.63</v>
      </c>
      <c r="Q81" s="17" t="s">
        <v>8315</v>
      </c>
      <c r="R81" t="s">
        <v>8316</v>
      </c>
      <c r="S81" s="11">
        <v>41885.221550925926</v>
      </c>
      <c r="T81" s="11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5">
        <v>16</v>
      </c>
      <c r="P82">
        <v>188.56</v>
      </c>
      <c r="Q82" s="17" t="s">
        <v>8315</v>
      </c>
      <c r="R82" t="s">
        <v>8316</v>
      </c>
      <c r="S82" s="11">
        <v>42159.224432870367</v>
      </c>
      <c r="T82" s="11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5">
        <v>16</v>
      </c>
      <c r="P83">
        <v>49.51</v>
      </c>
      <c r="Q83" s="17" t="s">
        <v>8315</v>
      </c>
      <c r="R83" t="s">
        <v>8316</v>
      </c>
      <c r="S83" s="11">
        <v>42265.817002314812</v>
      </c>
      <c r="T83" s="11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5">
        <v>4</v>
      </c>
      <c r="P84">
        <v>9.5</v>
      </c>
      <c r="Q84" s="17" t="s">
        <v>8315</v>
      </c>
      <c r="R84" t="s">
        <v>8316</v>
      </c>
      <c r="S84" s="11">
        <v>41975.124340277776</v>
      </c>
      <c r="T84" s="11">
        <v>42005.124340277776</v>
      </c>
    </row>
    <row r="85" spans="1:20" ht="6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5">
        <v>0</v>
      </c>
      <c r="P85">
        <v>10</v>
      </c>
      <c r="Q85" s="17" t="s">
        <v>8315</v>
      </c>
      <c r="R85" t="s">
        <v>8316</v>
      </c>
      <c r="S85" s="11">
        <v>42065.190694444449</v>
      </c>
      <c r="T85" s="11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5">
        <v>0</v>
      </c>
      <c r="P86">
        <v>13</v>
      </c>
      <c r="Q86" s="17" t="s">
        <v>8315</v>
      </c>
      <c r="R86" t="s">
        <v>8316</v>
      </c>
      <c r="S86" s="11">
        <v>41848.84002314815</v>
      </c>
      <c r="T86" s="11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5">
        <v>16</v>
      </c>
      <c r="P87">
        <v>89.4</v>
      </c>
      <c r="Q87" s="17" t="s">
        <v>8315</v>
      </c>
      <c r="R87" t="s">
        <v>8316</v>
      </c>
      <c r="S87" s="11">
        <v>42103.884930555556</v>
      </c>
      <c r="T87" s="11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5">
        <v>3</v>
      </c>
      <c r="P88">
        <v>25</v>
      </c>
      <c r="Q88" s="17" t="s">
        <v>8315</v>
      </c>
      <c r="R88" t="s">
        <v>8316</v>
      </c>
      <c r="S88" s="11">
        <v>42059.970729166671</v>
      </c>
      <c r="T88" s="11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5">
        <v>0</v>
      </c>
      <c r="P89">
        <v>1</v>
      </c>
      <c r="Q89" s="17" t="s">
        <v>8315</v>
      </c>
      <c r="R89" t="s">
        <v>8316</v>
      </c>
      <c r="S89" s="11">
        <v>42041.743090277778</v>
      </c>
      <c r="T89" s="11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5">
        <v>5</v>
      </c>
      <c r="P90">
        <v>65</v>
      </c>
      <c r="Q90" s="17" t="s">
        <v>8315</v>
      </c>
      <c r="R90" t="s">
        <v>8316</v>
      </c>
      <c r="S90" s="11">
        <v>41829.73715277778</v>
      </c>
      <c r="T90" s="11">
        <v>41852.716666666667</v>
      </c>
    </row>
    <row r="91" spans="1:20" ht="6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5">
        <v>0</v>
      </c>
      <c r="P91">
        <v>1</v>
      </c>
      <c r="Q91" s="17" t="s">
        <v>8315</v>
      </c>
      <c r="R91" t="s">
        <v>8316</v>
      </c>
      <c r="S91" s="11">
        <v>41789.893599537041</v>
      </c>
      <c r="T91" s="11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5">
        <v>18</v>
      </c>
      <c r="P92">
        <v>81.540000000000006</v>
      </c>
      <c r="Q92" s="17" t="s">
        <v>8315</v>
      </c>
      <c r="R92" t="s">
        <v>8316</v>
      </c>
      <c r="S92" s="11">
        <v>41833.660995370366</v>
      </c>
      <c r="T92" s="11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5">
        <v>5</v>
      </c>
      <c r="P93">
        <v>100</v>
      </c>
      <c r="Q93" s="17" t="s">
        <v>8315</v>
      </c>
      <c r="R93" t="s">
        <v>8316</v>
      </c>
      <c r="S93" s="11">
        <v>41914.590011574073</v>
      </c>
      <c r="T93" s="11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5">
        <v>0</v>
      </c>
      <c r="P94">
        <v>1</v>
      </c>
      <c r="Q94" s="17" t="s">
        <v>8315</v>
      </c>
      <c r="R94" t="s">
        <v>8316</v>
      </c>
      <c r="S94" s="11">
        <v>42611.261064814811</v>
      </c>
      <c r="T94" s="11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5">
        <v>0</v>
      </c>
      <c r="P95">
        <v>0</v>
      </c>
      <c r="Q95" s="17" t="s">
        <v>8315</v>
      </c>
      <c r="R95" t="s">
        <v>8316</v>
      </c>
      <c r="S95" s="11">
        <v>42253.633159722223</v>
      </c>
      <c r="T95" s="11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5">
        <v>1</v>
      </c>
      <c r="P96">
        <v>20</v>
      </c>
      <c r="Q96" s="17" t="s">
        <v>8315</v>
      </c>
      <c r="R96" t="s">
        <v>8316</v>
      </c>
      <c r="S96" s="11">
        <v>42295.891828703709</v>
      </c>
      <c r="T96" s="11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5">
        <v>1</v>
      </c>
      <c r="P97">
        <v>5.5</v>
      </c>
      <c r="Q97" s="17" t="s">
        <v>8315</v>
      </c>
      <c r="R97" t="s">
        <v>8316</v>
      </c>
      <c r="S97" s="11">
        <v>42402.947002314817</v>
      </c>
      <c r="T97" s="11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5">
        <v>13</v>
      </c>
      <c r="P98">
        <v>50.2</v>
      </c>
      <c r="Q98" s="17" t="s">
        <v>8315</v>
      </c>
      <c r="R98" t="s">
        <v>8316</v>
      </c>
      <c r="S98" s="11">
        <v>42509.814108796301</v>
      </c>
      <c r="T98" s="11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5">
        <v>1</v>
      </c>
      <c r="P99">
        <v>13.11</v>
      </c>
      <c r="Q99" s="17" t="s">
        <v>8315</v>
      </c>
      <c r="R99" t="s">
        <v>8316</v>
      </c>
      <c r="S99" s="11">
        <v>41977.004976851851</v>
      </c>
      <c r="T99" s="11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5">
        <v>17</v>
      </c>
      <c r="P100">
        <v>315.5</v>
      </c>
      <c r="Q100" s="17" t="s">
        <v>8315</v>
      </c>
      <c r="R100" t="s">
        <v>8316</v>
      </c>
      <c r="S100" s="11">
        <v>42171.758611111116</v>
      </c>
      <c r="T100" s="11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5">
        <v>33</v>
      </c>
      <c r="P101">
        <v>37.14</v>
      </c>
      <c r="Q101" s="17" t="s">
        <v>8315</v>
      </c>
      <c r="R101" t="s">
        <v>8316</v>
      </c>
      <c r="S101" s="11">
        <v>42056.1324537037</v>
      </c>
      <c r="T101" s="11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5">
        <v>0</v>
      </c>
      <c r="P102">
        <v>0</v>
      </c>
      <c r="Q102" s="17" t="s">
        <v>8315</v>
      </c>
      <c r="R102" t="s">
        <v>8316</v>
      </c>
      <c r="S102" s="11">
        <v>41867.652280092596</v>
      </c>
      <c r="T102" s="11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5">
        <v>22</v>
      </c>
      <c r="P103">
        <v>128.27000000000001</v>
      </c>
      <c r="Q103" s="17" t="s">
        <v>8315</v>
      </c>
      <c r="R103" t="s">
        <v>8316</v>
      </c>
      <c r="S103" s="11">
        <v>41779.657870370371</v>
      </c>
      <c r="T103" s="11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5">
        <v>3</v>
      </c>
      <c r="P104">
        <v>47.27</v>
      </c>
      <c r="Q104" s="17" t="s">
        <v>8315</v>
      </c>
      <c r="R104" t="s">
        <v>8316</v>
      </c>
      <c r="S104" s="11">
        <v>42679.958472222221</v>
      </c>
      <c r="T104" s="11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5">
        <v>5</v>
      </c>
      <c r="P105">
        <v>50</v>
      </c>
      <c r="Q105" s="17" t="s">
        <v>8315</v>
      </c>
      <c r="R105" t="s">
        <v>8316</v>
      </c>
      <c r="S105" s="11">
        <v>42032.250208333338</v>
      </c>
      <c r="T105" s="11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5">
        <v>11</v>
      </c>
      <c r="P106">
        <v>42.5</v>
      </c>
      <c r="Q106" s="17" t="s">
        <v>8315</v>
      </c>
      <c r="R106" t="s">
        <v>8316</v>
      </c>
      <c r="S106" s="11">
        <v>41793.191875000004</v>
      </c>
      <c r="T106" s="11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5">
        <v>1</v>
      </c>
      <c r="P107">
        <v>62.5</v>
      </c>
      <c r="Q107" s="17" t="s">
        <v>8315</v>
      </c>
      <c r="R107" t="s">
        <v>8316</v>
      </c>
      <c r="S107" s="11">
        <v>41843.775011574071</v>
      </c>
      <c r="T107" s="11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5">
        <v>5</v>
      </c>
      <c r="P108">
        <v>27</v>
      </c>
      <c r="Q108" s="17" t="s">
        <v>8315</v>
      </c>
      <c r="R108" t="s">
        <v>8316</v>
      </c>
      <c r="S108" s="11">
        <v>42136.092488425929</v>
      </c>
      <c r="T108" s="11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5">
        <v>1</v>
      </c>
      <c r="P109">
        <v>25</v>
      </c>
      <c r="Q109" s="17" t="s">
        <v>8315</v>
      </c>
      <c r="R109" t="s">
        <v>8316</v>
      </c>
      <c r="S109" s="11">
        <v>42317.826377314821</v>
      </c>
      <c r="T109" s="11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5">
        <v>0</v>
      </c>
      <c r="P110">
        <v>0</v>
      </c>
      <c r="Q110" s="17" t="s">
        <v>8315</v>
      </c>
      <c r="R110" t="s">
        <v>8316</v>
      </c>
      <c r="S110" s="11">
        <v>42186.01116898148</v>
      </c>
      <c r="T110" s="11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5">
        <v>0</v>
      </c>
      <c r="P111">
        <v>1.5</v>
      </c>
      <c r="Q111" s="17" t="s">
        <v>8315</v>
      </c>
      <c r="R111" t="s">
        <v>8316</v>
      </c>
      <c r="S111" s="11">
        <v>42095.229166666672</v>
      </c>
      <c r="T111" s="11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5">
        <v>15</v>
      </c>
      <c r="P112">
        <v>38.25</v>
      </c>
      <c r="Q112" s="17" t="s">
        <v>8315</v>
      </c>
      <c r="R112" t="s">
        <v>8316</v>
      </c>
      <c r="S112" s="11">
        <v>41906.819513888891</v>
      </c>
      <c r="T112" s="11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5">
        <v>9</v>
      </c>
      <c r="P113">
        <v>16.25</v>
      </c>
      <c r="Q113" s="17" t="s">
        <v>8315</v>
      </c>
      <c r="R113" t="s">
        <v>8316</v>
      </c>
      <c r="S113" s="11">
        <v>41834.135370370372</v>
      </c>
      <c r="T113" s="11">
        <v>41849.135370370372</v>
      </c>
    </row>
    <row r="114" spans="1:20" ht="6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5">
        <v>0</v>
      </c>
      <c r="P114">
        <v>33.75</v>
      </c>
      <c r="Q114" s="17" t="s">
        <v>8315</v>
      </c>
      <c r="R114" t="s">
        <v>8316</v>
      </c>
      <c r="S114" s="11">
        <v>41863.359282407408</v>
      </c>
      <c r="T114" s="11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5">
        <v>3</v>
      </c>
      <c r="P115">
        <v>61.67</v>
      </c>
      <c r="Q115" s="17" t="s">
        <v>8315</v>
      </c>
      <c r="R115" t="s">
        <v>8316</v>
      </c>
      <c r="S115" s="11">
        <v>42224.756909722222</v>
      </c>
      <c r="T115" s="11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5">
        <v>37</v>
      </c>
      <c r="P116">
        <v>83.14</v>
      </c>
      <c r="Q116" s="17" t="s">
        <v>8315</v>
      </c>
      <c r="R116" t="s">
        <v>8316</v>
      </c>
      <c r="S116" s="11">
        <v>41939.8122337963</v>
      </c>
      <c r="T116" s="11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5">
        <v>0</v>
      </c>
      <c r="P117">
        <v>1</v>
      </c>
      <c r="Q117" s="17" t="s">
        <v>8315</v>
      </c>
      <c r="R117" t="s">
        <v>8316</v>
      </c>
      <c r="S117" s="11">
        <v>42059.270023148143</v>
      </c>
      <c r="T117" s="11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5">
        <v>10</v>
      </c>
      <c r="P118">
        <v>142.86000000000001</v>
      </c>
      <c r="Q118" s="17" t="s">
        <v>8315</v>
      </c>
      <c r="R118" t="s">
        <v>8316</v>
      </c>
      <c r="S118" s="11">
        <v>42308.211215277777</v>
      </c>
      <c r="T118" s="11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5">
        <v>8</v>
      </c>
      <c r="P119">
        <v>10.17</v>
      </c>
      <c r="Q119" s="17" t="s">
        <v>8315</v>
      </c>
      <c r="R119" t="s">
        <v>8316</v>
      </c>
      <c r="S119" s="11">
        <v>42020.768634259264</v>
      </c>
      <c r="T119" s="11">
        <v>42065.958333333328</v>
      </c>
    </row>
    <row r="120" spans="1:20" ht="6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5">
        <v>15</v>
      </c>
      <c r="P120">
        <v>57.25</v>
      </c>
      <c r="Q120" s="17" t="s">
        <v>8315</v>
      </c>
      <c r="R120" t="s">
        <v>8316</v>
      </c>
      <c r="S120" s="11">
        <v>41786.959745370368</v>
      </c>
      <c r="T120" s="11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5">
        <v>10</v>
      </c>
      <c r="P121">
        <v>5</v>
      </c>
      <c r="Q121" s="17" t="s">
        <v>8315</v>
      </c>
      <c r="R121" t="s">
        <v>8316</v>
      </c>
      <c r="S121" s="11">
        <v>41820.870821759258</v>
      </c>
      <c r="T121" s="11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5">
        <v>13</v>
      </c>
      <c r="P122">
        <v>93</v>
      </c>
      <c r="Q122" s="17" t="s">
        <v>8315</v>
      </c>
      <c r="R122" t="s">
        <v>8316</v>
      </c>
      <c r="S122" s="11">
        <v>42265.683182870373</v>
      </c>
      <c r="T122" s="11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5">
        <v>2</v>
      </c>
      <c r="P123">
        <v>32.36</v>
      </c>
      <c r="Q123" s="17" t="s">
        <v>8315</v>
      </c>
      <c r="R123" t="s">
        <v>8316</v>
      </c>
      <c r="S123" s="11">
        <v>42601.827141203699</v>
      </c>
      <c r="T123" s="11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5">
        <v>0</v>
      </c>
      <c r="P124">
        <v>0</v>
      </c>
      <c r="Q124" s="17" t="s">
        <v>8315</v>
      </c>
      <c r="R124" t="s">
        <v>8316</v>
      </c>
      <c r="S124" s="11">
        <v>42228.151701388888</v>
      </c>
      <c r="T124" s="11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5">
        <v>0</v>
      </c>
      <c r="P125">
        <v>1</v>
      </c>
      <c r="Q125" s="17" t="s">
        <v>8315</v>
      </c>
      <c r="R125" t="s">
        <v>8316</v>
      </c>
      <c r="S125" s="11">
        <v>42415.168564814812</v>
      </c>
      <c r="T125" s="11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5">
        <v>16</v>
      </c>
      <c r="P126">
        <v>91.83</v>
      </c>
      <c r="Q126" s="17" t="s">
        <v>8315</v>
      </c>
      <c r="R126" t="s">
        <v>8316</v>
      </c>
      <c r="S126" s="11">
        <v>42538.968310185184</v>
      </c>
      <c r="T126" s="11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5">
        <v>11</v>
      </c>
      <c r="P127">
        <v>45.83</v>
      </c>
      <c r="Q127" s="17" t="s">
        <v>8315</v>
      </c>
      <c r="R127" t="s">
        <v>8316</v>
      </c>
      <c r="S127" s="11">
        <v>42233.671747685185</v>
      </c>
      <c r="T127" s="11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5">
        <v>0</v>
      </c>
      <c r="P128">
        <v>0</v>
      </c>
      <c r="Q128" s="17" t="s">
        <v>8315</v>
      </c>
      <c r="R128" t="s">
        <v>8316</v>
      </c>
      <c r="S128" s="11">
        <v>42675.262962962966</v>
      </c>
      <c r="T128" s="11">
        <v>42705.304629629631</v>
      </c>
    </row>
    <row r="129" spans="1:20" ht="6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5">
        <v>86</v>
      </c>
      <c r="P129">
        <v>248.5</v>
      </c>
      <c r="Q129" s="17" t="s">
        <v>8315</v>
      </c>
      <c r="R129" t="s">
        <v>8316</v>
      </c>
      <c r="S129" s="11">
        <v>42534.631481481483</v>
      </c>
      <c r="T129" s="11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5">
        <v>12</v>
      </c>
      <c r="P130">
        <v>79.400000000000006</v>
      </c>
      <c r="Q130" s="17" t="s">
        <v>8315</v>
      </c>
      <c r="R130" t="s">
        <v>8316</v>
      </c>
      <c r="S130" s="11">
        <v>42151.905717592599</v>
      </c>
      <c r="T130" s="11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5">
        <v>0</v>
      </c>
      <c r="P131">
        <v>5.5</v>
      </c>
      <c r="Q131" s="17" t="s">
        <v>8315</v>
      </c>
      <c r="R131" t="s">
        <v>8316</v>
      </c>
      <c r="S131" s="11">
        <v>41961.492488425924</v>
      </c>
      <c r="T131" s="11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5">
        <v>1</v>
      </c>
      <c r="P132">
        <v>25</v>
      </c>
      <c r="Q132" s="17" t="s">
        <v>8315</v>
      </c>
      <c r="R132" t="s">
        <v>8316</v>
      </c>
      <c r="S132" s="11">
        <v>41940.587233796294</v>
      </c>
      <c r="T132" s="11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5">
        <v>0</v>
      </c>
      <c r="P133">
        <v>0</v>
      </c>
      <c r="Q133" s="17" t="s">
        <v>8315</v>
      </c>
      <c r="R133" t="s">
        <v>8316</v>
      </c>
      <c r="S133" s="11">
        <v>42111.904097222221</v>
      </c>
      <c r="T133" s="11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5">
        <v>36</v>
      </c>
      <c r="P134">
        <v>137.08000000000001</v>
      </c>
      <c r="Q134" s="17" t="s">
        <v>8315</v>
      </c>
      <c r="R134" t="s">
        <v>8316</v>
      </c>
      <c r="S134" s="11">
        <v>42279.778564814813</v>
      </c>
      <c r="T134" s="11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5">
        <v>0</v>
      </c>
      <c r="P135">
        <v>0</v>
      </c>
      <c r="Q135" s="17" t="s">
        <v>8315</v>
      </c>
      <c r="R135" t="s">
        <v>8316</v>
      </c>
      <c r="S135" s="11">
        <v>42213.662905092591</v>
      </c>
      <c r="T135" s="11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5">
        <v>0</v>
      </c>
      <c r="P136">
        <v>5</v>
      </c>
      <c r="Q136" s="17" t="s">
        <v>8315</v>
      </c>
      <c r="R136" t="s">
        <v>8316</v>
      </c>
      <c r="S136" s="11">
        <v>42109.801712962959</v>
      </c>
      <c r="T136" s="11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5">
        <v>3</v>
      </c>
      <c r="P137">
        <v>39</v>
      </c>
      <c r="Q137" s="17" t="s">
        <v>8315</v>
      </c>
      <c r="R137" t="s">
        <v>8316</v>
      </c>
      <c r="S137" s="11">
        <v>42031.833587962959</v>
      </c>
      <c r="T137" s="11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5">
        <v>3</v>
      </c>
      <c r="P138">
        <v>50.5</v>
      </c>
      <c r="Q138" s="17" t="s">
        <v>8315</v>
      </c>
      <c r="R138" t="s">
        <v>8316</v>
      </c>
      <c r="S138" s="11">
        <v>42615.142870370371</v>
      </c>
      <c r="T138" s="11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5">
        <v>1</v>
      </c>
      <c r="P139">
        <v>25</v>
      </c>
      <c r="Q139" s="17" t="s">
        <v>8315</v>
      </c>
      <c r="R139" t="s">
        <v>8316</v>
      </c>
      <c r="S139" s="11">
        <v>42439.702314814815</v>
      </c>
      <c r="T139" s="11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5">
        <v>0</v>
      </c>
      <c r="P140">
        <v>25</v>
      </c>
      <c r="Q140" s="17" t="s">
        <v>8315</v>
      </c>
      <c r="R140" t="s">
        <v>8316</v>
      </c>
      <c r="S140" s="11">
        <v>42243.790393518517</v>
      </c>
      <c r="T140" s="11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5">
        <v>0</v>
      </c>
      <c r="P141">
        <v>0</v>
      </c>
      <c r="Q141" s="17" t="s">
        <v>8315</v>
      </c>
      <c r="R141" t="s">
        <v>8316</v>
      </c>
      <c r="S141" s="11">
        <v>42550.048449074078</v>
      </c>
      <c r="T141" s="11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5">
        <v>24</v>
      </c>
      <c r="P142">
        <v>53.13</v>
      </c>
      <c r="Q142" s="17" t="s">
        <v>8315</v>
      </c>
      <c r="R142" t="s">
        <v>8316</v>
      </c>
      <c r="S142" s="11">
        <v>42306.848854166667</v>
      </c>
      <c r="T142" s="11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5">
        <v>0</v>
      </c>
      <c r="P143">
        <v>0</v>
      </c>
      <c r="Q143" s="17" t="s">
        <v>8315</v>
      </c>
      <c r="R143" t="s">
        <v>8316</v>
      </c>
      <c r="S143" s="11">
        <v>42457.932025462964</v>
      </c>
      <c r="T143" s="11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5">
        <v>0</v>
      </c>
      <c r="P144">
        <v>7</v>
      </c>
      <c r="Q144" s="17" t="s">
        <v>8315</v>
      </c>
      <c r="R144" t="s">
        <v>8316</v>
      </c>
      <c r="S144" s="11">
        <v>42513.976319444439</v>
      </c>
      <c r="T144" s="11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5">
        <v>32</v>
      </c>
      <c r="P145">
        <v>40.06</v>
      </c>
      <c r="Q145" s="17" t="s">
        <v>8315</v>
      </c>
      <c r="R145" t="s">
        <v>8316</v>
      </c>
      <c r="S145" s="11">
        <v>41816.950370370374</v>
      </c>
      <c r="T145" s="11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5">
        <v>24</v>
      </c>
      <c r="P146">
        <v>24.33</v>
      </c>
      <c r="Q146" s="17" t="s">
        <v>8315</v>
      </c>
      <c r="R146" t="s">
        <v>8316</v>
      </c>
      <c r="S146" s="11">
        <v>41880.788842592592</v>
      </c>
      <c r="T146" s="11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5">
        <v>2</v>
      </c>
      <c r="P147">
        <v>11.25</v>
      </c>
      <c r="Q147" s="17" t="s">
        <v>8315</v>
      </c>
      <c r="R147" t="s">
        <v>8316</v>
      </c>
      <c r="S147" s="11">
        <v>42342.845555555556</v>
      </c>
      <c r="T147" s="11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5">
        <v>6</v>
      </c>
      <c r="P148">
        <v>42</v>
      </c>
      <c r="Q148" s="17" t="s">
        <v>8315</v>
      </c>
      <c r="R148" t="s">
        <v>8316</v>
      </c>
      <c r="S148" s="11">
        <v>42053.722060185188</v>
      </c>
      <c r="T148" s="11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5">
        <v>14</v>
      </c>
      <c r="P149">
        <v>71.25</v>
      </c>
      <c r="Q149" s="17" t="s">
        <v>8315</v>
      </c>
      <c r="R149" t="s">
        <v>8316</v>
      </c>
      <c r="S149" s="11">
        <v>42414.235879629632</v>
      </c>
      <c r="T149" s="11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5">
        <v>1</v>
      </c>
      <c r="P150">
        <v>22.5</v>
      </c>
      <c r="Q150" s="17" t="s">
        <v>8315</v>
      </c>
      <c r="R150" t="s">
        <v>8316</v>
      </c>
      <c r="S150" s="11">
        <v>41801.711550925924</v>
      </c>
      <c r="T150" s="11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5">
        <v>24</v>
      </c>
      <c r="P151">
        <v>41</v>
      </c>
      <c r="Q151" s="17" t="s">
        <v>8315</v>
      </c>
      <c r="R151" t="s">
        <v>8316</v>
      </c>
      <c r="S151" s="11">
        <v>42770.290590277778</v>
      </c>
      <c r="T151" s="11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5">
        <v>11</v>
      </c>
      <c r="P152">
        <v>47.91</v>
      </c>
      <c r="Q152" s="17" t="s">
        <v>8315</v>
      </c>
      <c r="R152" t="s">
        <v>8316</v>
      </c>
      <c r="S152" s="11">
        <v>42452.815659722226</v>
      </c>
      <c r="T152" s="11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5">
        <v>7</v>
      </c>
      <c r="P153">
        <v>35.17</v>
      </c>
      <c r="Q153" s="17" t="s">
        <v>8315</v>
      </c>
      <c r="R153" t="s">
        <v>8316</v>
      </c>
      <c r="S153" s="11">
        <v>42601.854699074072</v>
      </c>
      <c r="T153" s="11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5">
        <v>0</v>
      </c>
      <c r="P154">
        <v>5.5</v>
      </c>
      <c r="Q154" s="17" t="s">
        <v>8315</v>
      </c>
      <c r="R154" t="s">
        <v>8316</v>
      </c>
      <c r="S154" s="11">
        <v>42447.863553240735</v>
      </c>
      <c r="T154" s="11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5">
        <v>1</v>
      </c>
      <c r="P155">
        <v>22.67</v>
      </c>
      <c r="Q155" s="17" t="s">
        <v>8315</v>
      </c>
      <c r="R155" t="s">
        <v>8316</v>
      </c>
      <c r="S155" s="11">
        <v>41811.536180555559</v>
      </c>
      <c r="T155" s="11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5">
        <v>21</v>
      </c>
      <c r="P156">
        <v>26.38</v>
      </c>
      <c r="Q156" s="17" t="s">
        <v>8315</v>
      </c>
      <c r="R156" t="s">
        <v>8316</v>
      </c>
      <c r="S156" s="11">
        <v>41981.067523148144</v>
      </c>
      <c r="T156" s="11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5">
        <v>78</v>
      </c>
      <c r="P157">
        <v>105.54</v>
      </c>
      <c r="Q157" s="17" t="s">
        <v>8315</v>
      </c>
      <c r="R157" t="s">
        <v>8316</v>
      </c>
      <c r="S157" s="11">
        <v>42469.68414351852</v>
      </c>
      <c r="T157" s="11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5">
        <v>0</v>
      </c>
      <c r="P158">
        <v>0</v>
      </c>
      <c r="Q158" s="17" t="s">
        <v>8315</v>
      </c>
      <c r="R158" t="s">
        <v>8316</v>
      </c>
      <c r="S158" s="11">
        <v>42534.866875</v>
      </c>
      <c r="T158" s="11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5">
        <v>48</v>
      </c>
      <c r="P159">
        <v>62</v>
      </c>
      <c r="Q159" s="17" t="s">
        <v>8315</v>
      </c>
      <c r="R159" t="s">
        <v>8316</v>
      </c>
      <c r="S159" s="11">
        <v>41830.858344907407</v>
      </c>
      <c r="T159" s="11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5">
        <v>1</v>
      </c>
      <c r="P160">
        <v>217.5</v>
      </c>
      <c r="Q160" s="17" t="s">
        <v>8315</v>
      </c>
      <c r="R160" t="s">
        <v>8316</v>
      </c>
      <c r="S160" s="11">
        <v>42543.788564814815</v>
      </c>
      <c r="T160" s="11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5">
        <v>11</v>
      </c>
      <c r="P161">
        <v>26.75</v>
      </c>
      <c r="Q161" s="17" t="s">
        <v>8315</v>
      </c>
      <c r="R161" t="s">
        <v>8316</v>
      </c>
      <c r="S161" s="11">
        <v>41975.642974537041</v>
      </c>
      <c r="T161" s="11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5">
        <v>18</v>
      </c>
      <c r="P162">
        <v>64.290000000000006</v>
      </c>
      <c r="Q162" s="17" t="s">
        <v>8315</v>
      </c>
      <c r="R162" t="s">
        <v>8316</v>
      </c>
      <c r="S162" s="11">
        <v>41795.598923611113</v>
      </c>
      <c r="T162" s="11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5">
        <v>4</v>
      </c>
      <c r="P163">
        <v>175</v>
      </c>
      <c r="Q163" s="17" t="s">
        <v>8315</v>
      </c>
      <c r="R163" t="s">
        <v>8316</v>
      </c>
      <c r="S163" s="11">
        <v>42508.179965277777</v>
      </c>
      <c r="T163" s="11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5">
        <v>35</v>
      </c>
      <c r="P164">
        <v>84.28</v>
      </c>
      <c r="Q164" s="17" t="s">
        <v>8315</v>
      </c>
      <c r="R164" t="s">
        <v>8316</v>
      </c>
      <c r="S164" s="11">
        <v>41747.86986111111</v>
      </c>
      <c r="T164" s="11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5">
        <v>32</v>
      </c>
      <c r="P165">
        <v>33.74</v>
      </c>
      <c r="Q165" s="17" t="s">
        <v>8315</v>
      </c>
      <c r="R165" t="s">
        <v>8316</v>
      </c>
      <c r="S165" s="11">
        <v>42399.707407407404</v>
      </c>
      <c r="T165" s="11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5">
        <v>2</v>
      </c>
      <c r="P166">
        <v>8</v>
      </c>
      <c r="Q166" s="17" t="s">
        <v>8315</v>
      </c>
      <c r="R166" t="s">
        <v>8316</v>
      </c>
      <c r="S166" s="11">
        <v>42230.08116898148</v>
      </c>
      <c r="T166" s="11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5">
        <v>0</v>
      </c>
      <c r="P167">
        <v>0</v>
      </c>
      <c r="Q167" s="17" t="s">
        <v>8315</v>
      </c>
      <c r="R167" t="s">
        <v>8316</v>
      </c>
      <c r="S167" s="11">
        <v>42286.749780092592</v>
      </c>
      <c r="T167" s="11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5">
        <v>20</v>
      </c>
      <c r="P168">
        <v>100</v>
      </c>
      <c r="Q168" s="17" t="s">
        <v>8315</v>
      </c>
      <c r="R168" t="s">
        <v>8316</v>
      </c>
      <c r="S168" s="11">
        <v>42125.644467592589</v>
      </c>
      <c r="T168" s="11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5">
        <v>5</v>
      </c>
      <c r="P169">
        <v>60.11</v>
      </c>
      <c r="Q169" s="17" t="s">
        <v>8315</v>
      </c>
      <c r="R169" t="s">
        <v>8316</v>
      </c>
      <c r="S169" s="11">
        <v>42289.94049768518</v>
      </c>
      <c r="T169" s="11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5">
        <v>0</v>
      </c>
      <c r="P170">
        <v>3</v>
      </c>
      <c r="Q170" s="17" t="s">
        <v>8315</v>
      </c>
      <c r="R170" t="s">
        <v>8316</v>
      </c>
      <c r="S170" s="11">
        <v>42107.864722222221</v>
      </c>
      <c r="T170" s="11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5">
        <v>0</v>
      </c>
      <c r="P171">
        <v>5</v>
      </c>
      <c r="Q171" s="17" t="s">
        <v>8315</v>
      </c>
      <c r="R171" t="s">
        <v>8316</v>
      </c>
      <c r="S171" s="11">
        <v>41809.389930555553</v>
      </c>
      <c r="T171" s="11">
        <v>41839.389930555553</v>
      </c>
    </row>
    <row r="172" spans="1:20" ht="6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5">
        <v>17</v>
      </c>
      <c r="P172">
        <v>29.24</v>
      </c>
      <c r="Q172" s="17" t="s">
        <v>8315</v>
      </c>
      <c r="R172" t="s">
        <v>8316</v>
      </c>
      <c r="S172" s="11">
        <v>41950.26694444444</v>
      </c>
      <c r="T172" s="11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5">
        <v>57</v>
      </c>
      <c r="P173">
        <v>59.58</v>
      </c>
      <c r="Q173" s="17" t="s">
        <v>8315</v>
      </c>
      <c r="R173" t="s">
        <v>8316</v>
      </c>
      <c r="S173" s="11">
        <v>42061.963263888887</v>
      </c>
      <c r="T173" s="11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5">
        <v>17</v>
      </c>
      <c r="P174">
        <v>82.57</v>
      </c>
      <c r="Q174" s="17" t="s">
        <v>8315</v>
      </c>
      <c r="R174" t="s">
        <v>8316</v>
      </c>
      <c r="S174" s="11">
        <v>41842.828680555554</v>
      </c>
      <c r="T174" s="11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5">
        <v>0</v>
      </c>
      <c r="P175">
        <v>10</v>
      </c>
      <c r="Q175" s="17" t="s">
        <v>8315</v>
      </c>
      <c r="R175" t="s">
        <v>8316</v>
      </c>
      <c r="S175" s="11">
        <v>42437.64534722222</v>
      </c>
      <c r="T175" s="11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5">
        <v>2</v>
      </c>
      <c r="P176">
        <v>5.75</v>
      </c>
      <c r="Q176" s="17" t="s">
        <v>8315</v>
      </c>
      <c r="R176" t="s">
        <v>8316</v>
      </c>
      <c r="S176" s="11">
        <v>41879.043530092589</v>
      </c>
      <c r="T176" s="11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5">
        <v>10</v>
      </c>
      <c r="P177">
        <v>100.5</v>
      </c>
      <c r="Q177" s="17" t="s">
        <v>8315</v>
      </c>
      <c r="R177" t="s">
        <v>8316</v>
      </c>
      <c r="S177" s="11">
        <v>42020.587349537032</v>
      </c>
      <c r="T177" s="11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5">
        <v>0</v>
      </c>
      <c r="P178">
        <v>1</v>
      </c>
      <c r="Q178" s="17" t="s">
        <v>8315</v>
      </c>
      <c r="R178" t="s">
        <v>8316</v>
      </c>
      <c r="S178" s="11">
        <v>41890.16269675926</v>
      </c>
      <c r="T178" s="11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5">
        <v>1</v>
      </c>
      <c r="P179">
        <v>20</v>
      </c>
      <c r="Q179" s="17" t="s">
        <v>8315</v>
      </c>
      <c r="R179" t="s">
        <v>8316</v>
      </c>
      <c r="S179" s="11">
        <v>41872.807696759257</v>
      </c>
      <c r="T179" s="11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5">
        <v>0</v>
      </c>
      <c r="P180">
        <v>2</v>
      </c>
      <c r="Q180" s="17" t="s">
        <v>8315</v>
      </c>
      <c r="R180" t="s">
        <v>8316</v>
      </c>
      <c r="S180" s="11">
        <v>42391.772997685184</v>
      </c>
      <c r="T180" s="11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5">
        <v>0</v>
      </c>
      <c r="P181">
        <v>5</v>
      </c>
      <c r="Q181" s="17" t="s">
        <v>8315</v>
      </c>
      <c r="R181" t="s">
        <v>8316</v>
      </c>
      <c r="S181" s="11">
        <v>41848.772928240738</v>
      </c>
      <c r="T181" s="11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5">
        <v>24</v>
      </c>
      <c r="P182">
        <v>45.84</v>
      </c>
      <c r="Q182" s="17" t="s">
        <v>8315</v>
      </c>
      <c r="R182" t="s">
        <v>8316</v>
      </c>
      <c r="S182" s="11">
        <v>41921.770439814813</v>
      </c>
      <c r="T182" s="11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5">
        <v>1</v>
      </c>
      <c r="P183">
        <v>13</v>
      </c>
      <c r="Q183" s="17" t="s">
        <v>8315</v>
      </c>
      <c r="R183" t="s">
        <v>8316</v>
      </c>
      <c r="S183" s="11">
        <v>42021.301192129627</v>
      </c>
      <c r="T183" s="11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5">
        <v>0</v>
      </c>
      <c r="P184">
        <v>0</v>
      </c>
      <c r="Q184" s="17" t="s">
        <v>8315</v>
      </c>
      <c r="R184" t="s">
        <v>8316</v>
      </c>
      <c r="S184" s="11">
        <v>42419.246168981481</v>
      </c>
      <c r="T184" s="11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5">
        <v>0</v>
      </c>
      <c r="P185">
        <v>1</v>
      </c>
      <c r="Q185" s="17" t="s">
        <v>8315</v>
      </c>
      <c r="R185" t="s">
        <v>8316</v>
      </c>
      <c r="S185" s="11">
        <v>42174.780821759254</v>
      </c>
      <c r="T185" s="11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5">
        <v>1</v>
      </c>
      <c r="P186">
        <v>52.5</v>
      </c>
      <c r="Q186" s="17" t="s">
        <v>8315</v>
      </c>
      <c r="R186" t="s">
        <v>8316</v>
      </c>
      <c r="S186" s="11">
        <v>41856.672152777777</v>
      </c>
      <c r="T186" s="11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5">
        <v>1</v>
      </c>
      <c r="P187">
        <v>7.25</v>
      </c>
      <c r="Q187" s="17" t="s">
        <v>8315</v>
      </c>
      <c r="R187" t="s">
        <v>8316</v>
      </c>
      <c r="S187" s="11">
        <v>42417.675879629634</v>
      </c>
      <c r="T187" s="11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5">
        <v>17</v>
      </c>
      <c r="P188">
        <v>33.33</v>
      </c>
      <c r="Q188" s="17" t="s">
        <v>8315</v>
      </c>
      <c r="R188" t="s">
        <v>8316</v>
      </c>
      <c r="S188" s="11">
        <v>42057.190960648149</v>
      </c>
      <c r="T188" s="11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5">
        <v>1</v>
      </c>
      <c r="P189">
        <v>62.5</v>
      </c>
      <c r="Q189" s="17" t="s">
        <v>8315</v>
      </c>
      <c r="R189" t="s">
        <v>8316</v>
      </c>
      <c r="S189" s="11">
        <v>41878.911550925928</v>
      </c>
      <c r="T189" s="11">
        <v>41938.911550925928</v>
      </c>
    </row>
    <row r="190" spans="1:20" ht="4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5">
        <v>70</v>
      </c>
      <c r="P190">
        <v>63.56</v>
      </c>
      <c r="Q190" s="17" t="s">
        <v>8315</v>
      </c>
      <c r="R190" t="s">
        <v>8316</v>
      </c>
      <c r="S190" s="11">
        <v>41990.584108796291</v>
      </c>
      <c r="T190" s="11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5">
        <v>0</v>
      </c>
      <c r="P191">
        <v>0</v>
      </c>
      <c r="Q191" s="17" t="s">
        <v>8315</v>
      </c>
      <c r="R191" t="s">
        <v>8316</v>
      </c>
      <c r="S191" s="11">
        <v>42408.999571759254</v>
      </c>
      <c r="T191" s="11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5">
        <v>1</v>
      </c>
      <c r="P192">
        <v>10</v>
      </c>
      <c r="Q192" s="17" t="s">
        <v>8315</v>
      </c>
      <c r="R192" t="s">
        <v>8316</v>
      </c>
      <c r="S192" s="11">
        <v>42217.670104166667</v>
      </c>
      <c r="T192" s="11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5">
        <v>0</v>
      </c>
      <c r="P193">
        <v>0</v>
      </c>
      <c r="Q193" s="17" t="s">
        <v>8315</v>
      </c>
      <c r="R193" t="s">
        <v>8316</v>
      </c>
      <c r="S193" s="11">
        <v>42282.655543981484</v>
      </c>
      <c r="T193" s="11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5">
        <v>7</v>
      </c>
      <c r="P194">
        <v>30.71</v>
      </c>
      <c r="Q194" s="17" t="s">
        <v>8315</v>
      </c>
      <c r="R194" t="s">
        <v>8316</v>
      </c>
      <c r="S194" s="11">
        <v>42768.97084490741</v>
      </c>
      <c r="T194" s="11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5">
        <v>28</v>
      </c>
      <c r="P195">
        <v>51</v>
      </c>
      <c r="Q195" s="17" t="s">
        <v>8315</v>
      </c>
      <c r="R195" t="s">
        <v>8316</v>
      </c>
      <c r="S195" s="11">
        <v>41765.938657407409</v>
      </c>
      <c r="T195" s="11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5">
        <v>0</v>
      </c>
      <c r="P196">
        <v>0</v>
      </c>
      <c r="Q196" s="17" t="s">
        <v>8315</v>
      </c>
      <c r="R196" t="s">
        <v>8316</v>
      </c>
      <c r="S196" s="11">
        <v>42322.025115740747</v>
      </c>
      <c r="T196" s="11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5">
        <v>16</v>
      </c>
      <c r="P197">
        <v>66.67</v>
      </c>
      <c r="Q197" s="17" t="s">
        <v>8315</v>
      </c>
      <c r="R197" t="s">
        <v>8316</v>
      </c>
      <c r="S197" s="11">
        <v>42374.655081018514</v>
      </c>
      <c r="T197" s="11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5">
        <v>0</v>
      </c>
      <c r="P198">
        <v>0</v>
      </c>
      <c r="Q198" s="17" t="s">
        <v>8315</v>
      </c>
      <c r="R198" t="s">
        <v>8316</v>
      </c>
      <c r="S198" s="11">
        <v>41941.585231481484</v>
      </c>
      <c r="T198" s="11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5">
        <v>7</v>
      </c>
      <c r="P199">
        <v>59</v>
      </c>
      <c r="Q199" s="17" t="s">
        <v>8315</v>
      </c>
      <c r="R199" t="s">
        <v>8316</v>
      </c>
      <c r="S199" s="11">
        <v>42293.809212962966</v>
      </c>
      <c r="T199" s="11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5">
        <v>1</v>
      </c>
      <c r="P200">
        <v>100</v>
      </c>
      <c r="Q200" s="17" t="s">
        <v>8315</v>
      </c>
      <c r="R200" t="s">
        <v>8316</v>
      </c>
      <c r="S200" s="11">
        <v>42067.947337962964</v>
      </c>
      <c r="T200" s="11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5">
        <v>37</v>
      </c>
      <c r="P201">
        <v>147.4</v>
      </c>
      <c r="Q201" s="17" t="s">
        <v>8315</v>
      </c>
      <c r="R201" t="s">
        <v>8316</v>
      </c>
      <c r="S201" s="11">
        <v>41903.882951388885</v>
      </c>
      <c r="T201" s="11">
        <v>41933.882951388885</v>
      </c>
    </row>
    <row r="202" spans="1:20" ht="60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5">
        <v>47</v>
      </c>
      <c r="P202">
        <v>166.06</v>
      </c>
      <c r="Q202" s="17" t="s">
        <v>8315</v>
      </c>
      <c r="R202" t="s">
        <v>8316</v>
      </c>
      <c r="S202" s="11">
        <v>41804.937083333331</v>
      </c>
      <c r="T202" s="11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5">
        <v>11</v>
      </c>
      <c r="P203">
        <v>40</v>
      </c>
      <c r="Q203" s="17" t="s">
        <v>8315</v>
      </c>
      <c r="R203" t="s">
        <v>8316</v>
      </c>
      <c r="S203" s="11">
        <v>42497.070775462969</v>
      </c>
      <c r="T203" s="11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5">
        <v>12</v>
      </c>
      <c r="P204">
        <v>75.25</v>
      </c>
      <c r="Q204" s="17" t="s">
        <v>8315</v>
      </c>
      <c r="R204" t="s">
        <v>8316</v>
      </c>
      <c r="S204" s="11">
        <v>41869.798726851855</v>
      </c>
      <c r="T204" s="11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5">
        <v>60</v>
      </c>
      <c r="P205">
        <v>60</v>
      </c>
      <c r="Q205" s="17" t="s">
        <v>8315</v>
      </c>
      <c r="R205" t="s">
        <v>8316</v>
      </c>
      <c r="S205" s="11">
        <v>42305.670914351853</v>
      </c>
      <c r="T205" s="11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5">
        <v>31</v>
      </c>
      <c r="P206">
        <v>1250</v>
      </c>
      <c r="Q206" s="17" t="s">
        <v>8315</v>
      </c>
      <c r="R206" t="s">
        <v>8316</v>
      </c>
      <c r="S206" s="11">
        <v>42144.231527777782</v>
      </c>
      <c r="T206" s="11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5">
        <v>0</v>
      </c>
      <c r="P207">
        <v>7</v>
      </c>
      <c r="Q207" s="17" t="s">
        <v>8315</v>
      </c>
      <c r="R207" t="s">
        <v>8316</v>
      </c>
      <c r="S207" s="11">
        <v>41995.084074074075</v>
      </c>
      <c r="T207" s="11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5">
        <v>38</v>
      </c>
      <c r="P208">
        <v>56.25</v>
      </c>
      <c r="Q208" s="17" t="s">
        <v>8315</v>
      </c>
      <c r="R208" t="s">
        <v>8316</v>
      </c>
      <c r="S208" s="11">
        <v>42074.219699074078</v>
      </c>
      <c r="T208" s="11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5">
        <v>8</v>
      </c>
      <c r="P209">
        <v>38.33</v>
      </c>
      <c r="Q209" s="17" t="s">
        <v>8315</v>
      </c>
      <c r="R209" t="s">
        <v>8316</v>
      </c>
      <c r="S209" s="11">
        <v>41904.650578703702</v>
      </c>
      <c r="T209" s="11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5">
        <v>2</v>
      </c>
      <c r="P210">
        <v>27.5</v>
      </c>
      <c r="Q210" s="17" t="s">
        <v>8315</v>
      </c>
      <c r="R210" t="s">
        <v>8316</v>
      </c>
      <c r="S210" s="11">
        <v>41991.022488425922</v>
      </c>
      <c r="T210" s="11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5">
        <v>0</v>
      </c>
      <c r="P211">
        <v>16</v>
      </c>
      <c r="Q211" s="17" t="s">
        <v>8315</v>
      </c>
      <c r="R211" t="s">
        <v>8316</v>
      </c>
      <c r="S211" s="11">
        <v>42169.958506944444</v>
      </c>
      <c r="T211" s="11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5">
        <v>0</v>
      </c>
      <c r="P212">
        <v>1</v>
      </c>
      <c r="Q212" s="17" t="s">
        <v>8315</v>
      </c>
      <c r="R212" t="s">
        <v>8316</v>
      </c>
      <c r="S212" s="11">
        <v>41905.636469907404</v>
      </c>
      <c r="T212" s="11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5">
        <v>0</v>
      </c>
      <c r="P213">
        <v>0</v>
      </c>
      <c r="Q213" s="17" t="s">
        <v>8315</v>
      </c>
      <c r="R213" t="s">
        <v>8316</v>
      </c>
      <c r="S213" s="11">
        <v>41761.810150462967</v>
      </c>
      <c r="T213" s="11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5">
        <v>38</v>
      </c>
      <c r="P214">
        <v>86.62</v>
      </c>
      <c r="Q214" s="17" t="s">
        <v>8315</v>
      </c>
      <c r="R214" t="s">
        <v>8316</v>
      </c>
      <c r="S214" s="11">
        <v>41865.878657407404</v>
      </c>
      <c r="T214" s="11">
        <v>41925.878657407404</v>
      </c>
    </row>
    <row r="215" spans="1:20" ht="6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5">
        <v>0</v>
      </c>
      <c r="P215">
        <v>0</v>
      </c>
      <c r="Q215" s="17" t="s">
        <v>8315</v>
      </c>
      <c r="R215" t="s">
        <v>8316</v>
      </c>
      <c r="S215" s="11">
        <v>42613.841261574074</v>
      </c>
      <c r="T215" s="11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5">
        <v>53</v>
      </c>
      <c r="P216">
        <v>88.33</v>
      </c>
      <c r="Q216" s="17" t="s">
        <v>8315</v>
      </c>
      <c r="R216" t="s">
        <v>8316</v>
      </c>
      <c r="S216" s="11">
        <v>42534.933321759265</v>
      </c>
      <c r="T216" s="11">
        <v>42554.832638888889</v>
      </c>
    </row>
    <row r="217" spans="1:20" ht="6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5">
        <v>3</v>
      </c>
      <c r="P217">
        <v>23.75</v>
      </c>
      <c r="Q217" s="17" t="s">
        <v>8315</v>
      </c>
      <c r="R217" t="s">
        <v>8316</v>
      </c>
      <c r="S217" s="11">
        <v>42446.060694444444</v>
      </c>
      <c r="T217" s="11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5">
        <v>0</v>
      </c>
      <c r="P218">
        <v>0</v>
      </c>
      <c r="Q218" s="17" t="s">
        <v>8315</v>
      </c>
      <c r="R218" t="s">
        <v>8316</v>
      </c>
      <c r="S218" s="11">
        <v>42421.141469907408</v>
      </c>
      <c r="T218" s="11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5">
        <v>2</v>
      </c>
      <c r="P219">
        <v>163.33000000000001</v>
      </c>
      <c r="Q219" s="17" t="s">
        <v>8315</v>
      </c>
      <c r="R219" t="s">
        <v>8316</v>
      </c>
      <c r="S219" s="11">
        <v>42523.739212962959</v>
      </c>
      <c r="T219" s="11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5">
        <v>1</v>
      </c>
      <c r="P220">
        <v>6.75</v>
      </c>
      <c r="Q220" s="17" t="s">
        <v>8315</v>
      </c>
      <c r="R220" t="s">
        <v>8316</v>
      </c>
      <c r="S220" s="11">
        <v>41833.951516203706</v>
      </c>
      <c r="T220" s="11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5">
        <v>0</v>
      </c>
      <c r="P221">
        <v>25</v>
      </c>
      <c r="Q221" s="17" t="s">
        <v>8315</v>
      </c>
      <c r="R221" t="s">
        <v>8316</v>
      </c>
      <c r="S221" s="11">
        <v>42479.039212962962</v>
      </c>
      <c r="T221" s="11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5">
        <v>61</v>
      </c>
      <c r="P222">
        <v>179.12</v>
      </c>
      <c r="Q222" s="17" t="s">
        <v>8315</v>
      </c>
      <c r="R222" t="s">
        <v>8316</v>
      </c>
      <c r="S222" s="11">
        <v>42235.117476851854</v>
      </c>
      <c r="T222" s="11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5">
        <v>1</v>
      </c>
      <c r="P223">
        <v>34.950000000000003</v>
      </c>
      <c r="Q223" s="17" t="s">
        <v>8315</v>
      </c>
      <c r="R223" t="s">
        <v>8316</v>
      </c>
      <c r="S223" s="11">
        <v>42718.963599537034</v>
      </c>
      <c r="T223" s="11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5">
        <v>17</v>
      </c>
      <c r="P224">
        <v>27.5</v>
      </c>
      <c r="Q224" s="17" t="s">
        <v>8315</v>
      </c>
      <c r="R224" t="s">
        <v>8316</v>
      </c>
      <c r="S224" s="11">
        <v>42031.666898148149</v>
      </c>
      <c r="T224" s="11">
        <v>42064.125</v>
      </c>
    </row>
    <row r="225" spans="1:20" ht="6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5">
        <v>1</v>
      </c>
      <c r="P225">
        <v>18.5</v>
      </c>
      <c r="Q225" s="17" t="s">
        <v>8315</v>
      </c>
      <c r="R225" t="s">
        <v>8316</v>
      </c>
      <c r="S225" s="11">
        <v>42078.34520833334</v>
      </c>
      <c r="T225" s="11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5">
        <v>0</v>
      </c>
      <c r="P226">
        <v>0</v>
      </c>
      <c r="Q226" s="17" t="s">
        <v>8315</v>
      </c>
      <c r="R226" t="s">
        <v>8316</v>
      </c>
      <c r="S226" s="11">
        <v>41905.795706018522</v>
      </c>
      <c r="T226" s="11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5">
        <v>9</v>
      </c>
      <c r="P227">
        <v>222.5</v>
      </c>
      <c r="Q227" s="17" t="s">
        <v>8315</v>
      </c>
      <c r="R227" t="s">
        <v>8316</v>
      </c>
      <c r="S227" s="11">
        <v>42695.7105787037</v>
      </c>
      <c r="T227" s="11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5">
        <v>0</v>
      </c>
      <c r="P228">
        <v>5</v>
      </c>
      <c r="Q228" s="17" t="s">
        <v>8315</v>
      </c>
      <c r="R228" t="s">
        <v>8316</v>
      </c>
      <c r="S228" s="11">
        <v>42510.938900462963</v>
      </c>
      <c r="T228" s="11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5">
        <v>0</v>
      </c>
      <c r="P229">
        <v>0</v>
      </c>
      <c r="Q229" s="17" t="s">
        <v>8315</v>
      </c>
      <c r="R229" t="s">
        <v>8316</v>
      </c>
      <c r="S229" s="11">
        <v>42511.698101851856</v>
      </c>
      <c r="T229" s="11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5">
        <v>16</v>
      </c>
      <c r="P230">
        <v>29.17</v>
      </c>
      <c r="Q230" s="17" t="s">
        <v>8315</v>
      </c>
      <c r="R230" t="s">
        <v>8316</v>
      </c>
      <c r="S230" s="11">
        <v>42041.581307870365</v>
      </c>
      <c r="T230" s="11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5">
        <v>2</v>
      </c>
      <c r="P231">
        <v>1.5</v>
      </c>
      <c r="Q231" s="17" t="s">
        <v>8315</v>
      </c>
      <c r="R231" t="s">
        <v>8316</v>
      </c>
      <c r="S231" s="11">
        <v>42307.189270833333</v>
      </c>
      <c r="T231" s="11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5">
        <v>22</v>
      </c>
      <c r="P232">
        <v>126.5</v>
      </c>
      <c r="Q232" s="17" t="s">
        <v>8315</v>
      </c>
      <c r="R232" t="s">
        <v>8316</v>
      </c>
      <c r="S232" s="11">
        <v>42353.761759259258</v>
      </c>
      <c r="T232" s="11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5">
        <v>0</v>
      </c>
      <c r="P233">
        <v>10</v>
      </c>
      <c r="Q233" s="17" t="s">
        <v>8315</v>
      </c>
      <c r="R233" t="s">
        <v>8316</v>
      </c>
      <c r="S233" s="11">
        <v>42058.603877314818</v>
      </c>
      <c r="T233" s="11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5">
        <v>5</v>
      </c>
      <c r="P234">
        <v>9.4</v>
      </c>
      <c r="Q234" s="17" t="s">
        <v>8315</v>
      </c>
      <c r="R234" t="s">
        <v>8316</v>
      </c>
      <c r="S234" s="11">
        <v>42304.940960648149</v>
      </c>
      <c r="T234" s="11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5">
        <v>0</v>
      </c>
      <c r="P235">
        <v>0</v>
      </c>
      <c r="Q235" s="17" t="s">
        <v>8315</v>
      </c>
      <c r="R235" t="s">
        <v>8316</v>
      </c>
      <c r="S235" s="11">
        <v>42538.742893518516</v>
      </c>
      <c r="T235" s="11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5">
        <v>5</v>
      </c>
      <c r="P236">
        <v>30</v>
      </c>
      <c r="Q236" s="17" t="s">
        <v>8315</v>
      </c>
      <c r="R236" t="s">
        <v>8316</v>
      </c>
      <c r="S236" s="11">
        <v>42122.732499999998</v>
      </c>
      <c r="T236" s="11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5">
        <v>3</v>
      </c>
      <c r="P237">
        <v>10.67</v>
      </c>
      <c r="Q237" s="17" t="s">
        <v>8315</v>
      </c>
      <c r="R237" t="s">
        <v>8316</v>
      </c>
      <c r="S237" s="11">
        <v>42209.67288194444</v>
      </c>
      <c r="T237" s="11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5">
        <v>13</v>
      </c>
      <c r="P238">
        <v>25.5</v>
      </c>
      <c r="Q238" s="17" t="s">
        <v>8315</v>
      </c>
      <c r="R238" t="s">
        <v>8316</v>
      </c>
      <c r="S238" s="11">
        <v>41990.506377314814</v>
      </c>
      <c r="T238" s="11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5">
        <v>0</v>
      </c>
      <c r="P239">
        <v>20</v>
      </c>
      <c r="Q239" s="17" t="s">
        <v>8315</v>
      </c>
      <c r="R239" t="s">
        <v>8316</v>
      </c>
      <c r="S239" s="11">
        <v>42039.194988425923</v>
      </c>
      <c r="T239" s="11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5">
        <v>37</v>
      </c>
      <c r="P240">
        <v>91.25</v>
      </c>
      <c r="Q240" s="17" t="s">
        <v>8315</v>
      </c>
      <c r="R240" t="s">
        <v>8316</v>
      </c>
      <c r="S240" s="11">
        <v>41890.086805555555</v>
      </c>
      <c r="T240" s="11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5">
        <v>0</v>
      </c>
      <c r="P241">
        <v>0</v>
      </c>
      <c r="Q241" s="17" t="s">
        <v>8315</v>
      </c>
      <c r="R241" t="s">
        <v>8316</v>
      </c>
      <c r="S241" s="11">
        <v>42495.722187499996</v>
      </c>
      <c r="T241" s="11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5">
        <v>1</v>
      </c>
      <c r="P242">
        <v>50</v>
      </c>
      <c r="Q242" s="17" t="s">
        <v>8315</v>
      </c>
      <c r="R242" t="s">
        <v>8316</v>
      </c>
      <c r="S242" s="11">
        <v>42570.850381944445</v>
      </c>
      <c r="T242" s="11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5">
        <v>0</v>
      </c>
      <c r="P243">
        <v>0</v>
      </c>
      <c r="Q243" s="17" t="s">
        <v>8315</v>
      </c>
      <c r="R243" t="s">
        <v>8316</v>
      </c>
      <c r="S243" s="11">
        <v>41927.124884259261</v>
      </c>
      <c r="T243" s="11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5">
        <v>0</v>
      </c>
      <c r="P244">
        <v>0</v>
      </c>
      <c r="Q244" s="17" t="s">
        <v>8315</v>
      </c>
      <c r="R244" t="s">
        <v>8316</v>
      </c>
      <c r="S244" s="11">
        <v>42730.903726851851</v>
      </c>
      <c r="T244" s="11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5">
        <v>27</v>
      </c>
      <c r="P245">
        <v>22.83</v>
      </c>
      <c r="Q245" s="17" t="s">
        <v>8315</v>
      </c>
      <c r="R245" t="s">
        <v>8316</v>
      </c>
      <c r="S245" s="11">
        <v>42475.848067129627</v>
      </c>
      <c r="T245" s="11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5">
        <v>10</v>
      </c>
      <c r="P246">
        <v>16.670000000000002</v>
      </c>
      <c r="Q246" s="17" t="s">
        <v>8315</v>
      </c>
      <c r="R246" t="s">
        <v>8316</v>
      </c>
      <c r="S246" s="11">
        <v>42188.83293981482</v>
      </c>
      <c r="T246" s="11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5">
        <v>71</v>
      </c>
      <c r="P247">
        <v>106.97</v>
      </c>
      <c r="Q247" s="17" t="s">
        <v>8315</v>
      </c>
      <c r="R247" t="s">
        <v>8316</v>
      </c>
      <c r="S247" s="11">
        <v>42053.049375000002</v>
      </c>
      <c r="T247" s="11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5">
        <v>2</v>
      </c>
      <c r="P248">
        <v>10.25</v>
      </c>
      <c r="Q248" s="17" t="s">
        <v>8315</v>
      </c>
      <c r="R248" t="s">
        <v>8316</v>
      </c>
      <c r="S248" s="11">
        <v>41883.916678240741</v>
      </c>
      <c r="T248" s="11">
        <v>41906.916678240741</v>
      </c>
    </row>
    <row r="249" spans="1:20" ht="6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5">
        <v>2</v>
      </c>
      <c r="P249">
        <v>59</v>
      </c>
      <c r="Q249" s="17" t="s">
        <v>8315</v>
      </c>
      <c r="R249" t="s">
        <v>8316</v>
      </c>
      <c r="S249" s="11">
        <v>42767.031678240746</v>
      </c>
      <c r="T249" s="11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5">
        <v>3</v>
      </c>
      <c r="P250">
        <v>15.67</v>
      </c>
      <c r="Q250" s="17" t="s">
        <v>8315</v>
      </c>
      <c r="R250" t="s">
        <v>8316</v>
      </c>
      <c r="S250" s="11">
        <v>42029.135879629626</v>
      </c>
      <c r="T250" s="11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5">
        <v>0</v>
      </c>
      <c r="P251">
        <v>1</v>
      </c>
      <c r="Q251" s="17" t="s">
        <v>8315</v>
      </c>
      <c r="R251" t="s">
        <v>8316</v>
      </c>
      <c r="S251" s="11">
        <v>42358.573182870372</v>
      </c>
      <c r="T251" s="11">
        <v>42377.273611111115</v>
      </c>
    </row>
  </sheetData>
  <conditionalFormatting sqref="F1:F25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F1F73-9864-4E05-8D24-5EA82BDDD111}">
  <sheetPr codeName="Sheet10"/>
  <dimension ref="A1:T159"/>
  <sheetViews>
    <sheetView topLeftCell="B1" workbookViewId="0">
      <selection activeCell="H3" sqref="H3"/>
    </sheetView>
  </sheetViews>
  <sheetFormatPr defaultRowHeight="15" x14ac:dyDescent="0.25"/>
  <cols>
    <col min="15" max="15" width="18.42578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270" x14ac:dyDescent="0.25">
      <c r="A2">
        <v>641</v>
      </c>
      <c r="B2" s="9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 s="15">
        <v>119</v>
      </c>
      <c r="P2">
        <v>151.32</v>
      </c>
      <c r="Q2" s="17" t="s">
        <v>8317</v>
      </c>
      <c r="R2" t="s">
        <v>8319</v>
      </c>
      <c r="S2" s="11">
        <v>42199.57</v>
      </c>
      <c r="T2" s="11">
        <v>42229.57</v>
      </c>
    </row>
    <row r="3" spans="1:20" ht="210" x14ac:dyDescent="0.25">
      <c r="A3">
        <v>643</v>
      </c>
      <c r="B3" s="9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 s="15">
        <v>106</v>
      </c>
      <c r="P3">
        <v>174.03</v>
      </c>
      <c r="Q3" s="17" t="s">
        <v>8317</v>
      </c>
      <c r="R3" t="s">
        <v>8319</v>
      </c>
      <c r="S3" s="11">
        <v>42100.642071759255</v>
      </c>
      <c r="T3" s="11">
        <v>42155.642071759255</v>
      </c>
    </row>
    <row r="4" spans="1:20" ht="285" x14ac:dyDescent="0.25">
      <c r="A4">
        <v>644</v>
      </c>
      <c r="B4" s="9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15">
        <v>300</v>
      </c>
      <c r="P4">
        <v>73.489999999999995</v>
      </c>
      <c r="Q4" s="17" t="s">
        <v>8317</v>
      </c>
      <c r="R4" t="s">
        <v>8319</v>
      </c>
      <c r="S4" s="11">
        <v>41898.665960648148</v>
      </c>
      <c r="T4" s="11">
        <v>41941.041666666664</v>
      </c>
    </row>
    <row r="5" spans="1:20" ht="150" x14ac:dyDescent="0.25">
      <c r="A5">
        <v>645</v>
      </c>
      <c r="B5" s="9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 s="15">
        <v>279</v>
      </c>
      <c r="P5">
        <v>23.52</v>
      </c>
      <c r="Q5" s="17" t="s">
        <v>8317</v>
      </c>
      <c r="R5" t="s">
        <v>8319</v>
      </c>
      <c r="S5" s="11">
        <v>42564.026319444441</v>
      </c>
      <c r="T5" s="11">
        <v>42594.026319444441</v>
      </c>
    </row>
    <row r="6" spans="1:20" ht="270" x14ac:dyDescent="0.25">
      <c r="A6">
        <v>646</v>
      </c>
      <c r="B6" s="9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 s="15">
        <v>132</v>
      </c>
      <c r="P6">
        <v>39.07</v>
      </c>
      <c r="Q6" s="17" t="s">
        <v>8317</v>
      </c>
      <c r="R6" t="s">
        <v>8319</v>
      </c>
      <c r="S6" s="11">
        <v>41832.852627314816</v>
      </c>
      <c r="T6" s="11">
        <v>41862.852627314816</v>
      </c>
    </row>
    <row r="7" spans="1:20" ht="120" x14ac:dyDescent="0.25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15">
        <v>127</v>
      </c>
      <c r="P7">
        <v>1644</v>
      </c>
      <c r="Q7" s="17" t="s">
        <v>8317</v>
      </c>
      <c r="R7" t="s">
        <v>8319</v>
      </c>
      <c r="S7" s="11">
        <v>41891.693379629629</v>
      </c>
      <c r="T7" s="11">
        <v>41926.693379629629</v>
      </c>
    </row>
    <row r="8" spans="1:20" ht="300" x14ac:dyDescent="0.25">
      <c r="A8">
        <v>649</v>
      </c>
      <c r="B8" s="9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 s="15">
        <v>140</v>
      </c>
      <c r="P8">
        <v>42.67</v>
      </c>
      <c r="Q8" s="17" t="s">
        <v>8317</v>
      </c>
      <c r="R8" t="s">
        <v>8319</v>
      </c>
      <c r="S8" s="11">
        <v>41877.912187499998</v>
      </c>
      <c r="T8" s="11">
        <v>41898.912187499998</v>
      </c>
    </row>
    <row r="9" spans="1:20" ht="270" x14ac:dyDescent="0.25">
      <c r="A9">
        <v>650</v>
      </c>
      <c r="B9" s="9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 s="15">
        <v>112</v>
      </c>
      <c r="P9">
        <v>35.130000000000003</v>
      </c>
      <c r="Q9" s="17" t="s">
        <v>8317</v>
      </c>
      <c r="R9" t="s">
        <v>8319</v>
      </c>
      <c r="S9" s="11">
        <v>41932.036851851852</v>
      </c>
      <c r="T9" s="11">
        <v>41992.078518518523</v>
      </c>
    </row>
    <row r="10" spans="1:20" ht="255" x14ac:dyDescent="0.25">
      <c r="A10">
        <v>651</v>
      </c>
      <c r="B10" s="9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15">
        <v>101</v>
      </c>
      <c r="P10">
        <v>239.35</v>
      </c>
      <c r="Q10" s="17" t="s">
        <v>8317</v>
      </c>
      <c r="R10" t="s">
        <v>8319</v>
      </c>
      <c r="S10" s="11">
        <v>41956.017488425925</v>
      </c>
      <c r="T10" s="11">
        <v>41986.017488425925</v>
      </c>
    </row>
    <row r="11" spans="1:20" ht="330" x14ac:dyDescent="0.25">
      <c r="A11">
        <v>652</v>
      </c>
      <c r="B11" s="9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 s="15">
        <v>100</v>
      </c>
      <c r="P11">
        <v>107.64</v>
      </c>
      <c r="Q11" s="17" t="s">
        <v>8317</v>
      </c>
      <c r="R11" t="s">
        <v>8319</v>
      </c>
      <c r="S11" s="11">
        <v>42675.690393518518</v>
      </c>
      <c r="T11" s="11">
        <v>42705.732060185182</v>
      </c>
    </row>
    <row r="12" spans="1:20" ht="285" x14ac:dyDescent="0.25">
      <c r="A12">
        <v>653</v>
      </c>
      <c r="B12" s="9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 s="15">
        <v>141</v>
      </c>
      <c r="P12">
        <v>95.83</v>
      </c>
      <c r="Q12" s="17" t="s">
        <v>8317</v>
      </c>
      <c r="R12" t="s">
        <v>8319</v>
      </c>
      <c r="S12" s="11">
        <v>42199.618518518517</v>
      </c>
      <c r="T12" s="11">
        <v>42236.618518518517</v>
      </c>
    </row>
    <row r="13" spans="1:20" ht="270" x14ac:dyDescent="0.25">
      <c r="A13">
        <v>654</v>
      </c>
      <c r="B13" s="9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 s="15">
        <v>267</v>
      </c>
      <c r="P13">
        <v>31.66</v>
      </c>
      <c r="Q13" s="17" t="s">
        <v>8317</v>
      </c>
      <c r="R13" t="s">
        <v>8319</v>
      </c>
      <c r="S13" s="11">
        <v>42163.957326388889</v>
      </c>
      <c r="T13" s="11">
        <v>42193.957326388889</v>
      </c>
    </row>
    <row r="14" spans="1:20" ht="240" x14ac:dyDescent="0.25">
      <c r="A14">
        <v>655</v>
      </c>
      <c r="B14" s="9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 s="15">
        <v>147</v>
      </c>
      <c r="P14">
        <v>42.89</v>
      </c>
      <c r="Q14" s="17" t="s">
        <v>8317</v>
      </c>
      <c r="R14" t="s">
        <v>8319</v>
      </c>
      <c r="S14" s="11">
        <v>42045.957314814819</v>
      </c>
      <c r="T14" s="11">
        <v>42075.915648148148</v>
      </c>
    </row>
    <row r="15" spans="1:20" ht="270" x14ac:dyDescent="0.25">
      <c r="A15">
        <v>656</v>
      </c>
      <c r="B15" s="9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 s="15">
        <v>214</v>
      </c>
      <c r="P15">
        <v>122.74</v>
      </c>
      <c r="Q15" s="17" t="s">
        <v>8317</v>
      </c>
      <c r="R15" t="s">
        <v>8319</v>
      </c>
      <c r="S15" s="11">
        <v>42417.804618055554</v>
      </c>
      <c r="T15" s="11">
        <v>42477.762951388882</v>
      </c>
    </row>
    <row r="16" spans="1:20" ht="315" x14ac:dyDescent="0.25">
      <c r="A16">
        <v>657</v>
      </c>
      <c r="B16" s="9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 s="15">
        <v>126</v>
      </c>
      <c r="P16">
        <v>190.45</v>
      </c>
      <c r="Q16" s="17" t="s">
        <v>8317</v>
      </c>
      <c r="R16" t="s">
        <v>8319</v>
      </c>
      <c r="S16" s="11">
        <v>42331.84574074074</v>
      </c>
      <c r="T16" s="11">
        <v>42361.84574074074</v>
      </c>
    </row>
    <row r="17" spans="1:20" ht="285" x14ac:dyDescent="0.25">
      <c r="A17">
        <v>658</v>
      </c>
      <c r="B17" s="9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 s="15">
        <v>104</v>
      </c>
      <c r="P17">
        <v>109.34</v>
      </c>
      <c r="Q17" s="17" t="s">
        <v>8317</v>
      </c>
      <c r="R17" t="s">
        <v>8319</v>
      </c>
      <c r="S17" s="11">
        <v>42179.160752314812</v>
      </c>
      <c r="T17" s="11">
        <v>42211.75</v>
      </c>
    </row>
    <row r="18" spans="1:20" ht="75" x14ac:dyDescent="0.25">
      <c r="A18">
        <v>659</v>
      </c>
      <c r="B18" s="9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 s="15">
        <v>101</v>
      </c>
      <c r="P18">
        <v>143.66999999999999</v>
      </c>
      <c r="Q18" s="17" t="s">
        <v>8317</v>
      </c>
      <c r="R18" t="s">
        <v>8319</v>
      </c>
      <c r="S18" s="11">
        <v>42209.593692129631</v>
      </c>
      <c r="T18" s="11">
        <v>42239.593692129631</v>
      </c>
    </row>
    <row r="19" spans="1:20" ht="315" x14ac:dyDescent="0.25">
      <c r="A19">
        <v>1941</v>
      </c>
      <c r="B19" s="9" t="s">
        <v>1942</v>
      </c>
      <c r="C19" s="3" t="s">
        <v>6051</v>
      </c>
      <c r="D19" s="5">
        <v>250000</v>
      </c>
      <c r="E19" s="7">
        <v>315295.89</v>
      </c>
      <c r="F19" t="s">
        <v>8218</v>
      </c>
      <c r="G19" t="s">
        <v>8223</v>
      </c>
      <c r="H19" t="s">
        <v>8245</v>
      </c>
      <c r="I19">
        <v>1400137131</v>
      </c>
      <c r="J19">
        <v>1397545131</v>
      </c>
      <c r="K19" t="b">
        <v>1</v>
      </c>
      <c r="L19">
        <v>4883</v>
      </c>
      <c r="M19" t="b">
        <v>1</v>
      </c>
      <c r="N19" t="s">
        <v>8293</v>
      </c>
      <c r="O19" s="15">
        <v>126</v>
      </c>
      <c r="P19">
        <v>64.569999999999993</v>
      </c>
      <c r="Q19" s="17" t="s">
        <v>8317</v>
      </c>
      <c r="R19" t="s">
        <v>8347</v>
      </c>
      <c r="S19" s="11">
        <v>41744.290868055556</v>
      </c>
      <c r="T19" s="11">
        <v>41774.290868055556</v>
      </c>
    </row>
    <row r="20" spans="1:20" ht="270" x14ac:dyDescent="0.25">
      <c r="A20">
        <v>1942</v>
      </c>
      <c r="B20" s="9" t="s">
        <v>1943</v>
      </c>
      <c r="C20" s="3" t="s">
        <v>6052</v>
      </c>
      <c r="D20" s="5">
        <v>6000</v>
      </c>
      <c r="E20" s="7">
        <v>8306.42</v>
      </c>
      <c r="F20" t="s">
        <v>8218</v>
      </c>
      <c r="G20" t="s">
        <v>8223</v>
      </c>
      <c r="H20" t="s">
        <v>8245</v>
      </c>
      <c r="I20">
        <v>1309809140</v>
      </c>
      <c r="J20">
        <v>1302033140</v>
      </c>
      <c r="K20" t="b">
        <v>1</v>
      </c>
      <c r="L20">
        <v>95</v>
      </c>
      <c r="M20" t="b">
        <v>1</v>
      </c>
      <c r="N20" t="s">
        <v>8293</v>
      </c>
      <c r="O20" s="15">
        <v>138</v>
      </c>
      <c r="P20">
        <v>87.44</v>
      </c>
      <c r="Q20" s="17" t="s">
        <v>8317</v>
      </c>
      <c r="R20" t="s">
        <v>8347</v>
      </c>
      <c r="S20" s="11">
        <v>40638.828009259261</v>
      </c>
      <c r="T20" s="11">
        <v>40728.828009259261</v>
      </c>
    </row>
    <row r="21" spans="1:20" ht="255" x14ac:dyDescent="0.25">
      <c r="A21">
        <v>1943</v>
      </c>
      <c r="B21" s="9" t="s">
        <v>1944</v>
      </c>
      <c r="C21" s="3" t="s">
        <v>6053</v>
      </c>
      <c r="D21" s="5">
        <v>10000</v>
      </c>
      <c r="E21" s="7">
        <v>170525</v>
      </c>
      <c r="F21" t="s">
        <v>8218</v>
      </c>
      <c r="G21" t="s">
        <v>8223</v>
      </c>
      <c r="H21" t="s">
        <v>8245</v>
      </c>
      <c r="I21">
        <v>1470896916</v>
      </c>
      <c r="J21">
        <v>1467008916</v>
      </c>
      <c r="K21" t="b">
        <v>1</v>
      </c>
      <c r="L21">
        <v>2478</v>
      </c>
      <c r="M21" t="b">
        <v>1</v>
      </c>
      <c r="N21" t="s">
        <v>8293</v>
      </c>
      <c r="O21" s="15">
        <v>1705</v>
      </c>
      <c r="P21">
        <v>68.819999999999993</v>
      </c>
      <c r="Q21" s="17" t="s">
        <v>8317</v>
      </c>
      <c r="R21" t="s">
        <v>8347</v>
      </c>
      <c r="S21" s="11">
        <v>42548.269861111112</v>
      </c>
      <c r="T21" s="11">
        <v>42593.269861111112</v>
      </c>
    </row>
    <row r="22" spans="1:20" ht="285" x14ac:dyDescent="0.25">
      <c r="A22">
        <v>1944</v>
      </c>
      <c r="B22" s="9" t="s">
        <v>1945</v>
      </c>
      <c r="C22" s="3" t="s">
        <v>6054</v>
      </c>
      <c r="D22" s="5">
        <v>40000</v>
      </c>
      <c r="E22" s="7">
        <v>315222.2</v>
      </c>
      <c r="F22" t="s">
        <v>8218</v>
      </c>
      <c r="G22" t="s">
        <v>8223</v>
      </c>
      <c r="H22" t="s">
        <v>8245</v>
      </c>
      <c r="I22">
        <v>1398952890</v>
      </c>
      <c r="J22">
        <v>1396360890</v>
      </c>
      <c r="K22" t="b">
        <v>1</v>
      </c>
      <c r="L22">
        <v>1789</v>
      </c>
      <c r="M22" t="b">
        <v>1</v>
      </c>
      <c r="N22" t="s">
        <v>8293</v>
      </c>
      <c r="O22" s="15">
        <v>788</v>
      </c>
      <c r="P22">
        <v>176.2</v>
      </c>
      <c r="Q22" s="17" t="s">
        <v>8317</v>
      </c>
      <c r="R22" t="s">
        <v>8347</v>
      </c>
      <c r="S22" s="11">
        <v>41730.584374999999</v>
      </c>
      <c r="T22" s="11">
        <v>41760.584374999999</v>
      </c>
    </row>
    <row r="23" spans="1:20" ht="270" x14ac:dyDescent="0.25">
      <c r="A23">
        <v>1946</v>
      </c>
      <c r="B23" s="9" t="s">
        <v>1947</v>
      </c>
      <c r="C23" s="3" t="s">
        <v>6056</v>
      </c>
      <c r="D23" s="5">
        <v>7500</v>
      </c>
      <c r="E23" s="7">
        <v>11231</v>
      </c>
      <c r="F23" t="s">
        <v>8218</v>
      </c>
      <c r="G23" t="s">
        <v>8223</v>
      </c>
      <c r="H23" t="s">
        <v>8245</v>
      </c>
      <c r="I23">
        <v>1397961361</v>
      </c>
      <c r="J23">
        <v>1392780961</v>
      </c>
      <c r="K23" t="b">
        <v>1</v>
      </c>
      <c r="L23">
        <v>70</v>
      </c>
      <c r="M23" t="b">
        <v>1</v>
      </c>
      <c r="N23" t="s">
        <v>8293</v>
      </c>
      <c r="O23" s="15">
        <v>150</v>
      </c>
      <c r="P23">
        <v>160.44</v>
      </c>
      <c r="Q23" s="17" t="s">
        <v>8317</v>
      </c>
      <c r="R23" t="s">
        <v>8347</v>
      </c>
      <c r="S23" s="11">
        <v>41689.150011574071</v>
      </c>
      <c r="T23" s="11">
        <v>41749.108344907407</v>
      </c>
    </row>
    <row r="24" spans="1:20" ht="315" x14ac:dyDescent="0.25">
      <c r="A24">
        <v>1947</v>
      </c>
      <c r="B24" s="9" t="s">
        <v>1948</v>
      </c>
      <c r="C24" s="3" t="s">
        <v>6057</v>
      </c>
      <c r="D24" s="5">
        <v>800</v>
      </c>
      <c r="E24" s="7">
        <v>805.07</v>
      </c>
      <c r="F24" t="s">
        <v>8218</v>
      </c>
      <c r="G24" t="s">
        <v>8223</v>
      </c>
      <c r="H24" t="s">
        <v>8245</v>
      </c>
      <c r="I24">
        <v>1258955940</v>
      </c>
      <c r="J24">
        <v>1255730520</v>
      </c>
      <c r="K24" t="b">
        <v>1</v>
      </c>
      <c r="L24">
        <v>23</v>
      </c>
      <c r="M24" t="b">
        <v>1</v>
      </c>
      <c r="N24" t="s">
        <v>8293</v>
      </c>
      <c r="O24" s="15">
        <v>101</v>
      </c>
      <c r="P24">
        <v>35</v>
      </c>
      <c r="Q24" s="17" t="s">
        <v>8317</v>
      </c>
      <c r="R24" t="s">
        <v>8347</v>
      </c>
      <c r="S24" s="11">
        <v>40102.918055555558</v>
      </c>
      <c r="T24" s="11">
        <v>40140.249305555553</v>
      </c>
    </row>
    <row r="25" spans="1:20" ht="150" x14ac:dyDescent="0.25">
      <c r="A25">
        <v>1948</v>
      </c>
      <c r="B25" s="9" t="s">
        <v>1949</v>
      </c>
      <c r="C25" s="3" t="s">
        <v>6058</v>
      </c>
      <c r="D25" s="5">
        <v>100000</v>
      </c>
      <c r="E25" s="7">
        <v>800211</v>
      </c>
      <c r="F25" t="s">
        <v>8218</v>
      </c>
      <c r="G25" t="s">
        <v>8223</v>
      </c>
      <c r="H25" t="s">
        <v>8245</v>
      </c>
      <c r="I25">
        <v>1465232520</v>
      </c>
      <c r="J25">
        <v>1460557809</v>
      </c>
      <c r="K25" t="b">
        <v>1</v>
      </c>
      <c r="L25">
        <v>4245</v>
      </c>
      <c r="M25" t="b">
        <v>1</v>
      </c>
      <c r="N25" t="s">
        <v>8293</v>
      </c>
      <c r="O25" s="15">
        <v>800</v>
      </c>
      <c r="P25">
        <v>188.51</v>
      </c>
      <c r="Q25" s="17" t="s">
        <v>8317</v>
      </c>
      <c r="R25" t="s">
        <v>8347</v>
      </c>
      <c r="S25" s="11">
        <v>42473.604270833333</v>
      </c>
      <c r="T25" s="11">
        <v>42527.709722222222</v>
      </c>
    </row>
    <row r="26" spans="1:20" ht="240" x14ac:dyDescent="0.25">
      <c r="A26">
        <v>1950</v>
      </c>
      <c r="B26" s="9" t="s">
        <v>1951</v>
      </c>
      <c r="C26" s="3" t="s">
        <v>6060</v>
      </c>
      <c r="D26" s="5">
        <v>48000</v>
      </c>
      <c r="E26" s="7">
        <v>96248.960000000006</v>
      </c>
      <c r="F26" t="s">
        <v>8218</v>
      </c>
      <c r="G26" t="s">
        <v>8223</v>
      </c>
      <c r="H26" t="s">
        <v>8245</v>
      </c>
      <c r="I26">
        <v>1303446073</v>
      </c>
      <c r="J26">
        <v>1300767673</v>
      </c>
      <c r="K26" t="b">
        <v>1</v>
      </c>
      <c r="L26">
        <v>1876</v>
      </c>
      <c r="M26" t="b">
        <v>1</v>
      </c>
      <c r="N26" t="s">
        <v>8293</v>
      </c>
      <c r="O26" s="15">
        <v>201</v>
      </c>
      <c r="P26">
        <v>51.31</v>
      </c>
      <c r="Q26" s="17" t="s">
        <v>8317</v>
      </c>
      <c r="R26" t="s">
        <v>8347</v>
      </c>
      <c r="S26" s="11">
        <v>40624.181400462963</v>
      </c>
      <c r="T26" s="11">
        <v>40655.181400462963</v>
      </c>
    </row>
    <row r="27" spans="1:20" ht="300" x14ac:dyDescent="0.25">
      <c r="A27">
        <v>1951</v>
      </c>
      <c r="B27" s="9" t="s">
        <v>1952</v>
      </c>
      <c r="C27" s="3" t="s">
        <v>6061</v>
      </c>
      <c r="D27" s="5">
        <v>50000</v>
      </c>
      <c r="E27" s="7">
        <v>106222</v>
      </c>
      <c r="F27" t="s">
        <v>8218</v>
      </c>
      <c r="G27" t="s">
        <v>8223</v>
      </c>
      <c r="H27" t="s">
        <v>8245</v>
      </c>
      <c r="I27">
        <v>1478516737</v>
      </c>
      <c r="J27">
        <v>1475921137</v>
      </c>
      <c r="K27" t="b">
        <v>1</v>
      </c>
      <c r="L27">
        <v>834</v>
      </c>
      <c r="M27" t="b">
        <v>1</v>
      </c>
      <c r="N27" t="s">
        <v>8293</v>
      </c>
      <c r="O27" s="15">
        <v>212</v>
      </c>
      <c r="P27">
        <v>127.36</v>
      </c>
      <c r="Q27" s="17" t="s">
        <v>8317</v>
      </c>
      <c r="R27" t="s">
        <v>8347</v>
      </c>
      <c r="S27" s="11">
        <v>42651.420567129629</v>
      </c>
      <c r="T27" s="11">
        <v>42681.462233796294</v>
      </c>
    </row>
    <row r="28" spans="1:20" ht="225" x14ac:dyDescent="0.25">
      <c r="A28">
        <v>1953</v>
      </c>
      <c r="B28" s="9" t="s">
        <v>1954</v>
      </c>
      <c r="C28" s="3" t="s">
        <v>6063</v>
      </c>
      <c r="D28" s="5">
        <v>15000</v>
      </c>
      <c r="E28" s="7">
        <v>33892</v>
      </c>
      <c r="F28" t="s">
        <v>8218</v>
      </c>
      <c r="G28" t="s">
        <v>8223</v>
      </c>
      <c r="H28" t="s">
        <v>8245</v>
      </c>
      <c r="I28">
        <v>1330657200</v>
      </c>
      <c r="J28">
        <v>1328158065</v>
      </c>
      <c r="K28" t="b">
        <v>1</v>
      </c>
      <c r="L28">
        <v>147</v>
      </c>
      <c r="M28" t="b">
        <v>1</v>
      </c>
      <c r="N28" t="s">
        <v>8293</v>
      </c>
      <c r="O28" s="15">
        <v>226</v>
      </c>
      <c r="P28">
        <v>230.56</v>
      </c>
      <c r="Q28" s="17" t="s">
        <v>8317</v>
      </c>
      <c r="R28" t="s">
        <v>8347</v>
      </c>
      <c r="S28" s="11">
        <v>40941.199826388889</v>
      </c>
      <c r="T28" s="11">
        <v>40970.125</v>
      </c>
    </row>
    <row r="29" spans="1:20" ht="120" x14ac:dyDescent="0.25">
      <c r="A29">
        <v>1954</v>
      </c>
      <c r="B29" s="9" t="s">
        <v>1955</v>
      </c>
      <c r="C29" s="3" t="s">
        <v>6064</v>
      </c>
      <c r="D29" s="5">
        <v>50000</v>
      </c>
      <c r="E29" s="7">
        <v>349474</v>
      </c>
      <c r="F29" t="s">
        <v>8218</v>
      </c>
      <c r="G29" t="s">
        <v>8223</v>
      </c>
      <c r="H29" t="s">
        <v>8245</v>
      </c>
      <c r="I29">
        <v>1457758800</v>
      </c>
      <c r="J29">
        <v>1453730176</v>
      </c>
      <c r="K29" t="b">
        <v>1</v>
      </c>
      <c r="L29">
        <v>415</v>
      </c>
      <c r="M29" t="b">
        <v>1</v>
      </c>
      <c r="N29" t="s">
        <v>8293</v>
      </c>
      <c r="O29" s="15">
        <v>699</v>
      </c>
      <c r="P29">
        <v>842.11</v>
      </c>
      <c r="Q29" s="17" t="s">
        <v>8317</v>
      </c>
      <c r="R29" t="s">
        <v>8347</v>
      </c>
      <c r="S29" s="11">
        <v>42394.580740740741</v>
      </c>
      <c r="T29" s="11">
        <v>42441.208333333328</v>
      </c>
    </row>
    <row r="30" spans="1:20" ht="300" x14ac:dyDescent="0.25">
      <c r="A30">
        <v>1955</v>
      </c>
      <c r="B30" s="9" t="s">
        <v>1956</v>
      </c>
      <c r="C30" s="3" t="s">
        <v>6065</v>
      </c>
      <c r="D30" s="5">
        <v>42000</v>
      </c>
      <c r="E30" s="7">
        <v>167410.01999999999</v>
      </c>
      <c r="F30" t="s">
        <v>8218</v>
      </c>
      <c r="G30" t="s">
        <v>8223</v>
      </c>
      <c r="H30" t="s">
        <v>8245</v>
      </c>
      <c r="I30">
        <v>1337799600</v>
      </c>
      <c r="J30">
        <v>1334989881</v>
      </c>
      <c r="K30" t="b">
        <v>1</v>
      </c>
      <c r="L30">
        <v>290</v>
      </c>
      <c r="M30" t="b">
        <v>1</v>
      </c>
      <c r="N30" t="s">
        <v>8293</v>
      </c>
      <c r="O30" s="15">
        <v>399</v>
      </c>
      <c r="P30">
        <v>577.28</v>
      </c>
      <c r="Q30" s="17" t="s">
        <v>8317</v>
      </c>
      <c r="R30" t="s">
        <v>8347</v>
      </c>
      <c r="S30" s="11">
        <v>41020.271770833337</v>
      </c>
      <c r="T30" s="11">
        <v>41052.791666666664</v>
      </c>
    </row>
    <row r="31" spans="1:20" ht="300" x14ac:dyDescent="0.25">
      <c r="A31">
        <v>1956</v>
      </c>
      <c r="B31" s="9" t="s">
        <v>1957</v>
      </c>
      <c r="C31" s="3" t="s">
        <v>6066</v>
      </c>
      <c r="D31" s="5">
        <v>60000</v>
      </c>
      <c r="E31" s="7">
        <v>176420</v>
      </c>
      <c r="F31" t="s">
        <v>8218</v>
      </c>
      <c r="G31" t="s">
        <v>8223</v>
      </c>
      <c r="H31" t="s">
        <v>8245</v>
      </c>
      <c r="I31">
        <v>1429391405</v>
      </c>
      <c r="J31">
        <v>1425507005</v>
      </c>
      <c r="K31" t="b">
        <v>1</v>
      </c>
      <c r="L31">
        <v>365</v>
      </c>
      <c r="M31" t="b">
        <v>1</v>
      </c>
      <c r="N31" t="s">
        <v>8293</v>
      </c>
      <c r="O31" s="15">
        <v>294</v>
      </c>
      <c r="P31">
        <v>483.34</v>
      </c>
      <c r="Q31" s="17" t="s">
        <v>8317</v>
      </c>
      <c r="R31" t="s">
        <v>8347</v>
      </c>
      <c r="S31" s="11">
        <v>42067.923668981486</v>
      </c>
      <c r="T31" s="11">
        <v>42112.882002314815</v>
      </c>
    </row>
    <row r="32" spans="1:20" ht="150" x14ac:dyDescent="0.25">
      <c r="A32">
        <v>1957</v>
      </c>
      <c r="B32" s="9" t="s">
        <v>1958</v>
      </c>
      <c r="C32" s="3" t="s">
        <v>6067</v>
      </c>
      <c r="D32" s="5">
        <v>30000</v>
      </c>
      <c r="E32" s="7">
        <v>50251.41</v>
      </c>
      <c r="F32" t="s">
        <v>8218</v>
      </c>
      <c r="G32" t="s">
        <v>8223</v>
      </c>
      <c r="H32" t="s">
        <v>8245</v>
      </c>
      <c r="I32">
        <v>1351304513</v>
      </c>
      <c r="J32">
        <v>1348712513</v>
      </c>
      <c r="K32" t="b">
        <v>1</v>
      </c>
      <c r="L32">
        <v>660</v>
      </c>
      <c r="M32" t="b">
        <v>1</v>
      </c>
      <c r="N32" t="s">
        <v>8293</v>
      </c>
      <c r="O32" s="15">
        <v>168</v>
      </c>
      <c r="P32">
        <v>76.14</v>
      </c>
      <c r="Q32" s="17" t="s">
        <v>8317</v>
      </c>
      <c r="R32" t="s">
        <v>8347</v>
      </c>
      <c r="S32" s="11">
        <v>41179.098530092589</v>
      </c>
      <c r="T32" s="11">
        <v>41209.098530092589</v>
      </c>
    </row>
    <row r="33" spans="1:20" ht="285" x14ac:dyDescent="0.25">
      <c r="A33">
        <v>1958</v>
      </c>
      <c r="B33" s="9" t="s">
        <v>1959</v>
      </c>
      <c r="C33" s="3" t="s">
        <v>6068</v>
      </c>
      <c r="D33" s="5">
        <v>7000</v>
      </c>
      <c r="E33" s="7">
        <v>100490.02</v>
      </c>
      <c r="F33" t="s">
        <v>8218</v>
      </c>
      <c r="G33" t="s">
        <v>8223</v>
      </c>
      <c r="H33" t="s">
        <v>8245</v>
      </c>
      <c r="I33">
        <v>1364078561</v>
      </c>
      <c r="J33">
        <v>1361490161</v>
      </c>
      <c r="K33" t="b">
        <v>1</v>
      </c>
      <c r="L33">
        <v>1356</v>
      </c>
      <c r="M33" t="b">
        <v>1</v>
      </c>
      <c r="N33" t="s">
        <v>8293</v>
      </c>
      <c r="O33" s="15">
        <v>1436</v>
      </c>
      <c r="P33">
        <v>74.11</v>
      </c>
      <c r="Q33" s="17" t="s">
        <v>8317</v>
      </c>
      <c r="R33" t="s">
        <v>8347</v>
      </c>
      <c r="S33" s="11">
        <v>41326.987974537034</v>
      </c>
      <c r="T33" s="11">
        <v>41356.94630787037</v>
      </c>
    </row>
    <row r="34" spans="1:20" ht="300" x14ac:dyDescent="0.25">
      <c r="A34">
        <v>1959</v>
      </c>
      <c r="B34" s="9" t="s">
        <v>1960</v>
      </c>
      <c r="C34" s="3" t="s">
        <v>6069</v>
      </c>
      <c r="D34" s="5">
        <v>10000</v>
      </c>
      <c r="E34" s="7">
        <v>15673.44</v>
      </c>
      <c r="F34" t="s">
        <v>8218</v>
      </c>
      <c r="G34" t="s">
        <v>8223</v>
      </c>
      <c r="H34" t="s">
        <v>8245</v>
      </c>
      <c r="I34">
        <v>1412121600</v>
      </c>
      <c r="J34">
        <v>1408565860</v>
      </c>
      <c r="K34" t="b">
        <v>1</v>
      </c>
      <c r="L34">
        <v>424</v>
      </c>
      <c r="M34" t="b">
        <v>1</v>
      </c>
      <c r="N34" t="s">
        <v>8293</v>
      </c>
      <c r="O34" s="15">
        <v>157</v>
      </c>
      <c r="P34">
        <v>36.97</v>
      </c>
      <c r="Q34" s="17" t="s">
        <v>8317</v>
      </c>
      <c r="R34" t="s">
        <v>8347</v>
      </c>
      <c r="S34" s="11">
        <v>41871.845601851855</v>
      </c>
      <c r="T34" s="11">
        <v>41913</v>
      </c>
    </row>
    <row r="35" spans="1:20" ht="240" x14ac:dyDescent="0.25">
      <c r="A35">
        <v>1961</v>
      </c>
      <c r="B35" s="9" t="s">
        <v>1962</v>
      </c>
      <c r="C35" s="3" t="s">
        <v>6071</v>
      </c>
      <c r="D35" s="5">
        <v>10000</v>
      </c>
      <c r="E35" s="7">
        <v>110538.12</v>
      </c>
      <c r="F35" t="s">
        <v>8218</v>
      </c>
      <c r="G35" t="s">
        <v>8223</v>
      </c>
      <c r="H35" t="s">
        <v>8245</v>
      </c>
      <c r="I35">
        <v>1349495940</v>
      </c>
      <c r="J35">
        <v>1346042417</v>
      </c>
      <c r="K35" t="b">
        <v>1</v>
      </c>
      <c r="L35">
        <v>1633</v>
      </c>
      <c r="M35" t="b">
        <v>1</v>
      </c>
      <c r="N35" t="s">
        <v>8293</v>
      </c>
      <c r="O35" s="15">
        <v>1105</v>
      </c>
      <c r="P35">
        <v>67.69</v>
      </c>
      <c r="Q35" s="17" t="s">
        <v>8317</v>
      </c>
      <c r="R35" t="s">
        <v>8347</v>
      </c>
      <c r="S35" s="11">
        <v>41148.194641203707</v>
      </c>
      <c r="T35" s="11">
        <v>41188.165972222225</v>
      </c>
    </row>
    <row r="36" spans="1:20" ht="300" x14ac:dyDescent="0.25">
      <c r="A36">
        <v>1962</v>
      </c>
      <c r="B36" s="9" t="s">
        <v>1963</v>
      </c>
      <c r="C36" s="3" t="s">
        <v>6072</v>
      </c>
      <c r="D36" s="5">
        <v>10000</v>
      </c>
      <c r="E36" s="7">
        <v>19292.5</v>
      </c>
      <c r="F36" t="s">
        <v>8218</v>
      </c>
      <c r="G36" t="s">
        <v>8223</v>
      </c>
      <c r="H36" t="s">
        <v>8245</v>
      </c>
      <c r="I36">
        <v>1400006636</v>
      </c>
      <c r="J36">
        <v>1397414636</v>
      </c>
      <c r="K36" t="b">
        <v>1</v>
      </c>
      <c r="L36">
        <v>306</v>
      </c>
      <c r="M36" t="b">
        <v>1</v>
      </c>
      <c r="N36" t="s">
        <v>8293</v>
      </c>
      <c r="O36" s="15">
        <v>193</v>
      </c>
      <c r="P36">
        <v>63.05</v>
      </c>
      <c r="Q36" s="17" t="s">
        <v>8317</v>
      </c>
      <c r="R36" t="s">
        <v>8347</v>
      </c>
      <c r="S36" s="11">
        <v>41742.780509259261</v>
      </c>
      <c r="T36" s="11">
        <v>41772.780509259261</v>
      </c>
    </row>
    <row r="37" spans="1:20" ht="255" x14ac:dyDescent="0.25">
      <c r="A37">
        <v>1965</v>
      </c>
      <c r="B37" s="9" t="s">
        <v>1966</v>
      </c>
      <c r="C37" s="3" t="s">
        <v>6075</v>
      </c>
      <c r="D37" s="5">
        <v>5000</v>
      </c>
      <c r="E37" s="7">
        <v>13114</v>
      </c>
      <c r="F37" t="s">
        <v>8218</v>
      </c>
      <c r="G37" t="s">
        <v>8223</v>
      </c>
      <c r="H37" t="s">
        <v>8245</v>
      </c>
      <c r="I37">
        <v>1326330000</v>
      </c>
      <c r="J37">
        <v>1324433310</v>
      </c>
      <c r="K37" t="b">
        <v>1</v>
      </c>
      <c r="L37">
        <v>103</v>
      </c>
      <c r="M37" t="b">
        <v>1</v>
      </c>
      <c r="N37" t="s">
        <v>8293</v>
      </c>
      <c r="O37" s="15">
        <v>262</v>
      </c>
      <c r="P37">
        <v>127.32</v>
      </c>
      <c r="Q37" s="17" t="s">
        <v>8317</v>
      </c>
      <c r="R37" t="s">
        <v>8347</v>
      </c>
      <c r="S37" s="11">
        <v>40898.089236111111</v>
      </c>
      <c r="T37" s="11">
        <v>40920.041666666664</v>
      </c>
    </row>
    <row r="38" spans="1:20" ht="270" x14ac:dyDescent="0.25">
      <c r="A38">
        <v>1966</v>
      </c>
      <c r="B38" s="9" t="s">
        <v>1967</v>
      </c>
      <c r="C38" s="3" t="s">
        <v>6076</v>
      </c>
      <c r="D38" s="5">
        <v>100000</v>
      </c>
      <c r="E38" s="7">
        <v>206743.09</v>
      </c>
      <c r="F38" t="s">
        <v>8218</v>
      </c>
      <c r="G38" t="s">
        <v>8223</v>
      </c>
      <c r="H38" t="s">
        <v>8245</v>
      </c>
      <c r="I38">
        <v>1408021098</v>
      </c>
      <c r="J38">
        <v>1405429098</v>
      </c>
      <c r="K38" t="b">
        <v>1</v>
      </c>
      <c r="L38">
        <v>1513</v>
      </c>
      <c r="M38" t="b">
        <v>1</v>
      </c>
      <c r="N38" t="s">
        <v>8293</v>
      </c>
      <c r="O38" s="15">
        <v>207</v>
      </c>
      <c r="P38">
        <v>136.63999999999999</v>
      </c>
      <c r="Q38" s="17" t="s">
        <v>8317</v>
      </c>
      <c r="R38" t="s">
        <v>8347</v>
      </c>
      <c r="S38" s="11">
        <v>41835.540486111109</v>
      </c>
      <c r="T38" s="11">
        <v>41865.540486111109</v>
      </c>
    </row>
    <row r="39" spans="1:20" ht="270" x14ac:dyDescent="0.25">
      <c r="A39">
        <v>1967</v>
      </c>
      <c r="B39" s="9" t="s">
        <v>1968</v>
      </c>
      <c r="C39" s="3" t="s">
        <v>6077</v>
      </c>
      <c r="D39" s="5">
        <v>20000</v>
      </c>
      <c r="E39" s="7">
        <v>74026</v>
      </c>
      <c r="F39" t="s">
        <v>8218</v>
      </c>
      <c r="G39" t="s">
        <v>8223</v>
      </c>
      <c r="H39" t="s">
        <v>8245</v>
      </c>
      <c r="I39">
        <v>1398959729</v>
      </c>
      <c r="J39">
        <v>1396367729</v>
      </c>
      <c r="K39" t="b">
        <v>1</v>
      </c>
      <c r="L39">
        <v>405</v>
      </c>
      <c r="M39" t="b">
        <v>1</v>
      </c>
      <c r="N39" t="s">
        <v>8293</v>
      </c>
      <c r="O39" s="15">
        <v>370</v>
      </c>
      <c r="P39">
        <v>182.78</v>
      </c>
      <c r="Q39" s="17" t="s">
        <v>8317</v>
      </c>
      <c r="R39" t="s">
        <v>8347</v>
      </c>
      <c r="S39" s="11">
        <v>41730.663530092592</v>
      </c>
      <c r="T39" s="11">
        <v>41760.663530092592</v>
      </c>
    </row>
    <row r="40" spans="1:20" ht="165" x14ac:dyDescent="0.25">
      <c r="A40">
        <v>1968</v>
      </c>
      <c r="B40" s="9" t="s">
        <v>1969</v>
      </c>
      <c r="C40" s="3" t="s">
        <v>6078</v>
      </c>
      <c r="D40" s="5">
        <v>50000</v>
      </c>
      <c r="E40" s="7">
        <v>142483</v>
      </c>
      <c r="F40" t="s">
        <v>8218</v>
      </c>
      <c r="G40" t="s">
        <v>8223</v>
      </c>
      <c r="H40" t="s">
        <v>8245</v>
      </c>
      <c r="I40">
        <v>1480777515</v>
      </c>
      <c r="J40">
        <v>1478095515</v>
      </c>
      <c r="K40" t="b">
        <v>1</v>
      </c>
      <c r="L40">
        <v>510</v>
      </c>
      <c r="M40" t="b">
        <v>1</v>
      </c>
      <c r="N40" t="s">
        <v>8293</v>
      </c>
      <c r="O40" s="15">
        <v>285</v>
      </c>
      <c r="P40">
        <v>279.38</v>
      </c>
      <c r="Q40" s="17" t="s">
        <v>8317</v>
      </c>
      <c r="R40" t="s">
        <v>8347</v>
      </c>
      <c r="S40" s="11">
        <v>42676.586979166663</v>
      </c>
      <c r="T40" s="11">
        <v>42707.628645833334</v>
      </c>
    </row>
    <row r="41" spans="1:20" ht="210" x14ac:dyDescent="0.25">
      <c r="A41">
        <v>1970</v>
      </c>
      <c r="B41" s="9" t="s">
        <v>1971</v>
      </c>
      <c r="C41" s="3" t="s">
        <v>6080</v>
      </c>
      <c r="D41" s="5">
        <v>5000</v>
      </c>
      <c r="E41" s="7">
        <v>56590</v>
      </c>
      <c r="F41" t="s">
        <v>8218</v>
      </c>
      <c r="G41" t="s">
        <v>8223</v>
      </c>
      <c r="H41" t="s">
        <v>8245</v>
      </c>
      <c r="I41">
        <v>1366429101</v>
      </c>
      <c r="J41">
        <v>1361248701</v>
      </c>
      <c r="K41" t="b">
        <v>1</v>
      </c>
      <c r="L41">
        <v>701</v>
      </c>
      <c r="M41" t="b">
        <v>1</v>
      </c>
      <c r="N41" t="s">
        <v>8293</v>
      </c>
      <c r="O41" s="15">
        <v>1132</v>
      </c>
      <c r="P41">
        <v>80.73</v>
      </c>
      <c r="Q41" s="17" t="s">
        <v>8317</v>
      </c>
      <c r="R41" t="s">
        <v>8347</v>
      </c>
      <c r="S41" s="11">
        <v>41324.193298611113</v>
      </c>
      <c r="T41" s="11">
        <v>41384.151631944449</v>
      </c>
    </row>
    <row r="42" spans="1:20" ht="285" x14ac:dyDescent="0.25">
      <c r="A42">
        <v>1971</v>
      </c>
      <c r="B42" s="9" t="s">
        <v>1972</v>
      </c>
      <c r="C42" s="3" t="s">
        <v>6081</v>
      </c>
      <c r="D42" s="5">
        <v>400000</v>
      </c>
      <c r="E42" s="7">
        <v>1052110.8700000001</v>
      </c>
      <c r="F42" t="s">
        <v>8218</v>
      </c>
      <c r="G42" t="s">
        <v>8223</v>
      </c>
      <c r="H42" t="s">
        <v>8245</v>
      </c>
      <c r="I42">
        <v>1384488000</v>
      </c>
      <c r="J42">
        <v>1381752061</v>
      </c>
      <c r="K42" t="b">
        <v>1</v>
      </c>
      <c r="L42">
        <v>3863</v>
      </c>
      <c r="M42" t="b">
        <v>1</v>
      </c>
      <c r="N42" t="s">
        <v>8293</v>
      </c>
      <c r="O42" s="15">
        <v>263</v>
      </c>
      <c r="P42">
        <v>272.36</v>
      </c>
      <c r="Q42" s="17" t="s">
        <v>8317</v>
      </c>
      <c r="R42" t="s">
        <v>8347</v>
      </c>
      <c r="S42" s="11">
        <v>41561.500706018516</v>
      </c>
      <c r="T42" s="11">
        <v>41593.166666666664</v>
      </c>
    </row>
    <row r="43" spans="1:20" ht="270" x14ac:dyDescent="0.25">
      <c r="A43">
        <v>1972</v>
      </c>
      <c r="B43" s="9" t="s">
        <v>1973</v>
      </c>
      <c r="C43" s="3" t="s">
        <v>6082</v>
      </c>
      <c r="D43" s="5">
        <v>2500</v>
      </c>
      <c r="E43" s="7">
        <v>16862</v>
      </c>
      <c r="F43" t="s">
        <v>8218</v>
      </c>
      <c r="G43" t="s">
        <v>8223</v>
      </c>
      <c r="H43" t="s">
        <v>8245</v>
      </c>
      <c r="I43">
        <v>1353201444</v>
      </c>
      <c r="J43">
        <v>1350605844</v>
      </c>
      <c r="K43" t="b">
        <v>1</v>
      </c>
      <c r="L43">
        <v>238</v>
      </c>
      <c r="M43" t="b">
        <v>1</v>
      </c>
      <c r="N43" t="s">
        <v>8293</v>
      </c>
      <c r="O43" s="15">
        <v>674</v>
      </c>
      <c r="P43">
        <v>70.849999999999994</v>
      </c>
      <c r="Q43" s="17" t="s">
        <v>8317</v>
      </c>
      <c r="R43" t="s">
        <v>8347</v>
      </c>
      <c r="S43" s="11">
        <v>41201.012083333335</v>
      </c>
      <c r="T43" s="11">
        <v>41231.053749999999</v>
      </c>
    </row>
    <row r="44" spans="1:20" ht="270" x14ac:dyDescent="0.25">
      <c r="A44">
        <v>1973</v>
      </c>
      <c r="B44" s="9" t="s">
        <v>1974</v>
      </c>
      <c r="C44" s="3" t="s">
        <v>6083</v>
      </c>
      <c r="D44" s="5">
        <v>198000</v>
      </c>
      <c r="E44" s="7">
        <v>508525.01</v>
      </c>
      <c r="F44" t="s">
        <v>8218</v>
      </c>
      <c r="G44" t="s">
        <v>8223</v>
      </c>
      <c r="H44" t="s">
        <v>8245</v>
      </c>
      <c r="I44">
        <v>1470466800</v>
      </c>
      <c r="J44">
        <v>1467134464</v>
      </c>
      <c r="K44" t="b">
        <v>1</v>
      </c>
      <c r="L44">
        <v>2051</v>
      </c>
      <c r="M44" t="b">
        <v>1</v>
      </c>
      <c r="N44" t="s">
        <v>8293</v>
      </c>
      <c r="O44" s="15">
        <v>257</v>
      </c>
      <c r="P44">
        <v>247.94</v>
      </c>
      <c r="Q44" s="17" t="s">
        <v>8317</v>
      </c>
      <c r="R44" t="s">
        <v>8347</v>
      </c>
      <c r="S44" s="11">
        <v>42549.722962962958</v>
      </c>
      <c r="T44" s="11">
        <v>42588.291666666672</v>
      </c>
    </row>
    <row r="45" spans="1:20" ht="180" x14ac:dyDescent="0.25">
      <c r="A45">
        <v>1975</v>
      </c>
      <c r="B45" s="9" t="s">
        <v>1976</v>
      </c>
      <c r="C45" s="3" t="s">
        <v>6085</v>
      </c>
      <c r="D45" s="5">
        <v>16000</v>
      </c>
      <c r="E45" s="7">
        <v>33393.339999999997</v>
      </c>
      <c r="F45" t="s">
        <v>8218</v>
      </c>
      <c r="G45" t="s">
        <v>8223</v>
      </c>
      <c r="H45" t="s">
        <v>8245</v>
      </c>
      <c r="I45">
        <v>1362938851</v>
      </c>
      <c r="J45">
        <v>1360346851</v>
      </c>
      <c r="K45" t="b">
        <v>1</v>
      </c>
      <c r="L45">
        <v>253</v>
      </c>
      <c r="M45" t="b">
        <v>1</v>
      </c>
      <c r="N45" t="s">
        <v>8293</v>
      </c>
      <c r="O45" s="15">
        <v>209</v>
      </c>
      <c r="P45">
        <v>131.99</v>
      </c>
      <c r="Q45" s="17" t="s">
        <v>8317</v>
      </c>
      <c r="R45" t="s">
        <v>8347</v>
      </c>
      <c r="S45" s="11">
        <v>41313.755219907405</v>
      </c>
      <c r="T45" s="11">
        <v>41343.755219907405</v>
      </c>
    </row>
    <row r="46" spans="1:20" ht="240" x14ac:dyDescent="0.25">
      <c r="A46">
        <v>1977</v>
      </c>
      <c r="B46" s="9" t="s">
        <v>1978</v>
      </c>
      <c r="C46" s="3" t="s">
        <v>6087</v>
      </c>
      <c r="D46" s="5">
        <v>50000</v>
      </c>
      <c r="E46" s="7">
        <v>201165</v>
      </c>
      <c r="F46" t="s">
        <v>8218</v>
      </c>
      <c r="G46" t="s">
        <v>8223</v>
      </c>
      <c r="H46" t="s">
        <v>8245</v>
      </c>
      <c r="I46">
        <v>1450511940</v>
      </c>
      <c r="J46">
        <v>1446527540</v>
      </c>
      <c r="K46" t="b">
        <v>1</v>
      </c>
      <c r="L46">
        <v>821</v>
      </c>
      <c r="M46" t="b">
        <v>1</v>
      </c>
      <c r="N46" t="s">
        <v>8293</v>
      </c>
      <c r="O46" s="15">
        <v>402</v>
      </c>
      <c r="P46">
        <v>245.02</v>
      </c>
      <c r="Q46" s="17" t="s">
        <v>8317</v>
      </c>
      <c r="R46" t="s">
        <v>8347</v>
      </c>
      <c r="S46" s="11">
        <v>42311.216898148152</v>
      </c>
      <c r="T46" s="11">
        <v>42357.332638888889</v>
      </c>
    </row>
    <row r="47" spans="1:20" ht="285" x14ac:dyDescent="0.25">
      <c r="A47">
        <v>1978</v>
      </c>
      <c r="B47" s="9" t="s">
        <v>1979</v>
      </c>
      <c r="C47" s="3" t="s">
        <v>6088</v>
      </c>
      <c r="D47" s="5">
        <v>50000</v>
      </c>
      <c r="E47" s="7">
        <v>513422.57</v>
      </c>
      <c r="F47" t="s">
        <v>8218</v>
      </c>
      <c r="G47" t="s">
        <v>8223</v>
      </c>
      <c r="H47" t="s">
        <v>8245</v>
      </c>
      <c r="I47">
        <v>1339484400</v>
      </c>
      <c r="J47">
        <v>1336627492</v>
      </c>
      <c r="K47" t="b">
        <v>1</v>
      </c>
      <c r="L47">
        <v>388</v>
      </c>
      <c r="M47" t="b">
        <v>1</v>
      </c>
      <c r="N47" t="s">
        <v>8293</v>
      </c>
      <c r="O47" s="15">
        <v>1027</v>
      </c>
      <c r="P47">
        <v>1323.25</v>
      </c>
      <c r="Q47" s="17" t="s">
        <v>8317</v>
      </c>
      <c r="R47" t="s">
        <v>8347</v>
      </c>
      <c r="S47" s="11">
        <v>41039.225601851853</v>
      </c>
      <c r="T47" s="11">
        <v>41072.291666666664</v>
      </c>
    </row>
    <row r="48" spans="1:20" ht="195" x14ac:dyDescent="0.25">
      <c r="A48">
        <v>1979</v>
      </c>
      <c r="B48" s="9" t="s">
        <v>1980</v>
      </c>
      <c r="C48" s="3" t="s">
        <v>6089</v>
      </c>
      <c r="D48" s="5">
        <v>200000</v>
      </c>
      <c r="E48" s="7">
        <v>229802.31</v>
      </c>
      <c r="F48" t="s">
        <v>8218</v>
      </c>
      <c r="G48" t="s">
        <v>8223</v>
      </c>
      <c r="H48" t="s">
        <v>8245</v>
      </c>
      <c r="I48">
        <v>1447909140</v>
      </c>
      <c r="J48">
        <v>1444734146</v>
      </c>
      <c r="K48" t="b">
        <v>1</v>
      </c>
      <c r="L48">
        <v>813</v>
      </c>
      <c r="M48" t="b">
        <v>1</v>
      </c>
      <c r="N48" t="s">
        <v>8293</v>
      </c>
      <c r="O48" s="15">
        <v>115</v>
      </c>
      <c r="P48">
        <v>282.66000000000003</v>
      </c>
      <c r="Q48" s="17" t="s">
        <v>8317</v>
      </c>
      <c r="R48" t="s">
        <v>8347</v>
      </c>
      <c r="S48" s="11">
        <v>42290.460023148145</v>
      </c>
      <c r="T48" s="11">
        <v>42327.207638888889</v>
      </c>
    </row>
    <row r="49" spans="1:20" ht="225" x14ac:dyDescent="0.25">
      <c r="A49">
        <v>2002</v>
      </c>
      <c r="B49" s="9" t="s">
        <v>2003</v>
      </c>
      <c r="C49" s="3" t="s">
        <v>6112</v>
      </c>
      <c r="D49" s="5">
        <v>50000</v>
      </c>
      <c r="E49" s="7">
        <v>108397.11</v>
      </c>
      <c r="F49" t="s">
        <v>8218</v>
      </c>
      <c r="G49" t="s">
        <v>8223</v>
      </c>
      <c r="H49" t="s">
        <v>8245</v>
      </c>
      <c r="I49">
        <v>1485191143</v>
      </c>
      <c r="J49">
        <v>1482599143</v>
      </c>
      <c r="K49" t="b">
        <v>1</v>
      </c>
      <c r="L49">
        <v>1375</v>
      </c>
      <c r="M49" t="b">
        <v>1</v>
      </c>
      <c r="N49" t="s">
        <v>8293</v>
      </c>
      <c r="O49" s="15">
        <v>217</v>
      </c>
      <c r="P49">
        <v>78.83</v>
      </c>
      <c r="Q49" s="17" t="s">
        <v>8317</v>
      </c>
      <c r="R49" t="s">
        <v>8347</v>
      </c>
      <c r="S49" s="11">
        <v>42728.71230324074</v>
      </c>
      <c r="T49" s="11">
        <v>42758.71230324074</v>
      </c>
    </row>
    <row r="50" spans="1:20" ht="315" x14ac:dyDescent="0.25">
      <c r="A50">
        <v>2003</v>
      </c>
      <c r="B50" s="9" t="s">
        <v>2004</v>
      </c>
      <c r="C50" s="3" t="s">
        <v>6113</v>
      </c>
      <c r="D50" s="5">
        <v>500</v>
      </c>
      <c r="E50" s="7">
        <v>1560</v>
      </c>
      <c r="F50" t="s">
        <v>8218</v>
      </c>
      <c r="G50" t="s">
        <v>8223</v>
      </c>
      <c r="H50" t="s">
        <v>8245</v>
      </c>
      <c r="I50">
        <v>1278111600</v>
      </c>
      <c r="J50">
        <v>1276830052</v>
      </c>
      <c r="K50" t="b">
        <v>1</v>
      </c>
      <c r="L50">
        <v>17</v>
      </c>
      <c r="M50" t="b">
        <v>1</v>
      </c>
      <c r="N50" t="s">
        <v>8293</v>
      </c>
      <c r="O50" s="15">
        <v>312</v>
      </c>
      <c r="P50">
        <v>91.76</v>
      </c>
      <c r="Q50" s="17" t="s">
        <v>8317</v>
      </c>
      <c r="R50" t="s">
        <v>8347</v>
      </c>
      <c r="S50" s="11">
        <v>40347.125601851854</v>
      </c>
      <c r="T50" s="11">
        <v>40361.958333333336</v>
      </c>
    </row>
    <row r="51" spans="1:20" ht="255" x14ac:dyDescent="0.25">
      <c r="A51">
        <v>2004</v>
      </c>
      <c r="B51" s="9" t="s">
        <v>2005</v>
      </c>
      <c r="C51" s="3" t="s">
        <v>6114</v>
      </c>
      <c r="D51" s="5">
        <v>50000</v>
      </c>
      <c r="E51" s="7">
        <v>117210.24000000001</v>
      </c>
      <c r="F51" t="s">
        <v>8218</v>
      </c>
      <c r="G51" t="s">
        <v>8223</v>
      </c>
      <c r="H51" t="s">
        <v>8245</v>
      </c>
      <c r="I51">
        <v>1405002663</v>
      </c>
      <c r="J51">
        <v>1402410663</v>
      </c>
      <c r="K51" t="b">
        <v>1</v>
      </c>
      <c r="L51">
        <v>354</v>
      </c>
      <c r="M51" t="b">
        <v>1</v>
      </c>
      <c r="N51" t="s">
        <v>8293</v>
      </c>
      <c r="O51" s="15">
        <v>234</v>
      </c>
      <c r="P51">
        <v>331.1</v>
      </c>
      <c r="Q51" s="17" t="s">
        <v>8317</v>
      </c>
      <c r="R51" t="s">
        <v>8347</v>
      </c>
      <c r="S51" s="11">
        <v>41800.604895833334</v>
      </c>
      <c r="T51" s="11">
        <v>41830.604895833334</v>
      </c>
    </row>
    <row r="52" spans="1:20" ht="270" x14ac:dyDescent="0.25">
      <c r="A52">
        <v>2005</v>
      </c>
      <c r="B52" s="9" t="s">
        <v>2006</v>
      </c>
      <c r="C52" s="3" t="s">
        <v>6115</v>
      </c>
      <c r="D52" s="5">
        <v>30000</v>
      </c>
      <c r="E52" s="7">
        <v>37104.03</v>
      </c>
      <c r="F52" t="s">
        <v>8218</v>
      </c>
      <c r="G52" t="s">
        <v>8223</v>
      </c>
      <c r="H52" t="s">
        <v>8245</v>
      </c>
      <c r="I52">
        <v>1381895940</v>
      </c>
      <c r="J52">
        <v>1379532618</v>
      </c>
      <c r="K52" t="b">
        <v>1</v>
      </c>
      <c r="L52">
        <v>191</v>
      </c>
      <c r="M52" t="b">
        <v>1</v>
      </c>
      <c r="N52" t="s">
        <v>8293</v>
      </c>
      <c r="O52" s="15">
        <v>124</v>
      </c>
      <c r="P52">
        <v>194.26</v>
      </c>
      <c r="Q52" s="17" t="s">
        <v>8317</v>
      </c>
      <c r="R52" t="s">
        <v>8347</v>
      </c>
      <c r="S52" s="11">
        <v>41535.812708333331</v>
      </c>
      <c r="T52" s="11">
        <v>41563.165972222225</v>
      </c>
    </row>
    <row r="53" spans="1:20" ht="270" x14ac:dyDescent="0.25">
      <c r="A53">
        <v>2006</v>
      </c>
      <c r="B53" s="9" t="s">
        <v>2007</v>
      </c>
      <c r="C53" s="3" t="s">
        <v>6116</v>
      </c>
      <c r="D53" s="5">
        <v>50000</v>
      </c>
      <c r="E53" s="7">
        <v>123920</v>
      </c>
      <c r="F53" t="s">
        <v>8218</v>
      </c>
      <c r="G53" t="s">
        <v>8223</v>
      </c>
      <c r="H53" t="s">
        <v>8245</v>
      </c>
      <c r="I53">
        <v>1417611645</v>
      </c>
      <c r="J53">
        <v>1414584045</v>
      </c>
      <c r="K53" t="b">
        <v>1</v>
      </c>
      <c r="L53">
        <v>303</v>
      </c>
      <c r="M53" t="b">
        <v>1</v>
      </c>
      <c r="N53" t="s">
        <v>8293</v>
      </c>
      <c r="O53" s="15">
        <v>248</v>
      </c>
      <c r="P53">
        <v>408.98</v>
      </c>
      <c r="Q53" s="17" t="s">
        <v>8317</v>
      </c>
      <c r="R53" t="s">
        <v>8347</v>
      </c>
      <c r="S53" s="11">
        <v>41941.500520833331</v>
      </c>
      <c r="T53" s="11">
        <v>41976.542187500003</v>
      </c>
    </row>
    <row r="54" spans="1:20" ht="330" x14ac:dyDescent="0.25">
      <c r="A54">
        <v>2007</v>
      </c>
      <c r="B54" s="9" t="s">
        <v>2008</v>
      </c>
      <c r="C54" s="3" t="s">
        <v>6117</v>
      </c>
      <c r="D54" s="5">
        <v>10000</v>
      </c>
      <c r="E54" s="7">
        <v>11570.92</v>
      </c>
      <c r="F54" t="s">
        <v>8218</v>
      </c>
      <c r="G54" t="s">
        <v>8223</v>
      </c>
      <c r="H54" t="s">
        <v>8245</v>
      </c>
      <c r="I54">
        <v>1282622400</v>
      </c>
      <c r="J54">
        <v>1276891586</v>
      </c>
      <c r="K54" t="b">
        <v>1</v>
      </c>
      <c r="L54">
        <v>137</v>
      </c>
      <c r="M54" t="b">
        <v>1</v>
      </c>
      <c r="N54" t="s">
        <v>8293</v>
      </c>
      <c r="O54" s="15">
        <v>116</v>
      </c>
      <c r="P54">
        <v>84.46</v>
      </c>
      <c r="Q54" s="17" t="s">
        <v>8317</v>
      </c>
      <c r="R54" t="s">
        <v>8347</v>
      </c>
      <c r="S54" s="11">
        <v>40347.837800925925</v>
      </c>
      <c r="T54" s="11">
        <v>40414.166666666664</v>
      </c>
    </row>
    <row r="55" spans="1:20" ht="270" x14ac:dyDescent="0.25">
      <c r="A55">
        <v>2008</v>
      </c>
      <c r="B55" s="9" t="s">
        <v>2009</v>
      </c>
      <c r="C55" s="3" t="s">
        <v>6118</v>
      </c>
      <c r="D55" s="5">
        <v>1570.79</v>
      </c>
      <c r="E55" s="7">
        <v>1839</v>
      </c>
      <c r="F55" t="s">
        <v>8218</v>
      </c>
      <c r="G55" t="s">
        <v>8223</v>
      </c>
      <c r="H55" t="s">
        <v>8245</v>
      </c>
      <c r="I55">
        <v>1316442622</v>
      </c>
      <c r="J55">
        <v>1312641022</v>
      </c>
      <c r="K55" t="b">
        <v>1</v>
      </c>
      <c r="L55">
        <v>41</v>
      </c>
      <c r="M55" t="b">
        <v>1</v>
      </c>
      <c r="N55" t="s">
        <v>8293</v>
      </c>
      <c r="O55" s="15">
        <v>117</v>
      </c>
      <c r="P55">
        <v>44.85</v>
      </c>
      <c r="Q55" s="17" t="s">
        <v>8317</v>
      </c>
      <c r="R55" t="s">
        <v>8347</v>
      </c>
      <c r="S55" s="11">
        <v>40761.604421296295</v>
      </c>
      <c r="T55" s="11">
        <v>40805.604421296295</v>
      </c>
    </row>
    <row r="56" spans="1:20" ht="150" x14ac:dyDescent="0.25">
      <c r="A56">
        <v>2010</v>
      </c>
      <c r="B56" s="9" t="s">
        <v>2011</v>
      </c>
      <c r="C56" s="3" t="s">
        <v>6120</v>
      </c>
      <c r="D56" s="5">
        <v>30000</v>
      </c>
      <c r="E56" s="7">
        <v>96015.9</v>
      </c>
      <c r="F56" t="s">
        <v>8218</v>
      </c>
      <c r="G56" t="s">
        <v>8223</v>
      </c>
      <c r="H56" t="s">
        <v>8245</v>
      </c>
      <c r="I56">
        <v>1471564491</v>
      </c>
      <c r="J56">
        <v>1468972491</v>
      </c>
      <c r="K56" t="b">
        <v>1</v>
      </c>
      <c r="L56">
        <v>1737</v>
      </c>
      <c r="M56" t="b">
        <v>1</v>
      </c>
      <c r="N56" t="s">
        <v>8293</v>
      </c>
      <c r="O56" s="15">
        <v>320</v>
      </c>
      <c r="P56">
        <v>55.28</v>
      </c>
      <c r="Q56" s="17" t="s">
        <v>8317</v>
      </c>
      <c r="R56" t="s">
        <v>8347</v>
      </c>
      <c r="S56" s="11">
        <v>42570.996423611112</v>
      </c>
      <c r="T56" s="11">
        <v>42600.996423611112</v>
      </c>
    </row>
    <row r="57" spans="1:20" ht="285" x14ac:dyDescent="0.25">
      <c r="A57">
        <v>2012</v>
      </c>
      <c r="B57" s="9" t="s">
        <v>2013</v>
      </c>
      <c r="C57" s="3" t="s">
        <v>6122</v>
      </c>
      <c r="D57" s="5">
        <v>5000</v>
      </c>
      <c r="E57" s="7">
        <v>11745</v>
      </c>
      <c r="F57" t="s">
        <v>8218</v>
      </c>
      <c r="G57" t="s">
        <v>8223</v>
      </c>
      <c r="H57" t="s">
        <v>8245</v>
      </c>
      <c r="I57">
        <v>1423165441</v>
      </c>
      <c r="J57">
        <v>1420573441</v>
      </c>
      <c r="K57" t="b">
        <v>1</v>
      </c>
      <c r="L57">
        <v>183</v>
      </c>
      <c r="M57" t="b">
        <v>1</v>
      </c>
      <c r="N57" t="s">
        <v>8293</v>
      </c>
      <c r="O57" s="15">
        <v>235</v>
      </c>
      <c r="P57">
        <v>64.180000000000007</v>
      </c>
      <c r="Q57" s="17" t="s">
        <v>8317</v>
      </c>
      <c r="R57" t="s">
        <v>8347</v>
      </c>
      <c r="S57" s="11">
        <v>42010.822233796294</v>
      </c>
      <c r="T57" s="11">
        <v>42040.822233796294</v>
      </c>
    </row>
    <row r="58" spans="1:20" ht="255" x14ac:dyDescent="0.25">
      <c r="A58">
        <v>2013</v>
      </c>
      <c r="B58" s="9" t="s">
        <v>2014</v>
      </c>
      <c r="C58" s="3" t="s">
        <v>6123</v>
      </c>
      <c r="D58" s="5">
        <v>160000</v>
      </c>
      <c r="E58" s="7">
        <v>791862</v>
      </c>
      <c r="F58" t="s">
        <v>8218</v>
      </c>
      <c r="G58" t="s">
        <v>8223</v>
      </c>
      <c r="H58" t="s">
        <v>8245</v>
      </c>
      <c r="I58">
        <v>1468019014</v>
      </c>
      <c r="J58">
        <v>1462835014</v>
      </c>
      <c r="K58" t="b">
        <v>1</v>
      </c>
      <c r="L58">
        <v>4562</v>
      </c>
      <c r="M58" t="b">
        <v>1</v>
      </c>
      <c r="N58" t="s">
        <v>8293</v>
      </c>
      <c r="O58" s="15">
        <v>495</v>
      </c>
      <c r="P58">
        <v>173.58</v>
      </c>
      <c r="Q58" s="17" t="s">
        <v>8317</v>
      </c>
      <c r="R58" t="s">
        <v>8347</v>
      </c>
      <c r="S58" s="11">
        <v>42499.960810185185</v>
      </c>
      <c r="T58" s="11">
        <v>42559.960810185185</v>
      </c>
    </row>
    <row r="59" spans="1:20" ht="240" x14ac:dyDescent="0.25">
      <c r="A59">
        <v>2014</v>
      </c>
      <c r="B59" s="9" t="s">
        <v>2015</v>
      </c>
      <c r="C59" s="3" t="s">
        <v>6124</v>
      </c>
      <c r="D59" s="5">
        <v>30000</v>
      </c>
      <c r="E59" s="7">
        <v>2344134.67</v>
      </c>
      <c r="F59" t="s">
        <v>8218</v>
      </c>
      <c r="G59" t="s">
        <v>8223</v>
      </c>
      <c r="H59" t="s">
        <v>8245</v>
      </c>
      <c r="I59">
        <v>1364184539</v>
      </c>
      <c r="J59">
        <v>1361250539</v>
      </c>
      <c r="K59" t="b">
        <v>1</v>
      </c>
      <c r="L59">
        <v>26457</v>
      </c>
      <c r="M59" t="b">
        <v>1</v>
      </c>
      <c r="N59" t="s">
        <v>8293</v>
      </c>
      <c r="O59" s="15">
        <v>7814</v>
      </c>
      <c r="P59">
        <v>88.6</v>
      </c>
      <c r="Q59" s="17" t="s">
        <v>8317</v>
      </c>
      <c r="R59" t="s">
        <v>8347</v>
      </c>
      <c r="S59" s="11">
        <v>41324.214571759258</v>
      </c>
      <c r="T59" s="11">
        <v>41358.172905092593</v>
      </c>
    </row>
    <row r="60" spans="1:20" ht="240" x14ac:dyDescent="0.25">
      <c r="A60">
        <v>2015</v>
      </c>
      <c r="B60" s="9" t="s">
        <v>2016</v>
      </c>
      <c r="C60" s="3" t="s">
        <v>6125</v>
      </c>
      <c r="D60" s="5">
        <v>7200</v>
      </c>
      <c r="E60" s="7">
        <v>8136.01</v>
      </c>
      <c r="F60" t="s">
        <v>8218</v>
      </c>
      <c r="G60" t="s">
        <v>8223</v>
      </c>
      <c r="H60" t="s">
        <v>8245</v>
      </c>
      <c r="I60">
        <v>1315602163</v>
      </c>
      <c r="J60">
        <v>1313010163</v>
      </c>
      <c r="K60" t="b">
        <v>1</v>
      </c>
      <c r="L60">
        <v>162</v>
      </c>
      <c r="M60" t="b">
        <v>1</v>
      </c>
      <c r="N60" t="s">
        <v>8293</v>
      </c>
      <c r="O60" s="15">
        <v>113</v>
      </c>
      <c r="P60">
        <v>50.22</v>
      </c>
      <c r="Q60" s="17" t="s">
        <v>8317</v>
      </c>
      <c r="R60" t="s">
        <v>8347</v>
      </c>
      <c r="S60" s="11">
        <v>40765.876886574071</v>
      </c>
      <c r="T60" s="11">
        <v>40795.876886574071</v>
      </c>
    </row>
    <row r="61" spans="1:20" ht="150" x14ac:dyDescent="0.25">
      <c r="A61">
        <v>2016</v>
      </c>
      <c r="B61" s="9" t="s">
        <v>2017</v>
      </c>
      <c r="C61" s="3" t="s">
        <v>6126</v>
      </c>
      <c r="D61" s="5">
        <v>10000</v>
      </c>
      <c r="E61" s="7">
        <v>92154.22</v>
      </c>
      <c r="F61" t="s">
        <v>8218</v>
      </c>
      <c r="G61" t="s">
        <v>8223</v>
      </c>
      <c r="H61" t="s">
        <v>8245</v>
      </c>
      <c r="I61">
        <v>1362863299</v>
      </c>
      <c r="J61">
        <v>1360271299</v>
      </c>
      <c r="K61" t="b">
        <v>1</v>
      </c>
      <c r="L61">
        <v>479</v>
      </c>
      <c r="M61" t="b">
        <v>1</v>
      </c>
      <c r="N61" t="s">
        <v>8293</v>
      </c>
      <c r="O61" s="15">
        <v>922</v>
      </c>
      <c r="P61">
        <v>192.39</v>
      </c>
      <c r="Q61" s="17" t="s">
        <v>8317</v>
      </c>
      <c r="R61" t="s">
        <v>8347</v>
      </c>
      <c r="S61" s="11">
        <v>41312.88077546296</v>
      </c>
      <c r="T61" s="11">
        <v>41342.88077546296</v>
      </c>
    </row>
    <row r="62" spans="1:20" ht="270" x14ac:dyDescent="0.25">
      <c r="A62">
        <v>2017</v>
      </c>
      <c r="B62" s="9" t="s">
        <v>2018</v>
      </c>
      <c r="C62" s="3" t="s">
        <v>6127</v>
      </c>
      <c r="D62" s="5">
        <v>25000</v>
      </c>
      <c r="E62" s="7">
        <v>31275.599999999999</v>
      </c>
      <c r="F62" t="s">
        <v>8218</v>
      </c>
      <c r="G62" t="s">
        <v>8223</v>
      </c>
      <c r="H62" t="s">
        <v>8245</v>
      </c>
      <c r="I62">
        <v>1332561600</v>
      </c>
      <c r="J62">
        <v>1329873755</v>
      </c>
      <c r="K62" t="b">
        <v>1</v>
      </c>
      <c r="L62">
        <v>426</v>
      </c>
      <c r="M62" t="b">
        <v>1</v>
      </c>
      <c r="N62" t="s">
        <v>8293</v>
      </c>
      <c r="O62" s="15">
        <v>125</v>
      </c>
      <c r="P62">
        <v>73.42</v>
      </c>
      <c r="Q62" s="17" t="s">
        <v>8317</v>
      </c>
      <c r="R62" t="s">
        <v>8347</v>
      </c>
      <c r="S62" s="11">
        <v>40961.057349537034</v>
      </c>
      <c r="T62" s="11">
        <v>40992.166666666664</v>
      </c>
    </row>
    <row r="63" spans="1:20" ht="270" x14ac:dyDescent="0.25">
      <c r="A63">
        <v>2019</v>
      </c>
      <c r="B63" s="9" t="s">
        <v>2020</v>
      </c>
      <c r="C63" s="3" t="s">
        <v>6129</v>
      </c>
      <c r="D63" s="5">
        <v>40000</v>
      </c>
      <c r="E63" s="7">
        <v>193963.9</v>
      </c>
      <c r="F63" t="s">
        <v>8218</v>
      </c>
      <c r="G63" t="s">
        <v>8223</v>
      </c>
      <c r="H63" t="s">
        <v>8245</v>
      </c>
      <c r="I63">
        <v>1474563621</v>
      </c>
      <c r="J63">
        <v>1471971621</v>
      </c>
      <c r="K63" t="b">
        <v>1</v>
      </c>
      <c r="L63">
        <v>1780</v>
      </c>
      <c r="M63" t="b">
        <v>1</v>
      </c>
      <c r="N63" t="s">
        <v>8293</v>
      </c>
      <c r="O63" s="15">
        <v>485</v>
      </c>
      <c r="P63">
        <v>108.97</v>
      </c>
      <c r="Q63" s="17" t="s">
        <v>8317</v>
      </c>
      <c r="R63" t="s">
        <v>8347</v>
      </c>
      <c r="S63" s="11">
        <v>42605.70857638889</v>
      </c>
      <c r="T63" s="11">
        <v>42635.70857638889</v>
      </c>
    </row>
    <row r="64" spans="1:20" ht="270" x14ac:dyDescent="0.25">
      <c r="A64">
        <v>2020</v>
      </c>
      <c r="B64" s="9" t="s">
        <v>2021</v>
      </c>
      <c r="C64" s="3" t="s">
        <v>6130</v>
      </c>
      <c r="D64" s="5">
        <v>1500</v>
      </c>
      <c r="E64" s="7">
        <v>2885</v>
      </c>
      <c r="F64" t="s">
        <v>8218</v>
      </c>
      <c r="G64" t="s">
        <v>8223</v>
      </c>
      <c r="H64" t="s">
        <v>8245</v>
      </c>
      <c r="I64">
        <v>1400108640</v>
      </c>
      <c r="J64">
        <v>1396923624</v>
      </c>
      <c r="K64" t="b">
        <v>1</v>
      </c>
      <c r="L64">
        <v>122</v>
      </c>
      <c r="M64" t="b">
        <v>1</v>
      </c>
      <c r="N64" t="s">
        <v>8293</v>
      </c>
      <c r="O64" s="15">
        <v>192</v>
      </c>
      <c r="P64">
        <v>23.65</v>
      </c>
      <c r="Q64" s="17" t="s">
        <v>8317</v>
      </c>
      <c r="R64" t="s">
        <v>8347</v>
      </c>
      <c r="S64" s="11">
        <v>41737.097499999996</v>
      </c>
      <c r="T64" s="11">
        <v>41773.961111111108</v>
      </c>
    </row>
    <row r="65" spans="1:20" ht="285" x14ac:dyDescent="0.25">
      <c r="A65">
        <v>2021</v>
      </c>
      <c r="B65" s="9" t="s">
        <v>2022</v>
      </c>
      <c r="C65" s="3" t="s">
        <v>6131</v>
      </c>
      <c r="D65" s="5">
        <v>5000</v>
      </c>
      <c r="E65" s="7">
        <v>14055</v>
      </c>
      <c r="F65" t="s">
        <v>8218</v>
      </c>
      <c r="G65" t="s">
        <v>8223</v>
      </c>
      <c r="H65" t="s">
        <v>8245</v>
      </c>
      <c r="I65">
        <v>1411522897</v>
      </c>
      <c r="J65">
        <v>1407634897</v>
      </c>
      <c r="K65" t="b">
        <v>1</v>
      </c>
      <c r="L65">
        <v>95</v>
      </c>
      <c r="M65" t="b">
        <v>1</v>
      </c>
      <c r="N65" t="s">
        <v>8293</v>
      </c>
      <c r="O65" s="15">
        <v>281</v>
      </c>
      <c r="P65">
        <v>147.94999999999999</v>
      </c>
      <c r="Q65" s="17" t="s">
        <v>8317</v>
      </c>
      <c r="R65" t="s">
        <v>8347</v>
      </c>
      <c r="S65" s="11">
        <v>41861.070567129631</v>
      </c>
      <c r="T65" s="11">
        <v>41906.070567129631</v>
      </c>
    </row>
    <row r="66" spans="1:20" ht="255" x14ac:dyDescent="0.25">
      <c r="A66">
        <v>2022</v>
      </c>
      <c r="B66" s="9" t="s">
        <v>2023</v>
      </c>
      <c r="C66" s="3" t="s">
        <v>6132</v>
      </c>
      <c r="D66" s="5">
        <v>100000</v>
      </c>
      <c r="E66" s="7">
        <v>125137</v>
      </c>
      <c r="F66" t="s">
        <v>8218</v>
      </c>
      <c r="G66" t="s">
        <v>8223</v>
      </c>
      <c r="H66" t="s">
        <v>8245</v>
      </c>
      <c r="I66">
        <v>1465652372</v>
      </c>
      <c r="J66">
        <v>1463060372</v>
      </c>
      <c r="K66" t="b">
        <v>1</v>
      </c>
      <c r="L66">
        <v>325</v>
      </c>
      <c r="M66" t="b">
        <v>1</v>
      </c>
      <c r="N66" t="s">
        <v>8293</v>
      </c>
      <c r="O66" s="15">
        <v>125</v>
      </c>
      <c r="P66">
        <v>385.04</v>
      </c>
      <c r="Q66" s="17" t="s">
        <v>8317</v>
      </c>
      <c r="R66" t="s">
        <v>8347</v>
      </c>
      <c r="S66" s="11">
        <v>42502.569120370375</v>
      </c>
      <c r="T66" s="11">
        <v>42532.569120370375</v>
      </c>
    </row>
    <row r="67" spans="1:20" ht="300" x14ac:dyDescent="0.25">
      <c r="A67">
        <v>2023</v>
      </c>
      <c r="B67" s="9" t="s">
        <v>2024</v>
      </c>
      <c r="C67" s="3" t="s">
        <v>6133</v>
      </c>
      <c r="D67" s="5">
        <v>100000</v>
      </c>
      <c r="E67" s="7">
        <v>161459</v>
      </c>
      <c r="F67" t="s">
        <v>8218</v>
      </c>
      <c r="G67" t="s">
        <v>8223</v>
      </c>
      <c r="H67" t="s">
        <v>8245</v>
      </c>
      <c r="I67">
        <v>1434017153</v>
      </c>
      <c r="J67">
        <v>1431425153</v>
      </c>
      <c r="K67" t="b">
        <v>1</v>
      </c>
      <c r="L67">
        <v>353</v>
      </c>
      <c r="M67" t="b">
        <v>1</v>
      </c>
      <c r="N67" t="s">
        <v>8293</v>
      </c>
      <c r="O67" s="15">
        <v>161</v>
      </c>
      <c r="P67">
        <v>457.39</v>
      </c>
      <c r="Q67" s="17" t="s">
        <v>8317</v>
      </c>
      <c r="R67" t="s">
        <v>8347</v>
      </c>
      <c r="S67" s="11">
        <v>42136.420752314814</v>
      </c>
      <c r="T67" s="11">
        <v>42166.420752314814</v>
      </c>
    </row>
    <row r="68" spans="1:20" ht="270" x14ac:dyDescent="0.25">
      <c r="A68">
        <v>2024</v>
      </c>
      <c r="B68" s="9" t="s">
        <v>2025</v>
      </c>
      <c r="C68" s="3" t="s">
        <v>6134</v>
      </c>
      <c r="D68" s="5">
        <v>4000</v>
      </c>
      <c r="E68" s="7">
        <v>23414</v>
      </c>
      <c r="F68" t="s">
        <v>8218</v>
      </c>
      <c r="G68" t="s">
        <v>8223</v>
      </c>
      <c r="H68" t="s">
        <v>8245</v>
      </c>
      <c r="I68">
        <v>1344826800</v>
      </c>
      <c r="J68">
        <v>1341875544</v>
      </c>
      <c r="K68" t="b">
        <v>1</v>
      </c>
      <c r="L68">
        <v>105</v>
      </c>
      <c r="M68" t="b">
        <v>1</v>
      </c>
      <c r="N68" t="s">
        <v>8293</v>
      </c>
      <c r="O68" s="15">
        <v>585</v>
      </c>
      <c r="P68">
        <v>222.99</v>
      </c>
      <c r="Q68" s="17" t="s">
        <v>8317</v>
      </c>
      <c r="R68" t="s">
        <v>8347</v>
      </c>
      <c r="S68" s="11">
        <v>41099.966944444444</v>
      </c>
      <c r="T68" s="11">
        <v>41134.125</v>
      </c>
    </row>
    <row r="69" spans="1:20" ht="135" x14ac:dyDescent="0.25">
      <c r="A69">
        <v>2026</v>
      </c>
      <c r="B69" s="9" t="s">
        <v>2027</v>
      </c>
      <c r="C69" s="3" t="s">
        <v>6136</v>
      </c>
      <c r="D69" s="5">
        <v>25000</v>
      </c>
      <c r="E69" s="7">
        <v>33370.769999999997</v>
      </c>
      <c r="F69" t="s">
        <v>8218</v>
      </c>
      <c r="G69" t="s">
        <v>8223</v>
      </c>
      <c r="H69" t="s">
        <v>8245</v>
      </c>
      <c r="I69">
        <v>1398052740</v>
      </c>
      <c r="J69">
        <v>1394127585</v>
      </c>
      <c r="K69" t="b">
        <v>1</v>
      </c>
      <c r="L69">
        <v>454</v>
      </c>
      <c r="M69" t="b">
        <v>1</v>
      </c>
      <c r="N69" t="s">
        <v>8293</v>
      </c>
      <c r="O69" s="15">
        <v>133</v>
      </c>
      <c r="P69">
        <v>73.5</v>
      </c>
      <c r="Q69" s="17" t="s">
        <v>8317</v>
      </c>
      <c r="R69" t="s">
        <v>8347</v>
      </c>
      <c r="S69" s="11">
        <v>41704.735937500001</v>
      </c>
      <c r="T69" s="11">
        <v>41750.165972222225</v>
      </c>
    </row>
    <row r="70" spans="1:20" ht="255" x14ac:dyDescent="0.25">
      <c r="A70">
        <v>2027</v>
      </c>
      <c r="B70" s="9" t="s">
        <v>2028</v>
      </c>
      <c r="C70" s="3" t="s">
        <v>6137</v>
      </c>
      <c r="D70" s="5">
        <v>100000</v>
      </c>
      <c r="E70" s="7">
        <v>120249</v>
      </c>
      <c r="F70" t="s">
        <v>8218</v>
      </c>
      <c r="G70" t="s">
        <v>8223</v>
      </c>
      <c r="H70" t="s">
        <v>8245</v>
      </c>
      <c r="I70">
        <v>1427740319</v>
      </c>
      <c r="J70">
        <v>1423855919</v>
      </c>
      <c r="K70" t="b">
        <v>1</v>
      </c>
      <c r="L70">
        <v>539</v>
      </c>
      <c r="M70" t="b">
        <v>1</v>
      </c>
      <c r="N70" t="s">
        <v>8293</v>
      </c>
      <c r="O70" s="15">
        <v>120</v>
      </c>
      <c r="P70">
        <v>223.1</v>
      </c>
      <c r="Q70" s="17" t="s">
        <v>8317</v>
      </c>
      <c r="R70" t="s">
        <v>8347</v>
      </c>
      <c r="S70" s="11">
        <v>42048.813877314817</v>
      </c>
      <c r="T70" s="11">
        <v>42093.772210648152</v>
      </c>
    </row>
    <row r="71" spans="1:20" ht="135" x14ac:dyDescent="0.25">
      <c r="A71">
        <v>2028</v>
      </c>
      <c r="B71" s="9" t="s">
        <v>2029</v>
      </c>
      <c r="C71" s="3" t="s">
        <v>6138</v>
      </c>
      <c r="D71" s="5">
        <v>3000</v>
      </c>
      <c r="E71" s="7">
        <v>3785</v>
      </c>
      <c r="F71" t="s">
        <v>8218</v>
      </c>
      <c r="G71" t="s">
        <v>8223</v>
      </c>
      <c r="H71" t="s">
        <v>8245</v>
      </c>
      <c r="I71">
        <v>1268690100</v>
      </c>
      <c r="J71">
        <v>1265493806</v>
      </c>
      <c r="K71" t="b">
        <v>1</v>
      </c>
      <c r="L71">
        <v>79</v>
      </c>
      <c r="M71" t="b">
        <v>1</v>
      </c>
      <c r="N71" t="s">
        <v>8293</v>
      </c>
      <c r="O71" s="15">
        <v>126</v>
      </c>
      <c r="P71">
        <v>47.91</v>
      </c>
      <c r="Q71" s="17" t="s">
        <v>8317</v>
      </c>
      <c r="R71" t="s">
        <v>8347</v>
      </c>
      <c r="S71" s="11">
        <v>40215.919050925928</v>
      </c>
      <c r="T71" s="11">
        <v>40252.913194444445</v>
      </c>
    </row>
    <row r="72" spans="1:20" ht="195" x14ac:dyDescent="0.25">
      <c r="A72">
        <v>2029</v>
      </c>
      <c r="B72" s="9" t="s">
        <v>2030</v>
      </c>
      <c r="C72" s="3" t="s">
        <v>6139</v>
      </c>
      <c r="D72" s="5">
        <v>2500</v>
      </c>
      <c r="E72" s="7">
        <v>9030</v>
      </c>
      <c r="F72" t="s">
        <v>8218</v>
      </c>
      <c r="G72" t="s">
        <v>8223</v>
      </c>
      <c r="H72" t="s">
        <v>8245</v>
      </c>
      <c r="I72">
        <v>1409099481</v>
      </c>
      <c r="J72">
        <v>1406507481</v>
      </c>
      <c r="K72" t="b">
        <v>1</v>
      </c>
      <c r="L72">
        <v>94</v>
      </c>
      <c r="M72" t="b">
        <v>1</v>
      </c>
      <c r="N72" t="s">
        <v>8293</v>
      </c>
      <c r="O72" s="15">
        <v>361</v>
      </c>
      <c r="P72">
        <v>96.06</v>
      </c>
      <c r="Q72" s="17" t="s">
        <v>8317</v>
      </c>
      <c r="R72" t="s">
        <v>8347</v>
      </c>
      <c r="S72" s="11">
        <v>41848.021770833337</v>
      </c>
      <c r="T72" s="11">
        <v>41878.021770833337</v>
      </c>
    </row>
    <row r="73" spans="1:20" ht="300" x14ac:dyDescent="0.25">
      <c r="A73">
        <v>2032</v>
      </c>
      <c r="B73" s="9" t="s">
        <v>2033</v>
      </c>
      <c r="C73" s="3" t="s">
        <v>6142</v>
      </c>
      <c r="D73" s="5">
        <v>25000</v>
      </c>
      <c r="E73" s="7">
        <v>76047</v>
      </c>
      <c r="F73" t="s">
        <v>8218</v>
      </c>
      <c r="G73" t="s">
        <v>8223</v>
      </c>
      <c r="H73" t="s">
        <v>8245</v>
      </c>
      <c r="I73">
        <v>1481778000</v>
      </c>
      <c r="J73">
        <v>1479216874</v>
      </c>
      <c r="K73" t="b">
        <v>1</v>
      </c>
      <c r="L73">
        <v>531</v>
      </c>
      <c r="M73" t="b">
        <v>1</v>
      </c>
      <c r="N73" t="s">
        <v>8293</v>
      </c>
      <c r="O73" s="15">
        <v>304</v>
      </c>
      <c r="P73">
        <v>143.21</v>
      </c>
      <c r="Q73" s="17" t="s">
        <v>8317</v>
      </c>
      <c r="R73" t="s">
        <v>8347</v>
      </c>
      <c r="S73" s="11">
        <v>42689.565671296295</v>
      </c>
      <c r="T73" s="11">
        <v>42719.208333333328</v>
      </c>
    </row>
    <row r="74" spans="1:20" ht="330" x14ac:dyDescent="0.25">
      <c r="A74">
        <v>2033</v>
      </c>
      <c r="B74" s="9" t="s">
        <v>2034</v>
      </c>
      <c r="C74" s="3" t="s">
        <v>6143</v>
      </c>
      <c r="D74" s="5">
        <v>25000</v>
      </c>
      <c r="E74" s="7">
        <v>44669</v>
      </c>
      <c r="F74" t="s">
        <v>8218</v>
      </c>
      <c r="G74" t="s">
        <v>8223</v>
      </c>
      <c r="H74" t="s">
        <v>8245</v>
      </c>
      <c r="I74">
        <v>1398477518</v>
      </c>
      <c r="J74">
        <v>1395885518</v>
      </c>
      <c r="K74" t="b">
        <v>1</v>
      </c>
      <c r="L74">
        <v>158</v>
      </c>
      <c r="M74" t="b">
        <v>1</v>
      </c>
      <c r="N74" t="s">
        <v>8293</v>
      </c>
      <c r="O74" s="15">
        <v>179</v>
      </c>
      <c r="P74">
        <v>282.72000000000003</v>
      </c>
      <c r="Q74" s="17" t="s">
        <v>8317</v>
      </c>
      <c r="R74" t="s">
        <v>8347</v>
      </c>
      <c r="S74" s="11">
        <v>41725.082384259258</v>
      </c>
      <c r="T74" s="11">
        <v>41755.082384259258</v>
      </c>
    </row>
    <row r="75" spans="1:20" ht="315" x14ac:dyDescent="0.25">
      <c r="A75">
        <v>2034</v>
      </c>
      <c r="B75" s="9" t="s">
        <v>2035</v>
      </c>
      <c r="C75" s="3" t="s">
        <v>6144</v>
      </c>
      <c r="D75" s="5">
        <v>78000</v>
      </c>
      <c r="E75" s="7">
        <v>301719.59000000003</v>
      </c>
      <c r="F75" t="s">
        <v>8218</v>
      </c>
      <c r="G75" t="s">
        <v>8223</v>
      </c>
      <c r="H75" t="s">
        <v>8245</v>
      </c>
      <c r="I75">
        <v>1430981880</v>
      </c>
      <c r="J75">
        <v>1426216033</v>
      </c>
      <c r="K75" t="b">
        <v>1</v>
      </c>
      <c r="L75">
        <v>508</v>
      </c>
      <c r="M75" t="b">
        <v>1</v>
      </c>
      <c r="N75" t="s">
        <v>8293</v>
      </c>
      <c r="O75" s="15">
        <v>387</v>
      </c>
      <c r="P75">
        <v>593.94000000000005</v>
      </c>
      <c r="Q75" s="17" t="s">
        <v>8317</v>
      </c>
      <c r="R75" t="s">
        <v>8347</v>
      </c>
      <c r="S75" s="11">
        <v>42076.130011574074</v>
      </c>
      <c r="T75" s="11">
        <v>42131.290277777778</v>
      </c>
    </row>
    <row r="76" spans="1:20" ht="255" x14ac:dyDescent="0.25">
      <c r="A76">
        <v>2035</v>
      </c>
      <c r="B76" s="9" t="s">
        <v>2036</v>
      </c>
      <c r="C76" s="3" t="s">
        <v>6145</v>
      </c>
      <c r="D76" s="5">
        <v>80000</v>
      </c>
      <c r="E76" s="7">
        <v>168829.14</v>
      </c>
      <c r="F76" t="s">
        <v>8218</v>
      </c>
      <c r="G76" t="s">
        <v>8223</v>
      </c>
      <c r="H76" t="s">
        <v>8245</v>
      </c>
      <c r="I76">
        <v>1450486800</v>
      </c>
      <c r="J76">
        <v>1446562807</v>
      </c>
      <c r="K76" t="b">
        <v>1</v>
      </c>
      <c r="L76">
        <v>644</v>
      </c>
      <c r="M76" t="b">
        <v>1</v>
      </c>
      <c r="N76" t="s">
        <v>8293</v>
      </c>
      <c r="O76" s="15">
        <v>211</v>
      </c>
      <c r="P76">
        <v>262.16000000000003</v>
      </c>
      <c r="Q76" s="17" t="s">
        <v>8317</v>
      </c>
      <c r="R76" t="s">
        <v>8347</v>
      </c>
      <c r="S76" s="11">
        <v>42311.625081018516</v>
      </c>
      <c r="T76" s="11">
        <v>42357.041666666672</v>
      </c>
    </row>
    <row r="77" spans="1:20" ht="285" x14ac:dyDescent="0.25">
      <c r="A77">
        <v>2036</v>
      </c>
      <c r="B77" s="9" t="s">
        <v>2037</v>
      </c>
      <c r="C77" s="3" t="s">
        <v>6146</v>
      </c>
      <c r="D77" s="5">
        <v>30000</v>
      </c>
      <c r="E77" s="7">
        <v>39500.5</v>
      </c>
      <c r="F77" t="s">
        <v>8218</v>
      </c>
      <c r="G77" t="s">
        <v>8223</v>
      </c>
      <c r="H77" t="s">
        <v>8245</v>
      </c>
      <c r="I77">
        <v>1399668319</v>
      </c>
      <c r="J77">
        <v>1397076319</v>
      </c>
      <c r="K77" t="b">
        <v>1</v>
      </c>
      <c r="L77">
        <v>848</v>
      </c>
      <c r="M77" t="b">
        <v>1</v>
      </c>
      <c r="N77" t="s">
        <v>8293</v>
      </c>
      <c r="O77" s="15">
        <v>132</v>
      </c>
      <c r="P77">
        <v>46.58</v>
      </c>
      <c r="Q77" s="17" t="s">
        <v>8317</v>
      </c>
      <c r="R77" t="s">
        <v>8347</v>
      </c>
      <c r="S77" s="11">
        <v>41738.864803240744</v>
      </c>
      <c r="T77" s="11">
        <v>41768.864803240744</v>
      </c>
    </row>
    <row r="78" spans="1:20" ht="210" x14ac:dyDescent="0.25">
      <c r="A78">
        <v>2037</v>
      </c>
      <c r="B78" s="9" t="s">
        <v>2038</v>
      </c>
      <c r="C78" s="3" t="s">
        <v>6147</v>
      </c>
      <c r="D78" s="5">
        <v>10000</v>
      </c>
      <c r="E78" s="7">
        <v>30047.64</v>
      </c>
      <c r="F78" t="s">
        <v>8218</v>
      </c>
      <c r="G78" t="s">
        <v>8223</v>
      </c>
      <c r="H78" t="s">
        <v>8245</v>
      </c>
      <c r="I78">
        <v>1388383353</v>
      </c>
      <c r="J78">
        <v>1383195753</v>
      </c>
      <c r="K78" t="b">
        <v>1</v>
      </c>
      <c r="L78">
        <v>429</v>
      </c>
      <c r="M78" t="b">
        <v>1</v>
      </c>
      <c r="N78" t="s">
        <v>8293</v>
      </c>
      <c r="O78" s="15">
        <v>300</v>
      </c>
      <c r="P78">
        <v>70.040000000000006</v>
      </c>
      <c r="Q78" s="17" t="s">
        <v>8317</v>
      </c>
      <c r="R78" t="s">
        <v>8347</v>
      </c>
      <c r="S78" s="11">
        <v>41578.210104166668</v>
      </c>
      <c r="T78" s="11">
        <v>41638.251770833333</v>
      </c>
    </row>
    <row r="79" spans="1:20" ht="195" x14ac:dyDescent="0.25">
      <c r="A79">
        <v>2039</v>
      </c>
      <c r="B79" s="9" t="s">
        <v>2040</v>
      </c>
      <c r="C79" s="3" t="s">
        <v>6149</v>
      </c>
      <c r="D79" s="5">
        <v>125000</v>
      </c>
      <c r="E79" s="7">
        <v>170271</v>
      </c>
      <c r="F79" t="s">
        <v>8218</v>
      </c>
      <c r="G79" t="s">
        <v>8223</v>
      </c>
      <c r="H79" t="s">
        <v>8245</v>
      </c>
      <c r="I79">
        <v>1480568340</v>
      </c>
      <c r="J79">
        <v>1477996325</v>
      </c>
      <c r="K79" t="b">
        <v>1</v>
      </c>
      <c r="L79">
        <v>379</v>
      </c>
      <c r="M79" t="b">
        <v>1</v>
      </c>
      <c r="N79" t="s">
        <v>8293</v>
      </c>
      <c r="O79" s="15">
        <v>136</v>
      </c>
      <c r="P79">
        <v>449.26</v>
      </c>
      <c r="Q79" s="17" t="s">
        <v>8317</v>
      </c>
      <c r="R79" t="s">
        <v>8347</v>
      </c>
      <c r="S79" s="11">
        <v>42675.438946759255</v>
      </c>
      <c r="T79" s="11">
        <v>42705.207638888889</v>
      </c>
    </row>
    <row r="80" spans="1:20" ht="150" x14ac:dyDescent="0.25">
      <c r="A80">
        <v>2040</v>
      </c>
      <c r="B80" s="9" t="s">
        <v>2041</v>
      </c>
      <c r="C80" s="3" t="s">
        <v>6150</v>
      </c>
      <c r="D80" s="5">
        <v>3000</v>
      </c>
      <c r="E80" s="7">
        <v>7445.14</v>
      </c>
      <c r="F80" t="s">
        <v>8218</v>
      </c>
      <c r="G80" t="s">
        <v>8223</v>
      </c>
      <c r="H80" t="s">
        <v>8245</v>
      </c>
      <c r="I80">
        <v>1384557303</v>
      </c>
      <c r="J80">
        <v>1383257703</v>
      </c>
      <c r="K80" t="b">
        <v>1</v>
      </c>
      <c r="L80">
        <v>271</v>
      </c>
      <c r="M80" t="b">
        <v>1</v>
      </c>
      <c r="N80" t="s">
        <v>8293</v>
      </c>
      <c r="O80" s="15">
        <v>248</v>
      </c>
      <c r="P80">
        <v>27.47</v>
      </c>
      <c r="Q80" s="17" t="s">
        <v>8317</v>
      </c>
      <c r="R80" t="s">
        <v>8347</v>
      </c>
      <c r="S80" s="11">
        <v>41578.927118055559</v>
      </c>
      <c r="T80" s="11">
        <v>41593.968784722223</v>
      </c>
    </row>
    <row r="81" spans="1:20" ht="300" x14ac:dyDescent="0.25">
      <c r="A81">
        <v>2041</v>
      </c>
      <c r="B81" s="9" t="s">
        <v>2042</v>
      </c>
      <c r="C81" s="3" t="s">
        <v>6151</v>
      </c>
      <c r="D81" s="5">
        <v>9500</v>
      </c>
      <c r="E81" s="7">
        <v>17277</v>
      </c>
      <c r="F81" t="s">
        <v>8218</v>
      </c>
      <c r="G81" t="s">
        <v>8223</v>
      </c>
      <c r="H81" t="s">
        <v>8245</v>
      </c>
      <c r="I81">
        <v>1478785027</v>
      </c>
      <c r="J81">
        <v>1476189427</v>
      </c>
      <c r="K81" t="b">
        <v>0</v>
      </c>
      <c r="L81">
        <v>120</v>
      </c>
      <c r="M81" t="b">
        <v>1</v>
      </c>
      <c r="N81" t="s">
        <v>8293</v>
      </c>
      <c r="O81" s="15">
        <v>182</v>
      </c>
      <c r="P81">
        <v>143.97999999999999</v>
      </c>
      <c r="Q81" s="17" t="s">
        <v>8317</v>
      </c>
      <c r="R81" t="s">
        <v>8347</v>
      </c>
      <c r="S81" s="11">
        <v>42654.525775462964</v>
      </c>
      <c r="T81" s="11">
        <v>42684.567442129628</v>
      </c>
    </row>
    <row r="82" spans="1:20" ht="240" x14ac:dyDescent="0.25">
      <c r="A82">
        <v>2042</v>
      </c>
      <c r="B82" s="9" t="s">
        <v>2043</v>
      </c>
      <c r="C82" s="3" t="s">
        <v>6152</v>
      </c>
      <c r="D82" s="5">
        <v>10000</v>
      </c>
      <c r="E82" s="7">
        <v>12353</v>
      </c>
      <c r="F82" t="s">
        <v>8218</v>
      </c>
      <c r="G82" t="s">
        <v>8223</v>
      </c>
      <c r="H82" t="s">
        <v>8245</v>
      </c>
      <c r="I82">
        <v>1453481974</v>
      </c>
      <c r="J82">
        <v>1448297974</v>
      </c>
      <c r="K82" t="b">
        <v>0</v>
      </c>
      <c r="L82">
        <v>140</v>
      </c>
      <c r="M82" t="b">
        <v>1</v>
      </c>
      <c r="N82" t="s">
        <v>8293</v>
      </c>
      <c r="O82" s="15">
        <v>124</v>
      </c>
      <c r="P82">
        <v>88.24</v>
      </c>
      <c r="Q82" s="17" t="s">
        <v>8317</v>
      </c>
      <c r="R82" t="s">
        <v>8347</v>
      </c>
      <c r="S82" s="11">
        <v>42331.708032407405</v>
      </c>
      <c r="T82" s="11">
        <v>42391.708032407405</v>
      </c>
    </row>
    <row r="83" spans="1:20" ht="285" x14ac:dyDescent="0.25">
      <c r="A83">
        <v>2043</v>
      </c>
      <c r="B83" s="9" t="s">
        <v>2044</v>
      </c>
      <c r="C83" s="3" t="s">
        <v>6153</v>
      </c>
      <c r="D83" s="5">
        <v>1385</v>
      </c>
      <c r="E83" s="7">
        <v>7011</v>
      </c>
      <c r="F83" t="s">
        <v>8218</v>
      </c>
      <c r="G83" t="s">
        <v>8223</v>
      </c>
      <c r="H83" t="s">
        <v>8245</v>
      </c>
      <c r="I83">
        <v>1481432340</v>
      </c>
      <c r="J83">
        <v>1476764077</v>
      </c>
      <c r="K83" t="b">
        <v>0</v>
      </c>
      <c r="L83">
        <v>193</v>
      </c>
      <c r="M83" t="b">
        <v>1</v>
      </c>
      <c r="N83" t="s">
        <v>8293</v>
      </c>
      <c r="O83" s="15">
        <v>506</v>
      </c>
      <c r="P83">
        <v>36.33</v>
      </c>
      <c r="Q83" s="17" t="s">
        <v>8317</v>
      </c>
      <c r="R83" t="s">
        <v>8347</v>
      </c>
      <c r="S83" s="11">
        <v>42661.176817129628</v>
      </c>
      <c r="T83" s="11">
        <v>42715.207638888889</v>
      </c>
    </row>
    <row r="84" spans="1:20" ht="270" x14ac:dyDescent="0.25">
      <c r="A84">
        <v>2044</v>
      </c>
      <c r="B84" s="9" t="s">
        <v>2045</v>
      </c>
      <c r="C84" s="3" t="s">
        <v>6154</v>
      </c>
      <c r="D84" s="5">
        <v>15000</v>
      </c>
      <c r="E84" s="7">
        <v>16232</v>
      </c>
      <c r="F84" t="s">
        <v>8218</v>
      </c>
      <c r="G84" t="s">
        <v>8223</v>
      </c>
      <c r="H84" t="s">
        <v>8245</v>
      </c>
      <c r="I84">
        <v>1434212714</v>
      </c>
      <c r="J84">
        <v>1431620714</v>
      </c>
      <c r="K84" t="b">
        <v>0</v>
      </c>
      <c r="L84">
        <v>180</v>
      </c>
      <c r="M84" t="b">
        <v>1</v>
      </c>
      <c r="N84" t="s">
        <v>8293</v>
      </c>
      <c r="O84" s="15">
        <v>108</v>
      </c>
      <c r="P84">
        <v>90.18</v>
      </c>
      <c r="Q84" s="17" t="s">
        <v>8317</v>
      </c>
      <c r="R84" t="s">
        <v>8347</v>
      </c>
      <c r="S84" s="11">
        <v>42138.684189814812</v>
      </c>
      <c r="T84" s="11">
        <v>42168.684189814812</v>
      </c>
    </row>
    <row r="85" spans="1:20" ht="315" x14ac:dyDescent="0.25">
      <c r="A85">
        <v>2045</v>
      </c>
      <c r="B85" s="9" t="s">
        <v>2046</v>
      </c>
      <c r="C85" s="3" t="s">
        <v>6155</v>
      </c>
      <c r="D85" s="5">
        <v>4900</v>
      </c>
      <c r="E85" s="7">
        <v>40140.01</v>
      </c>
      <c r="F85" t="s">
        <v>8218</v>
      </c>
      <c r="G85" t="s">
        <v>8223</v>
      </c>
      <c r="H85" t="s">
        <v>8245</v>
      </c>
      <c r="I85">
        <v>1341799647</v>
      </c>
      <c r="J85">
        <v>1339207647</v>
      </c>
      <c r="K85" t="b">
        <v>0</v>
      </c>
      <c r="L85">
        <v>263</v>
      </c>
      <c r="M85" t="b">
        <v>1</v>
      </c>
      <c r="N85" t="s">
        <v>8293</v>
      </c>
      <c r="O85" s="15">
        <v>819</v>
      </c>
      <c r="P85">
        <v>152.62</v>
      </c>
      <c r="Q85" s="17" t="s">
        <v>8317</v>
      </c>
      <c r="R85" t="s">
        <v>8347</v>
      </c>
      <c r="S85" s="11">
        <v>41069.088506944441</v>
      </c>
      <c r="T85" s="11">
        <v>41099.088506944441</v>
      </c>
    </row>
    <row r="86" spans="1:20" ht="255" x14ac:dyDescent="0.25">
      <c r="A86">
        <v>2046</v>
      </c>
      <c r="B86" s="9" t="s">
        <v>2047</v>
      </c>
      <c r="C86" s="3" t="s">
        <v>6156</v>
      </c>
      <c r="D86" s="5">
        <v>10000</v>
      </c>
      <c r="E86" s="7">
        <v>12110</v>
      </c>
      <c r="F86" t="s">
        <v>8218</v>
      </c>
      <c r="G86" t="s">
        <v>8223</v>
      </c>
      <c r="H86" t="s">
        <v>8245</v>
      </c>
      <c r="I86">
        <v>1369282044</v>
      </c>
      <c r="J86">
        <v>1366690044</v>
      </c>
      <c r="K86" t="b">
        <v>0</v>
      </c>
      <c r="L86">
        <v>217</v>
      </c>
      <c r="M86" t="b">
        <v>1</v>
      </c>
      <c r="N86" t="s">
        <v>8293</v>
      </c>
      <c r="O86" s="15">
        <v>121</v>
      </c>
      <c r="P86">
        <v>55.81</v>
      </c>
      <c r="Q86" s="17" t="s">
        <v>8317</v>
      </c>
      <c r="R86" t="s">
        <v>8347</v>
      </c>
      <c r="S86" s="11">
        <v>41387.171805555554</v>
      </c>
      <c r="T86" s="11">
        <v>41417.171805555554</v>
      </c>
    </row>
    <row r="87" spans="1:20" ht="315" x14ac:dyDescent="0.25">
      <c r="A87">
        <v>2048</v>
      </c>
      <c r="B87" s="9" t="s">
        <v>2049</v>
      </c>
      <c r="C87" s="3" t="s">
        <v>6158</v>
      </c>
      <c r="D87" s="5">
        <v>85000</v>
      </c>
      <c r="E87" s="7">
        <v>126082.45</v>
      </c>
      <c r="F87" t="s">
        <v>8218</v>
      </c>
      <c r="G87" t="s">
        <v>8223</v>
      </c>
      <c r="H87" t="s">
        <v>8245</v>
      </c>
      <c r="I87">
        <v>1369323491</v>
      </c>
      <c r="J87">
        <v>1366731491</v>
      </c>
      <c r="K87" t="b">
        <v>0</v>
      </c>
      <c r="L87">
        <v>1373</v>
      </c>
      <c r="M87" t="b">
        <v>1</v>
      </c>
      <c r="N87" t="s">
        <v>8293</v>
      </c>
      <c r="O87" s="15">
        <v>148</v>
      </c>
      <c r="P87">
        <v>91.83</v>
      </c>
      <c r="Q87" s="17" t="s">
        <v>8317</v>
      </c>
      <c r="R87" t="s">
        <v>8347</v>
      </c>
      <c r="S87" s="11">
        <v>41387.651516203703</v>
      </c>
      <c r="T87" s="11">
        <v>41417.651516203703</v>
      </c>
    </row>
    <row r="88" spans="1:20" ht="315" x14ac:dyDescent="0.25">
      <c r="A88">
        <v>2050</v>
      </c>
      <c r="B88" s="9" t="s">
        <v>2051</v>
      </c>
      <c r="C88" s="3" t="s">
        <v>6160</v>
      </c>
      <c r="D88" s="5">
        <v>10000</v>
      </c>
      <c r="E88" s="7">
        <v>47327</v>
      </c>
      <c r="F88" t="s">
        <v>8218</v>
      </c>
      <c r="G88" t="s">
        <v>8223</v>
      </c>
      <c r="H88" t="s">
        <v>8245</v>
      </c>
      <c r="I88">
        <v>1433036578</v>
      </c>
      <c r="J88">
        <v>1429580578</v>
      </c>
      <c r="K88" t="b">
        <v>0</v>
      </c>
      <c r="L88">
        <v>170</v>
      </c>
      <c r="M88" t="b">
        <v>1</v>
      </c>
      <c r="N88" t="s">
        <v>8293</v>
      </c>
      <c r="O88" s="15">
        <v>473</v>
      </c>
      <c r="P88">
        <v>278.39</v>
      </c>
      <c r="Q88" s="17" t="s">
        <v>8317</v>
      </c>
      <c r="R88" t="s">
        <v>8347</v>
      </c>
      <c r="S88" s="11">
        <v>42115.071504629625</v>
      </c>
      <c r="T88" s="11">
        <v>42155.071504629625</v>
      </c>
    </row>
    <row r="89" spans="1:20" ht="285" x14ac:dyDescent="0.25">
      <c r="A89">
        <v>2051</v>
      </c>
      <c r="B89" s="9" t="s">
        <v>2052</v>
      </c>
      <c r="C89" s="3" t="s">
        <v>6161</v>
      </c>
      <c r="D89" s="5">
        <v>8000</v>
      </c>
      <c r="E89" s="7">
        <v>10429</v>
      </c>
      <c r="F89" t="s">
        <v>8218</v>
      </c>
      <c r="G89" t="s">
        <v>8223</v>
      </c>
      <c r="H89" t="s">
        <v>8245</v>
      </c>
      <c r="I89">
        <v>1388017937</v>
      </c>
      <c r="J89">
        <v>1385425937</v>
      </c>
      <c r="K89" t="b">
        <v>0</v>
      </c>
      <c r="L89">
        <v>242</v>
      </c>
      <c r="M89" t="b">
        <v>1</v>
      </c>
      <c r="N89" t="s">
        <v>8293</v>
      </c>
      <c r="O89" s="15">
        <v>130</v>
      </c>
      <c r="P89">
        <v>43.1</v>
      </c>
      <c r="Q89" s="17" t="s">
        <v>8317</v>
      </c>
      <c r="R89" t="s">
        <v>8347</v>
      </c>
      <c r="S89" s="11">
        <v>41604.022418981483</v>
      </c>
      <c r="T89" s="11">
        <v>41634.022418981483</v>
      </c>
    </row>
    <row r="90" spans="1:20" ht="285" x14ac:dyDescent="0.25">
      <c r="A90">
        <v>2052</v>
      </c>
      <c r="B90" s="9" t="s">
        <v>2053</v>
      </c>
      <c r="C90" s="3" t="s">
        <v>6162</v>
      </c>
      <c r="D90" s="5">
        <v>50000</v>
      </c>
      <c r="E90" s="7">
        <v>176524</v>
      </c>
      <c r="F90" t="s">
        <v>8218</v>
      </c>
      <c r="G90" t="s">
        <v>8223</v>
      </c>
      <c r="H90" t="s">
        <v>8245</v>
      </c>
      <c r="I90">
        <v>1455933653</v>
      </c>
      <c r="J90">
        <v>1452045653</v>
      </c>
      <c r="K90" t="b">
        <v>0</v>
      </c>
      <c r="L90">
        <v>541</v>
      </c>
      <c r="M90" t="b">
        <v>1</v>
      </c>
      <c r="N90" t="s">
        <v>8293</v>
      </c>
      <c r="O90" s="15">
        <v>353</v>
      </c>
      <c r="P90">
        <v>326.29000000000002</v>
      </c>
      <c r="Q90" s="17" t="s">
        <v>8317</v>
      </c>
      <c r="R90" t="s">
        <v>8347</v>
      </c>
      <c r="S90" s="11">
        <v>42375.08394675926</v>
      </c>
      <c r="T90" s="11">
        <v>42420.08394675926</v>
      </c>
    </row>
    <row r="91" spans="1:20" ht="285" x14ac:dyDescent="0.25">
      <c r="A91">
        <v>2053</v>
      </c>
      <c r="B91" s="9" t="s">
        <v>2054</v>
      </c>
      <c r="C91" s="3" t="s">
        <v>6163</v>
      </c>
      <c r="D91" s="5">
        <v>5000</v>
      </c>
      <c r="E91" s="7">
        <v>5051</v>
      </c>
      <c r="F91" t="s">
        <v>8218</v>
      </c>
      <c r="G91" t="s">
        <v>8223</v>
      </c>
      <c r="H91" t="s">
        <v>8245</v>
      </c>
      <c r="I91">
        <v>1448466551</v>
      </c>
      <c r="J91">
        <v>1445870951</v>
      </c>
      <c r="K91" t="b">
        <v>0</v>
      </c>
      <c r="L91">
        <v>121</v>
      </c>
      <c r="M91" t="b">
        <v>1</v>
      </c>
      <c r="N91" t="s">
        <v>8293</v>
      </c>
      <c r="O91" s="15">
        <v>101</v>
      </c>
      <c r="P91">
        <v>41.74</v>
      </c>
      <c r="Q91" s="17" t="s">
        <v>8317</v>
      </c>
      <c r="R91" t="s">
        <v>8347</v>
      </c>
      <c r="S91" s="11">
        <v>42303.617488425924</v>
      </c>
      <c r="T91" s="11">
        <v>42333.659155092595</v>
      </c>
    </row>
    <row r="92" spans="1:20" ht="270" x14ac:dyDescent="0.25">
      <c r="A92">
        <v>2055</v>
      </c>
      <c r="B92" s="9" t="s">
        <v>2056</v>
      </c>
      <c r="C92" s="3" t="s">
        <v>6165</v>
      </c>
      <c r="D92" s="5">
        <v>6000</v>
      </c>
      <c r="E92" s="7">
        <v>10045</v>
      </c>
      <c r="F92" t="s">
        <v>8218</v>
      </c>
      <c r="G92" t="s">
        <v>8223</v>
      </c>
      <c r="H92" t="s">
        <v>8245</v>
      </c>
      <c r="I92">
        <v>1417579200</v>
      </c>
      <c r="J92">
        <v>1415031043</v>
      </c>
      <c r="K92" t="b">
        <v>0</v>
      </c>
      <c r="L92">
        <v>101</v>
      </c>
      <c r="M92" t="b">
        <v>1</v>
      </c>
      <c r="N92" t="s">
        <v>8293</v>
      </c>
      <c r="O92" s="15">
        <v>167</v>
      </c>
      <c r="P92">
        <v>99.46</v>
      </c>
      <c r="Q92" s="17" t="s">
        <v>8317</v>
      </c>
      <c r="R92" t="s">
        <v>8347</v>
      </c>
      <c r="S92" s="11">
        <v>41946.674108796295</v>
      </c>
      <c r="T92" s="11">
        <v>41976.166666666672</v>
      </c>
    </row>
    <row r="93" spans="1:20" ht="255" x14ac:dyDescent="0.25">
      <c r="A93">
        <v>2056</v>
      </c>
      <c r="B93" s="9" t="s">
        <v>2057</v>
      </c>
      <c r="C93" s="3" t="s">
        <v>6166</v>
      </c>
      <c r="D93" s="5">
        <v>50000</v>
      </c>
      <c r="E93" s="7">
        <v>76726</v>
      </c>
      <c r="F93" t="s">
        <v>8218</v>
      </c>
      <c r="G93" t="s">
        <v>8223</v>
      </c>
      <c r="H93" t="s">
        <v>8245</v>
      </c>
      <c r="I93">
        <v>1366222542</v>
      </c>
      <c r="J93">
        <v>1363630542</v>
      </c>
      <c r="K93" t="b">
        <v>0</v>
      </c>
      <c r="L93">
        <v>554</v>
      </c>
      <c r="M93" t="b">
        <v>1</v>
      </c>
      <c r="N93" t="s">
        <v>8293</v>
      </c>
      <c r="O93" s="15">
        <v>153</v>
      </c>
      <c r="P93">
        <v>138.49</v>
      </c>
      <c r="Q93" s="17" t="s">
        <v>8317</v>
      </c>
      <c r="R93" t="s">
        <v>8347</v>
      </c>
      <c r="S93" s="11">
        <v>41351.76090277778</v>
      </c>
      <c r="T93" s="11">
        <v>41381.76090277778</v>
      </c>
    </row>
    <row r="94" spans="1:20" ht="300" x14ac:dyDescent="0.25">
      <c r="A94">
        <v>2059</v>
      </c>
      <c r="B94" s="9" t="s">
        <v>2060</v>
      </c>
      <c r="C94" s="3" t="s">
        <v>6169</v>
      </c>
      <c r="D94" s="5">
        <v>30000</v>
      </c>
      <c r="E94" s="7">
        <v>43037</v>
      </c>
      <c r="F94" t="s">
        <v>8218</v>
      </c>
      <c r="G94" t="s">
        <v>8223</v>
      </c>
      <c r="H94" t="s">
        <v>8245</v>
      </c>
      <c r="I94">
        <v>1454277540</v>
      </c>
      <c r="J94">
        <v>1450880854</v>
      </c>
      <c r="K94" t="b">
        <v>0</v>
      </c>
      <c r="L94">
        <v>375</v>
      </c>
      <c r="M94" t="b">
        <v>1</v>
      </c>
      <c r="N94" t="s">
        <v>8293</v>
      </c>
      <c r="O94" s="15">
        <v>143</v>
      </c>
      <c r="P94">
        <v>114.77</v>
      </c>
      <c r="Q94" s="17" t="s">
        <v>8317</v>
      </c>
      <c r="R94" t="s">
        <v>8347</v>
      </c>
      <c r="S94" s="11">
        <v>42361.602476851855</v>
      </c>
      <c r="T94" s="11">
        <v>42400.915972222225</v>
      </c>
    </row>
    <row r="95" spans="1:20" ht="270" x14ac:dyDescent="0.25">
      <c r="A95">
        <v>2060</v>
      </c>
      <c r="B95" s="9" t="s">
        <v>2061</v>
      </c>
      <c r="C95" s="3" t="s">
        <v>6170</v>
      </c>
      <c r="D95" s="5">
        <v>25000</v>
      </c>
      <c r="E95" s="7">
        <v>49100</v>
      </c>
      <c r="F95" t="s">
        <v>8218</v>
      </c>
      <c r="G95" t="s">
        <v>8223</v>
      </c>
      <c r="H95" t="s">
        <v>8245</v>
      </c>
      <c r="I95">
        <v>1406129150</v>
      </c>
      <c r="J95">
        <v>1400945150</v>
      </c>
      <c r="K95" t="b">
        <v>0</v>
      </c>
      <c r="L95">
        <v>1364</v>
      </c>
      <c r="M95" t="b">
        <v>1</v>
      </c>
      <c r="N95" t="s">
        <v>8293</v>
      </c>
      <c r="O95" s="15">
        <v>196</v>
      </c>
      <c r="P95">
        <v>36</v>
      </c>
      <c r="Q95" s="17" t="s">
        <v>8317</v>
      </c>
      <c r="R95" t="s">
        <v>8347</v>
      </c>
      <c r="S95" s="11">
        <v>41783.642939814818</v>
      </c>
      <c r="T95" s="11">
        <v>41843.642939814818</v>
      </c>
    </row>
    <row r="96" spans="1:20" ht="270" x14ac:dyDescent="0.25">
      <c r="A96">
        <v>2061</v>
      </c>
      <c r="B96" s="9" t="s">
        <v>2062</v>
      </c>
      <c r="C96" s="3" t="s">
        <v>6171</v>
      </c>
      <c r="D96" s="5">
        <v>5000</v>
      </c>
      <c r="E96" s="7">
        <v>5396</v>
      </c>
      <c r="F96" t="s">
        <v>8218</v>
      </c>
      <c r="G96" t="s">
        <v>8223</v>
      </c>
      <c r="H96" t="s">
        <v>8245</v>
      </c>
      <c r="I96">
        <v>1483208454</v>
      </c>
      <c r="J96">
        <v>1480616454</v>
      </c>
      <c r="K96" t="b">
        <v>0</v>
      </c>
      <c r="L96">
        <v>35</v>
      </c>
      <c r="M96" t="b">
        <v>1</v>
      </c>
      <c r="N96" t="s">
        <v>8293</v>
      </c>
      <c r="O96" s="15">
        <v>108</v>
      </c>
      <c r="P96">
        <v>154.16999999999999</v>
      </c>
      <c r="Q96" s="17" t="s">
        <v>8317</v>
      </c>
      <c r="R96" t="s">
        <v>8347</v>
      </c>
      <c r="S96" s="11">
        <v>42705.764513888891</v>
      </c>
      <c r="T96" s="11">
        <v>42735.764513888891</v>
      </c>
    </row>
    <row r="97" spans="1:20" ht="255" x14ac:dyDescent="0.25">
      <c r="A97">
        <v>2064</v>
      </c>
      <c r="B97" s="9" t="s">
        <v>2065</v>
      </c>
      <c r="C97" s="3" t="s">
        <v>6174</v>
      </c>
      <c r="D97" s="5">
        <v>261962</v>
      </c>
      <c r="E97" s="7">
        <v>500784.27</v>
      </c>
      <c r="F97" t="s">
        <v>8218</v>
      </c>
      <c r="G97" t="s">
        <v>8223</v>
      </c>
      <c r="H97" t="s">
        <v>8245</v>
      </c>
      <c r="I97">
        <v>1370001600</v>
      </c>
      <c r="J97">
        <v>1366879523</v>
      </c>
      <c r="K97" t="b">
        <v>0</v>
      </c>
      <c r="L97">
        <v>5812</v>
      </c>
      <c r="M97" t="b">
        <v>1</v>
      </c>
      <c r="N97" t="s">
        <v>8293</v>
      </c>
      <c r="O97" s="15">
        <v>191</v>
      </c>
      <c r="P97">
        <v>86.16</v>
      </c>
      <c r="Q97" s="17" t="s">
        <v>8317</v>
      </c>
      <c r="R97" t="s">
        <v>8347</v>
      </c>
      <c r="S97" s="11">
        <v>41389.364849537036</v>
      </c>
      <c r="T97" s="11">
        <v>41425.5</v>
      </c>
    </row>
    <row r="98" spans="1:20" ht="300" x14ac:dyDescent="0.25">
      <c r="A98">
        <v>2066</v>
      </c>
      <c r="B98" s="9" t="s">
        <v>2067</v>
      </c>
      <c r="C98" s="3" t="s">
        <v>6176</v>
      </c>
      <c r="D98" s="5">
        <v>2000</v>
      </c>
      <c r="E98" s="7">
        <v>4372</v>
      </c>
      <c r="F98" t="s">
        <v>8218</v>
      </c>
      <c r="G98" t="s">
        <v>8223</v>
      </c>
      <c r="H98" t="s">
        <v>8245</v>
      </c>
      <c r="I98">
        <v>1408818683</v>
      </c>
      <c r="J98">
        <v>1406226683</v>
      </c>
      <c r="K98" t="b">
        <v>0</v>
      </c>
      <c r="L98">
        <v>65</v>
      </c>
      <c r="M98" t="b">
        <v>1</v>
      </c>
      <c r="N98" t="s">
        <v>8293</v>
      </c>
      <c r="O98" s="15">
        <v>219</v>
      </c>
      <c r="P98">
        <v>67.260000000000005</v>
      </c>
      <c r="Q98" s="17" t="s">
        <v>8317</v>
      </c>
      <c r="R98" t="s">
        <v>8347</v>
      </c>
      <c r="S98" s="11">
        <v>41844.771793981483</v>
      </c>
      <c r="T98" s="11">
        <v>41874.771793981483</v>
      </c>
    </row>
    <row r="99" spans="1:20" ht="285" x14ac:dyDescent="0.25">
      <c r="A99">
        <v>2068</v>
      </c>
      <c r="B99" s="9" t="s">
        <v>2069</v>
      </c>
      <c r="C99" s="3" t="s">
        <v>6178</v>
      </c>
      <c r="D99" s="5">
        <v>25000</v>
      </c>
      <c r="E99" s="7">
        <v>26305.97</v>
      </c>
      <c r="F99" t="s">
        <v>8218</v>
      </c>
      <c r="G99" t="s">
        <v>8223</v>
      </c>
      <c r="H99" t="s">
        <v>8245</v>
      </c>
      <c r="I99">
        <v>1476994315</v>
      </c>
      <c r="J99">
        <v>1474402315</v>
      </c>
      <c r="K99" t="b">
        <v>0</v>
      </c>
      <c r="L99">
        <v>76</v>
      </c>
      <c r="M99" t="b">
        <v>1</v>
      </c>
      <c r="N99" t="s">
        <v>8293</v>
      </c>
      <c r="O99" s="15">
        <v>105</v>
      </c>
      <c r="P99">
        <v>346.13</v>
      </c>
      <c r="Q99" s="17" t="s">
        <v>8317</v>
      </c>
      <c r="R99" t="s">
        <v>8347</v>
      </c>
      <c r="S99" s="11">
        <v>42633.841608796298</v>
      </c>
      <c r="T99" s="11">
        <v>42663.841608796298</v>
      </c>
    </row>
    <row r="100" spans="1:20" ht="300" x14ac:dyDescent="0.25">
      <c r="A100">
        <v>2069</v>
      </c>
      <c r="B100" s="9" t="s">
        <v>2070</v>
      </c>
      <c r="C100" s="3" t="s">
        <v>6179</v>
      </c>
      <c r="D100" s="5">
        <v>50000</v>
      </c>
      <c r="E100" s="7">
        <v>64203.33</v>
      </c>
      <c r="F100" t="s">
        <v>8218</v>
      </c>
      <c r="G100" t="s">
        <v>8223</v>
      </c>
      <c r="H100" t="s">
        <v>8245</v>
      </c>
      <c r="I100">
        <v>1451776791</v>
      </c>
      <c r="J100">
        <v>1449098391</v>
      </c>
      <c r="K100" t="b">
        <v>0</v>
      </c>
      <c r="L100">
        <v>263</v>
      </c>
      <c r="M100" t="b">
        <v>1</v>
      </c>
      <c r="N100" t="s">
        <v>8293</v>
      </c>
      <c r="O100" s="15">
        <v>128</v>
      </c>
      <c r="P100">
        <v>244.12</v>
      </c>
      <c r="Q100" s="17" t="s">
        <v>8317</v>
      </c>
      <c r="R100" t="s">
        <v>8347</v>
      </c>
      <c r="S100" s="11">
        <v>42340.972118055557</v>
      </c>
      <c r="T100" s="11">
        <v>42371.972118055557</v>
      </c>
    </row>
    <row r="101" spans="1:20" ht="270" x14ac:dyDescent="0.25">
      <c r="A101">
        <v>2071</v>
      </c>
      <c r="B101" s="9" t="s">
        <v>2072</v>
      </c>
      <c r="C101" s="3" t="s">
        <v>6181</v>
      </c>
      <c r="D101" s="5">
        <v>20000</v>
      </c>
      <c r="E101" s="7">
        <v>56146</v>
      </c>
      <c r="F101" t="s">
        <v>8218</v>
      </c>
      <c r="G101" t="s">
        <v>8223</v>
      </c>
      <c r="H101" t="s">
        <v>8245</v>
      </c>
      <c r="I101">
        <v>1475390484</v>
      </c>
      <c r="J101">
        <v>1471502484</v>
      </c>
      <c r="K101" t="b">
        <v>0</v>
      </c>
      <c r="L101">
        <v>278</v>
      </c>
      <c r="M101" t="b">
        <v>1</v>
      </c>
      <c r="N101" t="s">
        <v>8293</v>
      </c>
      <c r="O101" s="15">
        <v>281</v>
      </c>
      <c r="P101">
        <v>201.96</v>
      </c>
      <c r="Q101" s="17" t="s">
        <v>8317</v>
      </c>
      <c r="R101" t="s">
        <v>8347</v>
      </c>
      <c r="S101" s="11">
        <v>42600.278749999998</v>
      </c>
      <c r="T101" s="11">
        <v>42645.278749999998</v>
      </c>
    </row>
    <row r="102" spans="1:20" ht="270" x14ac:dyDescent="0.25">
      <c r="A102">
        <v>2072</v>
      </c>
      <c r="B102" s="9" t="s">
        <v>2073</v>
      </c>
      <c r="C102" s="3" t="s">
        <v>6182</v>
      </c>
      <c r="D102" s="5">
        <v>71500</v>
      </c>
      <c r="E102" s="7">
        <v>79173</v>
      </c>
      <c r="F102" t="s">
        <v>8218</v>
      </c>
      <c r="G102" t="s">
        <v>8223</v>
      </c>
      <c r="H102" t="s">
        <v>8245</v>
      </c>
      <c r="I102">
        <v>1462629432</v>
      </c>
      <c r="J102">
        <v>1460037432</v>
      </c>
      <c r="K102" t="b">
        <v>0</v>
      </c>
      <c r="L102">
        <v>350</v>
      </c>
      <c r="M102" t="b">
        <v>1</v>
      </c>
      <c r="N102" t="s">
        <v>8293</v>
      </c>
      <c r="O102" s="15">
        <v>111</v>
      </c>
      <c r="P102">
        <v>226.21</v>
      </c>
      <c r="Q102" s="17" t="s">
        <v>8317</v>
      </c>
      <c r="R102" t="s">
        <v>8347</v>
      </c>
      <c r="S102" s="11">
        <v>42467.581388888888</v>
      </c>
      <c r="T102" s="11">
        <v>42497.581388888888</v>
      </c>
    </row>
    <row r="103" spans="1:20" ht="285" x14ac:dyDescent="0.25">
      <c r="A103">
        <v>2073</v>
      </c>
      <c r="B103" s="9" t="s">
        <v>2074</v>
      </c>
      <c r="C103" s="3" t="s">
        <v>6183</v>
      </c>
      <c r="D103" s="5">
        <v>100000</v>
      </c>
      <c r="E103" s="7">
        <v>152604.29999999999</v>
      </c>
      <c r="F103" t="s">
        <v>8218</v>
      </c>
      <c r="G103" t="s">
        <v>8223</v>
      </c>
      <c r="H103" t="s">
        <v>8245</v>
      </c>
      <c r="I103">
        <v>1431100918</v>
      </c>
      <c r="J103">
        <v>1427212918</v>
      </c>
      <c r="K103" t="b">
        <v>0</v>
      </c>
      <c r="L103">
        <v>470</v>
      </c>
      <c r="M103" t="b">
        <v>1</v>
      </c>
      <c r="N103" t="s">
        <v>8293</v>
      </c>
      <c r="O103" s="15">
        <v>153</v>
      </c>
      <c r="P103">
        <v>324.69</v>
      </c>
      <c r="Q103" s="17" t="s">
        <v>8317</v>
      </c>
      <c r="R103" t="s">
        <v>8347</v>
      </c>
      <c r="S103" s="11">
        <v>42087.668032407411</v>
      </c>
      <c r="T103" s="11">
        <v>42132.668032407411</v>
      </c>
    </row>
    <row r="104" spans="1:20" ht="180" x14ac:dyDescent="0.25">
      <c r="A104">
        <v>2074</v>
      </c>
      <c r="B104" s="9" t="s">
        <v>2075</v>
      </c>
      <c r="C104" s="3" t="s">
        <v>6184</v>
      </c>
      <c r="D104" s="5">
        <v>600</v>
      </c>
      <c r="E104" s="7">
        <v>615</v>
      </c>
      <c r="F104" t="s">
        <v>8218</v>
      </c>
      <c r="G104" t="s">
        <v>8223</v>
      </c>
      <c r="H104" t="s">
        <v>8245</v>
      </c>
      <c r="I104">
        <v>1462564182</v>
      </c>
      <c r="J104">
        <v>1459972182</v>
      </c>
      <c r="K104" t="b">
        <v>0</v>
      </c>
      <c r="L104">
        <v>3</v>
      </c>
      <c r="M104" t="b">
        <v>1</v>
      </c>
      <c r="N104" t="s">
        <v>8293</v>
      </c>
      <c r="O104" s="15">
        <v>103</v>
      </c>
      <c r="P104">
        <v>205</v>
      </c>
      <c r="Q104" s="17" t="s">
        <v>8317</v>
      </c>
      <c r="R104" t="s">
        <v>8347</v>
      </c>
      <c r="S104" s="11">
        <v>42466.826180555552</v>
      </c>
      <c r="T104" s="11">
        <v>42496.826180555552</v>
      </c>
    </row>
    <row r="105" spans="1:20" ht="240" x14ac:dyDescent="0.25">
      <c r="A105">
        <v>2075</v>
      </c>
      <c r="B105" s="9" t="s">
        <v>2076</v>
      </c>
      <c r="C105" s="3" t="s">
        <v>6185</v>
      </c>
      <c r="D105" s="5">
        <v>9999</v>
      </c>
      <c r="E105" s="7">
        <v>167820.6</v>
      </c>
      <c r="F105" t="s">
        <v>8218</v>
      </c>
      <c r="G105" t="s">
        <v>8223</v>
      </c>
      <c r="H105" t="s">
        <v>8245</v>
      </c>
      <c r="I105">
        <v>1374769288</v>
      </c>
      <c r="J105">
        <v>1372177288</v>
      </c>
      <c r="K105" t="b">
        <v>0</v>
      </c>
      <c r="L105">
        <v>8200</v>
      </c>
      <c r="M105" t="b">
        <v>1</v>
      </c>
      <c r="N105" t="s">
        <v>8293</v>
      </c>
      <c r="O105" s="15">
        <v>1678</v>
      </c>
      <c r="P105">
        <v>20.47</v>
      </c>
      <c r="Q105" s="17" t="s">
        <v>8317</v>
      </c>
      <c r="R105" t="s">
        <v>8347</v>
      </c>
      <c r="S105" s="11">
        <v>41450.681574074071</v>
      </c>
      <c r="T105" s="11">
        <v>41480.681574074071</v>
      </c>
    </row>
    <row r="106" spans="1:20" ht="240" x14ac:dyDescent="0.25">
      <c r="A106">
        <v>2077</v>
      </c>
      <c r="B106" s="9" t="s">
        <v>2078</v>
      </c>
      <c r="C106" s="3" t="s">
        <v>6187</v>
      </c>
      <c r="D106" s="5">
        <v>50000</v>
      </c>
      <c r="E106" s="7">
        <v>57754</v>
      </c>
      <c r="F106" t="s">
        <v>8218</v>
      </c>
      <c r="G106" t="s">
        <v>8223</v>
      </c>
      <c r="H106" t="s">
        <v>8245</v>
      </c>
      <c r="I106">
        <v>1433538000</v>
      </c>
      <c r="J106">
        <v>1428541276</v>
      </c>
      <c r="K106" t="b">
        <v>0</v>
      </c>
      <c r="L106">
        <v>188</v>
      </c>
      <c r="M106" t="b">
        <v>1</v>
      </c>
      <c r="N106" t="s">
        <v>8293</v>
      </c>
      <c r="O106" s="15">
        <v>116</v>
      </c>
      <c r="P106">
        <v>307.2</v>
      </c>
      <c r="Q106" s="17" t="s">
        <v>8317</v>
      </c>
      <c r="R106" t="s">
        <v>8347</v>
      </c>
      <c r="S106" s="11">
        <v>42103.042546296296</v>
      </c>
      <c r="T106" s="11">
        <v>42160.875</v>
      </c>
    </row>
    <row r="107" spans="1:20" ht="240" x14ac:dyDescent="0.25">
      <c r="A107">
        <v>2080</v>
      </c>
      <c r="B107" s="9" t="s">
        <v>2081</v>
      </c>
      <c r="C107" s="3" t="s">
        <v>6190</v>
      </c>
      <c r="D107" s="5">
        <v>1000</v>
      </c>
      <c r="E107" s="7">
        <v>5078</v>
      </c>
      <c r="F107" t="s">
        <v>8218</v>
      </c>
      <c r="G107" t="s">
        <v>8223</v>
      </c>
      <c r="H107" t="s">
        <v>8245</v>
      </c>
      <c r="I107">
        <v>1447286300</v>
      </c>
      <c r="J107">
        <v>1444690700</v>
      </c>
      <c r="K107" t="b">
        <v>0</v>
      </c>
      <c r="L107">
        <v>50</v>
      </c>
      <c r="M107" t="b">
        <v>1</v>
      </c>
      <c r="N107" t="s">
        <v>8293</v>
      </c>
      <c r="O107" s="15">
        <v>508</v>
      </c>
      <c r="P107">
        <v>101.56</v>
      </c>
      <c r="Q107" s="17" t="s">
        <v>8317</v>
      </c>
      <c r="R107" t="s">
        <v>8347</v>
      </c>
      <c r="S107" s="11">
        <v>42289.957175925927</v>
      </c>
      <c r="T107" s="11">
        <v>42319.998842592591</v>
      </c>
    </row>
    <row r="108" spans="1:20" ht="300" x14ac:dyDescent="0.25">
      <c r="A108">
        <v>2601</v>
      </c>
      <c r="B108" s="9" t="s">
        <v>2601</v>
      </c>
      <c r="C108" s="3" t="s">
        <v>6711</v>
      </c>
      <c r="D108" s="5">
        <v>500</v>
      </c>
      <c r="E108" s="7">
        <v>3307</v>
      </c>
      <c r="F108" t="s">
        <v>8218</v>
      </c>
      <c r="G108" t="s">
        <v>8223</v>
      </c>
      <c r="H108" t="s">
        <v>8245</v>
      </c>
      <c r="I108">
        <v>1347508740</v>
      </c>
      <c r="J108">
        <v>1346276349</v>
      </c>
      <c r="K108" t="b">
        <v>1</v>
      </c>
      <c r="L108">
        <v>151</v>
      </c>
      <c r="M108" t="b">
        <v>1</v>
      </c>
      <c r="N108" t="s">
        <v>8299</v>
      </c>
      <c r="O108" s="15">
        <v>661</v>
      </c>
      <c r="P108">
        <v>21.9</v>
      </c>
      <c r="Q108" s="17" t="s">
        <v>8317</v>
      </c>
      <c r="R108" t="s">
        <v>8353</v>
      </c>
      <c r="S108" s="11">
        <v>41150.902187499996</v>
      </c>
      <c r="T108" s="11">
        <v>41165.165972222225</v>
      </c>
    </row>
    <row r="109" spans="1:20" ht="240" x14ac:dyDescent="0.25">
      <c r="A109">
        <v>2602</v>
      </c>
      <c r="B109" s="9" t="s">
        <v>2602</v>
      </c>
      <c r="C109" s="3" t="s">
        <v>6712</v>
      </c>
      <c r="D109" s="5">
        <v>12000</v>
      </c>
      <c r="E109" s="7">
        <v>39131</v>
      </c>
      <c r="F109" t="s">
        <v>8218</v>
      </c>
      <c r="G109" t="s">
        <v>8223</v>
      </c>
      <c r="H109" t="s">
        <v>8245</v>
      </c>
      <c r="I109">
        <v>1415827200</v>
      </c>
      <c r="J109">
        <v>1412358968</v>
      </c>
      <c r="K109" t="b">
        <v>1</v>
      </c>
      <c r="L109">
        <v>489</v>
      </c>
      <c r="M109" t="b">
        <v>1</v>
      </c>
      <c r="N109" t="s">
        <v>8299</v>
      </c>
      <c r="O109" s="15">
        <v>326</v>
      </c>
      <c r="P109">
        <v>80.02</v>
      </c>
      <c r="Q109" s="17" t="s">
        <v>8317</v>
      </c>
      <c r="R109" t="s">
        <v>8353</v>
      </c>
      <c r="S109" s="11">
        <v>41915.747314814813</v>
      </c>
      <c r="T109" s="11">
        <v>41955.888888888891</v>
      </c>
    </row>
    <row r="110" spans="1:20" ht="165" x14ac:dyDescent="0.25">
      <c r="A110">
        <v>2603</v>
      </c>
      <c r="B110" s="9" t="s">
        <v>2603</v>
      </c>
      <c r="C110" s="3" t="s">
        <v>6713</v>
      </c>
      <c r="D110" s="5">
        <v>1750</v>
      </c>
      <c r="E110" s="7">
        <v>1776</v>
      </c>
      <c r="F110" t="s">
        <v>8218</v>
      </c>
      <c r="G110" t="s">
        <v>8223</v>
      </c>
      <c r="H110" t="s">
        <v>8245</v>
      </c>
      <c r="I110">
        <v>1387835654</v>
      </c>
      <c r="J110">
        <v>1386626054</v>
      </c>
      <c r="K110" t="b">
        <v>1</v>
      </c>
      <c r="L110">
        <v>50</v>
      </c>
      <c r="M110" t="b">
        <v>1</v>
      </c>
      <c r="N110" t="s">
        <v>8299</v>
      </c>
      <c r="O110" s="15">
        <v>101</v>
      </c>
      <c r="P110">
        <v>35.520000000000003</v>
      </c>
      <c r="Q110" s="17" t="s">
        <v>8317</v>
      </c>
      <c r="R110" t="s">
        <v>8353</v>
      </c>
      <c r="S110" s="11">
        <v>41617.912662037037</v>
      </c>
      <c r="T110" s="11">
        <v>41631.912662037037</v>
      </c>
    </row>
    <row r="111" spans="1:20" ht="255" x14ac:dyDescent="0.25">
      <c r="A111">
        <v>2604</v>
      </c>
      <c r="B111" s="9" t="s">
        <v>2604</v>
      </c>
      <c r="C111" s="3" t="s">
        <v>6714</v>
      </c>
      <c r="D111" s="5">
        <v>20000</v>
      </c>
      <c r="E111" s="7">
        <v>20843.599999999999</v>
      </c>
      <c r="F111" t="s">
        <v>8218</v>
      </c>
      <c r="G111" t="s">
        <v>8223</v>
      </c>
      <c r="H111" t="s">
        <v>8245</v>
      </c>
      <c r="I111">
        <v>1335662023</v>
      </c>
      <c r="J111">
        <v>1333070023</v>
      </c>
      <c r="K111" t="b">
        <v>1</v>
      </c>
      <c r="L111">
        <v>321</v>
      </c>
      <c r="M111" t="b">
        <v>1</v>
      </c>
      <c r="N111" t="s">
        <v>8299</v>
      </c>
      <c r="O111" s="15">
        <v>104</v>
      </c>
      <c r="P111">
        <v>64.930000000000007</v>
      </c>
      <c r="Q111" s="17" t="s">
        <v>8317</v>
      </c>
      <c r="R111" t="s">
        <v>8353</v>
      </c>
      <c r="S111" s="11">
        <v>40998.051192129627</v>
      </c>
      <c r="T111" s="11">
        <v>41028.051192129627</v>
      </c>
    </row>
    <row r="112" spans="1:20" ht="270" x14ac:dyDescent="0.25">
      <c r="A112">
        <v>2605</v>
      </c>
      <c r="B112" s="9" t="s">
        <v>2605</v>
      </c>
      <c r="C112" s="3" t="s">
        <v>6715</v>
      </c>
      <c r="D112" s="5">
        <v>100000</v>
      </c>
      <c r="E112" s="7">
        <v>107421.57</v>
      </c>
      <c r="F112" t="s">
        <v>8218</v>
      </c>
      <c r="G112" t="s">
        <v>8223</v>
      </c>
      <c r="H112" t="s">
        <v>8245</v>
      </c>
      <c r="I112">
        <v>1466168390</v>
      </c>
      <c r="J112">
        <v>1463576390</v>
      </c>
      <c r="K112" t="b">
        <v>1</v>
      </c>
      <c r="L112">
        <v>1762</v>
      </c>
      <c r="M112" t="b">
        <v>1</v>
      </c>
      <c r="N112" t="s">
        <v>8299</v>
      </c>
      <c r="O112" s="15">
        <v>107</v>
      </c>
      <c r="P112">
        <v>60.97</v>
      </c>
      <c r="Q112" s="17" t="s">
        <v>8317</v>
      </c>
      <c r="R112" t="s">
        <v>8353</v>
      </c>
      <c r="S112" s="11">
        <v>42508.541550925926</v>
      </c>
      <c r="T112" s="11">
        <v>42538.541550925926</v>
      </c>
    </row>
    <row r="113" spans="1:20" ht="225" x14ac:dyDescent="0.25">
      <c r="A113">
        <v>2606</v>
      </c>
      <c r="B113" s="9" t="s">
        <v>2606</v>
      </c>
      <c r="C113" s="3" t="s">
        <v>6716</v>
      </c>
      <c r="D113" s="5">
        <v>11000</v>
      </c>
      <c r="E113" s="7">
        <v>12106</v>
      </c>
      <c r="F113" t="s">
        <v>8218</v>
      </c>
      <c r="G113" t="s">
        <v>8223</v>
      </c>
      <c r="H113" t="s">
        <v>8245</v>
      </c>
      <c r="I113">
        <v>1398791182</v>
      </c>
      <c r="J113">
        <v>1396026382</v>
      </c>
      <c r="K113" t="b">
        <v>1</v>
      </c>
      <c r="L113">
        <v>385</v>
      </c>
      <c r="M113" t="b">
        <v>1</v>
      </c>
      <c r="N113" t="s">
        <v>8299</v>
      </c>
      <c r="O113" s="15">
        <v>110</v>
      </c>
      <c r="P113">
        <v>31.44</v>
      </c>
      <c r="Q113" s="17" t="s">
        <v>8317</v>
      </c>
      <c r="R113" t="s">
        <v>8353</v>
      </c>
      <c r="S113" s="11">
        <v>41726.712754629632</v>
      </c>
      <c r="T113" s="11">
        <v>41758.712754629632</v>
      </c>
    </row>
    <row r="114" spans="1:20" ht="255" x14ac:dyDescent="0.25">
      <c r="A114">
        <v>2607</v>
      </c>
      <c r="B114" s="9" t="s">
        <v>2607</v>
      </c>
      <c r="C114" s="3" t="s">
        <v>6717</v>
      </c>
      <c r="D114" s="5">
        <v>8000</v>
      </c>
      <c r="E114" s="7">
        <v>32616</v>
      </c>
      <c r="F114" t="s">
        <v>8218</v>
      </c>
      <c r="G114" t="s">
        <v>8223</v>
      </c>
      <c r="H114" t="s">
        <v>8245</v>
      </c>
      <c r="I114">
        <v>1439344800</v>
      </c>
      <c r="J114">
        <v>1435611572</v>
      </c>
      <c r="K114" t="b">
        <v>1</v>
      </c>
      <c r="L114">
        <v>398</v>
      </c>
      <c r="M114" t="b">
        <v>1</v>
      </c>
      <c r="N114" t="s">
        <v>8299</v>
      </c>
      <c r="O114" s="15">
        <v>408</v>
      </c>
      <c r="P114">
        <v>81.95</v>
      </c>
      <c r="Q114" s="17" t="s">
        <v>8317</v>
      </c>
      <c r="R114" t="s">
        <v>8353</v>
      </c>
      <c r="S114" s="11">
        <v>42184.874675925923</v>
      </c>
      <c r="T114" s="11">
        <v>42228.083333333328</v>
      </c>
    </row>
    <row r="115" spans="1:20" ht="240" x14ac:dyDescent="0.25">
      <c r="A115">
        <v>2608</v>
      </c>
      <c r="B115" s="9" t="s">
        <v>2608</v>
      </c>
      <c r="C115" s="3" t="s">
        <v>6718</v>
      </c>
      <c r="D115" s="5">
        <v>8000</v>
      </c>
      <c r="E115" s="7">
        <v>17914</v>
      </c>
      <c r="F115" t="s">
        <v>8218</v>
      </c>
      <c r="G115" t="s">
        <v>8223</v>
      </c>
      <c r="H115" t="s">
        <v>8245</v>
      </c>
      <c r="I115">
        <v>1489536000</v>
      </c>
      <c r="J115">
        <v>1485976468</v>
      </c>
      <c r="K115" t="b">
        <v>1</v>
      </c>
      <c r="L115">
        <v>304</v>
      </c>
      <c r="M115" t="b">
        <v>1</v>
      </c>
      <c r="N115" t="s">
        <v>8299</v>
      </c>
      <c r="O115" s="15">
        <v>224</v>
      </c>
      <c r="P115">
        <v>58.93</v>
      </c>
      <c r="Q115" s="17" t="s">
        <v>8317</v>
      </c>
      <c r="R115" t="s">
        <v>8353</v>
      </c>
      <c r="S115" s="11">
        <v>42767.801712962959</v>
      </c>
      <c r="T115" s="11">
        <v>42809</v>
      </c>
    </row>
    <row r="116" spans="1:20" ht="285" x14ac:dyDescent="0.25">
      <c r="A116">
        <v>2609</v>
      </c>
      <c r="B116" s="9" t="s">
        <v>2609</v>
      </c>
      <c r="C116" s="3" t="s">
        <v>6719</v>
      </c>
      <c r="D116" s="5">
        <v>35000</v>
      </c>
      <c r="E116" s="7">
        <v>106330.39</v>
      </c>
      <c r="F116" t="s">
        <v>8218</v>
      </c>
      <c r="G116" t="s">
        <v>8223</v>
      </c>
      <c r="H116" t="s">
        <v>8245</v>
      </c>
      <c r="I116">
        <v>1342330951</v>
      </c>
      <c r="J116">
        <v>1339738951</v>
      </c>
      <c r="K116" t="b">
        <v>1</v>
      </c>
      <c r="L116">
        <v>676</v>
      </c>
      <c r="M116" t="b">
        <v>1</v>
      </c>
      <c r="N116" t="s">
        <v>8299</v>
      </c>
      <c r="O116" s="15">
        <v>304</v>
      </c>
      <c r="P116">
        <v>157.29</v>
      </c>
      <c r="Q116" s="17" t="s">
        <v>8317</v>
      </c>
      <c r="R116" t="s">
        <v>8353</v>
      </c>
      <c r="S116" s="11">
        <v>41075.237858796296</v>
      </c>
      <c r="T116" s="11">
        <v>41105.237858796296</v>
      </c>
    </row>
    <row r="117" spans="1:20" ht="180" x14ac:dyDescent="0.25">
      <c r="A117">
        <v>2610</v>
      </c>
      <c r="B117" s="9" t="s">
        <v>2610</v>
      </c>
      <c r="C117" s="3" t="s">
        <v>6720</v>
      </c>
      <c r="D117" s="5">
        <v>22765</v>
      </c>
      <c r="E117" s="7">
        <v>32172.66</v>
      </c>
      <c r="F117" t="s">
        <v>8218</v>
      </c>
      <c r="G117" t="s">
        <v>8223</v>
      </c>
      <c r="H117" t="s">
        <v>8245</v>
      </c>
      <c r="I117">
        <v>1471849140</v>
      </c>
      <c r="J117">
        <v>1468444125</v>
      </c>
      <c r="K117" t="b">
        <v>1</v>
      </c>
      <c r="L117">
        <v>577</v>
      </c>
      <c r="M117" t="b">
        <v>1</v>
      </c>
      <c r="N117" t="s">
        <v>8299</v>
      </c>
      <c r="O117" s="15">
        <v>141</v>
      </c>
      <c r="P117">
        <v>55.76</v>
      </c>
      <c r="Q117" s="17" t="s">
        <v>8317</v>
      </c>
      <c r="R117" t="s">
        <v>8353</v>
      </c>
      <c r="S117" s="11">
        <v>42564.881076388891</v>
      </c>
      <c r="T117" s="11">
        <v>42604.290972222225</v>
      </c>
    </row>
    <row r="118" spans="1:20" ht="240" x14ac:dyDescent="0.25">
      <c r="A118">
        <v>2612</v>
      </c>
      <c r="B118" s="9" t="s">
        <v>2612</v>
      </c>
      <c r="C118" s="3" t="s">
        <v>6722</v>
      </c>
      <c r="D118" s="5">
        <v>10000</v>
      </c>
      <c r="E118" s="7">
        <v>17176.13</v>
      </c>
      <c r="F118" t="s">
        <v>8218</v>
      </c>
      <c r="G118" t="s">
        <v>8223</v>
      </c>
      <c r="H118" t="s">
        <v>8245</v>
      </c>
      <c r="I118">
        <v>1420773970</v>
      </c>
      <c r="J118">
        <v>1418095570</v>
      </c>
      <c r="K118" t="b">
        <v>1</v>
      </c>
      <c r="L118">
        <v>294</v>
      </c>
      <c r="M118" t="b">
        <v>1</v>
      </c>
      <c r="N118" t="s">
        <v>8299</v>
      </c>
      <c r="O118" s="15">
        <v>172</v>
      </c>
      <c r="P118">
        <v>58.42</v>
      </c>
      <c r="Q118" s="17" t="s">
        <v>8317</v>
      </c>
      <c r="R118" t="s">
        <v>8353</v>
      </c>
      <c r="S118" s="11">
        <v>41982.143171296295</v>
      </c>
      <c r="T118" s="11">
        <v>42013.143171296295</v>
      </c>
    </row>
    <row r="119" spans="1:20" ht="300" x14ac:dyDescent="0.25">
      <c r="A119">
        <v>2613</v>
      </c>
      <c r="B119" s="9" t="s">
        <v>2613</v>
      </c>
      <c r="C119" s="3" t="s">
        <v>6723</v>
      </c>
      <c r="D119" s="5">
        <v>7500</v>
      </c>
      <c r="E119" s="7">
        <v>7576</v>
      </c>
      <c r="F119" t="s">
        <v>8218</v>
      </c>
      <c r="G119" t="s">
        <v>8223</v>
      </c>
      <c r="H119" t="s">
        <v>8245</v>
      </c>
      <c r="I119">
        <v>1348256294</v>
      </c>
      <c r="J119">
        <v>1345664294</v>
      </c>
      <c r="K119" t="b">
        <v>1</v>
      </c>
      <c r="L119">
        <v>28</v>
      </c>
      <c r="M119" t="b">
        <v>1</v>
      </c>
      <c r="N119" t="s">
        <v>8299</v>
      </c>
      <c r="O119" s="15">
        <v>101</v>
      </c>
      <c r="P119">
        <v>270.57</v>
      </c>
      <c r="Q119" s="17" t="s">
        <v>8317</v>
      </c>
      <c r="R119" t="s">
        <v>8353</v>
      </c>
      <c r="S119" s="11">
        <v>41143.81821759259</v>
      </c>
      <c r="T119" s="11">
        <v>41173.81821759259</v>
      </c>
    </row>
    <row r="120" spans="1:20" ht="300" x14ac:dyDescent="0.25">
      <c r="A120">
        <v>2614</v>
      </c>
      <c r="B120" s="9" t="s">
        <v>2614</v>
      </c>
      <c r="C120" s="3" t="s">
        <v>6724</v>
      </c>
      <c r="D120" s="5">
        <v>10500</v>
      </c>
      <c r="E120" s="7">
        <v>10710</v>
      </c>
      <c r="F120" t="s">
        <v>8218</v>
      </c>
      <c r="G120" t="s">
        <v>8223</v>
      </c>
      <c r="H120" t="s">
        <v>8245</v>
      </c>
      <c r="I120">
        <v>1398834000</v>
      </c>
      <c r="J120">
        <v>1396371612</v>
      </c>
      <c r="K120" t="b">
        <v>1</v>
      </c>
      <c r="L120">
        <v>100</v>
      </c>
      <c r="M120" t="b">
        <v>1</v>
      </c>
      <c r="N120" t="s">
        <v>8299</v>
      </c>
      <c r="O120" s="15">
        <v>102</v>
      </c>
      <c r="P120">
        <v>107.1</v>
      </c>
      <c r="Q120" s="17" t="s">
        <v>8317</v>
      </c>
      <c r="R120" t="s">
        <v>8353</v>
      </c>
      <c r="S120" s="11">
        <v>41730.708472222221</v>
      </c>
      <c r="T120" s="11">
        <v>41759.208333333336</v>
      </c>
    </row>
    <row r="121" spans="1:20" ht="270" x14ac:dyDescent="0.25">
      <c r="A121">
        <v>2616</v>
      </c>
      <c r="B121" s="9" t="s">
        <v>2616</v>
      </c>
      <c r="C121" s="3" t="s">
        <v>6726</v>
      </c>
      <c r="D121" s="5">
        <v>25000</v>
      </c>
      <c r="E121" s="7">
        <v>28633.5</v>
      </c>
      <c r="F121" t="s">
        <v>8218</v>
      </c>
      <c r="G121" t="s">
        <v>8223</v>
      </c>
      <c r="H121" t="s">
        <v>8245</v>
      </c>
      <c r="I121">
        <v>1440546729</v>
      </c>
      <c r="J121">
        <v>1437954729</v>
      </c>
      <c r="K121" t="b">
        <v>1</v>
      </c>
      <c r="L121">
        <v>238</v>
      </c>
      <c r="M121" t="b">
        <v>1</v>
      </c>
      <c r="N121" t="s">
        <v>8299</v>
      </c>
      <c r="O121" s="15">
        <v>115</v>
      </c>
      <c r="P121">
        <v>120.31</v>
      </c>
      <c r="Q121" s="17" t="s">
        <v>8317</v>
      </c>
      <c r="R121" t="s">
        <v>8353</v>
      </c>
      <c r="S121" s="11">
        <v>42211.99454861111</v>
      </c>
      <c r="T121" s="11">
        <v>42241.99454861111</v>
      </c>
    </row>
    <row r="122" spans="1:20" ht="285" x14ac:dyDescent="0.25">
      <c r="A122">
        <v>2617</v>
      </c>
      <c r="B122" s="9" t="s">
        <v>2617</v>
      </c>
      <c r="C122" s="3" t="s">
        <v>6727</v>
      </c>
      <c r="D122" s="5">
        <v>500</v>
      </c>
      <c r="E122" s="7">
        <v>4388</v>
      </c>
      <c r="F122" t="s">
        <v>8218</v>
      </c>
      <c r="G122" t="s">
        <v>8223</v>
      </c>
      <c r="H122" t="s">
        <v>8245</v>
      </c>
      <c r="I122">
        <v>1413838751</v>
      </c>
      <c r="J122">
        <v>1411246751</v>
      </c>
      <c r="K122" t="b">
        <v>1</v>
      </c>
      <c r="L122">
        <v>159</v>
      </c>
      <c r="M122" t="b">
        <v>1</v>
      </c>
      <c r="N122" t="s">
        <v>8299</v>
      </c>
      <c r="O122" s="15">
        <v>878</v>
      </c>
      <c r="P122">
        <v>27.6</v>
      </c>
      <c r="Q122" s="17" t="s">
        <v>8317</v>
      </c>
      <c r="R122" t="s">
        <v>8353</v>
      </c>
      <c r="S122" s="11">
        <v>41902.874432870369</v>
      </c>
      <c r="T122" s="11">
        <v>41932.874432870369</v>
      </c>
    </row>
    <row r="123" spans="1:20" ht="135" x14ac:dyDescent="0.25">
      <c r="A123">
        <v>2618</v>
      </c>
      <c r="B123" s="9" t="s">
        <v>2618</v>
      </c>
      <c r="C123" s="3" t="s">
        <v>6728</v>
      </c>
      <c r="D123" s="5">
        <v>15000</v>
      </c>
      <c r="E123" s="7">
        <v>15808</v>
      </c>
      <c r="F123" t="s">
        <v>8218</v>
      </c>
      <c r="G123" t="s">
        <v>8223</v>
      </c>
      <c r="H123" t="s">
        <v>8245</v>
      </c>
      <c r="I123">
        <v>1449000061</v>
      </c>
      <c r="J123">
        <v>1443812461</v>
      </c>
      <c r="K123" t="b">
        <v>1</v>
      </c>
      <c r="L123">
        <v>77</v>
      </c>
      <c r="M123" t="b">
        <v>1</v>
      </c>
      <c r="N123" t="s">
        <v>8299</v>
      </c>
      <c r="O123" s="15">
        <v>105</v>
      </c>
      <c r="P123">
        <v>205.3</v>
      </c>
      <c r="Q123" s="17" t="s">
        <v>8317</v>
      </c>
      <c r="R123" t="s">
        <v>8353</v>
      </c>
      <c r="S123" s="11">
        <v>42279.792372685188</v>
      </c>
      <c r="T123" s="11">
        <v>42339.834039351852</v>
      </c>
    </row>
    <row r="124" spans="1:20" ht="270" x14ac:dyDescent="0.25">
      <c r="A124">
        <v>2619</v>
      </c>
      <c r="B124" s="9" t="s">
        <v>2619</v>
      </c>
      <c r="C124" s="3" t="s">
        <v>6729</v>
      </c>
      <c r="D124" s="5">
        <v>1000</v>
      </c>
      <c r="E124" s="7">
        <v>1884</v>
      </c>
      <c r="F124" t="s">
        <v>8218</v>
      </c>
      <c r="G124" t="s">
        <v>8223</v>
      </c>
      <c r="H124" t="s">
        <v>8245</v>
      </c>
      <c r="I124">
        <v>1445598000</v>
      </c>
      <c r="J124">
        <v>1443302004</v>
      </c>
      <c r="K124" t="b">
        <v>1</v>
      </c>
      <c r="L124">
        <v>53</v>
      </c>
      <c r="M124" t="b">
        <v>1</v>
      </c>
      <c r="N124" t="s">
        <v>8299</v>
      </c>
      <c r="O124" s="15">
        <v>188</v>
      </c>
      <c r="P124">
        <v>35.549999999999997</v>
      </c>
      <c r="Q124" s="17" t="s">
        <v>8317</v>
      </c>
      <c r="R124" t="s">
        <v>8353</v>
      </c>
      <c r="S124" s="11">
        <v>42273.884305555555</v>
      </c>
      <c r="T124" s="11">
        <v>42300.458333333328</v>
      </c>
    </row>
    <row r="125" spans="1:20" ht="255" x14ac:dyDescent="0.25">
      <c r="A125">
        <v>2621</v>
      </c>
      <c r="B125" s="9" t="s">
        <v>2621</v>
      </c>
      <c r="C125" s="3" t="s">
        <v>6731</v>
      </c>
      <c r="D125" s="5">
        <v>15000</v>
      </c>
      <c r="E125" s="7">
        <v>21882</v>
      </c>
      <c r="F125" t="s">
        <v>8218</v>
      </c>
      <c r="G125" t="s">
        <v>8223</v>
      </c>
      <c r="H125" t="s">
        <v>8245</v>
      </c>
      <c r="I125">
        <v>1432230988</v>
      </c>
      <c r="J125">
        <v>1429638988</v>
      </c>
      <c r="K125" t="b">
        <v>1</v>
      </c>
      <c r="L125">
        <v>465</v>
      </c>
      <c r="M125" t="b">
        <v>1</v>
      </c>
      <c r="N125" t="s">
        <v>8299</v>
      </c>
      <c r="O125" s="15">
        <v>146</v>
      </c>
      <c r="P125">
        <v>47.06</v>
      </c>
      <c r="Q125" s="17" t="s">
        <v>8317</v>
      </c>
      <c r="R125" t="s">
        <v>8353</v>
      </c>
      <c r="S125" s="11">
        <v>42115.74754629629</v>
      </c>
      <c r="T125" s="11">
        <v>42145.74754629629</v>
      </c>
    </row>
    <row r="126" spans="1:20" ht="285" x14ac:dyDescent="0.25">
      <c r="A126">
        <v>2623</v>
      </c>
      <c r="B126" s="9" t="s">
        <v>2623</v>
      </c>
      <c r="C126" s="3" t="s">
        <v>6733</v>
      </c>
      <c r="D126" s="5">
        <v>2000</v>
      </c>
      <c r="E126" s="7">
        <v>2280</v>
      </c>
      <c r="F126" t="s">
        <v>8218</v>
      </c>
      <c r="G126" t="s">
        <v>8223</v>
      </c>
      <c r="H126" t="s">
        <v>8245</v>
      </c>
      <c r="I126">
        <v>1480658966</v>
      </c>
      <c r="J126">
        <v>1479449366</v>
      </c>
      <c r="K126" t="b">
        <v>0</v>
      </c>
      <c r="L126">
        <v>62</v>
      </c>
      <c r="M126" t="b">
        <v>1</v>
      </c>
      <c r="N126" t="s">
        <v>8299</v>
      </c>
      <c r="O126" s="15">
        <v>114</v>
      </c>
      <c r="P126">
        <v>36.770000000000003</v>
      </c>
      <c r="Q126" s="17" t="s">
        <v>8317</v>
      </c>
      <c r="R126" t="s">
        <v>8353</v>
      </c>
      <c r="S126" s="11">
        <v>42692.256550925929</v>
      </c>
      <c r="T126" s="11">
        <v>42706.256550925929</v>
      </c>
    </row>
    <row r="127" spans="1:20" ht="240" x14ac:dyDescent="0.25">
      <c r="A127">
        <v>2624</v>
      </c>
      <c r="B127" s="9" t="s">
        <v>2624</v>
      </c>
      <c r="C127" s="3" t="s">
        <v>6734</v>
      </c>
      <c r="D127" s="5">
        <v>8000</v>
      </c>
      <c r="E127" s="7">
        <v>110353.65</v>
      </c>
      <c r="F127" t="s">
        <v>8218</v>
      </c>
      <c r="G127" t="s">
        <v>8223</v>
      </c>
      <c r="H127" t="s">
        <v>8245</v>
      </c>
      <c r="I127">
        <v>1347530822</v>
      </c>
      <c r="J127">
        <v>1345716422</v>
      </c>
      <c r="K127" t="b">
        <v>0</v>
      </c>
      <c r="L127">
        <v>3468</v>
      </c>
      <c r="M127" t="b">
        <v>1</v>
      </c>
      <c r="N127" t="s">
        <v>8299</v>
      </c>
      <c r="O127" s="15">
        <v>1379</v>
      </c>
      <c r="P127">
        <v>31.82</v>
      </c>
      <c r="Q127" s="17" t="s">
        <v>8317</v>
      </c>
      <c r="R127" t="s">
        <v>8353</v>
      </c>
      <c r="S127" s="11">
        <v>41144.42155092593</v>
      </c>
      <c r="T127" s="11">
        <v>41165.42155092593</v>
      </c>
    </row>
    <row r="128" spans="1:20" ht="255" x14ac:dyDescent="0.25">
      <c r="A128">
        <v>2626</v>
      </c>
      <c r="B128" s="9" t="s">
        <v>2626</v>
      </c>
      <c r="C128" s="3" t="s">
        <v>6736</v>
      </c>
      <c r="D128" s="5">
        <v>2500</v>
      </c>
      <c r="E128" s="7">
        <v>2800</v>
      </c>
      <c r="F128" t="s">
        <v>8218</v>
      </c>
      <c r="G128" t="s">
        <v>8223</v>
      </c>
      <c r="H128" t="s">
        <v>8245</v>
      </c>
      <c r="I128">
        <v>1433343869</v>
      </c>
      <c r="J128">
        <v>1430751869</v>
      </c>
      <c r="K128" t="b">
        <v>0</v>
      </c>
      <c r="L128">
        <v>50</v>
      </c>
      <c r="M128" t="b">
        <v>1</v>
      </c>
      <c r="N128" t="s">
        <v>8299</v>
      </c>
      <c r="O128" s="15">
        <v>112</v>
      </c>
      <c r="P128">
        <v>56</v>
      </c>
      <c r="Q128" s="17" t="s">
        <v>8317</v>
      </c>
      <c r="R128" t="s">
        <v>8353</v>
      </c>
      <c r="S128" s="11">
        <v>42128.628113425926</v>
      </c>
      <c r="T128" s="11">
        <v>42158.628113425926</v>
      </c>
    </row>
    <row r="129" spans="1:20" ht="270" x14ac:dyDescent="0.25">
      <c r="A129">
        <v>2627</v>
      </c>
      <c r="B129" s="9" t="s">
        <v>2627</v>
      </c>
      <c r="C129" s="3" t="s">
        <v>6737</v>
      </c>
      <c r="D129" s="5">
        <v>150</v>
      </c>
      <c r="E129" s="7">
        <v>970</v>
      </c>
      <c r="F129" t="s">
        <v>8218</v>
      </c>
      <c r="G129" t="s">
        <v>8223</v>
      </c>
      <c r="H129" t="s">
        <v>8245</v>
      </c>
      <c r="I129">
        <v>1448571261</v>
      </c>
      <c r="J129">
        <v>1445975661</v>
      </c>
      <c r="K129" t="b">
        <v>0</v>
      </c>
      <c r="L129">
        <v>45</v>
      </c>
      <c r="M129" t="b">
        <v>1</v>
      </c>
      <c r="N129" t="s">
        <v>8299</v>
      </c>
      <c r="O129" s="15">
        <v>647</v>
      </c>
      <c r="P129">
        <v>21.56</v>
      </c>
      <c r="Q129" s="17" t="s">
        <v>8317</v>
      </c>
      <c r="R129" t="s">
        <v>8353</v>
      </c>
      <c r="S129" s="11">
        <v>42304.829409722224</v>
      </c>
      <c r="T129" s="11">
        <v>42334.871076388896</v>
      </c>
    </row>
    <row r="130" spans="1:20" ht="195" x14ac:dyDescent="0.25">
      <c r="A130">
        <v>2628</v>
      </c>
      <c r="B130" s="9" t="s">
        <v>2628</v>
      </c>
      <c r="C130" s="3" t="s">
        <v>6738</v>
      </c>
      <c r="D130" s="5">
        <v>839</v>
      </c>
      <c r="E130" s="7">
        <v>926</v>
      </c>
      <c r="F130" t="s">
        <v>8218</v>
      </c>
      <c r="G130" t="s">
        <v>8223</v>
      </c>
      <c r="H130" t="s">
        <v>8245</v>
      </c>
      <c r="I130">
        <v>1417389067</v>
      </c>
      <c r="J130">
        <v>1415661067</v>
      </c>
      <c r="K130" t="b">
        <v>0</v>
      </c>
      <c r="L130">
        <v>21</v>
      </c>
      <c r="M130" t="b">
        <v>1</v>
      </c>
      <c r="N130" t="s">
        <v>8299</v>
      </c>
      <c r="O130" s="15">
        <v>110</v>
      </c>
      <c r="P130">
        <v>44.1</v>
      </c>
      <c r="Q130" s="17" t="s">
        <v>8317</v>
      </c>
      <c r="R130" t="s">
        <v>8353</v>
      </c>
      <c r="S130" s="11">
        <v>41953.966053240743</v>
      </c>
      <c r="T130" s="11">
        <v>41973.966053240743</v>
      </c>
    </row>
    <row r="131" spans="1:20" ht="195" x14ac:dyDescent="0.25">
      <c r="A131">
        <v>2631</v>
      </c>
      <c r="B131" s="9" t="s">
        <v>2631</v>
      </c>
      <c r="C131" s="3" t="s">
        <v>6741</v>
      </c>
      <c r="D131" s="5">
        <v>20000</v>
      </c>
      <c r="E131" s="7">
        <v>22933.05</v>
      </c>
      <c r="F131" t="s">
        <v>8218</v>
      </c>
      <c r="G131" t="s">
        <v>8223</v>
      </c>
      <c r="H131" t="s">
        <v>8245</v>
      </c>
      <c r="I131">
        <v>1440907427</v>
      </c>
      <c r="J131">
        <v>1438488227</v>
      </c>
      <c r="K131" t="b">
        <v>0</v>
      </c>
      <c r="L131">
        <v>286</v>
      </c>
      <c r="M131" t="b">
        <v>1</v>
      </c>
      <c r="N131" t="s">
        <v>8299</v>
      </c>
      <c r="O131" s="15">
        <v>115</v>
      </c>
      <c r="P131">
        <v>80.19</v>
      </c>
      <c r="Q131" s="17" t="s">
        <v>8317</v>
      </c>
      <c r="R131" t="s">
        <v>8353</v>
      </c>
      <c r="S131" s="11">
        <v>42218.169293981482</v>
      </c>
      <c r="T131" s="11">
        <v>42246.169293981482</v>
      </c>
    </row>
    <row r="132" spans="1:20" ht="210" x14ac:dyDescent="0.25">
      <c r="A132">
        <v>2632</v>
      </c>
      <c r="B132" s="9" t="s">
        <v>2632</v>
      </c>
      <c r="C132" s="3" t="s">
        <v>6742</v>
      </c>
      <c r="D132" s="5">
        <v>1070</v>
      </c>
      <c r="E132" s="7">
        <v>1466</v>
      </c>
      <c r="F132" t="s">
        <v>8218</v>
      </c>
      <c r="G132" t="s">
        <v>8223</v>
      </c>
      <c r="H132" t="s">
        <v>8245</v>
      </c>
      <c r="I132">
        <v>1464485339</v>
      </c>
      <c r="J132">
        <v>1462325339</v>
      </c>
      <c r="K132" t="b">
        <v>0</v>
      </c>
      <c r="L132">
        <v>42</v>
      </c>
      <c r="M132" t="b">
        <v>1</v>
      </c>
      <c r="N132" t="s">
        <v>8299</v>
      </c>
      <c r="O132" s="15">
        <v>137</v>
      </c>
      <c r="P132">
        <v>34.9</v>
      </c>
      <c r="Q132" s="17" t="s">
        <v>8317</v>
      </c>
      <c r="R132" t="s">
        <v>8353</v>
      </c>
      <c r="S132" s="11">
        <v>42494.061793981484</v>
      </c>
      <c r="T132" s="11">
        <v>42519.061793981484</v>
      </c>
    </row>
    <row r="133" spans="1:20" ht="255" x14ac:dyDescent="0.25">
      <c r="A133">
        <v>2633</v>
      </c>
      <c r="B133" s="9" t="s">
        <v>2633</v>
      </c>
      <c r="C133" s="3" t="s">
        <v>6743</v>
      </c>
      <c r="D133" s="5">
        <v>5000</v>
      </c>
      <c r="E133" s="7">
        <v>17731</v>
      </c>
      <c r="F133" t="s">
        <v>8218</v>
      </c>
      <c r="G133" t="s">
        <v>8223</v>
      </c>
      <c r="H133" t="s">
        <v>8245</v>
      </c>
      <c r="I133">
        <v>1393542000</v>
      </c>
      <c r="J133">
        <v>1390938332</v>
      </c>
      <c r="K133" t="b">
        <v>0</v>
      </c>
      <c r="L133">
        <v>199</v>
      </c>
      <c r="M133" t="b">
        <v>1</v>
      </c>
      <c r="N133" t="s">
        <v>8299</v>
      </c>
      <c r="O133" s="15">
        <v>355</v>
      </c>
      <c r="P133">
        <v>89.1</v>
      </c>
      <c r="Q133" s="17" t="s">
        <v>8317</v>
      </c>
      <c r="R133" t="s">
        <v>8353</v>
      </c>
      <c r="S133" s="11">
        <v>41667.823287037041</v>
      </c>
      <c r="T133" s="11">
        <v>41697.958333333336</v>
      </c>
    </row>
    <row r="134" spans="1:20" ht="255" x14ac:dyDescent="0.25">
      <c r="A134">
        <v>2634</v>
      </c>
      <c r="B134" s="9" t="s">
        <v>2634</v>
      </c>
      <c r="C134" s="3" t="s">
        <v>6744</v>
      </c>
      <c r="D134" s="5">
        <v>930</v>
      </c>
      <c r="E134" s="7">
        <v>986</v>
      </c>
      <c r="F134" t="s">
        <v>8218</v>
      </c>
      <c r="G134" t="s">
        <v>8223</v>
      </c>
      <c r="H134" t="s">
        <v>8245</v>
      </c>
      <c r="I134">
        <v>1475163921</v>
      </c>
      <c r="J134">
        <v>1472571921</v>
      </c>
      <c r="K134" t="b">
        <v>0</v>
      </c>
      <c r="L134">
        <v>25</v>
      </c>
      <c r="M134" t="b">
        <v>1</v>
      </c>
      <c r="N134" t="s">
        <v>8299</v>
      </c>
      <c r="O134" s="15">
        <v>106</v>
      </c>
      <c r="P134">
        <v>39.44</v>
      </c>
      <c r="Q134" s="17" t="s">
        <v>8317</v>
      </c>
      <c r="R134" t="s">
        <v>8353</v>
      </c>
      <c r="S134" s="11">
        <v>42612.656493055561</v>
      </c>
      <c r="T134" s="11">
        <v>42642.656493055561</v>
      </c>
    </row>
    <row r="135" spans="1:20" ht="300" x14ac:dyDescent="0.25">
      <c r="A135">
        <v>2636</v>
      </c>
      <c r="B135" s="9" t="s">
        <v>2636</v>
      </c>
      <c r="C135" s="3" t="s">
        <v>6746</v>
      </c>
      <c r="D135" s="5">
        <v>1000</v>
      </c>
      <c r="E135" s="7">
        <v>1873</v>
      </c>
      <c r="F135" t="s">
        <v>8218</v>
      </c>
      <c r="G135" t="s">
        <v>8223</v>
      </c>
      <c r="H135" t="s">
        <v>8245</v>
      </c>
      <c r="I135">
        <v>1476579600</v>
      </c>
      <c r="J135">
        <v>1474641914</v>
      </c>
      <c r="K135" t="b">
        <v>0</v>
      </c>
      <c r="L135">
        <v>50</v>
      </c>
      <c r="M135" t="b">
        <v>1</v>
      </c>
      <c r="N135" t="s">
        <v>8299</v>
      </c>
      <c r="O135" s="15">
        <v>187</v>
      </c>
      <c r="P135">
        <v>37.46</v>
      </c>
      <c r="Q135" s="17" t="s">
        <v>8317</v>
      </c>
      <c r="R135" t="s">
        <v>8353</v>
      </c>
      <c r="S135" s="11">
        <v>42636.614745370374</v>
      </c>
      <c r="T135" s="11">
        <v>42659.041666666672</v>
      </c>
    </row>
    <row r="136" spans="1:20" ht="165" x14ac:dyDescent="0.25">
      <c r="A136">
        <v>2637</v>
      </c>
      <c r="B136" s="9" t="s">
        <v>2637</v>
      </c>
      <c r="C136" s="3" t="s">
        <v>6747</v>
      </c>
      <c r="D136" s="5">
        <v>500</v>
      </c>
      <c r="E136" s="7">
        <v>831</v>
      </c>
      <c r="F136" t="s">
        <v>8218</v>
      </c>
      <c r="G136" t="s">
        <v>8223</v>
      </c>
      <c r="H136" t="s">
        <v>8245</v>
      </c>
      <c r="I136">
        <v>1476277875</v>
      </c>
      <c r="J136">
        <v>1474895475</v>
      </c>
      <c r="K136" t="b">
        <v>0</v>
      </c>
      <c r="L136">
        <v>26</v>
      </c>
      <c r="M136" t="b">
        <v>1</v>
      </c>
      <c r="N136" t="s">
        <v>8299</v>
      </c>
      <c r="O136" s="15">
        <v>166</v>
      </c>
      <c r="P136">
        <v>31.96</v>
      </c>
      <c r="Q136" s="17" t="s">
        <v>8317</v>
      </c>
      <c r="R136" t="s">
        <v>8353</v>
      </c>
      <c r="S136" s="11">
        <v>42639.549479166672</v>
      </c>
      <c r="T136" s="11">
        <v>42655.549479166672</v>
      </c>
    </row>
    <row r="137" spans="1:20" ht="255" x14ac:dyDescent="0.25">
      <c r="A137">
        <v>2638</v>
      </c>
      <c r="B137" s="9" t="s">
        <v>2638</v>
      </c>
      <c r="C137" s="3" t="s">
        <v>6748</v>
      </c>
      <c r="D137" s="5">
        <v>347</v>
      </c>
      <c r="E137" s="7">
        <v>353</v>
      </c>
      <c r="F137" t="s">
        <v>8218</v>
      </c>
      <c r="G137" t="s">
        <v>8223</v>
      </c>
      <c r="H137" t="s">
        <v>8245</v>
      </c>
      <c r="I137">
        <v>1421358895</v>
      </c>
      <c r="J137">
        <v>1418766895</v>
      </c>
      <c r="K137" t="b">
        <v>0</v>
      </c>
      <c r="L137">
        <v>14</v>
      </c>
      <c r="M137" t="b">
        <v>1</v>
      </c>
      <c r="N137" t="s">
        <v>8299</v>
      </c>
      <c r="O137" s="15">
        <v>102</v>
      </c>
      <c r="P137">
        <v>25.21</v>
      </c>
      <c r="Q137" s="17" t="s">
        <v>8317</v>
      </c>
      <c r="R137" t="s">
        <v>8353</v>
      </c>
      <c r="S137" s="11">
        <v>41989.913136574076</v>
      </c>
      <c r="T137" s="11">
        <v>42019.913136574076</v>
      </c>
    </row>
    <row r="138" spans="1:20" ht="300" x14ac:dyDescent="0.25">
      <c r="A138">
        <v>2640</v>
      </c>
      <c r="B138" s="9" t="s">
        <v>2640</v>
      </c>
      <c r="C138" s="3" t="s">
        <v>6750</v>
      </c>
      <c r="D138" s="5">
        <v>3000</v>
      </c>
      <c r="E138" s="7">
        <v>3170</v>
      </c>
      <c r="F138" t="s">
        <v>8218</v>
      </c>
      <c r="G138" t="s">
        <v>8223</v>
      </c>
      <c r="H138" t="s">
        <v>8245</v>
      </c>
      <c r="I138">
        <v>1433735474</v>
      </c>
      <c r="J138">
        <v>1428551474</v>
      </c>
      <c r="K138" t="b">
        <v>0</v>
      </c>
      <c r="L138">
        <v>69</v>
      </c>
      <c r="M138" t="b">
        <v>1</v>
      </c>
      <c r="N138" t="s">
        <v>8299</v>
      </c>
      <c r="O138" s="15">
        <v>106</v>
      </c>
      <c r="P138">
        <v>45.94</v>
      </c>
      <c r="Q138" s="17" t="s">
        <v>8317</v>
      </c>
      <c r="R138" t="s">
        <v>8353</v>
      </c>
      <c r="S138" s="11">
        <v>42103.160578703704</v>
      </c>
      <c r="T138" s="11">
        <v>42163.160578703704</v>
      </c>
    </row>
    <row r="139" spans="1:20" ht="240" x14ac:dyDescent="0.25">
      <c r="A139">
        <v>2661</v>
      </c>
      <c r="B139" s="9" t="s">
        <v>2661</v>
      </c>
      <c r="C139" s="3" t="s">
        <v>6771</v>
      </c>
      <c r="D139" s="5">
        <v>5000</v>
      </c>
      <c r="E139" s="7">
        <v>5145</v>
      </c>
      <c r="F139" t="s">
        <v>8218</v>
      </c>
      <c r="G139" t="s">
        <v>8223</v>
      </c>
      <c r="H139" t="s">
        <v>8245</v>
      </c>
      <c r="I139">
        <v>1382742010</v>
      </c>
      <c r="J139">
        <v>1380150010</v>
      </c>
      <c r="K139" t="b">
        <v>0</v>
      </c>
      <c r="L139">
        <v>60</v>
      </c>
      <c r="M139" t="b">
        <v>1</v>
      </c>
      <c r="N139" t="s">
        <v>8300</v>
      </c>
      <c r="O139" s="15">
        <v>103</v>
      </c>
      <c r="P139">
        <v>85.75</v>
      </c>
      <c r="Q139" s="17" t="s">
        <v>8317</v>
      </c>
      <c r="R139" t="s">
        <v>8354</v>
      </c>
      <c r="S139" s="11">
        <v>41542.958449074074</v>
      </c>
      <c r="T139" s="11">
        <v>41572.958449074074</v>
      </c>
    </row>
    <row r="140" spans="1:20" ht="255" x14ac:dyDescent="0.25">
      <c r="A140">
        <v>2662</v>
      </c>
      <c r="B140" s="9" t="s">
        <v>2662</v>
      </c>
      <c r="C140" s="3" t="s">
        <v>6772</v>
      </c>
      <c r="D140" s="5">
        <v>20000</v>
      </c>
      <c r="E140" s="7">
        <v>21360</v>
      </c>
      <c r="F140" t="s">
        <v>8218</v>
      </c>
      <c r="G140" t="s">
        <v>8223</v>
      </c>
      <c r="H140" t="s">
        <v>8245</v>
      </c>
      <c r="I140">
        <v>1440179713</v>
      </c>
      <c r="J140">
        <v>1437587713</v>
      </c>
      <c r="K140" t="b">
        <v>0</v>
      </c>
      <c r="L140">
        <v>80</v>
      </c>
      <c r="M140" t="b">
        <v>1</v>
      </c>
      <c r="N140" t="s">
        <v>8300</v>
      </c>
      <c r="O140" s="15">
        <v>107</v>
      </c>
      <c r="P140">
        <v>267</v>
      </c>
      <c r="Q140" s="17" t="s">
        <v>8317</v>
      </c>
      <c r="R140" t="s">
        <v>8354</v>
      </c>
      <c r="S140" s="11">
        <v>42207.746678240743</v>
      </c>
      <c r="T140" s="11">
        <v>42237.746678240743</v>
      </c>
    </row>
    <row r="141" spans="1:20" ht="285" x14ac:dyDescent="0.25">
      <c r="A141">
        <v>2664</v>
      </c>
      <c r="B141" s="9" t="s">
        <v>2664</v>
      </c>
      <c r="C141" s="3" t="s">
        <v>6774</v>
      </c>
      <c r="D141" s="5">
        <v>17500</v>
      </c>
      <c r="E141" s="7">
        <v>18100</v>
      </c>
      <c r="F141" t="s">
        <v>8218</v>
      </c>
      <c r="G141" t="s">
        <v>8223</v>
      </c>
      <c r="H141" t="s">
        <v>8245</v>
      </c>
      <c r="I141">
        <v>1449644340</v>
      </c>
      <c r="J141">
        <v>1446683797</v>
      </c>
      <c r="K141" t="b">
        <v>0</v>
      </c>
      <c r="L141">
        <v>104</v>
      </c>
      <c r="M141" t="b">
        <v>1</v>
      </c>
      <c r="N141" t="s">
        <v>8300</v>
      </c>
      <c r="O141" s="15">
        <v>103</v>
      </c>
      <c r="P141">
        <v>174.04</v>
      </c>
      <c r="Q141" s="17" t="s">
        <v>8317</v>
      </c>
      <c r="R141" t="s">
        <v>8354</v>
      </c>
      <c r="S141" s="11">
        <v>42313.02542824074</v>
      </c>
      <c r="T141" s="11">
        <v>42347.290972222225</v>
      </c>
    </row>
    <row r="142" spans="1:20" ht="300" x14ac:dyDescent="0.25">
      <c r="A142">
        <v>2665</v>
      </c>
      <c r="B142" s="9" t="s">
        <v>2665</v>
      </c>
      <c r="C142" s="3" t="s">
        <v>6775</v>
      </c>
      <c r="D142" s="5">
        <v>3500</v>
      </c>
      <c r="E142" s="7">
        <v>4310</v>
      </c>
      <c r="F142" t="s">
        <v>8218</v>
      </c>
      <c r="G142" t="s">
        <v>8223</v>
      </c>
      <c r="H142" t="s">
        <v>8245</v>
      </c>
      <c r="I142">
        <v>1430774974</v>
      </c>
      <c r="J142">
        <v>1426886974</v>
      </c>
      <c r="K142" t="b">
        <v>0</v>
      </c>
      <c r="L142">
        <v>46</v>
      </c>
      <c r="M142" t="b">
        <v>1</v>
      </c>
      <c r="N142" t="s">
        <v>8300</v>
      </c>
      <c r="O142" s="15">
        <v>123</v>
      </c>
      <c r="P142">
        <v>93.7</v>
      </c>
      <c r="Q142" s="17" t="s">
        <v>8317</v>
      </c>
      <c r="R142" t="s">
        <v>8354</v>
      </c>
      <c r="S142" s="11">
        <v>42083.895532407405</v>
      </c>
      <c r="T142" s="11">
        <v>42128.895532407405</v>
      </c>
    </row>
    <row r="143" spans="1:20" ht="270" x14ac:dyDescent="0.25">
      <c r="A143">
        <v>2666</v>
      </c>
      <c r="B143" s="9" t="s">
        <v>2666</v>
      </c>
      <c r="C143" s="3" t="s">
        <v>6776</v>
      </c>
      <c r="D143" s="5">
        <v>10000</v>
      </c>
      <c r="E143" s="7">
        <v>15929.51</v>
      </c>
      <c r="F143" t="s">
        <v>8218</v>
      </c>
      <c r="G143" t="s">
        <v>8223</v>
      </c>
      <c r="H143" t="s">
        <v>8245</v>
      </c>
      <c r="I143">
        <v>1443214800</v>
      </c>
      <c r="J143">
        <v>1440008439</v>
      </c>
      <c r="K143" t="b">
        <v>0</v>
      </c>
      <c r="L143">
        <v>206</v>
      </c>
      <c r="M143" t="b">
        <v>1</v>
      </c>
      <c r="N143" t="s">
        <v>8300</v>
      </c>
      <c r="O143" s="15">
        <v>159</v>
      </c>
      <c r="P143">
        <v>77.33</v>
      </c>
      <c r="Q143" s="17" t="s">
        <v>8317</v>
      </c>
      <c r="R143" t="s">
        <v>8354</v>
      </c>
      <c r="S143" s="11">
        <v>42235.764340277776</v>
      </c>
      <c r="T143" s="11">
        <v>42272.875</v>
      </c>
    </row>
    <row r="144" spans="1:20" ht="315" x14ac:dyDescent="0.25">
      <c r="A144">
        <v>2667</v>
      </c>
      <c r="B144" s="9" t="s">
        <v>2667</v>
      </c>
      <c r="C144" s="3" t="s">
        <v>6777</v>
      </c>
      <c r="D144" s="5">
        <v>1500</v>
      </c>
      <c r="E144" s="7">
        <v>1660</v>
      </c>
      <c r="F144" t="s">
        <v>8218</v>
      </c>
      <c r="G144" t="s">
        <v>8223</v>
      </c>
      <c r="H144" t="s">
        <v>8245</v>
      </c>
      <c r="I144">
        <v>1455142416</v>
      </c>
      <c r="J144">
        <v>1452550416</v>
      </c>
      <c r="K144" t="b">
        <v>0</v>
      </c>
      <c r="L144">
        <v>18</v>
      </c>
      <c r="M144" t="b">
        <v>1</v>
      </c>
      <c r="N144" t="s">
        <v>8300</v>
      </c>
      <c r="O144" s="15">
        <v>111</v>
      </c>
      <c r="P144">
        <v>92.22</v>
      </c>
      <c r="Q144" s="17" t="s">
        <v>8317</v>
      </c>
      <c r="R144" t="s">
        <v>8354</v>
      </c>
      <c r="S144" s="11">
        <v>42380.926111111112</v>
      </c>
      <c r="T144" s="11">
        <v>42410.926111111112</v>
      </c>
    </row>
    <row r="145" spans="1:20" ht="285" x14ac:dyDescent="0.25">
      <c r="A145">
        <v>2669</v>
      </c>
      <c r="B145" s="9" t="s">
        <v>2669</v>
      </c>
      <c r="C145" s="3" t="s">
        <v>6779</v>
      </c>
      <c r="D145" s="5">
        <v>800</v>
      </c>
      <c r="E145" s="7">
        <v>1001</v>
      </c>
      <c r="F145" t="s">
        <v>8218</v>
      </c>
      <c r="G145" t="s">
        <v>8223</v>
      </c>
      <c r="H145" t="s">
        <v>8245</v>
      </c>
      <c r="I145">
        <v>1452387096</v>
      </c>
      <c r="J145">
        <v>1447203096</v>
      </c>
      <c r="K145" t="b">
        <v>0</v>
      </c>
      <c r="L145">
        <v>11</v>
      </c>
      <c r="M145" t="b">
        <v>1</v>
      </c>
      <c r="N145" t="s">
        <v>8300</v>
      </c>
      <c r="O145" s="15">
        <v>125</v>
      </c>
      <c r="P145">
        <v>91</v>
      </c>
      <c r="Q145" s="17" t="s">
        <v>8317</v>
      </c>
      <c r="R145" t="s">
        <v>8354</v>
      </c>
      <c r="S145" s="11">
        <v>42319.035833333335</v>
      </c>
      <c r="T145" s="11">
        <v>42379.035833333335</v>
      </c>
    </row>
    <row r="146" spans="1:20" ht="285" x14ac:dyDescent="0.25">
      <c r="A146">
        <v>2722</v>
      </c>
      <c r="B146" s="9" t="s">
        <v>2722</v>
      </c>
      <c r="C146" s="3" t="s">
        <v>6832</v>
      </c>
      <c r="D146" s="5">
        <v>5000</v>
      </c>
      <c r="E146" s="7">
        <v>12627</v>
      </c>
      <c r="F146" t="s">
        <v>8218</v>
      </c>
      <c r="G146" t="s">
        <v>8223</v>
      </c>
      <c r="H146" t="s">
        <v>8245</v>
      </c>
      <c r="I146">
        <v>1485722053</v>
      </c>
      <c r="J146">
        <v>1480538053</v>
      </c>
      <c r="K146" t="b">
        <v>0</v>
      </c>
      <c r="L146">
        <v>185</v>
      </c>
      <c r="M146" t="b">
        <v>1</v>
      </c>
      <c r="N146" t="s">
        <v>8293</v>
      </c>
      <c r="O146" s="15">
        <v>253</v>
      </c>
      <c r="P146">
        <v>68.25</v>
      </c>
      <c r="Q146" s="17" t="s">
        <v>8317</v>
      </c>
      <c r="R146" t="s">
        <v>8347</v>
      </c>
      <c r="S146" s="11">
        <v>42704.857094907406</v>
      </c>
      <c r="T146" s="11">
        <v>42764.857094907406</v>
      </c>
    </row>
    <row r="147" spans="1:20" ht="270" x14ac:dyDescent="0.25">
      <c r="A147">
        <v>2723</v>
      </c>
      <c r="B147" s="9" t="s">
        <v>2723</v>
      </c>
      <c r="C147" s="3" t="s">
        <v>6833</v>
      </c>
      <c r="D147" s="5">
        <v>12000</v>
      </c>
      <c r="E147" s="7">
        <v>16806</v>
      </c>
      <c r="F147" t="s">
        <v>8218</v>
      </c>
      <c r="G147" t="s">
        <v>8223</v>
      </c>
      <c r="H147" t="s">
        <v>8245</v>
      </c>
      <c r="I147">
        <v>1420060088</v>
      </c>
      <c r="J147">
        <v>1414872488</v>
      </c>
      <c r="K147" t="b">
        <v>0</v>
      </c>
      <c r="L147">
        <v>176</v>
      </c>
      <c r="M147" t="b">
        <v>1</v>
      </c>
      <c r="N147" t="s">
        <v>8293</v>
      </c>
      <c r="O147" s="15">
        <v>140</v>
      </c>
      <c r="P147">
        <v>95.49</v>
      </c>
      <c r="Q147" s="17" t="s">
        <v>8317</v>
      </c>
      <c r="R147" t="s">
        <v>8347</v>
      </c>
      <c r="S147" s="11">
        <v>41944.83898148148</v>
      </c>
      <c r="T147" s="11">
        <v>42004.880648148144</v>
      </c>
    </row>
    <row r="148" spans="1:20" ht="75" x14ac:dyDescent="0.25">
      <c r="A148">
        <v>2726</v>
      </c>
      <c r="B148" s="9" t="s">
        <v>2726</v>
      </c>
      <c r="C148" s="3" t="s">
        <v>6836</v>
      </c>
      <c r="D148" s="5">
        <v>100000</v>
      </c>
      <c r="E148" s="7">
        <v>105745</v>
      </c>
      <c r="F148" t="s">
        <v>8218</v>
      </c>
      <c r="G148" t="s">
        <v>8223</v>
      </c>
      <c r="H148" t="s">
        <v>8245</v>
      </c>
      <c r="I148">
        <v>1461333311</v>
      </c>
      <c r="J148">
        <v>1458741311</v>
      </c>
      <c r="K148" t="b">
        <v>0</v>
      </c>
      <c r="L148">
        <v>404</v>
      </c>
      <c r="M148" t="b">
        <v>1</v>
      </c>
      <c r="N148" t="s">
        <v>8293</v>
      </c>
      <c r="O148" s="15">
        <v>106</v>
      </c>
      <c r="P148">
        <v>261.75</v>
      </c>
      <c r="Q148" s="17" t="s">
        <v>8317</v>
      </c>
      <c r="R148" t="s">
        <v>8347</v>
      </c>
      <c r="S148" s="11">
        <v>42452.579988425925</v>
      </c>
      <c r="T148" s="11">
        <v>42482.579988425925</v>
      </c>
    </row>
    <row r="149" spans="1:20" ht="240" x14ac:dyDescent="0.25">
      <c r="A149">
        <v>2727</v>
      </c>
      <c r="B149" s="9" t="s">
        <v>2727</v>
      </c>
      <c r="C149" s="3" t="s">
        <v>6837</v>
      </c>
      <c r="D149" s="5">
        <v>10000</v>
      </c>
      <c r="E149" s="7">
        <v>49321</v>
      </c>
      <c r="F149" t="s">
        <v>8218</v>
      </c>
      <c r="G149" t="s">
        <v>8223</v>
      </c>
      <c r="H149" t="s">
        <v>8245</v>
      </c>
      <c r="I149">
        <v>1438964063</v>
      </c>
      <c r="J149">
        <v>1436804063</v>
      </c>
      <c r="K149" t="b">
        <v>0</v>
      </c>
      <c r="L149">
        <v>707</v>
      </c>
      <c r="M149" t="b">
        <v>1</v>
      </c>
      <c r="N149" t="s">
        <v>8293</v>
      </c>
      <c r="O149" s="15">
        <v>493</v>
      </c>
      <c r="P149">
        <v>69.760000000000005</v>
      </c>
      <c r="Q149" s="17" t="s">
        <v>8317</v>
      </c>
      <c r="R149" t="s">
        <v>8347</v>
      </c>
      <c r="S149" s="11">
        <v>42198.676655092597</v>
      </c>
      <c r="T149" s="11">
        <v>42223.676655092597</v>
      </c>
    </row>
    <row r="150" spans="1:20" ht="150" x14ac:dyDescent="0.25">
      <c r="A150">
        <v>2728</v>
      </c>
      <c r="B150" s="9" t="s">
        <v>2728</v>
      </c>
      <c r="C150" s="3" t="s">
        <v>6838</v>
      </c>
      <c r="D150" s="5">
        <v>15000</v>
      </c>
      <c r="E150" s="7">
        <v>30274</v>
      </c>
      <c r="F150" t="s">
        <v>8218</v>
      </c>
      <c r="G150" t="s">
        <v>8223</v>
      </c>
      <c r="H150" t="s">
        <v>8245</v>
      </c>
      <c r="I150">
        <v>1451485434</v>
      </c>
      <c r="J150">
        <v>1448461434</v>
      </c>
      <c r="K150" t="b">
        <v>0</v>
      </c>
      <c r="L150">
        <v>392</v>
      </c>
      <c r="M150" t="b">
        <v>1</v>
      </c>
      <c r="N150" t="s">
        <v>8293</v>
      </c>
      <c r="O150" s="15">
        <v>202</v>
      </c>
      <c r="P150">
        <v>77.23</v>
      </c>
      <c r="Q150" s="17" t="s">
        <v>8317</v>
      </c>
      <c r="R150" t="s">
        <v>8347</v>
      </c>
      <c r="S150" s="11">
        <v>42333.59993055556</v>
      </c>
      <c r="T150" s="11">
        <v>42368.59993055556</v>
      </c>
    </row>
    <row r="151" spans="1:20" ht="135" x14ac:dyDescent="0.25">
      <c r="A151">
        <v>2729</v>
      </c>
      <c r="B151" s="9" t="s">
        <v>2729</v>
      </c>
      <c r="C151" s="3" t="s">
        <v>6839</v>
      </c>
      <c r="D151" s="5">
        <v>7500</v>
      </c>
      <c r="E151" s="7">
        <v>7833</v>
      </c>
      <c r="F151" t="s">
        <v>8218</v>
      </c>
      <c r="G151" t="s">
        <v>8223</v>
      </c>
      <c r="H151" t="s">
        <v>8245</v>
      </c>
      <c r="I151">
        <v>1430459197</v>
      </c>
      <c r="J151">
        <v>1427867197</v>
      </c>
      <c r="K151" t="b">
        <v>0</v>
      </c>
      <c r="L151">
        <v>23</v>
      </c>
      <c r="M151" t="b">
        <v>1</v>
      </c>
      <c r="N151" t="s">
        <v>8293</v>
      </c>
      <c r="O151" s="15">
        <v>104</v>
      </c>
      <c r="P151">
        <v>340.57</v>
      </c>
      <c r="Q151" s="17" t="s">
        <v>8317</v>
      </c>
      <c r="R151" t="s">
        <v>8347</v>
      </c>
      <c r="S151" s="11">
        <v>42095.240706018521</v>
      </c>
      <c r="T151" s="11">
        <v>42125.240706018521</v>
      </c>
    </row>
    <row r="152" spans="1:20" ht="210" x14ac:dyDescent="0.25">
      <c r="A152">
        <v>2730</v>
      </c>
      <c r="B152" s="9" t="s">
        <v>2730</v>
      </c>
      <c r="C152" s="3" t="s">
        <v>6840</v>
      </c>
      <c r="D152" s="5">
        <v>27000</v>
      </c>
      <c r="E152" s="7">
        <v>45979.01</v>
      </c>
      <c r="F152" t="s">
        <v>8218</v>
      </c>
      <c r="G152" t="s">
        <v>8223</v>
      </c>
      <c r="H152" t="s">
        <v>8245</v>
      </c>
      <c r="I152">
        <v>1366635575</v>
      </c>
      <c r="J152">
        <v>1363611575</v>
      </c>
      <c r="K152" t="b">
        <v>0</v>
      </c>
      <c r="L152">
        <v>682</v>
      </c>
      <c r="M152" t="b">
        <v>1</v>
      </c>
      <c r="N152" t="s">
        <v>8293</v>
      </c>
      <c r="O152" s="15">
        <v>170</v>
      </c>
      <c r="P152">
        <v>67.42</v>
      </c>
      <c r="Q152" s="17" t="s">
        <v>8317</v>
      </c>
      <c r="R152" t="s">
        <v>8347</v>
      </c>
      <c r="S152" s="11">
        <v>41351.541377314818</v>
      </c>
      <c r="T152" s="11">
        <v>41386.541377314818</v>
      </c>
    </row>
    <row r="153" spans="1:20" ht="315" x14ac:dyDescent="0.25">
      <c r="A153">
        <v>2731</v>
      </c>
      <c r="B153" s="9" t="s">
        <v>2731</v>
      </c>
      <c r="C153" s="3" t="s">
        <v>6841</v>
      </c>
      <c r="D153" s="5">
        <v>30000</v>
      </c>
      <c r="E153" s="7">
        <v>31291</v>
      </c>
      <c r="F153" t="s">
        <v>8218</v>
      </c>
      <c r="G153" t="s">
        <v>8223</v>
      </c>
      <c r="H153" t="s">
        <v>8245</v>
      </c>
      <c r="I153">
        <v>1413604800</v>
      </c>
      <c r="J153">
        <v>1408624622</v>
      </c>
      <c r="K153" t="b">
        <v>0</v>
      </c>
      <c r="L153">
        <v>37</v>
      </c>
      <c r="M153" t="b">
        <v>1</v>
      </c>
      <c r="N153" t="s">
        <v>8293</v>
      </c>
      <c r="O153" s="15">
        <v>104</v>
      </c>
      <c r="P153">
        <v>845.7</v>
      </c>
      <c r="Q153" s="17" t="s">
        <v>8317</v>
      </c>
      <c r="R153" t="s">
        <v>8347</v>
      </c>
      <c r="S153" s="11">
        <v>41872.525717592594</v>
      </c>
      <c r="T153" s="11">
        <v>41930.166666666664</v>
      </c>
    </row>
    <row r="154" spans="1:20" ht="240" x14ac:dyDescent="0.25">
      <c r="A154">
        <v>2732</v>
      </c>
      <c r="B154" s="9" t="s">
        <v>2732</v>
      </c>
      <c r="C154" s="3" t="s">
        <v>6842</v>
      </c>
      <c r="D154" s="5">
        <v>12000</v>
      </c>
      <c r="E154" s="7">
        <v>14190</v>
      </c>
      <c r="F154" t="s">
        <v>8218</v>
      </c>
      <c r="G154" t="s">
        <v>8223</v>
      </c>
      <c r="H154" t="s">
        <v>8245</v>
      </c>
      <c r="I154">
        <v>1369699200</v>
      </c>
      <c r="J154">
        <v>1366917828</v>
      </c>
      <c r="K154" t="b">
        <v>0</v>
      </c>
      <c r="L154">
        <v>146</v>
      </c>
      <c r="M154" t="b">
        <v>1</v>
      </c>
      <c r="N154" t="s">
        <v>8293</v>
      </c>
      <c r="O154" s="15">
        <v>118</v>
      </c>
      <c r="P154">
        <v>97.19</v>
      </c>
      <c r="Q154" s="17" t="s">
        <v>8317</v>
      </c>
      <c r="R154" t="s">
        <v>8347</v>
      </c>
      <c r="S154" s="11">
        <v>41389.808194444442</v>
      </c>
      <c r="T154" s="11">
        <v>41422</v>
      </c>
    </row>
    <row r="155" spans="1:20" ht="270" x14ac:dyDescent="0.25">
      <c r="A155">
        <v>2733</v>
      </c>
      <c r="B155" s="9" t="s">
        <v>2733</v>
      </c>
      <c r="C155" s="3" t="s">
        <v>6843</v>
      </c>
      <c r="D155" s="5">
        <v>50000</v>
      </c>
      <c r="E155" s="7">
        <v>53769</v>
      </c>
      <c r="F155" t="s">
        <v>8218</v>
      </c>
      <c r="G155" t="s">
        <v>8223</v>
      </c>
      <c r="H155" t="s">
        <v>8245</v>
      </c>
      <c r="I155">
        <v>1428643974</v>
      </c>
      <c r="J155">
        <v>1423463574</v>
      </c>
      <c r="K155" t="b">
        <v>0</v>
      </c>
      <c r="L155">
        <v>119</v>
      </c>
      <c r="M155" t="b">
        <v>1</v>
      </c>
      <c r="N155" t="s">
        <v>8293</v>
      </c>
      <c r="O155" s="15">
        <v>108</v>
      </c>
      <c r="P155">
        <v>451.84</v>
      </c>
      <c r="Q155" s="17" t="s">
        <v>8317</v>
      </c>
      <c r="R155" t="s">
        <v>8347</v>
      </c>
      <c r="S155" s="11">
        <v>42044.272847222222</v>
      </c>
      <c r="T155" s="11">
        <v>42104.231180555551</v>
      </c>
    </row>
    <row r="156" spans="1:20" ht="300" x14ac:dyDescent="0.25">
      <c r="A156">
        <v>2734</v>
      </c>
      <c r="B156" s="9" t="s">
        <v>2734</v>
      </c>
      <c r="C156" s="3" t="s">
        <v>6844</v>
      </c>
      <c r="D156" s="5">
        <v>1</v>
      </c>
      <c r="E156" s="7">
        <v>22603</v>
      </c>
      <c r="F156" t="s">
        <v>8218</v>
      </c>
      <c r="G156" t="s">
        <v>8223</v>
      </c>
      <c r="H156" t="s">
        <v>8245</v>
      </c>
      <c r="I156">
        <v>1476395940</v>
      </c>
      <c r="J156">
        <v>1473782592</v>
      </c>
      <c r="K156" t="b">
        <v>0</v>
      </c>
      <c r="L156">
        <v>163</v>
      </c>
      <c r="M156" t="b">
        <v>1</v>
      </c>
      <c r="N156" t="s">
        <v>8293</v>
      </c>
      <c r="O156" s="15">
        <v>2260300</v>
      </c>
      <c r="P156">
        <v>138.66999999999999</v>
      </c>
      <c r="Q156" s="17" t="s">
        <v>8317</v>
      </c>
      <c r="R156" t="s">
        <v>8347</v>
      </c>
      <c r="S156" s="11">
        <v>42626.668888888889</v>
      </c>
      <c r="T156" s="11">
        <v>42656.915972222225</v>
      </c>
    </row>
    <row r="157" spans="1:20" ht="285" x14ac:dyDescent="0.25">
      <c r="A157">
        <v>2737</v>
      </c>
      <c r="B157" s="9" t="s">
        <v>2737</v>
      </c>
      <c r="C157" s="3" t="s">
        <v>6847</v>
      </c>
      <c r="D157" s="5">
        <v>30000</v>
      </c>
      <c r="E157" s="7">
        <v>73818.240000000005</v>
      </c>
      <c r="F157" t="s">
        <v>8218</v>
      </c>
      <c r="G157" t="s">
        <v>8223</v>
      </c>
      <c r="H157" t="s">
        <v>8245</v>
      </c>
      <c r="I157">
        <v>1389812400</v>
      </c>
      <c r="J157">
        <v>1386108087</v>
      </c>
      <c r="K157" t="b">
        <v>0</v>
      </c>
      <c r="L157">
        <v>456</v>
      </c>
      <c r="M157" t="b">
        <v>1</v>
      </c>
      <c r="N157" t="s">
        <v>8293</v>
      </c>
      <c r="O157" s="15">
        <v>246</v>
      </c>
      <c r="P157">
        <v>161.88</v>
      </c>
      <c r="Q157" s="17" t="s">
        <v>8317</v>
      </c>
      <c r="R157" t="s">
        <v>8347</v>
      </c>
      <c r="S157" s="11">
        <v>41611.917673611111</v>
      </c>
      <c r="T157" s="11">
        <v>41654.791666666664</v>
      </c>
    </row>
    <row r="158" spans="1:20" ht="270" x14ac:dyDescent="0.25">
      <c r="A158">
        <v>2738</v>
      </c>
      <c r="B158" s="9" t="s">
        <v>2738</v>
      </c>
      <c r="C158" s="3" t="s">
        <v>6848</v>
      </c>
      <c r="D158" s="5">
        <v>5000</v>
      </c>
      <c r="E158" s="7">
        <v>7397</v>
      </c>
      <c r="F158" t="s">
        <v>8218</v>
      </c>
      <c r="G158" t="s">
        <v>8223</v>
      </c>
      <c r="H158" t="s">
        <v>8245</v>
      </c>
      <c r="I158">
        <v>1478402804</v>
      </c>
      <c r="J158">
        <v>1473218804</v>
      </c>
      <c r="K158" t="b">
        <v>0</v>
      </c>
      <c r="L158">
        <v>15</v>
      </c>
      <c r="M158" t="b">
        <v>1</v>
      </c>
      <c r="N158" t="s">
        <v>8293</v>
      </c>
      <c r="O158" s="15">
        <v>148</v>
      </c>
      <c r="P158">
        <v>493.13</v>
      </c>
      <c r="Q158" s="17" t="s">
        <v>8317</v>
      </c>
      <c r="R158" t="s">
        <v>8347</v>
      </c>
      <c r="S158" s="11">
        <v>42620.143564814818</v>
      </c>
      <c r="T158" s="11">
        <v>42680.143564814818</v>
      </c>
    </row>
    <row r="159" spans="1:20" ht="210" x14ac:dyDescent="0.25">
      <c r="A159">
        <v>2740</v>
      </c>
      <c r="B159" s="9" t="s">
        <v>2740</v>
      </c>
      <c r="C159" s="3" t="s">
        <v>6850</v>
      </c>
      <c r="D159" s="5">
        <v>300</v>
      </c>
      <c r="E159" s="7">
        <v>310</v>
      </c>
      <c r="F159" t="s">
        <v>8218</v>
      </c>
      <c r="G159" t="s">
        <v>8223</v>
      </c>
      <c r="H159" t="s">
        <v>8245</v>
      </c>
      <c r="I159">
        <v>1426117552</v>
      </c>
      <c r="J159">
        <v>1423529152</v>
      </c>
      <c r="K159" t="b">
        <v>0</v>
      </c>
      <c r="L159">
        <v>17</v>
      </c>
      <c r="M159" t="b">
        <v>1</v>
      </c>
      <c r="N159" t="s">
        <v>8293</v>
      </c>
      <c r="O159" s="15">
        <v>103</v>
      </c>
      <c r="P159">
        <v>18.239999999999998</v>
      </c>
      <c r="Q159" s="17" t="s">
        <v>8317</v>
      </c>
      <c r="R159" t="s">
        <v>8347</v>
      </c>
      <c r="S159" s="11">
        <v>42045.031851851847</v>
      </c>
      <c r="T159" s="11">
        <v>42074.99018518519</v>
      </c>
    </row>
  </sheetData>
  <conditionalFormatting sqref="F1:F159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159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24BA5-7B80-4BCF-BA75-3EDF9F8CEB32}">
  <sheetPr codeName="Sheet11"/>
  <dimension ref="A1:T139"/>
  <sheetViews>
    <sheetView workbookViewId="0">
      <selection sqref="A1:T139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270" x14ac:dyDescent="0.25">
      <c r="A2">
        <v>540</v>
      </c>
      <c r="B2" s="9" t="s">
        <v>541</v>
      </c>
      <c r="C2" s="3" t="s">
        <v>4650</v>
      </c>
      <c r="D2" s="5">
        <v>15000</v>
      </c>
      <c r="E2" s="7">
        <v>1</v>
      </c>
      <c r="F2" t="s">
        <v>8220</v>
      </c>
      <c r="G2" t="s">
        <v>8223</v>
      </c>
      <c r="H2" t="s">
        <v>8245</v>
      </c>
      <c r="I2">
        <v>1423078606</v>
      </c>
      <c r="J2">
        <v>1420486606</v>
      </c>
      <c r="K2" t="b">
        <v>0</v>
      </c>
      <c r="L2">
        <v>1</v>
      </c>
      <c r="M2" t="b">
        <v>0</v>
      </c>
      <c r="N2" t="s">
        <v>8270</v>
      </c>
      <c r="O2" s="15">
        <v>0</v>
      </c>
      <c r="P2">
        <v>1</v>
      </c>
      <c r="Q2" s="17" t="s">
        <v>8317</v>
      </c>
      <c r="R2" t="s">
        <v>8318</v>
      </c>
      <c r="S2" s="11">
        <v>42009.817199074074</v>
      </c>
      <c r="T2" s="11">
        <v>42039.817199074074</v>
      </c>
    </row>
    <row r="3" spans="1:20" ht="255" x14ac:dyDescent="0.25">
      <c r="A3">
        <v>541</v>
      </c>
      <c r="B3" s="9" t="s">
        <v>542</v>
      </c>
      <c r="C3" s="3" t="s">
        <v>4651</v>
      </c>
      <c r="D3" s="5">
        <v>4500</v>
      </c>
      <c r="E3" s="7">
        <v>25</v>
      </c>
      <c r="F3" t="s">
        <v>8220</v>
      </c>
      <c r="G3" t="s">
        <v>8223</v>
      </c>
      <c r="H3" t="s">
        <v>8245</v>
      </c>
      <c r="I3">
        <v>1446080834</v>
      </c>
      <c r="J3">
        <v>1443488834</v>
      </c>
      <c r="K3" t="b">
        <v>0</v>
      </c>
      <c r="L3">
        <v>1</v>
      </c>
      <c r="M3" t="b">
        <v>0</v>
      </c>
      <c r="N3" t="s">
        <v>8270</v>
      </c>
      <c r="O3" s="15">
        <v>1</v>
      </c>
      <c r="P3">
        <v>25</v>
      </c>
      <c r="Q3" s="17" t="s">
        <v>8317</v>
      </c>
      <c r="R3" t="s">
        <v>8318</v>
      </c>
      <c r="S3" s="11">
        <v>42276.046689814815</v>
      </c>
      <c r="T3" s="11">
        <v>42306.046689814815</v>
      </c>
    </row>
    <row r="4" spans="1:20" ht="255" x14ac:dyDescent="0.25">
      <c r="A4">
        <v>542</v>
      </c>
      <c r="B4" s="9" t="s">
        <v>543</v>
      </c>
      <c r="C4" s="3" t="s">
        <v>4652</v>
      </c>
      <c r="D4" s="5">
        <v>250000</v>
      </c>
      <c r="E4" s="7">
        <v>1</v>
      </c>
      <c r="F4" t="s">
        <v>8220</v>
      </c>
      <c r="G4" t="s">
        <v>8223</v>
      </c>
      <c r="H4" t="s">
        <v>8245</v>
      </c>
      <c r="I4">
        <v>1462293716</v>
      </c>
      <c r="J4">
        <v>1457113316</v>
      </c>
      <c r="K4" t="b">
        <v>0</v>
      </c>
      <c r="L4">
        <v>1</v>
      </c>
      <c r="M4" t="b">
        <v>0</v>
      </c>
      <c r="N4" t="s">
        <v>8270</v>
      </c>
      <c r="O4" s="15">
        <v>0</v>
      </c>
      <c r="P4">
        <v>1</v>
      </c>
      <c r="Q4" s="17" t="s">
        <v>8317</v>
      </c>
      <c r="R4" t="s">
        <v>8318</v>
      </c>
      <c r="S4" s="11">
        <v>42433.737453703703</v>
      </c>
      <c r="T4" s="11">
        <v>42493.695787037039</v>
      </c>
    </row>
    <row r="5" spans="1:20" ht="270" x14ac:dyDescent="0.25">
      <c r="A5">
        <v>544</v>
      </c>
      <c r="B5" s="9" t="s">
        <v>545</v>
      </c>
      <c r="C5" s="3" t="s">
        <v>4654</v>
      </c>
      <c r="D5" s="5">
        <v>500</v>
      </c>
      <c r="E5" s="7">
        <v>6</v>
      </c>
      <c r="F5" t="s">
        <v>8220</v>
      </c>
      <c r="G5" t="s">
        <v>8223</v>
      </c>
      <c r="H5" t="s">
        <v>8245</v>
      </c>
      <c r="I5">
        <v>1467647160</v>
      </c>
      <c r="J5">
        <v>1465055160</v>
      </c>
      <c r="K5" t="b">
        <v>0</v>
      </c>
      <c r="L5">
        <v>2</v>
      </c>
      <c r="M5" t="b">
        <v>0</v>
      </c>
      <c r="N5" t="s">
        <v>8270</v>
      </c>
      <c r="O5" s="15">
        <v>1</v>
      </c>
      <c r="P5">
        <v>3</v>
      </c>
      <c r="Q5" s="17" t="s">
        <v>8317</v>
      </c>
      <c r="R5" t="s">
        <v>8318</v>
      </c>
      <c r="S5" s="11">
        <v>42525.656944444447</v>
      </c>
      <c r="T5" s="11">
        <v>42555.656944444447</v>
      </c>
    </row>
    <row r="6" spans="1:20" ht="255" x14ac:dyDescent="0.25">
      <c r="A6">
        <v>546</v>
      </c>
      <c r="B6" s="9" t="s">
        <v>547</v>
      </c>
      <c r="C6" s="3" t="s">
        <v>4656</v>
      </c>
      <c r="D6" s="5">
        <v>60000</v>
      </c>
      <c r="E6" s="7">
        <v>52</v>
      </c>
      <c r="F6" t="s">
        <v>8220</v>
      </c>
      <c r="G6" t="s">
        <v>8223</v>
      </c>
      <c r="H6" t="s">
        <v>8245</v>
      </c>
      <c r="I6">
        <v>1445097715</v>
      </c>
      <c r="J6">
        <v>1441209715</v>
      </c>
      <c r="K6" t="b">
        <v>0</v>
      </c>
      <c r="L6">
        <v>2</v>
      </c>
      <c r="M6" t="b">
        <v>0</v>
      </c>
      <c r="N6" t="s">
        <v>8270</v>
      </c>
      <c r="O6" s="15">
        <v>0</v>
      </c>
      <c r="P6">
        <v>26</v>
      </c>
      <c r="Q6" s="17" t="s">
        <v>8317</v>
      </c>
      <c r="R6" t="s">
        <v>8318</v>
      </c>
      <c r="S6" s="11">
        <v>42249.667997685188</v>
      </c>
      <c r="T6" s="11">
        <v>42294.667997685188</v>
      </c>
    </row>
    <row r="7" spans="1:20" ht="270" x14ac:dyDescent="0.25">
      <c r="A7">
        <v>551</v>
      </c>
      <c r="B7" s="9" t="s">
        <v>552</v>
      </c>
      <c r="C7" s="3" t="s">
        <v>4661</v>
      </c>
      <c r="D7" s="5">
        <v>75000</v>
      </c>
      <c r="E7" s="7">
        <v>3781</v>
      </c>
      <c r="F7" t="s">
        <v>8220</v>
      </c>
      <c r="G7" t="s">
        <v>8223</v>
      </c>
      <c r="H7" t="s">
        <v>8245</v>
      </c>
      <c r="I7">
        <v>1438451580</v>
      </c>
      <c r="J7">
        <v>1434609424</v>
      </c>
      <c r="K7" t="b">
        <v>0</v>
      </c>
      <c r="L7">
        <v>28</v>
      </c>
      <c r="M7" t="b">
        <v>0</v>
      </c>
      <c r="N7" t="s">
        <v>8270</v>
      </c>
      <c r="O7" s="15">
        <v>5</v>
      </c>
      <c r="P7">
        <v>135.04</v>
      </c>
      <c r="Q7" s="17" t="s">
        <v>8317</v>
      </c>
      <c r="R7" t="s">
        <v>8318</v>
      </c>
      <c r="S7" s="11">
        <v>42173.275740740741</v>
      </c>
      <c r="T7" s="11">
        <v>42217.745138888888</v>
      </c>
    </row>
    <row r="8" spans="1:20" ht="270" x14ac:dyDescent="0.25">
      <c r="A8">
        <v>553</v>
      </c>
      <c r="B8" s="9" t="s">
        <v>554</v>
      </c>
      <c r="C8" s="3" t="s">
        <v>4663</v>
      </c>
      <c r="D8" s="5">
        <v>25000</v>
      </c>
      <c r="E8" s="7">
        <v>123</v>
      </c>
      <c r="F8" t="s">
        <v>8220</v>
      </c>
      <c r="G8" t="s">
        <v>8223</v>
      </c>
      <c r="H8" t="s">
        <v>8245</v>
      </c>
      <c r="I8">
        <v>1415988991</v>
      </c>
      <c r="J8">
        <v>1413393391</v>
      </c>
      <c r="K8" t="b">
        <v>0</v>
      </c>
      <c r="L8">
        <v>6</v>
      </c>
      <c r="M8" t="b">
        <v>0</v>
      </c>
      <c r="N8" t="s">
        <v>8270</v>
      </c>
      <c r="O8" s="15">
        <v>0</v>
      </c>
      <c r="P8">
        <v>20.5</v>
      </c>
      <c r="Q8" s="17" t="s">
        <v>8317</v>
      </c>
      <c r="R8" t="s">
        <v>8318</v>
      </c>
      <c r="S8" s="11">
        <v>41927.71980324074</v>
      </c>
      <c r="T8" s="11">
        <v>41957.761469907404</v>
      </c>
    </row>
    <row r="9" spans="1:20" ht="315" x14ac:dyDescent="0.25">
      <c r="A9">
        <v>554</v>
      </c>
      <c r="B9" s="9" t="s">
        <v>555</v>
      </c>
      <c r="C9" s="3" t="s">
        <v>4664</v>
      </c>
      <c r="D9" s="5">
        <v>3870</v>
      </c>
      <c r="E9" s="7">
        <v>1416</v>
      </c>
      <c r="F9" t="s">
        <v>8220</v>
      </c>
      <c r="G9" t="s">
        <v>8223</v>
      </c>
      <c r="H9" t="s">
        <v>8245</v>
      </c>
      <c r="I9">
        <v>1413735972</v>
      </c>
      <c r="J9">
        <v>1411143972</v>
      </c>
      <c r="K9" t="b">
        <v>0</v>
      </c>
      <c r="L9">
        <v>22</v>
      </c>
      <c r="M9" t="b">
        <v>0</v>
      </c>
      <c r="N9" t="s">
        <v>8270</v>
      </c>
      <c r="O9" s="15">
        <v>37</v>
      </c>
      <c r="P9">
        <v>64.36</v>
      </c>
      <c r="Q9" s="17" t="s">
        <v>8317</v>
      </c>
      <c r="R9" t="s">
        <v>8318</v>
      </c>
      <c r="S9" s="11">
        <v>41901.684861111113</v>
      </c>
      <c r="T9" s="11">
        <v>41931.684861111113</v>
      </c>
    </row>
    <row r="10" spans="1:20" ht="150" x14ac:dyDescent="0.25">
      <c r="A10">
        <v>556</v>
      </c>
      <c r="B10" s="9" t="s">
        <v>557</v>
      </c>
      <c r="C10" s="3" t="s">
        <v>4666</v>
      </c>
      <c r="D10" s="5">
        <v>8000</v>
      </c>
      <c r="E10" s="7">
        <v>200</v>
      </c>
      <c r="F10" t="s">
        <v>8220</v>
      </c>
      <c r="G10" t="s">
        <v>8223</v>
      </c>
      <c r="H10" t="s">
        <v>8245</v>
      </c>
      <c r="I10">
        <v>1452112717</v>
      </c>
      <c r="J10">
        <v>1449520717</v>
      </c>
      <c r="K10" t="b">
        <v>0</v>
      </c>
      <c r="L10">
        <v>1</v>
      </c>
      <c r="M10" t="b">
        <v>0</v>
      </c>
      <c r="N10" t="s">
        <v>8270</v>
      </c>
      <c r="O10" s="15">
        <v>3</v>
      </c>
      <c r="P10">
        <v>200</v>
      </c>
      <c r="Q10" s="17" t="s">
        <v>8317</v>
      </c>
      <c r="R10" t="s">
        <v>8318</v>
      </c>
      <c r="S10" s="11">
        <v>42345.860150462962</v>
      </c>
      <c r="T10" s="11">
        <v>42375.860150462962</v>
      </c>
    </row>
    <row r="11" spans="1:20" ht="285" x14ac:dyDescent="0.25">
      <c r="A11">
        <v>558</v>
      </c>
      <c r="B11" s="9" t="s">
        <v>559</v>
      </c>
      <c r="C11" s="3" t="s">
        <v>4668</v>
      </c>
      <c r="D11" s="5">
        <v>750</v>
      </c>
      <c r="E11" s="7">
        <v>0</v>
      </c>
      <c r="F11" t="s">
        <v>8220</v>
      </c>
      <c r="G11" t="s">
        <v>8223</v>
      </c>
      <c r="H11" t="s">
        <v>8245</v>
      </c>
      <c r="I11">
        <v>1427227905</v>
      </c>
      <c r="J11">
        <v>1424639505</v>
      </c>
      <c r="K11" t="b">
        <v>0</v>
      </c>
      <c r="L11">
        <v>0</v>
      </c>
      <c r="M11" t="b">
        <v>0</v>
      </c>
      <c r="N11" t="s">
        <v>8270</v>
      </c>
      <c r="O11" s="15">
        <v>0</v>
      </c>
      <c r="P11">
        <v>0</v>
      </c>
      <c r="Q11" s="17" t="s">
        <v>8317</v>
      </c>
      <c r="R11" t="s">
        <v>8318</v>
      </c>
      <c r="S11" s="11">
        <v>42057.883159722223</v>
      </c>
      <c r="T11" s="11">
        <v>42087.841493055559</v>
      </c>
    </row>
    <row r="12" spans="1:20" ht="285" x14ac:dyDescent="0.25">
      <c r="A12">
        <v>559</v>
      </c>
      <c r="B12" s="9" t="s">
        <v>560</v>
      </c>
      <c r="C12" s="3" t="s">
        <v>4669</v>
      </c>
      <c r="D12" s="5">
        <v>240000</v>
      </c>
      <c r="E12" s="7">
        <v>50</v>
      </c>
      <c r="F12" t="s">
        <v>8220</v>
      </c>
      <c r="G12" t="s">
        <v>8223</v>
      </c>
      <c r="H12" t="s">
        <v>8245</v>
      </c>
      <c r="I12">
        <v>1449989260</v>
      </c>
      <c r="J12">
        <v>1447397260</v>
      </c>
      <c r="K12" t="b">
        <v>0</v>
      </c>
      <c r="L12">
        <v>1</v>
      </c>
      <c r="M12" t="b">
        <v>0</v>
      </c>
      <c r="N12" t="s">
        <v>8270</v>
      </c>
      <c r="O12" s="15">
        <v>0</v>
      </c>
      <c r="P12">
        <v>50</v>
      </c>
      <c r="Q12" s="17" t="s">
        <v>8317</v>
      </c>
      <c r="R12" t="s">
        <v>8318</v>
      </c>
      <c r="S12" s="11">
        <v>42321.283101851848</v>
      </c>
      <c r="T12" s="11">
        <v>42351.283101851848</v>
      </c>
    </row>
    <row r="13" spans="1:20" ht="285" x14ac:dyDescent="0.25">
      <c r="A13">
        <v>561</v>
      </c>
      <c r="B13" s="9" t="s">
        <v>562</v>
      </c>
      <c r="C13" s="3" t="s">
        <v>4671</v>
      </c>
      <c r="D13" s="5">
        <v>15000</v>
      </c>
      <c r="E13" s="7">
        <v>55</v>
      </c>
      <c r="F13" t="s">
        <v>8220</v>
      </c>
      <c r="G13" t="s">
        <v>8223</v>
      </c>
      <c r="H13" t="s">
        <v>8245</v>
      </c>
      <c r="I13">
        <v>1445874513</v>
      </c>
      <c r="J13">
        <v>1442850513</v>
      </c>
      <c r="K13" t="b">
        <v>0</v>
      </c>
      <c r="L13">
        <v>2</v>
      </c>
      <c r="M13" t="b">
        <v>0</v>
      </c>
      <c r="N13" t="s">
        <v>8270</v>
      </c>
      <c r="O13" s="15">
        <v>0</v>
      </c>
      <c r="P13">
        <v>27.5</v>
      </c>
      <c r="Q13" s="17" t="s">
        <v>8317</v>
      </c>
      <c r="R13" t="s">
        <v>8318</v>
      </c>
      <c r="S13" s="11">
        <v>42268.658715277779</v>
      </c>
      <c r="T13" s="11">
        <v>42303.658715277779</v>
      </c>
    </row>
    <row r="14" spans="1:20" ht="285" x14ac:dyDescent="0.25">
      <c r="A14">
        <v>566</v>
      </c>
      <c r="B14" s="9" t="s">
        <v>567</v>
      </c>
      <c r="C14" s="3" t="s">
        <v>4676</v>
      </c>
      <c r="D14" s="5">
        <v>5000</v>
      </c>
      <c r="E14" s="7">
        <v>1</v>
      </c>
      <c r="F14" t="s">
        <v>8220</v>
      </c>
      <c r="G14" t="s">
        <v>8223</v>
      </c>
      <c r="H14" t="s">
        <v>8245</v>
      </c>
      <c r="I14">
        <v>1468513533</v>
      </c>
      <c r="J14">
        <v>1465921533</v>
      </c>
      <c r="K14" t="b">
        <v>0</v>
      </c>
      <c r="L14">
        <v>1</v>
      </c>
      <c r="M14" t="b">
        <v>0</v>
      </c>
      <c r="N14" t="s">
        <v>8270</v>
      </c>
      <c r="O14" s="15">
        <v>0</v>
      </c>
      <c r="P14">
        <v>1</v>
      </c>
      <c r="Q14" s="17" t="s">
        <v>8317</v>
      </c>
      <c r="R14" t="s">
        <v>8318</v>
      </c>
      <c r="S14" s="11">
        <v>42535.68440972222</v>
      </c>
      <c r="T14" s="11">
        <v>42565.68440972222</v>
      </c>
    </row>
    <row r="15" spans="1:20" ht="285" x14ac:dyDescent="0.25">
      <c r="A15">
        <v>567</v>
      </c>
      <c r="B15" s="9" t="s">
        <v>568</v>
      </c>
      <c r="C15" s="3" t="s">
        <v>4677</v>
      </c>
      <c r="D15" s="5">
        <v>10000</v>
      </c>
      <c r="E15" s="7">
        <v>0</v>
      </c>
      <c r="F15" t="s">
        <v>8220</v>
      </c>
      <c r="G15" t="s">
        <v>8223</v>
      </c>
      <c r="H15" t="s">
        <v>8245</v>
      </c>
      <c r="I15">
        <v>1420143194</v>
      </c>
      <c r="J15">
        <v>1417551194</v>
      </c>
      <c r="K15" t="b">
        <v>0</v>
      </c>
      <c r="L15">
        <v>0</v>
      </c>
      <c r="M15" t="b">
        <v>0</v>
      </c>
      <c r="N15" t="s">
        <v>8270</v>
      </c>
      <c r="O15" s="15">
        <v>0</v>
      </c>
      <c r="P15">
        <v>0</v>
      </c>
      <c r="Q15" s="17" t="s">
        <v>8317</v>
      </c>
      <c r="R15" t="s">
        <v>8318</v>
      </c>
      <c r="S15" s="11">
        <v>41975.842523148152</v>
      </c>
      <c r="T15" s="11">
        <v>42005.842523148152</v>
      </c>
    </row>
    <row r="16" spans="1:20" ht="195" x14ac:dyDescent="0.25">
      <c r="A16">
        <v>570</v>
      </c>
      <c r="B16" s="9" t="s">
        <v>571</v>
      </c>
      <c r="C16" s="3" t="s">
        <v>4680</v>
      </c>
      <c r="D16" s="5">
        <v>85000</v>
      </c>
      <c r="E16" s="7">
        <v>142</v>
      </c>
      <c r="F16" t="s">
        <v>8220</v>
      </c>
      <c r="G16" t="s">
        <v>8223</v>
      </c>
      <c r="H16" t="s">
        <v>8245</v>
      </c>
      <c r="I16">
        <v>1455822569</v>
      </c>
      <c r="J16">
        <v>1453230569</v>
      </c>
      <c r="K16" t="b">
        <v>0</v>
      </c>
      <c r="L16">
        <v>1</v>
      </c>
      <c r="M16" t="b">
        <v>0</v>
      </c>
      <c r="N16" t="s">
        <v>8270</v>
      </c>
      <c r="O16" s="15">
        <v>0</v>
      </c>
      <c r="P16">
        <v>142</v>
      </c>
      <c r="Q16" s="17" t="s">
        <v>8317</v>
      </c>
      <c r="R16" t="s">
        <v>8318</v>
      </c>
      <c r="S16" s="11">
        <v>42388.798252314817</v>
      </c>
      <c r="T16" s="11">
        <v>42418.798252314817</v>
      </c>
    </row>
    <row r="17" spans="1:20" ht="285" x14ac:dyDescent="0.25">
      <c r="A17">
        <v>571</v>
      </c>
      <c r="B17" s="9" t="s">
        <v>572</v>
      </c>
      <c r="C17" s="3" t="s">
        <v>4681</v>
      </c>
      <c r="D17" s="5">
        <v>25000</v>
      </c>
      <c r="E17" s="7">
        <v>106</v>
      </c>
      <c r="F17" t="s">
        <v>8220</v>
      </c>
      <c r="G17" t="s">
        <v>8223</v>
      </c>
      <c r="H17" t="s">
        <v>8245</v>
      </c>
      <c r="I17">
        <v>1437969540</v>
      </c>
      <c r="J17">
        <v>1436297723</v>
      </c>
      <c r="K17" t="b">
        <v>0</v>
      </c>
      <c r="L17">
        <v>2</v>
      </c>
      <c r="M17" t="b">
        <v>0</v>
      </c>
      <c r="N17" t="s">
        <v>8270</v>
      </c>
      <c r="O17" s="15">
        <v>0</v>
      </c>
      <c r="P17">
        <v>53</v>
      </c>
      <c r="Q17" s="17" t="s">
        <v>8317</v>
      </c>
      <c r="R17" t="s">
        <v>8318</v>
      </c>
      <c r="S17" s="11">
        <v>42192.816238425927</v>
      </c>
      <c r="T17" s="11">
        <v>42212.165972222225</v>
      </c>
    </row>
    <row r="18" spans="1:20" ht="285" x14ac:dyDescent="0.25">
      <c r="A18">
        <v>572</v>
      </c>
      <c r="B18" s="9" t="s">
        <v>573</v>
      </c>
      <c r="C18" s="3" t="s">
        <v>4682</v>
      </c>
      <c r="D18" s="5">
        <v>2500</v>
      </c>
      <c r="E18" s="7">
        <v>0</v>
      </c>
      <c r="F18" t="s">
        <v>8220</v>
      </c>
      <c r="G18" t="s">
        <v>8223</v>
      </c>
      <c r="H18" t="s">
        <v>8245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t="s">
        <v>8270</v>
      </c>
      <c r="O18" s="15">
        <v>0</v>
      </c>
      <c r="P18">
        <v>0</v>
      </c>
      <c r="Q18" s="17" t="s">
        <v>8317</v>
      </c>
      <c r="R18" t="s">
        <v>8318</v>
      </c>
      <c r="S18" s="11">
        <v>42282.71629629629</v>
      </c>
      <c r="T18" s="11">
        <v>42312.757962962962</v>
      </c>
    </row>
    <row r="19" spans="1:20" ht="285" x14ac:dyDescent="0.25">
      <c r="A19">
        <v>573</v>
      </c>
      <c r="B19" s="9" t="s">
        <v>574</v>
      </c>
      <c r="C19" s="3" t="s">
        <v>4683</v>
      </c>
      <c r="D19" s="5">
        <v>88888</v>
      </c>
      <c r="E19" s="7">
        <v>346</v>
      </c>
      <c r="F19" t="s">
        <v>8220</v>
      </c>
      <c r="G19" t="s">
        <v>8223</v>
      </c>
      <c r="H19" t="s">
        <v>8245</v>
      </c>
      <c r="I19">
        <v>1421543520</v>
      </c>
      <c r="J19">
        <v>1416445931</v>
      </c>
      <c r="K19" t="b">
        <v>0</v>
      </c>
      <c r="L19">
        <v>9</v>
      </c>
      <c r="M19" t="b">
        <v>0</v>
      </c>
      <c r="N19" t="s">
        <v>8270</v>
      </c>
      <c r="O19" s="15">
        <v>0</v>
      </c>
      <c r="P19">
        <v>38.44</v>
      </c>
      <c r="Q19" s="17" t="s">
        <v>8317</v>
      </c>
      <c r="R19" t="s">
        <v>8318</v>
      </c>
      <c r="S19" s="11">
        <v>41963.050127314811</v>
      </c>
      <c r="T19" s="11">
        <v>42022.05</v>
      </c>
    </row>
    <row r="20" spans="1:20" ht="255" x14ac:dyDescent="0.25">
      <c r="A20">
        <v>576</v>
      </c>
      <c r="B20" s="9" t="s">
        <v>577</v>
      </c>
      <c r="C20" s="3" t="s">
        <v>4686</v>
      </c>
      <c r="D20" s="5">
        <v>80000</v>
      </c>
      <c r="E20" s="7">
        <v>1</v>
      </c>
      <c r="F20" t="s">
        <v>8220</v>
      </c>
      <c r="G20" t="s">
        <v>8223</v>
      </c>
      <c r="H20" t="s">
        <v>8245</v>
      </c>
      <c r="I20">
        <v>1427537952</v>
      </c>
      <c r="J20">
        <v>1422357552</v>
      </c>
      <c r="K20" t="b">
        <v>0</v>
      </c>
      <c r="L20">
        <v>1</v>
      </c>
      <c r="M20" t="b">
        <v>0</v>
      </c>
      <c r="N20" t="s">
        <v>8270</v>
      </c>
      <c r="O20" s="15">
        <v>0</v>
      </c>
      <c r="P20">
        <v>1</v>
      </c>
      <c r="Q20" s="17" t="s">
        <v>8317</v>
      </c>
      <c r="R20" t="s">
        <v>8318</v>
      </c>
      <c r="S20" s="11">
        <v>42031.471666666665</v>
      </c>
      <c r="T20" s="11">
        <v>42091.43</v>
      </c>
    </row>
    <row r="21" spans="1:20" ht="285" x14ac:dyDescent="0.25">
      <c r="A21">
        <v>577</v>
      </c>
      <c r="B21" s="9" t="s">
        <v>578</v>
      </c>
      <c r="C21" s="3" t="s">
        <v>4687</v>
      </c>
      <c r="D21" s="5">
        <v>5000</v>
      </c>
      <c r="E21" s="7">
        <v>10</v>
      </c>
      <c r="F21" t="s">
        <v>8220</v>
      </c>
      <c r="G21" t="s">
        <v>8223</v>
      </c>
      <c r="H21" t="s">
        <v>8245</v>
      </c>
      <c r="I21">
        <v>1463753302</v>
      </c>
      <c r="J21">
        <v>1458569302</v>
      </c>
      <c r="K21" t="b">
        <v>0</v>
      </c>
      <c r="L21">
        <v>1</v>
      </c>
      <c r="M21" t="b">
        <v>0</v>
      </c>
      <c r="N21" t="s">
        <v>8270</v>
      </c>
      <c r="O21" s="15">
        <v>0</v>
      </c>
      <c r="P21">
        <v>10</v>
      </c>
      <c r="Q21" s="17" t="s">
        <v>8317</v>
      </c>
      <c r="R21" t="s">
        <v>8318</v>
      </c>
      <c r="S21" s="11">
        <v>42450.589143518519</v>
      </c>
      <c r="T21" s="11">
        <v>42510.589143518519</v>
      </c>
    </row>
    <row r="22" spans="1:20" ht="225" x14ac:dyDescent="0.25">
      <c r="A22">
        <v>579</v>
      </c>
      <c r="B22" s="9" t="s">
        <v>580</v>
      </c>
      <c r="C22" s="3" t="s">
        <v>4689</v>
      </c>
      <c r="D22" s="5">
        <v>12000</v>
      </c>
      <c r="E22" s="7">
        <v>175</v>
      </c>
      <c r="F22" t="s">
        <v>8220</v>
      </c>
      <c r="G22" t="s">
        <v>8223</v>
      </c>
      <c r="H22" t="s">
        <v>8245</v>
      </c>
      <c r="I22">
        <v>1419539223</v>
      </c>
      <c r="J22">
        <v>1416947223</v>
      </c>
      <c r="K22" t="b">
        <v>0</v>
      </c>
      <c r="L22">
        <v>5</v>
      </c>
      <c r="M22" t="b">
        <v>0</v>
      </c>
      <c r="N22" t="s">
        <v>8270</v>
      </c>
      <c r="O22" s="15">
        <v>1</v>
      </c>
      <c r="P22">
        <v>35</v>
      </c>
      <c r="Q22" s="17" t="s">
        <v>8317</v>
      </c>
      <c r="R22" t="s">
        <v>8318</v>
      </c>
      <c r="S22" s="11">
        <v>41968.852118055554</v>
      </c>
      <c r="T22" s="11">
        <v>41998.852118055554</v>
      </c>
    </row>
    <row r="23" spans="1:20" ht="285" x14ac:dyDescent="0.25">
      <c r="A23">
        <v>580</v>
      </c>
      <c r="B23" s="9" t="s">
        <v>581</v>
      </c>
      <c r="C23" s="3" t="s">
        <v>4690</v>
      </c>
      <c r="D23" s="5">
        <v>3000</v>
      </c>
      <c r="E23" s="7">
        <v>1</v>
      </c>
      <c r="F23" t="s">
        <v>8220</v>
      </c>
      <c r="G23" t="s">
        <v>8223</v>
      </c>
      <c r="H23" t="s">
        <v>8245</v>
      </c>
      <c r="I23">
        <v>1474580867</v>
      </c>
      <c r="J23">
        <v>1471988867</v>
      </c>
      <c r="K23" t="b">
        <v>0</v>
      </c>
      <c r="L23">
        <v>1</v>
      </c>
      <c r="M23" t="b">
        <v>0</v>
      </c>
      <c r="N23" t="s">
        <v>8270</v>
      </c>
      <c r="O23" s="15">
        <v>0</v>
      </c>
      <c r="P23">
        <v>1</v>
      </c>
      <c r="Q23" s="17" t="s">
        <v>8317</v>
      </c>
      <c r="R23" t="s">
        <v>8318</v>
      </c>
      <c r="S23" s="11">
        <v>42605.908182870371</v>
      </c>
      <c r="T23" s="11">
        <v>42635.908182870371</v>
      </c>
    </row>
    <row r="24" spans="1:20" ht="255" x14ac:dyDescent="0.25">
      <c r="A24">
        <v>581</v>
      </c>
      <c r="B24" s="9" t="s">
        <v>582</v>
      </c>
      <c r="C24" s="3" t="s">
        <v>4691</v>
      </c>
      <c r="D24" s="5">
        <v>400</v>
      </c>
      <c r="E24" s="7">
        <v>0</v>
      </c>
      <c r="F24" t="s">
        <v>8220</v>
      </c>
      <c r="G24" t="s">
        <v>8223</v>
      </c>
      <c r="H24" t="s">
        <v>8245</v>
      </c>
      <c r="I24">
        <v>1438474704</v>
      </c>
      <c r="J24">
        <v>1435882704</v>
      </c>
      <c r="K24" t="b">
        <v>0</v>
      </c>
      <c r="L24">
        <v>0</v>
      </c>
      <c r="M24" t="b">
        <v>0</v>
      </c>
      <c r="N24" t="s">
        <v>8270</v>
      </c>
      <c r="O24" s="15">
        <v>0</v>
      </c>
      <c r="P24">
        <v>0</v>
      </c>
      <c r="Q24" s="17" t="s">
        <v>8317</v>
      </c>
      <c r="R24" t="s">
        <v>8318</v>
      </c>
      <c r="S24" s="11">
        <v>42188.012777777782</v>
      </c>
      <c r="T24" s="11">
        <v>42218.012777777782</v>
      </c>
    </row>
    <row r="25" spans="1:20" ht="315" x14ac:dyDescent="0.25">
      <c r="A25">
        <v>582</v>
      </c>
      <c r="B25" s="9" t="s">
        <v>583</v>
      </c>
      <c r="C25" s="3" t="s">
        <v>4692</v>
      </c>
      <c r="D25" s="5">
        <v>100000</v>
      </c>
      <c r="E25" s="7">
        <v>0</v>
      </c>
      <c r="F25" t="s">
        <v>8220</v>
      </c>
      <c r="G25" t="s">
        <v>8223</v>
      </c>
      <c r="H25" t="s">
        <v>8245</v>
      </c>
      <c r="I25">
        <v>1426442400</v>
      </c>
      <c r="J25">
        <v>1424454319</v>
      </c>
      <c r="K25" t="b">
        <v>0</v>
      </c>
      <c r="L25">
        <v>0</v>
      </c>
      <c r="M25" t="b">
        <v>0</v>
      </c>
      <c r="N25" t="s">
        <v>8270</v>
      </c>
      <c r="O25" s="15">
        <v>0</v>
      </c>
      <c r="P25">
        <v>0</v>
      </c>
      <c r="Q25" s="17" t="s">
        <v>8317</v>
      </c>
      <c r="R25" t="s">
        <v>8318</v>
      </c>
      <c r="S25" s="11">
        <v>42055.739803240736</v>
      </c>
      <c r="T25" s="11">
        <v>42078.75</v>
      </c>
    </row>
    <row r="26" spans="1:20" ht="210" x14ac:dyDescent="0.25">
      <c r="A26">
        <v>583</v>
      </c>
      <c r="B26" s="9" t="s">
        <v>584</v>
      </c>
      <c r="C26" s="3" t="s">
        <v>4693</v>
      </c>
      <c r="D26" s="5">
        <v>9000</v>
      </c>
      <c r="E26" s="7">
        <v>1</v>
      </c>
      <c r="F26" t="s">
        <v>8220</v>
      </c>
      <c r="G26" t="s">
        <v>8223</v>
      </c>
      <c r="H26" t="s">
        <v>8245</v>
      </c>
      <c r="I26">
        <v>1426800687</v>
      </c>
      <c r="J26">
        <v>1424212287</v>
      </c>
      <c r="K26" t="b">
        <v>0</v>
      </c>
      <c r="L26">
        <v>1</v>
      </c>
      <c r="M26" t="b">
        <v>0</v>
      </c>
      <c r="N26" t="s">
        <v>8270</v>
      </c>
      <c r="O26" s="15">
        <v>0</v>
      </c>
      <c r="P26">
        <v>1</v>
      </c>
      <c r="Q26" s="17" t="s">
        <v>8317</v>
      </c>
      <c r="R26" t="s">
        <v>8318</v>
      </c>
      <c r="S26" s="11">
        <v>42052.93850694444</v>
      </c>
      <c r="T26" s="11">
        <v>42082.896840277783</v>
      </c>
    </row>
    <row r="27" spans="1:20" ht="210" x14ac:dyDescent="0.25">
      <c r="A27">
        <v>584</v>
      </c>
      <c r="B27" s="9" t="s">
        <v>585</v>
      </c>
      <c r="C27" s="3" t="s">
        <v>4694</v>
      </c>
      <c r="D27" s="5">
        <v>1000</v>
      </c>
      <c r="E27" s="7">
        <v>10</v>
      </c>
      <c r="F27" t="s">
        <v>8220</v>
      </c>
      <c r="G27" t="s">
        <v>8223</v>
      </c>
      <c r="H27" t="s">
        <v>8245</v>
      </c>
      <c r="I27">
        <v>1426522316</v>
      </c>
      <c r="J27">
        <v>1423933916</v>
      </c>
      <c r="K27" t="b">
        <v>0</v>
      </c>
      <c r="L27">
        <v>2</v>
      </c>
      <c r="M27" t="b">
        <v>0</v>
      </c>
      <c r="N27" t="s">
        <v>8270</v>
      </c>
      <c r="O27" s="15">
        <v>1</v>
      </c>
      <c r="P27">
        <v>5</v>
      </c>
      <c r="Q27" s="17" t="s">
        <v>8317</v>
      </c>
      <c r="R27" t="s">
        <v>8318</v>
      </c>
      <c r="S27" s="11">
        <v>42049.716620370367</v>
      </c>
      <c r="T27" s="11">
        <v>42079.674953703703</v>
      </c>
    </row>
    <row r="28" spans="1:20" ht="240" x14ac:dyDescent="0.25">
      <c r="A28">
        <v>586</v>
      </c>
      <c r="B28" s="9" t="s">
        <v>587</v>
      </c>
      <c r="C28" s="3" t="s">
        <v>4696</v>
      </c>
      <c r="D28" s="5">
        <v>10000</v>
      </c>
      <c r="E28" s="7">
        <v>56</v>
      </c>
      <c r="F28" t="s">
        <v>8220</v>
      </c>
      <c r="G28" t="s">
        <v>8223</v>
      </c>
      <c r="H28" t="s">
        <v>8245</v>
      </c>
      <c r="I28">
        <v>1424032207</v>
      </c>
      <c r="J28">
        <v>1421440207</v>
      </c>
      <c r="K28" t="b">
        <v>0</v>
      </c>
      <c r="L28">
        <v>4</v>
      </c>
      <c r="M28" t="b">
        <v>0</v>
      </c>
      <c r="N28" t="s">
        <v>8270</v>
      </c>
      <c r="O28" s="15">
        <v>1</v>
      </c>
      <c r="P28">
        <v>14</v>
      </c>
      <c r="Q28" s="17" t="s">
        <v>8317</v>
      </c>
      <c r="R28" t="s">
        <v>8318</v>
      </c>
      <c r="S28" s="11">
        <v>42020.854247685187</v>
      </c>
      <c r="T28" s="11">
        <v>42050.854247685187</v>
      </c>
    </row>
    <row r="29" spans="1:20" ht="60" x14ac:dyDescent="0.25">
      <c r="A29">
        <v>589</v>
      </c>
      <c r="B29" s="9" t="s">
        <v>590</v>
      </c>
      <c r="C29" s="3" t="s">
        <v>4699</v>
      </c>
      <c r="D29" s="5">
        <v>7500</v>
      </c>
      <c r="E29" s="7">
        <v>1</v>
      </c>
      <c r="F29" t="s">
        <v>8220</v>
      </c>
      <c r="G29" t="s">
        <v>8223</v>
      </c>
      <c r="H29" t="s">
        <v>8245</v>
      </c>
      <c r="I29">
        <v>1436366699</v>
      </c>
      <c r="J29">
        <v>1435070699</v>
      </c>
      <c r="K29" t="b">
        <v>0</v>
      </c>
      <c r="L29">
        <v>1</v>
      </c>
      <c r="M29" t="b">
        <v>0</v>
      </c>
      <c r="N29" t="s">
        <v>8270</v>
      </c>
      <c r="O29" s="15">
        <v>0</v>
      </c>
      <c r="P29">
        <v>1</v>
      </c>
      <c r="Q29" s="17" t="s">
        <v>8317</v>
      </c>
      <c r="R29" t="s">
        <v>8318</v>
      </c>
      <c r="S29" s="11">
        <v>42178.614571759259</v>
      </c>
      <c r="T29" s="11">
        <v>42193.614571759259</v>
      </c>
    </row>
    <row r="30" spans="1:20" ht="285" x14ac:dyDescent="0.25">
      <c r="A30">
        <v>591</v>
      </c>
      <c r="B30" s="9" t="s">
        <v>592</v>
      </c>
      <c r="C30" s="3" t="s">
        <v>4701</v>
      </c>
      <c r="D30" s="5">
        <v>100000</v>
      </c>
      <c r="E30" s="7">
        <v>61</v>
      </c>
      <c r="F30" t="s">
        <v>8220</v>
      </c>
      <c r="G30" t="s">
        <v>8223</v>
      </c>
      <c r="H30" t="s">
        <v>8245</v>
      </c>
      <c r="I30">
        <v>1437570130</v>
      </c>
      <c r="J30">
        <v>1434978130</v>
      </c>
      <c r="K30" t="b">
        <v>0</v>
      </c>
      <c r="L30">
        <v>2</v>
      </c>
      <c r="M30" t="b">
        <v>0</v>
      </c>
      <c r="N30" t="s">
        <v>8270</v>
      </c>
      <c r="O30" s="15">
        <v>0</v>
      </c>
      <c r="P30">
        <v>30.5</v>
      </c>
      <c r="Q30" s="17" t="s">
        <v>8317</v>
      </c>
      <c r="R30" t="s">
        <v>8318</v>
      </c>
      <c r="S30" s="11">
        <v>42177.543171296296</v>
      </c>
      <c r="T30" s="11">
        <v>42207.543171296296</v>
      </c>
    </row>
    <row r="31" spans="1:20" ht="270" x14ac:dyDescent="0.25">
      <c r="A31">
        <v>592</v>
      </c>
      <c r="B31" s="9" t="s">
        <v>593</v>
      </c>
      <c r="C31" s="3" t="s">
        <v>4702</v>
      </c>
      <c r="D31" s="5">
        <v>7500</v>
      </c>
      <c r="E31" s="7">
        <v>250</v>
      </c>
      <c r="F31" t="s">
        <v>8220</v>
      </c>
      <c r="G31" t="s">
        <v>8223</v>
      </c>
      <c r="H31" t="s">
        <v>8245</v>
      </c>
      <c r="I31">
        <v>1417584860</v>
      </c>
      <c r="J31">
        <v>1414992860</v>
      </c>
      <c r="K31" t="b">
        <v>0</v>
      </c>
      <c r="L31">
        <v>1</v>
      </c>
      <c r="M31" t="b">
        <v>0</v>
      </c>
      <c r="N31" t="s">
        <v>8270</v>
      </c>
      <c r="O31" s="15">
        <v>3</v>
      </c>
      <c r="P31">
        <v>250</v>
      </c>
      <c r="Q31" s="17" t="s">
        <v>8317</v>
      </c>
      <c r="R31" t="s">
        <v>8318</v>
      </c>
      <c r="S31" s="11">
        <v>41946.232175925928</v>
      </c>
      <c r="T31" s="11">
        <v>41976.232175925921</v>
      </c>
    </row>
    <row r="32" spans="1:20" ht="135" x14ac:dyDescent="0.25">
      <c r="A32">
        <v>594</v>
      </c>
      <c r="B32" s="9" t="s">
        <v>595</v>
      </c>
      <c r="C32" s="3" t="s">
        <v>4704</v>
      </c>
      <c r="D32" s="5">
        <v>25000</v>
      </c>
      <c r="E32" s="7">
        <v>26</v>
      </c>
      <c r="F32" t="s">
        <v>8220</v>
      </c>
      <c r="G32" t="s">
        <v>8223</v>
      </c>
      <c r="H32" t="s">
        <v>8245</v>
      </c>
      <c r="I32">
        <v>1460832206</v>
      </c>
      <c r="J32">
        <v>1458240206</v>
      </c>
      <c r="K32" t="b">
        <v>0</v>
      </c>
      <c r="L32">
        <v>2</v>
      </c>
      <c r="M32" t="b">
        <v>0</v>
      </c>
      <c r="N32" t="s">
        <v>8270</v>
      </c>
      <c r="O32" s="15">
        <v>0</v>
      </c>
      <c r="P32">
        <v>13</v>
      </c>
      <c r="Q32" s="17" t="s">
        <v>8317</v>
      </c>
      <c r="R32" t="s">
        <v>8318</v>
      </c>
      <c r="S32" s="11">
        <v>42446.780162037037</v>
      </c>
      <c r="T32" s="11">
        <v>42476.780162037037</v>
      </c>
    </row>
    <row r="33" spans="1:20" ht="270" x14ac:dyDescent="0.25">
      <c r="A33">
        <v>595</v>
      </c>
      <c r="B33" s="9" t="s">
        <v>596</v>
      </c>
      <c r="C33" s="3" t="s">
        <v>4705</v>
      </c>
      <c r="D33" s="5">
        <v>100000</v>
      </c>
      <c r="E33" s="7">
        <v>426</v>
      </c>
      <c r="F33" t="s">
        <v>8220</v>
      </c>
      <c r="G33" t="s">
        <v>8223</v>
      </c>
      <c r="H33" t="s">
        <v>8245</v>
      </c>
      <c r="I33">
        <v>1430703638</v>
      </c>
      <c r="J33">
        <v>1426815638</v>
      </c>
      <c r="K33" t="b">
        <v>0</v>
      </c>
      <c r="L33">
        <v>8</v>
      </c>
      <c r="M33" t="b">
        <v>0</v>
      </c>
      <c r="N33" t="s">
        <v>8270</v>
      </c>
      <c r="O33" s="15">
        <v>0</v>
      </c>
      <c r="P33">
        <v>53.25</v>
      </c>
      <c r="Q33" s="17" t="s">
        <v>8317</v>
      </c>
      <c r="R33" t="s">
        <v>8318</v>
      </c>
      <c r="S33" s="11">
        <v>42083.069884259254</v>
      </c>
      <c r="T33" s="11">
        <v>42128.069884259254</v>
      </c>
    </row>
    <row r="34" spans="1:20" ht="210" x14ac:dyDescent="0.25">
      <c r="A34">
        <v>596</v>
      </c>
      <c r="B34" s="9" t="s">
        <v>597</v>
      </c>
      <c r="C34" s="3" t="s">
        <v>4706</v>
      </c>
      <c r="D34" s="5">
        <v>20000</v>
      </c>
      <c r="E34" s="7">
        <v>6</v>
      </c>
      <c r="F34" t="s">
        <v>8220</v>
      </c>
      <c r="G34" t="s">
        <v>8223</v>
      </c>
      <c r="H34" t="s">
        <v>8245</v>
      </c>
      <c r="I34">
        <v>1478122292</v>
      </c>
      <c r="J34">
        <v>1475530292</v>
      </c>
      <c r="K34" t="b">
        <v>0</v>
      </c>
      <c r="L34">
        <v>2</v>
      </c>
      <c r="M34" t="b">
        <v>0</v>
      </c>
      <c r="N34" t="s">
        <v>8270</v>
      </c>
      <c r="O34" s="15">
        <v>0</v>
      </c>
      <c r="P34">
        <v>3</v>
      </c>
      <c r="Q34" s="17" t="s">
        <v>8317</v>
      </c>
      <c r="R34" t="s">
        <v>8318</v>
      </c>
      <c r="S34" s="11">
        <v>42646.896898148145</v>
      </c>
      <c r="T34" s="11">
        <v>42676.896898148145</v>
      </c>
    </row>
    <row r="35" spans="1:20" ht="225" x14ac:dyDescent="0.25">
      <c r="A35">
        <v>597</v>
      </c>
      <c r="B35" s="9" t="s">
        <v>598</v>
      </c>
      <c r="C35" s="3" t="s">
        <v>4707</v>
      </c>
      <c r="D35" s="5">
        <v>7500</v>
      </c>
      <c r="E35" s="7">
        <v>20</v>
      </c>
      <c r="F35" t="s">
        <v>8220</v>
      </c>
      <c r="G35" t="s">
        <v>8223</v>
      </c>
      <c r="H35" t="s">
        <v>8245</v>
      </c>
      <c r="I35">
        <v>1469980800</v>
      </c>
      <c r="J35">
        <v>1466787335</v>
      </c>
      <c r="K35" t="b">
        <v>0</v>
      </c>
      <c r="L35">
        <v>2</v>
      </c>
      <c r="M35" t="b">
        <v>0</v>
      </c>
      <c r="N35" t="s">
        <v>8270</v>
      </c>
      <c r="O35" s="15">
        <v>0</v>
      </c>
      <c r="P35">
        <v>10</v>
      </c>
      <c r="Q35" s="17" t="s">
        <v>8317</v>
      </c>
      <c r="R35" t="s">
        <v>8318</v>
      </c>
      <c r="S35" s="11">
        <v>42545.705266203702</v>
      </c>
      <c r="T35" s="11">
        <v>42582.666666666672</v>
      </c>
    </row>
    <row r="36" spans="1:20" ht="165" x14ac:dyDescent="0.25">
      <c r="A36">
        <v>598</v>
      </c>
      <c r="B36" s="9" t="s">
        <v>599</v>
      </c>
      <c r="C36" s="3" t="s">
        <v>4708</v>
      </c>
      <c r="D36" s="5">
        <v>2500</v>
      </c>
      <c r="E36" s="7">
        <v>850</v>
      </c>
      <c r="F36" t="s">
        <v>8220</v>
      </c>
      <c r="G36" t="s">
        <v>8223</v>
      </c>
      <c r="H36" t="s">
        <v>8245</v>
      </c>
      <c r="I36">
        <v>1417737781</v>
      </c>
      <c r="J36">
        <v>1415145781</v>
      </c>
      <c r="K36" t="b">
        <v>0</v>
      </c>
      <c r="L36">
        <v>7</v>
      </c>
      <c r="M36" t="b">
        <v>0</v>
      </c>
      <c r="N36" t="s">
        <v>8270</v>
      </c>
      <c r="O36" s="15">
        <v>34</v>
      </c>
      <c r="P36">
        <v>121.43</v>
      </c>
      <c r="Q36" s="17" t="s">
        <v>8317</v>
      </c>
      <c r="R36" t="s">
        <v>8318</v>
      </c>
      <c r="S36" s="11">
        <v>41948.00209490741</v>
      </c>
      <c r="T36" s="11">
        <v>41978.00209490741</v>
      </c>
    </row>
    <row r="37" spans="1:20" ht="285" x14ac:dyDescent="0.25">
      <c r="A37">
        <v>599</v>
      </c>
      <c r="B37" s="9" t="s">
        <v>600</v>
      </c>
      <c r="C37" s="3" t="s">
        <v>4709</v>
      </c>
      <c r="D37" s="5">
        <v>50000</v>
      </c>
      <c r="E37" s="7">
        <v>31</v>
      </c>
      <c r="F37" t="s">
        <v>8220</v>
      </c>
      <c r="G37" t="s">
        <v>8223</v>
      </c>
      <c r="H37" t="s">
        <v>8245</v>
      </c>
      <c r="I37">
        <v>1425827760</v>
      </c>
      <c r="J37">
        <v>1423769402</v>
      </c>
      <c r="K37" t="b">
        <v>0</v>
      </c>
      <c r="L37">
        <v>2</v>
      </c>
      <c r="M37" t="b">
        <v>0</v>
      </c>
      <c r="N37" t="s">
        <v>8270</v>
      </c>
      <c r="O37" s="15">
        <v>0</v>
      </c>
      <c r="P37">
        <v>15.5</v>
      </c>
      <c r="Q37" s="17" t="s">
        <v>8317</v>
      </c>
      <c r="R37" t="s">
        <v>8318</v>
      </c>
      <c r="S37" s="11">
        <v>42047.812523148154</v>
      </c>
      <c r="T37" s="11">
        <v>42071.636111111111</v>
      </c>
    </row>
    <row r="38" spans="1:20" ht="285" x14ac:dyDescent="0.25">
      <c r="A38">
        <v>660</v>
      </c>
      <c r="B38" s="9" t="s">
        <v>661</v>
      </c>
      <c r="C38" s="3" t="s">
        <v>4770</v>
      </c>
      <c r="D38" s="5">
        <v>50000</v>
      </c>
      <c r="E38" s="7">
        <v>1529</v>
      </c>
      <c r="F38" t="s">
        <v>8220</v>
      </c>
      <c r="G38" t="s">
        <v>8223</v>
      </c>
      <c r="H38" t="s">
        <v>8245</v>
      </c>
      <c r="I38">
        <v>1415558879</v>
      </c>
      <c r="J38">
        <v>1412963279</v>
      </c>
      <c r="K38" t="b">
        <v>0</v>
      </c>
      <c r="L38">
        <v>18</v>
      </c>
      <c r="M38" t="b">
        <v>0</v>
      </c>
      <c r="N38" t="s">
        <v>8271</v>
      </c>
      <c r="O38" s="15">
        <v>3</v>
      </c>
      <c r="P38">
        <v>84.94</v>
      </c>
      <c r="Q38" s="17" t="s">
        <v>8317</v>
      </c>
      <c r="R38" t="s">
        <v>8319</v>
      </c>
      <c r="S38" s="11">
        <v>41922.741655092592</v>
      </c>
      <c r="T38" s="11">
        <v>41952.783321759263</v>
      </c>
    </row>
    <row r="39" spans="1:20" ht="240" x14ac:dyDescent="0.25">
      <c r="A39">
        <v>661</v>
      </c>
      <c r="B39" s="9" t="s">
        <v>662</v>
      </c>
      <c r="C39" s="3" t="s">
        <v>4771</v>
      </c>
      <c r="D39" s="5">
        <v>10000</v>
      </c>
      <c r="E39" s="7">
        <v>95</v>
      </c>
      <c r="F39" t="s">
        <v>8220</v>
      </c>
      <c r="G39" t="s">
        <v>8223</v>
      </c>
      <c r="H39" t="s">
        <v>8245</v>
      </c>
      <c r="I39">
        <v>1477236559</v>
      </c>
      <c r="J39">
        <v>1474644559</v>
      </c>
      <c r="K39" t="b">
        <v>0</v>
      </c>
      <c r="L39">
        <v>9</v>
      </c>
      <c r="M39" t="b">
        <v>0</v>
      </c>
      <c r="N39" t="s">
        <v>8271</v>
      </c>
      <c r="O39" s="15">
        <v>1</v>
      </c>
      <c r="P39">
        <v>10.56</v>
      </c>
      <c r="Q39" s="17" t="s">
        <v>8317</v>
      </c>
      <c r="R39" t="s">
        <v>8319</v>
      </c>
      <c r="S39" s="11">
        <v>42636.645358796297</v>
      </c>
      <c r="T39" s="11">
        <v>42666.645358796297</v>
      </c>
    </row>
    <row r="40" spans="1:20" ht="210" x14ac:dyDescent="0.25">
      <c r="A40">
        <v>662</v>
      </c>
      <c r="B40" s="9" t="s">
        <v>663</v>
      </c>
      <c r="C40" s="3" t="s">
        <v>4772</v>
      </c>
      <c r="D40" s="5">
        <v>39000</v>
      </c>
      <c r="E40" s="7">
        <v>156</v>
      </c>
      <c r="F40" t="s">
        <v>8220</v>
      </c>
      <c r="G40" t="s">
        <v>8223</v>
      </c>
      <c r="H40" t="s">
        <v>8245</v>
      </c>
      <c r="I40">
        <v>1421404247</v>
      </c>
      <c r="J40">
        <v>1418812247</v>
      </c>
      <c r="K40" t="b">
        <v>0</v>
      </c>
      <c r="L40">
        <v>4</v>
      </c>
      <c r="M40" t="b">
        <v>0</v>
      </c>
      <c r="N40" t="s">
        <v>8271</v>
      </c>
      <c r="O40" s="15">
        <v>0</v>
      </c>
      <c r="P40">
        <v>39</v>
      </c>
      <c r="Q40" s="17" t="s">
        <v>8317</v>
      </c>
      <c r="R40" t="s">
        <v>8319</v>
      </c>
      <c r="S40" s="11">
        <v>41990.438043981485</v>
      </c>
      <c r="T40" s="11">
        <v>42020.438043981485</v>
      </c>
    </row>
    <row r="41" spans="1:20" ht="270" x14ac:dyDescent="0.25">
      <c r="A41">
        <v>664</v>
      </c>
      <c r="B41" s="9" t="s">
        <v>665</v>
      </c>
      <c r="C41" s="3" t="s">
        <v>4774</v>
      </c>
      <c r="D41" s="5">
        <v>12000</v>
      </c>
      <c r="E41" s="7">
        <v>904</v>
      </c>
      <c r="F41" t="s">
        <v>8220</v>
      </c>
      <c r="G41" t="s">
        <v>8223</v>
      </c>
      <c r="H41" t="s">
        <v>8245</v>
      </c>
      <c r="I41">
        <v>1428940775</v>
      </c>
      <c r="J41">
        <v>1426348775</v>
      </c>
      <c r="K41" t="b">
        <v>0</v>
      </c>
      <c r="L41">
        <v>29</v>
      </c>
      <c r="M41" t="b">
        <v>0</v>
      </c>
      <c r="N41" t="s">
        <v>8271</v>
      </c>
      <c r="O41" s="15">
        <v>8</v>
      </c>
      <c r="P41">
        <v>31.17</v>
      </c>
      <c r="Q41" s="17" t="s">
        <v>8317</v>
      </c>
      <c r="R41" t="s">
        <v>8319</v>
      </c>
      <c r="S41" s="11">
        <v>42077.666377314818</v>
      </c>
      <c r="T41" s="11">
        <v>42107.666377314818</v>
      </c>
    </row>
    <row r="42" spans="1:20" ht="285" x14ac:dyDescent="0.25">
      <c r="A42">
        <v>665</v>
      </c>
      <c r="B42" s="9" t="s">
        <v>666</v>
      </c>
      <c r="C42" s="3" t="s">
        <v>4775</v>
      </c>
      <c r="D42" s="5">
        <v>10000</v>
      </c>
      <c r="E42" s="7">
        <v>1864</v>
      </c>
      <c r="F42" t="s">
        <v>8220</v>
      </c>
      <c r="G42" t="s">
        <v>8223</v>
      </c>
      <c r="H42" t="s">
        <v>8245</v>
      </c>
      <c r="I42">
        <v>1484327061</v>
      </c>
      <c r="J42">
        <v>1479143061</v>
      </c>
      <c r="K42" t="b">
        <v>0</v>
      </c>
      <c r="L42">
        <v>12</v>
      </c>
      <c r="M42" t="b">
        <v>0</v>
      </c>
      <c r="N42" t="s">
        <v>8271</v>
      </c>
      <c r="O42" s="15">
        <v>19</v>
      </c>
      <c r="P42">
        <v>155.33000000000001</v>
      </c>
      <c r="Q42" s="17" t="s">
        <v>8317</v>
      </c>
      <c r="R42" t="s">
        <v>8319</v>
      </c>
      <c r="S42" s="11">
        <v>42688.711354166662</v>
      </c>
      <c r="T42" s="11">
        <v>42748.711354166662</v>
      </c>
    </row>
    <row r="43" spans="1:20" ht="270" x14ac:dyDescent="0.25">
      <c r="A43">
        <v>666</v>
      </c>
      <c r="B43" s="9" t="s">
        <v>667</v>
      </c>
      <c r="C43" s="3" t="s">
        <v>4776</v>
      </c>
      <c r="D43" s="5">
        <v>200000</v>
      </c>
      <c r="E43" s="7">
        <v>8</v>
      </c>
      <c r="F43" t="s">
        <v>8220</v>
      </c>
      <c r="G43" t="s">
        <v>8223</v>
      </c>
      <c r="H43" t="s">
        <v>8245</v>
      </c>
      <c r="I43">
        <v>1408305498</v>
      </c>
      <c r="J43">
        <v>1405713498</v>
      </c>
      <c r="K43" t="b">
        <v>0</v>
      </c>
      <c r="L43">
        <v>4</v>
      </c>
      <c r="M43" t="b">
        <v>0</v>
      </c>
      <c r="N43" t="s">
        <v>8271</v>
      </c>
      <c r="O43" s="15">
        <v>0</v>
      </c>
      <c r="P43">
        <v>2</v>
      </c>
      <c r="Q43" s="17" t="s">
        <v>8317</v>
      </c>
      <c r="R43" t="s">
        <v>8319</v>
      </c>
      <c r="S43" s="11">
        <v>41838.832152777781</v>
      </c>
      <c r="T43" s="11">
        <v>41868.832152777781</v>
      </c>
    </row>
    <row r="44" spans="1:20" ht="255" x14ac:dyDescent="0.25">
      <c r="A44">
        <v>668</v>
      </c>
      <c r="B44" s="9" t="s">
        <v>669</v>
      </c>
      <c r="C44" s="3" t="s">
        <v>4778</v>
      </c>
      <c r="D44" s="5">
        <v>15000</v>
      </c>
      <c r="E44" s="7">
        <v>684</v>
      </c>
      <c r="F44" t="s">
        <v>8220</v>
      </c>
      <c r="G44" t="s">
        <v>8223</v>
      </c>
      <c r="H44" t="s">
        <v>8245</v>
      </c>
      <c r="I44">
        <v>1431374222</v>
      </c>
      <c r="J44">
        <v>1427486222</v>
      </c>
      <c r="K44" t="b">
        <v>0</v>
      </c>
      <c r="L44">
        <v>25</v>
      </c>
      <c r="M44" t="b">
        <v>0</v>
      </c>
      <c r="N44" t="s">
        <v>8271</v>
      </c>
      <c r="O44" s="15">
        <v>5</v>
      </c>
      <c r="P44">
        <v>27.36</v>
      </c>
      <c r="Q44" s="17" t="s">
        <v>8317</v>
      </c>
      <c r="R44" t="s">
        <v>8319</v>
      </c>
      <c r="S44" s="11">
        <v>42090.831273148149</v>
      </c>
      <c r="T44" s="11">
        <v>42135.831273148149</v>
      </c>
    </row>
    <row r="45" spans="1:20" ht="285" x14ac:dyDescent="0.25">
      <c r="A45">
        <v>671</v>
      </c>
      <c r="B45" s="9" t="s">
        <v>672</v>
      </c>
      <c r="C45" s="3" t="s">
        <v>4781</v>
      </c>
      <c r="D45" s="5">
        <v>30000</v>
      </c>
      <c r="E45" s="7">
        <v>11828</v>
      </c>
      <c r="F45" t="s">
        <v>8220</v>
      </c>
      <c r="G45" t="s">
        <v>8223</v>
      </c>
      <c r="H45" t="s">
        <v>8245</v>
      </c>
      <c r="I45">
        <v>1421208000</v>
      </c>
      <c r="J45">
        <v>1418315852</v>
      </c>
      <c r="K45" t="b">
        <v>0</v>
      </c>
      <c r="L45">
        <v>15</v>
      </c>
      <c r="M45" t="b">
        <v>0</v>
      </c>
      <c r="N45" t="s">
        <v>8271</v>
      </c>
      <c r="O45" s="15">
        <v>39</v>
      </c>
      <c r="P45">
        <v>788.53</v>
      </c>
      <c r="Q45" s="17" t="s">
        <v>8317</v>
      </c>
      <c r="R45" t="s">
        <v>8319</v>
      </c>
      <c r="S45" s="11">
        <v>41984.692731481482</v>
      </c>
      <c r="T45" s="11">
        <v>42018.166666666672</v>
      </c>
    </row>
    <row r="46" spans="1:20" ht="300" x14ac:dyDescent="0.25">
      <c r="A46">
        <v>672</v>
      </c>
      <c r="B46" s="9" t="s">
        <v>673</v>
      </c>
      <c r="C46" s="3" t="s">
        <v>4782</v>
      </c>
      <c r="D46" s="5">
        <v>50000</v>
      </c>
      <c r="E46" s="7">
        <v>10814</v>
      </c>
      <c r="F46" t="s">
        <v>8220</v>
      </c>
      <c r="G46" t="s">
        <v>8223</v>
      </c>
      <c r="H46" t="s">
        <v>8245</v>
      </c>
      <c r="I46">
        <v>1420088340</v>
      </c>
      <c r="J46">
        <v>1417410964</v>
      </c>
      <c r="K46" t="b">
        <v>0</v>
      </c>
      <c r="L46">
        <v>215</v>
      </c>
      <c r="M46" t="b">
        <v>0</v>
      </c>
      <c r="N46" t="s">
        <v>8271</v>
      </c>
      <c r="O46" s="15">
        <v>22</v>
      </c>
      <c r="P46">
        <v>50.3</v>
      </c>
      <c r="Q46" s="17" t="s">
        <v>8317</v>
      </c>
      <c r="R46" t="s">
        <v>8319</v>
      </c>
      <c r="S46" s="11">
        <v>41974.219490740739</v>
      </c>
      <c r="T46" s="11">
        <v>42005.207638888889</v>
      </c>
    </row>
    <row r="47" spans="1:20" ht="270" x14ac:dyDescent="0.25">
      <c r="A47">
        <v>673</v>
      </c>
      <c r="B47" s="9" t="s">
        <v>674</v>
      </c>
      <c r="C47" s="3" t="s">
        <v>4783</v>
      </c>
      <c r="D47" s="5">
        <v>100000</v>
      </c>
      <c r="E47" s="7">
        <v>205</v>
      </c>
      <c r="F47" t="s">
        <v>8220</v>
      </c>
      <c r="G47" t="s">
        <v>8223</v>
      </c>
      <c r="H47" t="s">
        <v>8245</v>
      </c>
      <c r="I47">
        <v>1409602217</v>
      </c>
      <c r="J47">
        <v>1405714217</v>
      </c>
      <c r="K47" t="b">
        <v>0</v>
      </c>
      <c r="L47">
        <v>3</v>
      </c>
      <c r="M47" t="b">
        <v>0</v>
      </c>
      <c r="N47" t="s">
        <v>8271</v>
      </c>
      <c r="O47" s="15">
        <v>0</v>
      </c>
      <c r="P47">
        <v>68.33</v>
      </c>
      <c r="Q47" s="17" t="s">
        <v>8317</v>
      </c>
      <c r="R47" t="s">
        <v>8319</v>
      </c>
      <c r="S47" s="11">
        <v>41838.840474537035</v>
      </c>
      <c r="T47" s="11">
        <v>41883.840474537035</v>
      </c>
    </row>
    <row r="48" spans="1:20" ht="180" x14ac:dyDescent="0.25">
      <c r="A48">
        <v>674</v>
      </c>
      <c r="B48" s="9" t="s">
        <v>675</v>
      </c>
      <c r="C48" s="3" t="s">
        <v>4784</v>
      </c>
      <c r="D48" s="5">
        <v>50000</v>
      </c>
      <c r="E48" s="7">
        <v>15</v>
      </c>
      <c r="F48" t="s">
        <v>8220</v>
      </c>
      <c r="G48" t="s">
        <v>8223</v>
      </c>
      <c r="H48" t="s">
        <v>8245</v>
      </c>
      <c r="I48">
        <v>1407811627</v>
      </c>
      <c r="J48">
        <v>1402627627</v>
      </c>
      <c r="K48" t="b">
        <v>0</v>
      </c>
      <c r="L48">
        <v>2</v>
      </c>
      <c r="M48" t="b">
        <v>0</v>
      </c>
      <c r="N48" t="s">
        <v>8271</v>
      </c>
      <c r="O48" s="15">
        <v>0</v>
      </c>
      <c r="P48">
        <v>7.5</v>
      </c>
      <c r="Q48" s="17" t="s">
        <v>8317</v>
      </c>
      <c r="R48" t="s">
        <v>8319</v>
      </c>
      <c r="S48" s="11">
        <v>41803.116053240738</v>
      </c>
      <c r="T48" s="11">
        <v>41863.116053240738</v>
      </c>
    </row>
    <row r="49" spans="1:20" ht="270" x14ac:dyDescent="0.25">
      <c r="A49">
        <v>675</v>
      </c>
      <c r="B49" s="9" t="s">
        <v>676</v>
      </c>
      <c r="C49" s="3" t="s">
        <v>4785</v>
      </c>
      <c r="D49" s="5">
        <v>6000</v>
      </c>
      <c r="E49" s="7">
        <v>891</v>
      </c>
      <c r="F49" t="s">
        <v>8220</v>
      </c>
      <c r="G49" t="s">
        <v>8223</v>
      </c>
      <c r="H49" t="s">
        <v>8245</v>
      </c>
      <c r="I49">
        <v>1420095540</v>
      </c>
      <c r="J49">
        <v>1417558804</v>
      </c>
      <c r="K49" t="b">
        <v>0</v>
      </c>
      <c r="L49">
        <v>26</v>
      </c>
      <c r="M49" t="b">
        <v>0</v>
      </c>
      <c r="N49" t="s">
        <v>8271</v>
      </c>
      <c r="O49" s="15">
        <v>15</v>
      </c>
      <c r="P49">
        <v>34.270000000000003</v>
      </c>
      <c r="Q49" s="17" t="s">
        <v>8317</v>
      </c>
      <c r="R49" t="s">
        <v>8319</v>
      </c>
      <c r="S49" s="11">
        <v>41975.930601851855</v>
      </c>
      <c r="T49" s="11">
        <v>42005.290972222225</v>
      </c>
    </row>
    <row r="50" spans="1:20" ht="285" x14ac:dyDescent="0.25">
      <c r="A50">
        <v>678</v>
      </c>
      <c r="B50" s="9" t="s">
        <v>679</v>
      </c>
      <c r="C50" s="3" t="s">
        <v>4788</v>
      </c>
      <c r="D50" s="5">
        <v>29000</v>
      </c>
      <c r="E50" s="7">
        <v>1108</v>
      </c>
      <c r="F50" t="s">
        <v>8220</v>
      </c>
      <c r="G50" t="s">
        <v>8223</v>
      </c>
      <c r="H50" t="s">
        <v>8245</v>
      </c>
      <c r="I50">
        <v>1463821338</v>
      </c>
      <c r="J50">
        <v>1461229338</v>
      </c>
      <c r="K50" t="b">
        <v>0</v>
      </c>
      <c r="L50">
        <v>17</v>
      </c>
      <c r="M50" t="b">
        <v>0</v>
      </c>
      <c r="N50" t="s">
        <v>8271</v>
      </c>
      <c r="O50" s="15">
        <v>4</v>
      </c>
      <c r="P50">
        <v>65.180000000000007</v>
      </c>
      <c r="Q50" s="17" t="s">
        <v>8317</v>
      </c>
      <c r="R50" t="s">
        <v>8319</v>
      </c>
      <c r="S50" s="11">
        <v>42481.376597222217</v>
      </c>
      <c r="T50" s="11">
        <v>42511.376597222217</v>
      </c>
    </row>
    <row r="51" spans="1:20" ht="270" x14ac:dyDescent="0.25">
      <c r="A51">
        <v>679</v>
      </c>
      <c r="B51" s="9" t="s">
        <v>680</v>
      </c>
      <c r="C51" s="3" t="s">
        <v>4789</v>
      </c>
      <c r="D51" s="5">
        <v>57000</v>
      </c>
      <c r="E51" s="7">
        <v>8827</v>
      </c>
      <c r="F51" t="s">
        <v>8220</v>
      </c>
      <c r="G51" t="s">
        <v>8223</v>
      </c>
      <c r="H51" t="s">
        <v>8245</v>
      </c>
      <c r="I51">
        <v>1472920909</v>
      </c>
      <c r="J51">
        <v>1467736909</v>
      </c>
      <c r="K51" t="b">
        <v>0</v>
      </c>
      <c r="L51">
        <v>94</v>
      </c>
      <c r="M51" t="b">
        <v>0</v>
      </c>
      <c r="N51" t="s">
        <v>8271</v>
      </c>
      <c r="O51" s="15">
        <v>15</v>
      </c>
      <c r="P51">
        <v>93.9</v>
      </c>
      <c r="Q51" s="17" t="s">
        <v>8317</v>
      </c>
      <c r="R51" t="s">
        <v>8319</v>
      </c>
      <c r="S51" s="11">
        <v>42556.695706018523</v>
      </c>
      <c r="T51" s="11">
        <v>42616.695706018523</v>
      </c>
    </row>
    <row r="52" spans="1:20" ht="285" x14ac:dyDescent="0.25">
      <c r="A52">
        <v>680</v>
      </c>
      <c r="B52" s="9" t="s">
        <v>681</v>
      </c>
      <c r="C52" s="3" t="s">
        <v>4790</v>
      </c>
      <c r="D52" s="5">
        <v>75000</v>
      </c>
      <c r="E52" s="7">
        <v>19434</v>
      </c>
      <c r="F52" t="s">
        <v>8220</v>
      </c>
      <c r="G52" t="s">
        <v>8223</v>
      </c>
      <c r="H52" t="s">
        <v>8245</v>
      </c>
      <c r="I52">
        <v>1410955331</v>
      </c>
      <c r="J52">
        <v>1407931331</v>
      </c>
      <c r="K52" t="b">
        <v>0</v>
      </c>
      <c r="L52">
        <v>129</v>
      </c>
      <c r="M52" t="b">
        <v>0</v>
      </c>
      <c r="N52" t="s">
        <v>8271</v>
      </c>
      <c r="O52" s="15">
        <v>26</v>
      </c>
      <c r="P52">
        <v>150.65</v>
      </c>
      <c r="Q52" s="17" t="s">
        <v>8317</v>
      </c>
      <c r="R52" t="s">
        <v>8319</v>
      </c>
      <c r="S52" s="11">
        <v>41864.501516203702</v>
      </c>
      <c r="T52" s="11">
        <v>41899.501516203702</v>
      </c>
    </row>
    <row r="53" spans="1:20" ht="270" x14ac:dyDescent="0.25">
      <c r="A53">
        <v>681</v>
      </c>
      <c r="B53" s="9" t="s">
        <v>682</v>
      </c>
      <c r="C53" s="3" t="s">
        <v>4791</v>
      </c>
      <c r="D53" s="5">
        <v>2500</v>
      </c>
      <c r="E53" s="7">
        <v>1</v>
      </c>
      <c r="F53" t="s">
        <v>8220</v>
      </c>
      <c r="G53" t="s">
        <v>8223</v>
      </c>
      <c r="H53" t="s">
        <v>8245</v>
      </c>
      <c r="I53">
        <v>1477509604</v>
      </c>
      <c r="J53">
        <v>1474917604</v>
      </c>
      <c r="K53" t="b">
        <v>0</v>
      </c>
      <c r="L53">
        <v>1</v>
      </c>
      <c r="M53" t="b">
        <v>0</v>
      </c>
      <c r="N53" t="s">
        <v>8271</v>
      </c>
      <c r="O53" s="15">
        <v>0</v>
      </c>
      <c r="P53">
        <v>1</v>
      </c>
      <c r="Q53" s="17" t="s">
        <v>8317</v>
      </c>
      <c r="R53" t="s">
        <v>8319</v>
      </c>
      <c r="S53" s="11">
        <v>42639.805601851855</v>
      </c>
      <c r="T53" s="11">
        <v>42669.805601851855</v>
      </c>
    </row>
    <row r="54" spans="1:20" ht="255" x14ac:dyDescent="0.25">
      <c r="A54">
        <v>682</v>
      </c>
      <c r="B54" s="9" t="s">
        <v>683</v>
      </c>
      <c r="C54" s="3" t="s">
        <v>4792</v>
      </c>
      <c r="D54" s="5">
        <v>50000</v>
      </c>
      <c r="E54" s="7">
        <v>53</v>
      </c>
      <c r="F54" t="s">
        <v>8220</v>
      </c>
      <c r="G54" t="s">
        <v>8223</v>
      </c>
      <c r="H54" t="s">
        <v>8245</v>
      </c>
      <c r="I54">
        <v>1489512122</v>
      </c>
      <c r="J54">
        <v>1486923722</v>
      </c>
      <c r="K54" t="b">
        <v>0</v>
      </c>
      <c r="L54">
        <v>4</v>
      </c>
      <c r="M54" t="b">
        <v>0</v>
      </c>
      <c r="N54" t="s">
        <v>8271</v>
      </c>
      <c r="O54" s="15">
        <v>0</v>
      </c>
      <c r="P54">
        <v>13.25</v>
      </c>
      <c r="Q54" s="17" t="s">
        <v>8317</v>
      </c>
      <c r="R54" t="s">
        <v>8319</v>
      </c>
      <c r="S54" s="11">
        <v>42778.765300925923</v>
      </c>
      <c r="T54" s="11">
        <v>42808.723634259266</v>
      </c>
    </row>
    <row r="55" spans="1:20" ht="285" x14ac:dyDescent="0.25">
      <c r="A55">
        <v>683</v>
      </c>
      <c r="B55" s="9" t="s">
        <v>684</v>
      </c>
      <c r="C55" s="3" t="s">
        <v>4793</v>
      </c>
      <c r="D55" s="5">
        <v>35000</v>
      </c>
      <c r="E55" s="7">
        <v>298</v>
      </c>
      <c r="F55" t="s">
        <v>8220</v>
      </c>
      <c r="G55" t="s">
        <v>8223</v>
      </c>
      <c r="H55" t="s">
        <v>8245</v>
      </c>
      <c r="I55">
        <v>1477949764</v>
      </c>
      <c r="J55">
        <v>1474493764</v>
      </c>
      <c r="K55" t="b">
        <v>0</v>
      </c>
      <c r="L55">
        <v>3</v>
      </c>
      <c r="M55" t="b">
        <v>0</v>
      </c>
      <c r="N55" t="s">
        <v>8271</v>
      </c>
      <c r="O55" s="15">
        <v>1</v>
      </c>
      <c r="P55">
        <v>99.33</v>
      </c>
      <c r="Q55" s="17" t="s">
        <v>8317</v>
      </c>
      <c r="R55" t="s">
        <v>8319</v>
      </c>
      <c r="S55" s="11">
        <v>42634.900046296301</v>
      </c>
      <c r="T55" s="11">
        <v>42674.900046296301</v>
      </c>
    </row>
    <row r="56" spans="1:20" ht="105" x14ac:dyDescent="0.25">
      <c r="A56">
        <v>684</v>
      </c>
      <c r="B56" s="9" t="s">
        <v>685</v>
      </c>
      <c r="C56" s="3" t="s">
        <v>4794</v>
      </c>
      <c r="D56" s="5">
        <v>320000</v>
      </c>
      <c r="E56" s="7">
        <v>23948</v>
      </c>
      <c r="F56" t="s">
        <v>8220</v>
      </c>
      <c r="G56" t="s">
        <v>8223</v>
      </c>
      <c r="H56" t="s">
        <v>8245</v>
      </c>
      <c r="I56">
        <v>1406257200</v>
      </c>
      <c r="J56">
        <v>1403176891</v>
      </c>
      <c r="K56" t="b">
        <v>0</v>
      </c>
      <c r="L56">
        <v>135</v>
      </c>
      <c r="M56" t="b">
        <v>0</v>
      </c>
      <c r="N56" t="s">
        <v>8271</v>
      </c>
      <c r="O56" s="15">
        <v>7</v>
      </c>
      <c r="P56">
        <v>177.39</v>
      </c>
      <c r="Q56" s="17" t="s">
        <v>8317</v>
      </c>
      <c r="R56" t="s">
        <v>8319</v>
      </c>
      <c r="S56" s="11">
        <v>41809.473275462966</v>
      </c>
      <c r="T56" s="11">
        <v>41845.125</v>
      </c>
    </row>
    <row r="57" spans="1:20" ht="270" x14ac:dyDescent="0.25">
      <c r="A57">
        <v>685</v>
      </c>
      <c r="B57" s="9" t="s">
        <v>686</v>
      </c>
      <c r="C57" s="3" t="s">
        <v>4795</v>
      </c>
      <c r="D57" s="5">
        <v>2000</v>
      </c>
      <c r="E57" s="7">
        <v>553</v>
      </c>
      <c r="F57" t="s">
        <v>8220</v>
      </c>
      <c r="G57" t="s">
        <v>8223</v>
      </c>
      <c r="H57" t="s">
        <v>8245</v>
      </c>
      <c r="I57">
        <v>1421095672</v>
      </c>
      <c r="J57">
        <v>1417207672</v>
      </c>
      <c r="K57" t="b">
        <v>0</v>
      </c>
      <c r="L57">
        <v>10</v>
      </c>
      <c r="M57" t="b">
        <v>0</v>
      </c>
      <c r="N57" t="s">
        <v>8271</v>
      </c>
      <c r="O57" s="15">
        <v>28</v>
      </c>
      <c r="P57">
        <v>55.3</v>
      </c>
      <c r="Q57" s="17" t="s">
        <v>8317</v>
      </c>
      <c r="R57" t="s">
        <v>8319</v>
      </c>
      <c r="S57" s="11">
        <v>41971.866574074069</v>
      </c>
      <c r="T57" s="11">
        <v>42016.866574074069</v>
      </c>
    </row>
    <row r="58" spans="1:20" ht="300" x14ac:dyDescent="0.25">
      <c r="A58">
        <v>688</v>
      </c>
      <c r="B58" s="9" t="s">
        <v>689</v>
      </c>
      <c r="C58" s="3" t="s">
        <v>4798</v>
      </c>
      <c r="D58" s="5">
        <v>20000</v>
      </c>
      <c r="E58" s="7">
        <v>14598</v>
      </c>
      <c r="F58" t="s">
        <v>8220</v>
      </c>
      <c r="G58" t="s">
        <v>8223</v>
      </c>
      <c r="H58" t="s">
        <v>8245</v>
      </c>
      <c r="I58">
        <v>1444876253</v>
      </c>
      <c r="J58">
        <v>1442284253</v>
      </c>
      <c r="K58" t="b">
        <v>0</v>
      </c>
      <c r="L58">
        <v>36</v>
      </c>
      <c r="M58" t="b">
        <v>0</v>
      </c>
      <c r="N58" t="s">
        <v>8271</v>
      </c>
      <c r="O58" s="15">
        <v>73</v>
      </c>
      <c r="P58">
        <v>405.5</v>
      </c>
      <c r="Q58" s="17" t="s">
        <v>8317</v>
      </c>
      <c r="R58" t="s">
        <v>8319</v>
      </c>
      <c r="S58" s="11">
        <v>42262.104780092588</v>
      </c>
      <c r="T58" s="11">
        <v>42292.104780092588</v>
      </c>
    </row>
    <row r="59" spans="1:20" ht="285" x14ac:dyDescent="0.25">
      <c r="A59">
        <v>689</v>
      </c>
      <c r="B59" s="9" t="s">
        <v>690</v>
      </c>
      <c r="C59" s="3" t="s">
        <v>4799</v>
      </c>
      <c r="D59" s="5">
        <v>200000</v>
      </c>
      <c r="E59" s="7">
        <v>115297.5</v>
      </c>
      <c r="F59" t="s">
        <v>8220</v>
      </c>
      <c r="G59" t="s">
        <v>8223</v>
      </c>
      <c r="H59" t="s">
        <v>8245</v>
      </c>
      <c r="I59">
        <v>1481173140</v>
      </c>
      <c r="J59">
        <v>1478016097</v>
      </c>
      <c r="K59" t="b">
        <v>0</v>
      </c>
      <c r="L59">
        <v>336</v>
      </c>
      <c r="M59" t="b">
        <v>0</v>
      </c>
      <c r="N59" t="s">
        <v>8271</v>
      </c>
      <c r="O59" s="15">
        <v>58</v>
      </c>
      <c r="P59">
        <v>343.15</v>
      </c>
      <c r="Q59" s="17" t="s">
        <v>8317</v>
      </c>
      <c r="R59" t="s">
        <v>8319</v>
      </c>
      <c r="S59" s="11">
        <v>42675.66778935185</v>
      </c>
      <c r="T59" s="11">
        <v>42712.207638888889</v>
      </c>
    </row>
    <row r="60" spans="1:20" ht="180" x14ac:dyDescent="0.25">
      <c r="A60">
        <v>690</v>
      </c>
      <c r="B60" s="9" t="s">
        <v>691</v>
      </c>
      <c r="C60" s="3" t="s">
        <v>4800</v>
      </c>
      <c r="D60" s="5">
        <v>20000</v>
      </c>
      <c r="E60" s="7">
        <v>2468</v>
      </c>
      <c r="F60" t="s">
        <v>8220</v>
      </c>
      <c r="G60" t="s">
        <v>8223</v>
      </c>
      <c r="H60" t="s">
        <v>8245</v>
      </c>
      <c r="I60">
        <v>1473400800</v>
      </c>
      <c r="J60">
        <v>1469718841</v>
      </c>
      <c r="K60" t="b">
        <v>0</v>
      </c>
      <c r="L60">
        <v>34</v>
      </c>
      <c r="M60" t="b">
        <v>0</v>
      </c>
      <c r="N60" t="s">
        <v>8271</v>
      </c>
      <c r="O60" s="15">
        <v>12</v>
      </c>
      <c r="P60">
        <v>72.59</v>
      </c>
      <c r="Q60" s="17" t="s">
        <v>8317</v>
      </c>
      <c r="R60" t="s">
        <v>8319</v>
      </c>
      <c r="S60" s="11">
        <v>42579.634733796294</v>
      </c>
      <c r="T60" s="11">
        <v>42622.25</v>
      </c>
    </row>
    <row r="61" spans="1:20" ht="285" x14ac:dyDescent="0.25">
      <c r="A61">
        <v>691</v>
      </c>
      <c r="B61" s="9" t="s">
        <v>692</v>
      </c>
      <c r="C61" s="3" t="s">
        <v>4801</v>
      </c>
      <c r="D61" s="5">
        <v>50000</v>
      </c>
      <c r="E61" s="7">
        <v>260</v>
      </c>
      <c r="F61" t="s">
        <v>8220</v>
      </c>
      <c r="G61" t="s">
        <v>8223</v>
      </c>
      <c r="H61" t="s">
        <v>8245</v>
      </c>
      <c r="I61">
        <v>1435711246</v>
      </c>
      <c r="J61">
        <v>1433292046</v>
      </c>
      <c r="K61" t="b">
        <v>0</v>
      </c>
      <c r="L61">
        <v>10</v>
      </c>
      <c r="M61" t="b">
        <v>0</v>
      </c>
      <c r="N61" t="s">
        <v>8271</v>
      </c>
      <c r="O61" s="15">
        <v>1</v>
      </c>
      <c r="P61">
        <v>26</v>
      </c>
      <c r="Q61" s="17" t="s">
        <v>8317</v>
      </c>
      <c r="R61" t="s">
        <v>8319</v>
      </c>
      <c r="S61" s="11">
        <v>42158.028310185182</v>
      </c>
      <c r="T61" s="11">
        <v>42186.028310185182</v>
      </c>
    </row>
    <row r="62" spans="1:20" ht="225" x14ac:dyDescent="0.25">
      <c r="A62">
        <v>693</v>
      </c>
      <c r="B62" s="9" t="s">
        <v>694</v>
      </c>
      <c r="C62" s="3" t="s">
        <v>4803</v>
      </c>
      <c r="D62" s="5">
        <v>100000</v>
      </c>
      <c r="E62" s="7">
        <v>35338</v>
      </c>
      <c r="F62" t="s">
        <v>8220</v>
      </c>
      <c r="G62" t="s">
        <v>8223</v>
      </c>
      <c r="H62" t="s">
        <v>8245</v>
      </c>
      <c r="I62">
        <v>1430421827</v>
      </c>
      <c r="J62">
        <v>1427829827</v>
      </c>
      <c r="K62" t="b">
        <v>0</v>
      </c>
      <c r="L62">
        <v>296</v>
      </c>
      <c r="M62" t="b">
        <v>0</v>
      </c>
      <c r="N62" t="s">
        <v>8271</v>
      </c>
      <c r="O62" s="15">
        <v>35</v>
      </c>
      <c r="P62">
        <v>119.39</v>
      </c>
      <c r="Q62" s="17" t="s">
        <v>8317</v>
      </c>
      <c r="R62" t="s">
        <v>8319</v>
      </c>
      <c r="S62" s="11">
        <v>42094.808182870373</v>
      </c>
      <c r="T62" s="11">
        <v>42124.808182870373</v>
      </c>
    </row>
    <row r="63" spans="1:20" ht="315" x14ac:dyDescent="0.25">
      <c r="A63">
        <v>694</v>
      </c>
      <c r="B63" s="9" t="s">
        <v>695</v>
      </c>
      <c r="C63" s="3" t="s">
        <v>4804</v>
      </c>
      <c r="D63" s="5">
        <v>150000</v>
      </c>
      <c r="E63" s="7">
        <v>590</v>
      </c>
      <c r="F63" t="s">
        <v>8220</v>
      </c>
      <c r="G63" t="s">
        <v>8223</v>
      </c>
      <c r="H63" t="s">
        <v>8245</v>
      </c>
      <c r="I63">
        <v>1485964559</v>
      </c>
      <c r="J63">
        <v>1483372559</v>
      </c>
      <c r="K63" t="b">
        <v>0</v>
      </c>
      <c r="L63">
        <v>7</v>
      </c>
      <c r="M63" t="b">
        <v>0</v>
      </c>
      <c r="N63" t="s">
        <v>8271</v>
      </c>
      <c r="O63" s="15">
        <v>0</v>
      </c>
      <c r="P63">
        <v>84.29</v>
      </c>
      <c r="Q63" s="17" t="s">
        <v>8317</v>
      </c>
      <c r="R63" t="s">
        <v>8319</v>
      </c>
      <c r="S63" s="11">
        <v>42737.663877314815</v>
      </c>
      <c r="T63" s="11">
        <v>42767.663877314815</v>
      </c>
    </row>
    <row r="64" spans="1:20" ht="285" x14ac:dyDescent="0.25">
      <c r="A64">
        <v>695</v>
      </c>
      <c r="B64" s="9" t="s">
        <v>696</v>
      </c>
      <c r="C64" s="3" t="s">
        <v>4805</v>
      </c>
      <c r="D64" s="5">
        <v>60000</v>
      </c>
      <c r="E64" s="7">
        <v>636</v>
      </c>
      <c r="F64" t="s">
        <v>8220</v>
      </c>
      <c r="G64" t="s">
        <v>8223</v>
      </c>
      <c r="H64" t="s">
        <v>8245</v>
      </c>
      <c r="I64">
        <v>1414758620</v>
      </c>
      <c r="J64">
        <v>1412166620</v>
      </c>
      <c r="K64" t="b">
        <v>0</v>
      </c>
      <c r="L64">
        <v>7</v>
      </c>
      <c r="M64" t="b">
        <v>0</v>
      </c>
      <c r="N64" t="s">
        <v>8271</v>
      </c>
      <c r="O64" s="15">
        <v>1</v>
      </c>
      <c r="P64">
        <v>90.86</v>
      </c>
      <c r="Q64" s="17" t="s">
        <v>8317</v>
      </c>
      <c r="R64" t="s">
        <v>8319</v>
      </c>
      <c r="S64" s="11">
        <v>41913.521064814813</v>
      </c>
      <c r="T64" s="11">
        <v>41943.521064814813</v>
      </c>
    </row>
    <row r="65" spans="1:20" ht="285" x14ac:dyDescent="0.25">
      <c r="A65">
        <v>698</v>
      </c>
      <c r="B65" s="9" t="s">
        <v>699</v>
      </c>
      <c r="C65" s="3" t="s">
        <v>4808</v>
      </c>
      <c r="D65" s="5">
        <v>100000</v>
      </c>
      <c r="E65" s="7">
        <v>15390</v>
      </c>
      <c r="F65" t="s">
        <v>8220</v>
      </c>
      <c r="G65" t="s">
        <v>8223</v>
      </c>
      <c r="H65" t="s">
        <v>8245</v>
      </c>
      <c r="I65">
        <v>1411005600</v>
      </c>
      <c r="J65">
        <v>1408141245</v>
      </c>
      <c r="K65" t="b">
        <v>0</v>
      </c>
      <c r="L65">
        <v>29</v>
      </c>
      <c r="M65" t="b">
        <v>0</v>
      </c>
      <c r="N65" t="s">
        <v>8271</v>
      </c>
      <c r="O65" s="15">
        <v>15</v>
      </c>
      <c r="P65">
        <v>530.69000000000005</v>
      </c>
      <c r="Q65" s="17" t="s">
        <v>8317</v>
      </c>
      <c r="R65" t="s">
        <v>8319</v>
      </c>
      <c r="S65" s="11">
        <v>41866.931076388886</v>
      </c>
      <c r="T65" s="11">
        <v>41900.083333333336</v>
      </c>
    </row>
    <row r="66" spans="1:20" ht="285" x14ac:dyDescent="0.25">
      <c r="A66">
        <v>699</v>
      </c>
      <c r="B66" s="9" t="s">
        <v>700</v>
      </c>
      <c r="C66" s="3" t="s">
        <v>4809</v>
      </c>
      <c r="D66" s="5">
        <v>130000</v>
      </c>
      <c r="E66" s="7">
        <v>107148.74</v>
      </c>
      <c r="F66" t="s">
        <v>8220</v>
      </c>
      <c r="G66" t="s">
        <v>8223</v>
      </c>
      <c r="H66" t="s">
        <v>8245</v>
      </c>
      <c r="I66">
        <v>1385136000</v>
      </c>
      <c r="J66">
        <v>1381923548</v>
      </c>
      <c r="K66" t="b">
        <v>0</v>
      </c>
      <c r="L66">
        <v>890</v>
      </c>
      <c r="M66" t="b">
        <v>0</v>
      </c>
      <c r="N66" t="s">
        <v>8271</v>
      </c>
      <c r="O66" s="15">
        <v>82</v>
      </c>
      <c r="P66">
        <v>120.39</v>
      </c>
      <c r="Q66" s="17" t="s">
        <v>8317</v>
      </c>
      <c r="R66" t="s">
        <v>8319</v>
      </c>
      <c r="S66" s="11">
        <v>41563.485509259262</v>
      </c>
      <c r="T66" s="11">
        <v>41600.666666666664</v>
      </c>
    </row>
    <row r="67" spans="1:20" ht="270" x14ac:dyDescent="0.25">
      <c r="A67">
        <v>702</v>
      </c>
      <c r="B67" s="9" t="s">
        <v>703</v>
      </c>
      <c r="C67" s="3" t="s">
        <v>4812</v>
      </c>
      <c r="D67" s="5">
        <v>15000</v>
      </c>
      <c r="E67" s="7">
        <v>4622.01</v>
      </c>
      <c r="F67" t="s">
        <v>8220</v>
      </c>
      <c r="G67" t="s">
        <v>8223</v>
      </c>
      <c r="H67" t="s">
        <v>8245</v>
      </c>
      <c r="I67">
        <v>1480011987</v>
      </c>
      <c r="J67">
        <v>1477416387</v>
      </c>
      <c r="K67" t="b">
        <v>0</v>
      </c>
      <c r="L67">
        <v>37</v>
      </c>
      <c r="M67" t="b">
        <v>0</v>
      </c>
      <c r="N67" t="s">
        <v>8271</v>
      </c>
      <c r="O67" s="15">
        <v>31</v>
      </c>
      <c r="P67">
        <v>124.92</v>
      </c>
      <c r="Q67" s="17" t="s">
        <v>8317</v>
      </c>
      <c r="R67" t="s">
        <v>8319</v>
      </c>
      <c r="S67" s="11">
        <v>42668.726701388892</v>
      </c>
      <c r="T67" s="11">
        <v>42698.768368055549</v>
      </c>
    </row>
    <row r="68" spans="1:20" ht="270" x14ac:dyDescent="0.25">
      <c r="A68">
        <v>703</v>
      </c>
      <c r="B68" s="9" t="s">
        <v>704</v>
      </c>
      <c r="C68" s="3" t="s">
        <v>4813</v>
      </c>
      <c r="D68" s="5">
        <v>15000</v>
      </c>
      <c r="E68" s="7">
        <v>837</v>
      </c>
      <c r="F68" t="s">
        <v>8220</v>
      </c>
      <c r="G68" t="s">
        <v>8223</v>
      </c>
      <c r="H68" t="s">
        <v>8245</v>
      </c>
      <c r="I68">
        <v>1485905520</v>
      </c>
      <c r="J68">
        <v>1481150949</v>
      </c>
      <c r="K68" t="b">
        <v>0</v>
      </c>
      <c r="L68">
        <v>7</v>
      </c>
      <c r="M68" t="b">
        <v>0</v>
      </c>
      <c r="N68" t="s">
        <v>8271</v>
      </c>
      <c r="O68" s="15">
        <v>6</v>
      </c>
      <c r="P68">
        <v>119.57</v>
      </c>
      <c r="Q68" s="17" t="s">
        <v>8317</v>
      </c>
      <c r="R68" t="s">
        <v>8319</v>
      </c>
      <c r="S68" s="11">
        <v>42711.950798611113</v>
      </c>
      <c r="T68" s="11">
        <v>42766.98055555555</v>
      </c>
    </row>
    <row r="69" spans="1:20" ht="165" x14ac:dyDescent="0.25">
      <c r="A69">
        <v>709</v>
      </c>
      <c r="B69" s="9" t="s">
        <v>710</v>
      </c>
      <c r="C69" s="3" t="s">
        <v>4819</v>
      </c>
      <c r="D69" s="5">
        <v>15000</v>
      </c>
      <c r="E69" s="7">
        <v>61</v>
      </c>
      <c r="F69" t="s">
        <v>8220</v>
      </c>
      <c r="G69" t="s">
        <v>8223</v>
      </c>
      <c r="H69" t="s">
        <v>8245</v>
      </c>
      <c r="I69">
        <v>1417741159</v>
      </c>
      <c r="J69">
        <v>1415149159</v>
      </c>
      <c r="K69" t="b">
        <v>0</v>
      </c>
      <c r="L69">
        <v>2</v>
      </c>
      <c r="M69" t="b">
        <v>0</v>
      </c>
      <c r="N69" t="s">
        <v>8271</v>
      </c>
      <c r="O69" s="15">
        <v>0</v>
      </c>
      <c r="P69">
        <v>30.5</v>
      </c>
      <c r="Q69" s="17" t="s">
        <v>8317</v>
      </c>
      <c r="R69" t="s">
        <v>8319</v>
      </c>
      <c r="S69" s="11">
        <v>41948.041192129633</v>
      </c>
      <c r="T69" s="11">
        <v>41978.041192129633</v>
      </c>
    </row>
    <row r="70" spans="1:20" ht="240" x14ac:dyDescent="0.25">
      <c r="A70">
        <v>712</v>
      </c>
      <c r="B70" s="9" t="s">
        <v>713</v>
      </c>
      <c r="C70" s="3" t="s">
        <v>4822</v>
      </c>
      <c r="D70" s="5">
        <v>48500</v>
      </c>
      <c r="E70" s="7">
        <v>105</v>
      </c>
      <c r="F70" t="s">
        <v>8220</v>
      </c>
      <c r="G70" t="s">
        <v>8223</v>
      </c>
      <c r="H70" t="s">
        <v>8245</v>
      </c>
      <c r="I70">
        <v>1455466832</v>
      </c>
      <c r="J70">
        <v>1452874832</v>
      </c>
      <c r="K70" t="b">
        <v>0</v>
      </c>
      <c r="L70">
        <v>4</v>
      </c>
      <c r="M70" t="b">
        <v>0</v>
      </c>
      <c r="N70" t="s">
        <v>8271</v>
      </c>
      <c r="O70" s="15">
        <v>0</v>
      </c>
      <c r="P70">
        <v>26.25</v>
      </c>
      <c r="Q70" s="17" t="s">
        <v>8317</v>
      </c>
      <c r="R70" t="s">
        <v>8319</v>
      </c>
      <c r="S70" s="11">
        <v>42384.680925925932</v>
      </c>
      <c r="T70" s="11">
        <v>42414.680925925932</v>
      </c>
    </row>
    <row r="71" spans="1:20" ht="225" x14ac:dyDescent="0.25">
      <c r="A71">
        <v>714</v>
      </c>
      <c r="B71" s="9" t="s">
        <v>715</v>
      </c>
      <c r="C71" s="3" t="s">
        <v>4824</v>
      </c>
      <c r="D71" s="5">
        <v>15000</v>
      </c>
      <c r="E71" s="7">
        <v>2249</v>
      </c>
      <c r="F71" t="s">
        <v>8220</v>
      </c>
      <c r="G71" t="s">
        <v>8223</v>
      </c>
      <c r="H71" t="s">
        <v>8245</v>
      </c>
      <c r="I71">
        <v>1488308082</v>
      </c>
      <c r="J71">
        <v>1483124082</v>
      </c>
      <c r="K71" t="b">
        <v>0</v>
      </c>
      <c r="L71">
        <v>28</v>
      </c>
      <c r="M71" t="b">
        <v>0</v>
      </c>
      <c r="N71" t="s">
        <v>8271</v>
      </c>
      <c r="O71" s="15">
        <v>15</v>
      </c>
      <c r="P71">
        <v>80.319999999999993</v>
      </c>
      <c r="Q71" s="17" t="s">
        <v>8317</v>
      </c>
      <c r="R71" t="s">
        <v>8319</v>
      </c>
      <c r="S71" s="11">
        <v>42734.787986111114</v>
      </c>
      <c r="T71" s="11">
        <v>42794.787986111114</v>
      </c>
    </row>
    <row r="72" spans="1:20" ht="285" x14ac:dyDescent="0.25">
      <c r="A72">
        <v>715</v>
      </c>
      <c r="B72" s="9" t="s">
        <v>716</v>
      </c>
      <c r="C72" s="3" t="s">
        <v>4825</v>
      </c>
      <c r="D72" s="5">
        <v>27500</v>
      </c>
      <c r="E72" s="7">
        <v>1389</v>
      </c>
      <c r="F72" t="s">
        <v>8220</v>
      </c>
      <c r="G72" t="s">
        <v>8223</v>
      </c>
      <c r="H72" t="s">
        <v>8245</v>
      </c>
      <c r="I72">
        <v>1446693040</v>
      </c>
      <c r="J72">
        <v>1443233440</v>
      </c>
      <c r="K72" t="b">
        <v>0</v>
      </c>
      <c r="L72">
        <v>12</v>
      </c>
      <c r="M72" t="b">
        <v>0</v>
      </c>
      <c r="N72" t="s">
        <v>8271</v>
      </c>
      <c r="O72" s="15">
        <v>5</v>
      </c>
      <c r="P72">
        <v>115.75</v>
      </c>
      <c r="Q72" s="17" t="s">
        <v>8317</v>
      </c>
      <c r="R72" t="s">
        <v>8319</v>
      </c>
      <c r="S72" s="11">
        <v>42273.090740740736</v>
      </c>
      <c r="T72" s="11">
        <v>42313.132407407407</v>
      </c>
    </row>
    <row r="73" spans="1:20" ht="240" x14ac:dyDescent="0.25">
      <c r="A73">
        <v>716</v>
      </c>
      <c r="B73" s="9" t="s">
        <v>717</v>
      </c>
      <c r="C73" s="3" t="s">
        <v>4826</v>
      </c>
      <c r="D73" s="5">
        <v>7000</v>
      </c>
      <c r="E73" s="7">
        <v>715</v>
      </c>
      <c r="F73" t="s">
        <v>8220</v>
      </c>
      <c r="G73" t="s">
        <v>8223</v>
      </c>
      <c r="H73" t="s">
        <v>8245</v>
      </c>
      <c r="I73">
        <v>1417392000</v>
      </c>
      <c r="J73">
        <v>1414511307</v>
      </c>
      <c r="K73" t="b">
        <v>0</v>
      </c>
      <c r="L73">
        <v>16</v>
      </c>
      <c r="M73" t="b">
        <v>0</v>
      </c>
      <c r="N73" t="s">
        <v>8271</v>
      </c>
      <c r="O73" s="15">
        <v>10</v>
      </c>
      <c r="P73">
        <v>44.69</v>
      </c>
      <c r="Q73" s="17" t="s">
        <v>8317</v>
      </c>
      <c r="R73" t="s">
        <v>8319</v>
      </c>
      <c r="S73" s="11">
        <v>41940.658645833333</v>
      </c>
      <c r="T73" s="11">
        <v>41974</v>
      </c>
    </row>
    <row r="74" spans="1:20" ht="90" x14ac:dyDescent="0.25">
      <c r="A74">
        <v>717</v>
      </c>
      <c r="B74" s="9" t="s">
        <v>718</v>
      </c>
      <c r="C74" s="3" t="s">
        <v>4827</v>
      </c>
      <c r="D74" s="5">
        <v>100000</v>
      </c>
      <c r="E74" s="7">
        <v>305</v>
      </c>
      <c r="F74" t="s">
        <v>8220</v>
      </c>
      <c r="G74" t="s">
        <v>8223</v>
      </c>
      <c r="H74" t="s">
        <v>8245</v>
      </c>
      <c r="I74">
        <v>1409949002</v>
      </c>
      <c r="J74">
        <v>1407357002</v>
      </c>
      <c r="K74" t="b">
        <v>0</v>
      </c>
      <c r="L74">
        <v>4</v>
      </c>
      <c r="M74" t="b">
        <v>0</v>
      </c>
      <c r="N74" t="s">
        <v>8271</v>
      </c>
      <c r="O74" s="15">
        <v>0</v>
      </c>
      <c r="P74">
        <v>76.25</v>
      </c>
      <c r="Q74" s="17" t="s">
        <v>8317</v>
      </c>
      <c r="R74" t="s">
        <v>8319</v>
      </c>
      <c r="S74" s="11">
        <v>41857.854189814818</v>
      </c>
      <c r="T74" s="11">
        <v>41887.854189814818</v>
      </c>
    </row>
    <row r="75" spans="1:20" ht="300" x14ac:dyDescent="0.25">
      <c r="A75">
        <v>718</v>
      </c>
      <c r="B75" s="9" t="s">
        <v>719</v>
      </c>
      <c r="C75" s="3" t="s">
        <v>4828</v>
      </c>
      <c r="D75" s="5">
        <v>12000</v>
      </c>
      <c r="E75" s="7">
        <v>90</v>
      </c>
      <c r="F75" t="s">
        <v>8220</v>
      </c>
      <c r="G75" t="s">
        <v>8223</v>
      </c>
      <c r="H75" t="s">
        <v>8245</v>
      </c>
      <c r="I75">
        <v>1487397540</v>
      </c>
      <c r="J75">
        <v>1484684247</v>
      </c>
      <c r="K75" t="b">
        <v>0</v>
      </c>
      <c r="L75">
        <v>4</v>
      </c>
      <c r="M75" t="b">
        <v>0</v>
      </c>
      <c r="N75" t="s">
        <v>8271</v>
      </c>
      <c r="O75" s="15">
        <v>1</v>
      </c>
      <c r="P75">
        <v>22.5</v>
      </c>
      <c r="Q75" s="17" t="s">
        <v>8317</v>
      </c>
      <c r="R75" t="s">
        <v>8319</v>
      </c>
      <c r="S75" s="11">
        <v>42752.845451388886</v>
      </c>
      <c r="T75" s="11">
        <v>42784.249305555553</v>
      </c>
    </row>
    <row r="76" spans="1:20" ht="285" x14ac:dyDescent="0.25">
      <c r="A76">
        <v>719</v>
      </c>
      <c r="B76" s="9" t="s">
        <v>720</v>
      </c>
      <c r="C76" s="3" t="s">
        <v>4829</v>
      </c>
      <c r="D76" s="5">
        <v>15000</v>
      </c>
      <c r="E76" s="7">
        <v>194</v>
      </c>
      <c r="F76" t="s">
        <v>8220</v>
      </c>
      <c r="G76" t="s">
        <v>8223</v>
      </c>
      <c r="H76" t="s">
        <v>8245</v>
      </c>
      <c r="I76">
        <v>1456189076</v>
      </c>
      <c r="J76">
        <v>1454979476</v>
      </c>
      <c r="K76" t="b">
        <v>0</v>
      </c>
      <c r="L76">
        <v>10</v>
      </c>
      <c r="M76" t="b">
        <v>0</v>
      </c>
      <c r="N76" t="s">
        <v>8271</v>
      </c>
      <c r="O76" s="15">
        <v>1</v>
      </c>
      <c r="P76">
        <v>19.399999999999999</v>
      </c>
      <c r="Q76" s="17" t="s">
        <v>8317</v>
      </c>
      <c r="R76" t="s">
        <v>8319</v>
      </c>
      <c r="S76" s="11">
        <v>42409.040231481486</v>
      </c>
      <c r="T76" s="11">
        <v>42423.040231481486</v>
      </c>
    </row>
    <row r="77" spans="1:20" ht="270" x14ac:dyDescent="0.25">
      <c r="A77">
        <v>940</v>
      </c>
      <c r="B77" s="9" t="s">
        <v>941</v>
      </c>
      <c r="C77" s="3" t="s">
        <v>5050</v>
      </c>
      <c r="D77" s="5">
        <v>9000</v>
      </c>
      <c r="E77" s="7">
        <v>1544</v>
      </c>
      <c r="F77" t="s">
        <v>8220</v>
      </c>
      <c r="G77" t="s">
        <v>8223</v>
      </c>
      <c r="H77" t="s">
        <v>8245</v>
      </c>
      <c r="I77">
        <v>1439251926</v>
      </c>
      <c r="J77">
        <v>1435363926</v>
      </c>
      <c r="K77" t="b">
        <v>0</v>
      </c>
      <c r="L77">
        <v>14</v>
      </c>
      <c r="M77" t="b">
        <v>0</v>
      </c>
      <c r="N77" t="s">
        <v>8271</v>
      </c>
      <c r="O77" s="15">
        <v>17</v>
      </c>
      <c r="P77">
        <v>110.29</v>
      </c>
      <c r="Q77" s="17" t="s">
        <v>8317</v>
      </c>
      <c r="R77" t="s">
        <v>8319</v>
      </c>
      <c r="S77" s="11">
        <v>42182.008402777778</v>
      </c>
      <c r="T77" s="11">
        <v>42227.008402777778</v>
      </c>
    </row>
    <row r="78" spans="1:20" ht="285" x14ac:dyDescent="0.25">
      <c r="A78">
        <v>941</v>
      </c>
      <c r="B78" s="9" t="s">
        <v>942</v>
      </c>
      <c r="C78" s="3" t="s">
        <v>5051</v>
      </c>
      <c r="D78" s="5">
        <v>50000</v>
      </c>
      <c r="E78" s="7">
        <v>1161</v>
      </c>
      <c r="F78" t="s">
        <v>8220</v>
      </c>
      <c r="G78" t="s">
        <v>8223</v>
      </c>
      <c r="H78" t="s">
        <v>8245</v>
      </c>
      <c r="I78">
        <v>1486693145</v>
      </c>
      <c r="J78">
        <v>1484101145</v>
      </c>
      <c r="K78" t="b">
        <v>0</v>
      </c>
      <c r="L78">
        <v>31</v>
      </c>
      <c r="M78" t="b">
        <v>0</v>
      </c>
      <c r="N78" t="s">
        <v>8271</v>
      </c>
      <c r="O78" s="15">
        <v>2</v>
      </c>
      <c r="P78">
        <v>37.450000000000003</v>
      </c>
      <c r="Q78" s="17" t="s">
        <v>8317</v>
      </c>
      <c r="R78" t="s">
        <v>8319</v>
      </c>
      <c r="S78" s="11">
        <v>42746.096585648149</v>
      </c>
      <c r="T78" s="11">
        <v>42776.096585648149</v>
      </c>
    </row>
    <row r="79" spans="1:20" ht="285" x14ac:dyDescent="0.25">
      <c r="A79">
        <v>942</v>
      </c>
      <c r="B79" s="9" t="s">
        <v>943</v>
      </c>
      <c r="C79" s="3" t="s">
        <v>5052</v>
      </c>
      <c r="D79" s="5">
        <v>7500</v>
      </c>
      <c r="E79" s="7">
        <v>668</v>
      </c>
      <c r="F79" t="s">
        <v>8220</v>
      </c>
      <c r="G79" t="s">
        <v>8223</v>
      </c>
      <c r="H79" t="s">
        <v>8245</v>
      </c>
      <c r="I79">
        <v>1455826460</v>
      </c>
      <c r="J79">
        <v>1452716060</v>
      </c>
      <c r="K79" t="b">
        <v>0</v>
      </c>
      <c r="L79">
        <v>16</v>
      </c>
      <c r="M79" t="b">
        <v>0</v>
      </c>
      <c r="N79" t="s">
        <v>8271</v>
      </c>
      <c r="O79" s="15">
        <v>9</v>
      </c>
      <c r="P79">
        <v>41.75</v>
      </c>
      <c r="Q79" s="17" t="s">
        <v>8317</v>
      </c>
      <c r="R79" t="s">
        <v>8319</v>
      </c>
      <c r="S79" s="11">
        <v>42382.843287037031</v>
      </c>
      <c r="T79" s="11">
        <v>42418.843287037031</v>
      </c>
    </row>
    <row r="80" spans="1:20" ht="150" x14ac:dyDescent="0.25">
      <c r="A80">
        <v>943</v>
      </c>
      <c r="B80" s="9" t="s">
        <v>944</v>
      </c>
      <c r="C80" s="3" t="s">
        <v>5053</v>
      </c>
      <c r="D80" s="5">
        <v>3000</v>
      </c>
      <c r="E80" s="7">
        <v>289</v>
      </c>
      <c r="F80" t="s">
        <v>8220</v>
      </c>
      <c r="G80" t="s">
        <v>8223</v>
      </c>
      <c r="H80" t="s">
        <v>8245</v>
      </c>
      <c r="I80">
        <v>1480438905</v>
      </c>
      <c r="J80">
        <v>1477843305</v>
      </c>
      <c r="K80" t="b">
        <v>0</v>
      </c>
      <c r="L80">
        <v>12</v>
      </c>
      <c r="M80" t="b">
        <v>0</v>
      </c>
      <c r="N80" t="s">
        <v>8271</v>
      </c>
      <c r="O80" s="15">
        <v>10</v>
      </c>
      <c r="P80">
        <v>24.08</v>
      </c>
      <c r="Q80" s="17" t="s">
        <v>8317</v>
      </c>
      <c r="R80" t="s">
        <v>8319</v>
      </c>
      <c r="S80" s="11">
        <v>42673.66788194445</v>
      </c>
      <c r="T80" s="11">
        <v>42703.709548611107</v>
      </c>
    </row>
    <row r="81" spans="1:20" ht="240" x14ac:dyDescent="0.25">
      <c r="A81">
        <v>944</v>
      </c>
      <c r="B81" s="9" t="s">
        <v>945</v>
      </c>
      <c r="C81" s="3" t="s">
        <v>5054</v>
      </c>
      <c r="D81" s="5">
        <v>50000</v>
      </c>
      <c r="E81" s="7">
        <v>6663</v>
      </c>
      <c r="F81" t="s">
        <v>8220</v>
      </c>
      <c r="G81" t="s">
        <v>8223</v>
      </c>
      <c r="H81" t="s">
        <v>8245</v>
      </c>
      <c r="I81">
        <v>1460988000</v>
      </c>
      <c r="J81">
        <v>1458050450</v>
      </c>
      <c r="K81" t="b">
        <v>0</v>
      </c>
      <c r="L81">
        <v>96</v>
      </c>
      <c r="M81" t="b">
        <v>0</v>
      </c>
      <c r="N81" t="s">
        <v>8271</v>
      </c>
      <c r="O81" s="15">
        <v>13</v>
      </c>
      <c r="P81">
        <v>69.41</v>
      </c>
      <c r="Q81" s="17" t="s">
        <v>8317</v>
      </c>
      <c r="R81" t="s">
        <v>8319</v>
      </c>
      <c r="S81" s="11">
        <v>42444.583912037036</v>
      </c>
      <c r="T81" s="11">
        <v>42478.583333333328</v>
      </c>
    </row>
    <row r="82" spans="1:20" ht="240" x14ac:dyDescent="0.25">
      <c r="A82">
        <v>946</v>
      </c>
      <c r="B82" s="9" t="s">
        <v>947</v>
      </c>
      <c r="C82" s="3" t="s">
        <v>5056</v>
      </c>
      <c r="D82" s="5">
        <v>15000</v>
      </c>
      <c r="E82" s="7">
        <v>286</v>
      </c>
      <c r="F82" t="s">
        <v>8220</v>
      </c>
      <c r="G82" t="s">
        <v>8223</v>
      </c>
      <c r="H82" t="s">
        <v>8245</v>
      </c>
      <c r="I82">
        <v>1473444048</v>
      </c>
      <c r="J82">
        <v>1470852048</v>
      </c>
      <c r="K82" t="b">
        <v>0</v>
      </c>
      <c r="L82">
        <v>5</v>
      </c>
      <c r="M82" t="b">
        <v>0</v>
      </c>
      <c r="N82" t="s">
        <v>8271</v>
      </c>
      <c r="O82" s="15">
        <v>2</v>
      </c>
      <c r="P82">
        <v>57.2</v>
      </c>
      <c r="Q82" s="17" t="s">
        <v>8317</v>
      </c>
      <c r="R82" t="s">
        <v>8319</v>
      </c>
      <c r="S82" s="11">
        <v>42592.750555555554</v>
      </c>
      <c r="T82" s="11">
        <v>42622.750555555554</v>
      </c>
    </row>
    <row r="83" spans="1:20" ht="255" x14ac:dyDescent="0.25">
      <c r="A83">
        <v>947</v>
      </c>
      <c r="B83" s="9" t="s">
        <v>948</v>
      </c>
      <c r="C83" s="3" t="s">
        <v>5057</v>
      </c>
      <c r="D83" s="5">
        <v>850</v>
      </c>
      <c r="E83" s="7">
        <v>0</v>
      </c>
      <c r="F83" t="s">
        <v>8220</v>
      </c>
      <c r="G83" t="s">
        <v>8223</v>
      </c>
      <c r="H83" t="s">
        <v>8245</v>
      </c>
      <c r="I83">
        <v>1467312306</v>
      </c>
      <c r="J83">
        <v>1462128306</v>
      </c>
      <c r="K83" t="b">
        <v>0</v>
      </c>
      <c r="L83">
        <v>0</v>
      </c>
      <c r="M83" t="b">
        <v>0</v>
      </c>
      <c r="N83" t="s">
        <v>8271</v>
      </c>
      <c r="O83" s="15">
        <v>0</v>
      </c>
      <c r="P83">
        <v>0</v>
      </c>
      <c r="Q83" s="17" t="s">
        <v>8317</v>
      </c>
      <c r="R83" t="s">
        <v>8319</v>
      </c>
      <c r="S83" s="11">
        <v>42491.781319444446</v>
      </c>
      <c r="T83" s="11">
        <v>42551.781319444446</v>
      </c>
    </row>
    <row r="84" spans="1:20" ht="90" x14ac:dyDescent="0.25">
      <c r="A84">
        <v>951</v>
      </c>
      <c r="B84" s="9" t="s">
        <v>952</v>
      </c>
      <c r="C84" s="3" t="s">
        <v>5061</v>
      </c>
      <c r="D84" s="5">
        <v>50000</v>
      </c>
      <c r="E84" s="7">
        <v>19195</v>
      </c>
      <c r="F84" t="s">
        <v>8220</v>
      </c>
      <c r="G84" t="s">
        <v>8223</v>
      </c>
      <c r="H84" t="s">
        <v>8245</v>
      </c>
      <c r="I84">
        <v>1465054872</v>
      </c>
      <c r="J84">
        <v>1461166872</v>
      </c>
      <c r="K84" t="b">
        <v>0</v>
      </c>
      <c r="L84">
        <v>121</v>
      </c>
      <c r="M84" t="b">
        <v>0</v>
      </c>
      <c r="N84" t="s">
        <v>8271</v>
      </c>
      <c r="O84" s="15">
        <v>38</v>
      </c>
      <c r="P84">
        <v>158.63999999999999</v>
      </c>
      <c r="Q84" s="17" t="s">
        <v>8317</v>
      </c>
      <c r="R84" t="s">
        <v>8319</v>
      </c>
      <c r="S84" s="11">
        <v>42480.653611111105</v>
      </c>
      <c r="T84" s="11">
        <v>42525.653611111105</v>
      </c>
    </row>
    <row r="85" spans="1:20" ht="165" x14ac:dyDescent="0.25">
      <c r="A85">
        <v>952</v>
      </c>
      <c r="B85" s="9" t="s">
        <v>953</v>
      </c>
      <c r="C85" s="3" t="s">
        <v>5062</v>
      </c>
      <c r="D85" s="5">
        <v>49000</v>
      </c>
      <c r="E85" s="7">
        <v>19572</v>
      </c>
      <c r="F85" t="s">
        <v>8220</v>
      </c>
      <c r="G85" t="s">
        <v>8223</v>
      </c>
      <c r="H85" t="s">
        <v>8245</v>
      </c>
      <c r="I85">
        <v>1479483812</v>
      </c>
      <c r="J85">
        <v>1476888212</v>
      </c>
      <c r="K85" t="b">
        <v>0</v>
      </c>
      <c r="L85">
        <v>196</v>
      </c>
      <c r="M85" t="b">
        <v>0</v>
      </c>
      <c r="N85" t="s">
        <v>8271</v>
      </c>
      <c r="O85" s="15">
        <v>40</v>
      </c>
      <c r="P85">
        <v>99.86</v>
      </c>
      <c r="Q85" s="17" t="s">
        <v>8317</v>
      </c>
      <c r="R85" t="s">
        <v>8319</v>
      </c>
      <c r="S85" s="11">
        <v>42662.613564814819</v>
      </c>
      <c r="T85" s="11">
        <v>42692.655231481483</v>
      </c>
    </row>
    <row r="86" spans="1:20" ht="255" x14ac:dyDescent="0.25">
      <c r="A86">
        <v>953</v>
      </c>
      <c r="B86" s="9" t="s">
        <v>954</v>
      </c>
      <c r="C86" s="3" t="s">
        <v>5063</v>
      </c>
      <c r="D86" s="5">
        <v>15000</v>
      </c>
      <c r="E86" s="7">
        <v>126</v>
      </c>
      <c r="F86" t="s">
        <v>8220</v>
      </c>
      <c r="G86" t="s">
        <v>8223</v>
      </c>
      <c r="H86" t="s">
        <v>8245</v>
      </c>
      <c r="I86">
        <v>1422158199</v>
      </c>
      <c r="J86">
        <v>1419566199</v>
      </c>
      <c r="K86" t="b">
        <v>0</v>
      </c>
      <c r="L86">
        <v>5</v>
      </c>
      <c r="M86" t="b">
        <v>0</v>
      </c>
      <c r="N86" t="s">
        <v>8271</v>
      </c>
      <c r="O86" s="15">
        <v>1</v>
      </c>
      <c r="P86">
        <v>25.2</v>
      </c>
      <c r="Q86" s="17" t="s">
        <v>8317</v>
      </c>
      <c r="R86" t="s">
        <v>8319</v>
      </c>
      <c r="S86" s="11">
        <v>41999.164340277777</v>
      </c>
      <c r="T86" s="11">
        <v>42029.164340277777</v>
      </c>
    </row>
    <row r="87" spans="1:20" ht="240" x14ac:dyDescent="0.25">
      <c r="A87">
        <v>954</v>
      </c>
      <c r="B87" s="9" t="s">
        <v>955</v>
      </c>
      <c r="C87" s="3" t="s">
        <v>5064</v>
      </c>
      <c r="D87" s="5">
        <v>15000</v>
      </c>
      <c r="E87" s="7">
        <v>6511</v>
      </c>
      <c r="F87" t="s">
        <v>8220</v>
      </c>
      <c r="G87" t="s">
        <v>8223</v>
      </c>
      <c r="H87" t="s">
        <v>8245</v>
      </c>
      <c r="I87">
        <v>1440100839</v>
      </c>
      <c r="J87">
        <v>1436472039</v>
      </c>
      <c r="K87" t="b">
        <v>0</v>
      </c>
      <c r="L87">
        <v>73</v>
      </c>
      <c r="M87" t="b">
        <v>0</v>
      </c>
      <c r="N87" t="s">
        <v>8271</v>
      </c>
      <c r="O87" s="15">
        <v>43</v>
      </c>
      <c r="P87">
        <v>89.19</v>
      </c>
      <c r="Q87" s="17" t="s">
        <v>8317</v>
      </c>
      <c r="R87" t="s">
        <v>8319</v>
      </c>
      <c r="S87" s="11">
        <v>42194.833784722221</v>
      </c>
      <c r="T87" s="11">
        <v>42236.833784722221</v>
      </c>
    </row>
    <row r="88" spans="1:20" ht="255" x14ac:dyDescent="0.25">
      <c r="A88">
        <v>955</v>
      </c>
      <c r="B88" s="9" t="s">
        <v>956</v>
      </c>
      <c r="C88" s="3" t="s">
        <v>5065</v>
      </c>
      <c r="D88" s="5">
        <v>300000</v>
      </c>
      <c r="E88" s="7">
        <v>16984</v>
      </c>
      <c r="F88" t="s">
        <v>8220</v>
      </c>
      <c r="G88" t="s">
        <v>8223</v>
      </c>
      <c r="H88" t="s">
        <v>8245</v>
      </c>
      <c r="I88">
        <v>1473750300</v>
      </c>
      <c r="J88">
        <v>1470294300</v>
      </c>
      <c r="K88" t="b">
        <v>0</v>
      </c>
      <c r="L88">
        <v>93</v>
      </c>
      <c r="M88" t="b">
        <v>0</v>
      </c>
      <c r="N88" t="s">
        <v>8271</v>
      </c>
      <c r="O88" s="15">
        <v>6</v>
      </c>
      <c r="P88">
        <v>182.62</v>
      </c>
      <c r="Q88" s="17" t="s">
        <v>8317</v>
      </c>
      <c r="R88" t="s">
        <v>8319</v>
      </c>
      <c r="S88" s="11">
        <v>42586.295138888891</v>
      </c>
      <c r="T88" s="11">
        <v>42626.295138888891</v>
      </c>
    </row>
    <row r="89" spans="1:20" ht="270" x14ac:dyDescent="0.25">
      <c r="A89">
        <v>956</v>
      </c>
      <c r="B89" s="9" t="s">
        <v>957</v>
      </c>
      <c r="C89" s="3" t="s">
        <v>5066</v>
      </c>
      <c r="D89" s="5">
        <v>50000</v>
      </c>
      <c r="E89" s="7">
        <v>861</v>
      </c>
      <c r="F89" t="s">
        <v>8220</v>
      </c>
      <c r="G89" t="s">
        <v>8223</v>
      </c>
      <c r="H89" t="s">
        <v>8245</v>
      </c>
      <c r="I89">
        <v>1430081759</v>
      </c>
      <c r="J89">
        <v>1424901359</v>
      </c>
      <c r="K89" t="b">
        <v>0</v>
      </c>
      <c r="L89">
        <v>17</v>
      </c>
      <c r="M89" t="b">
        <v>0</v>
      </c>
      <c r="N89" t="s">
        <v>8271</v>
      </c>
      <c r="O89" s="15">
        <v>2</v>
      </c>
      <c r="P89">
        <v>50.65</v>
      </c>
      <c r="Q89" s="17" t="s">
        <v>8317</v>
      </c>
      <c r="R89" t="s">
        <v>8319</v>
      </c>
      <c r="S89" s="11">
        <v>42060.913877314815</v>
      </c>
      <c r="T89" s="11">
        <v>42120.872210648144</v>
      </c>
    </row>
    <row r="90" spans="1:20" ht="180" x14ac:dyDescent="0.25">
      <c r="A90">
        <v>957</v>
      </c>
      <c r="B90" s="9" t="s">
        <v>958</v>
      </c>
      <c r="C90" s="3" t="s">
        <v>5067</v>
      </c>
      <c r="D90" s="5">
        <v>12000</v>
      </c>
      <c r="E90" s="7">
        <v>233</v>
      </c>
      <c r="F90" t="s">
        <v>8220</v>
      </c>
      <c r="G90" t="s">
        <v>8223</v>
      </c>
      <c r="H90" t="s">
        <v>8245</v>
      </c>
      <c r="I90">
        <v>1479392133</v>
      </c>
      <c r="J90">
        <v>1476710133</v>
      </c>
      <c r="K90" t="b">
        <v>0</v>
      </c>
      <c r="L90">
        <v>7</v>
      </c>
      <c r="M90" t="b">
        <v>0</v>
      </c>
      <c r="N90" t="s">
        <v>8271</v>
      </c>
      <c r="O90" s="15">
        <v>2</v>
      </c>
      <c r="P90">
        <v>33.29</v>
      </c>
      <c r="Q90" s="17" t="s">
        <v>8317</v>
      </c>
      <c r="R90" t="s">
        <v>8319</v>
      </c>
      <c r="S90" s="11">
        <v>42660.552465277782</v>
      </c>
      <c r="T90" s="11">
        <v>42691.594131944439</v>
      </c>
    </row>
    <row r="91" spans="1:20" ht="315" x14ac:dyDescent="0.25">
      <c r="A91">
        <v>958</v>
      </c>
      <c r="B91" s="9" t="s">
        <v>959</v>
      </c>
      <c r="C91" s="3" t="s">
        <v>5068</v>
      </c>
      <c r="D91" s="5">
        <v>7777</v>
      </c>
      <c r="E91" s="7">
        <v>881</v>
      </c>
      <c r="F91" t="s">
        <v>8220</v>
      </c>
      <c r="G91" t="s">
        <v>8223</v>
      </c>
      <c r="H91" t="s">
        <v>8245</v>
      </c>
      <c r="I91">
        <v>1428641940</v>
      </c>
      <c r="J91">
        <v>1426792563</v>
      </c>
      <c r="K91" t="b">
        <v>0</v>
      </c>
      <c r="L91">
        <v>17</v>
      </c>
      <c r="M91" t="b">
        <v>0</v>
      </c>
      <c r="N91" t="s">
        <v>8271</v>
      </c>
      <c r="O91" s="15">
        <v>11</v>
      </c>
      <c r="P91">
        <v>51.82</v>
      </c>
      <c r="Q91" s="17" t="s">
        <v>8317</v>
      </c>
      <c r="R91" t="s">
        <v>8319</v>
      </c>
      <c r="S91" s="11">
        <v>42082.802812499998</v>
      </c>
      <c r="T91" s="11">
        <v>42104.207638888889</v>
      </c>
    </row>
    <row r="92" spans="1:20" ht="270" x14ac:dyDescent="0.25">
      <c r="A92">
        <v>959</v>
      </c>
      <c r="B92" s="9" t="s">
        <v>960</v>
      </c>
      <c r="C92" s="3" t="s">
        <v>5069</v>
      </c>
      <c r="D92" s="5">
        <v>50000</v>
      </c>
      <c r="E92" s="7">
        <v>19430</v>
      </c>
      <c r="F92" t="s">
        <v>8220</v>
      </c>
      <c r="G92" t="s">
        <v>8223</v>
      </c>
      <c r="H92" t="s">
        <v>8245</v>
      </c>
      <c r="I92">
        <v>1421640665</v>
      </c>
      <c r="J92">
        <v>1419048665</v>
      </c>
      <c r="K92" t="b">
        <v>0</v>
      </c>
      <c r="L92">
        <v>171</v>
      </c>
      <c r="M92" t="b">
        <v>0</v>
      </c>
      <c r="N92" t="s">
        <v>8271</v>
      </c>
      <c r="O92" s="15">
        <v>39</v>
      </c>
      <c r="P92">
        <v>113.63</v>
      </c>
      <c r="Q92" s="17" t="s">
        <v>8317</v>
      </c>
      <c r="R92" t="s">
        <v>8319</v>
      </c>
      <c r="S92" s="11">
        <v>41993.174363425926</v>
      </c>
      <c r="T92" s="11">
        <v>42023.174363425926</v>
      </c>
    </row>
    <row r="93" spans="1:20" ht="255" x14ac:dyDescent="0.25">
      <c r="A93">
        <v>960</v>
      </c>
      <c r="B93" s="9" t="s">
        <v>961</v>
      </c>
      <c r="C93" s="3" t="s">
        <v>5070</v>
      </c>
      <c r="D93" s="5">
        <v>55650</v>
      </c>
      <c r="E93" s="7">
        <v>25655</v>
      </c>
      <c r="F93" t="s">
        <v>8220</v>
      </c>
      <c r="G93" t="s">
        <v>8223</v>
      </c>
      <c r="H93" t="s">
        <v>8245</v>
      </c>
      <c r="I93">
        <v>1489500155</v>
      </c>
      <c r="J93">
        <v>1485874955</v>
      </c>
      <c r="K93" t="b">
        <v>0</v>
      </c>
      <c r="L93">
        <v>188</v>
      </c>
      <c r="M93" t="b">
        <v>0</v>
      </c>
      <c r="N93" t="s">
        <v>8271</v>
      </c>
      <c r="O93" s="15">
        <v>46</v>
      </c>
      <c r="P93">
        <v>136.46</v>
      </c>
      <c r="Q93" s="17" t="s">
        <v>8317</v>
      </c>
      <c r="R93" t="s">
        <v>8319</v>
      </c>
      <c r="S93" s="11">
        <v>42766.626793981486</v>
      </c>
      <c r="T93" s="11">
        <v>42808.585127314815</v>
      </c>
    </row>
    <row r="94" spans="1:20" ht="180" x14ac:dyDescent="0.25">
      <c r="A94">
        <v>961</v>
      </c>
      <c r="B94" s="9" t="s">
        <v>962</v>
      </c>
      <c r="C94" s="3" t="s">
        <v>5071</v>
      </c>
      <c r="D94" s="5">
        <v>95000</v>
      </c>
      <c r="E94" s="7">
        <v>40079</v>
      </c>
      <c r="F94" t="s">
        <v>8220</v>
      </c>
      <c r="G94" t="s">
        <v>8223</v>
      </c>
      <c r="H94" t="s">
        <v>8245</v>
      </c>
      <c r="I94">
        <v>1487617200</v>
      </c>
      <c r="J94">
        <v>1483634335</v>
      </c>
      <c r="K94" t="b">
        <v>0</v>
      </c>
      <c r="L94">
        <v>110</v>
      </c>
      <c r="M94" t="b">
        <v>0</v>
      </c>
      <c r="N94" t="s">
        <v>8271</v>
      </c>
      <c r="O94" s="15">
        <v>42</v>
      </c>
      <c r="P94">
        <v>364.35</v>
      </c>
      <c r="Q94" s="17" t="s">
        <v>8317</v>
      </c>
      <c r="R94" t="s">
        <v>8319</v>
      </c>
      <c r="S94" s="11">
        <v>42740.693692129629</v>
      </c>
      <c r="T94" s="11">
        <v>42786.791666666672</v>
      </c>
    </row>
    <row r="95" spans="1:20" ht="285" x14ac:dyDescent="0.25">
      <c r="A95">
        <v>962</v>
      </c>
      <c r="B95" s="9" t="s">
        <v>963</v>
      </c>
      <c r="C95" s="3" t="s">
        <v>5072</v>
      </c>
      <c r="D95" s="5">
        <v>2500</v>
      </c>
      <c r="E95" s="7">
        <v>712</v>
      </c>
      <c r="F95" t="s">
        <v>8220</v>
      </c>
      <c r="G95" t="s">
        <v>8223</v>
      </c>
      <c r="H95" t="s">
        <v>8245</v>
      </c>
      <c r="I95">
        <v>1455210353</v>
      </c>
      <c r="J95">
        <v>1451927153</v>
      </c>
      <c r="K95" t="b">
        <v>0</v>
      </c>
      <c r="L95">
        <v>37</v>
      </c>
      <c r="M95" t="b">
        <v>0</v>
      </c>
      <c r="N95" t="s">
        <v>8271</v>
      </c>
      <c r="O95" s="15">
        <v>28</v>
      </c>
      <c r="P95">
        <v>19.239999999999998</v>
      </c>
      <c r="Q95" s="17" t="s">
        <v>8317</v>
      </c>
      <c r="R95" t="s">
        <v>8319</v>
      </c>
      <c r="S95" s="11">
        <v>42373.712418981479</v>
      </c>
      <c r="T95" s="11">
        <v>42411.712418981479</v>
      </c>
    </row>
    <row r="96" spans="1:20" ht="150" x14ac:dyDescent="0.25">
      <c r="A96">
        <v>963</v>
      </c>
      <c r="B96" s="9" t="s">
        <v>964</v>
      </c>
      <c r="C96" s="3" t="s">
        <v>5073</v>
      </c>
      <c r="D96" s="5">
        <v>35000</v>
      </c>
      <c r="E96" s="7">
        <v>377</v>
      </c>
      <c r="F96" t="s">
        <v>8220</v>
      </c>
      <c r="G96" t="s">
        <v>8223</v>
      </c>
      <c r="H96" t="s">
        <v>8245</v>
      </c>
      <c r="I96">
        <v>1476717319</v>
      </c>
      <c r="J96">
        <v>1473693319</v>
      </c>
      <c r="K96" t="b">
        <v>0</v>
      </c>
      <c r="L96">
        <v>9</v>
      </c>
      <c r="M96" t="b">
        <v>0</v>
      </c>
      <c r="N96" t="s">
        <v>8271</v>
      </c>
      <c r="O96" s="15">
        <v>1</v>
      </c>
      <c r="P96">
        <v>41.89</v>
      </c>
      <c r="Q96" s="17" t="s">
        <v>8317</v>
      </c>
      <c r="R96" t="s">
        <v>8319</v>
      </c>
      <c r="S96" s="11">
        <v>42625.635636574079</v>
      </c>
      <c r="T96" s="11">
        <v>42660.635636574079</v>
      </c>
    </row>
    <row r="97" spans="1:20" ht="300" x14ac:dyDescent="0.25">
      <c r="A97">
        <v>965</v>
      </c>
      <c r="B97" s="9" t="s">
        <v>966</v>
      </c>
      <c r="C97" s="3" t="s">
        <v>5075</v>
      </c>
      <c r="D97" s="5">
        <v>25000</v>
      </c>
      <c r="E97" s="7">
        <v>298</v>
      </c>
      <c r="F97" t="s">
        <v>8220</v>
      </c>
      <c r="G97" t="s">
        <v>8223</v>
      </c>
      <c r="H97" t="s">
        <v>8245</v>
      </c>
      <c r="I97">
        <v>1477454340</v>
      </c>
      <c r="J97">
        <v>1474676646</v>
      </c>
      <c r="K97" t="b">
        <v>0</v>
      </c>
      <c r="L97">
        <v>6</v>
      </c>
      <c r="M97" t="b">
        <v>0</v>
      </c>
      <c r="N97" t="s">
        <v>8271</v>
      </c>
      <c r="O97" s="15">
        <v>1</v>
      </c>
      <c r="P97">
        <v>49.67</v>
      </c>
      <c r="Q97" s="17" t="s">
        <v>8317</v>
      </c>
      <c r="R97" t="s">
        <v>8319</v>
      </c>
      <c r="S97" s="11">
        <v>42637.016736111109</v>
      </c>
      <c r="T97" s="11">
        <v>42669.165972222225</v>
      </c>
    </row>
    <row r="98" spans="1:20" ht="240" x14ac:dyDescent="0.25">
      <c r="A98">
        <v>966</v>
      </c>
      <c r="B98" s="9" t="s">
        <v>967</v>
      </c>
      <c r="C98" s="3" t="s">
        <v>5076</v>
      </c>
      <c r="D98" s="5">
        <v>12000</v>
      </c>
      <c r="E98" s="7">
        <v>1776</v>
      </c>
      <c r="F98" t="s">
        <v>8220</v>
      </c>
      <c r="G98" t="s">
        <v>8223</v>
      </c>
      <c r="H98" t="s">
        <v>8245</v>
      </c>
      <c r="I98">
        <v>1475766932</v>
      </c>
      <c r="J98">
        <v>1473174932</v>
      </c>
      <c r="K98" t="b">
        <v>0</v>
      </c>
      <c r="L98">
        <v>30</v>
      </c>
      <c r="M98" t="b">
        <v>0</v>
      </c>
      <c r="N98" t="s">
        <v>8271</v>
      </c>
      <c r="O98" s="15">
        <v>15</v>
      </c>
      <c r="P98">
        <v>59.2</v>
      </c>
      <c r="Q98" s="17" t="s">
        <v>8317</v>
      </c>
      <c r="R98" t="s">
        <v>8319</v>
      </c>
      <c r="S98" s="11">
        <v>42619.635787037041</v>
      </c>
      <c r="T98" s="11">
        <v>42649.635787037041</v>
      </c>
    </row>
    <row r="99" spans="1:20" ht="225" x14ac:dyDescent="0.25">
      <c r="A99">
        <v>967</v>
      </c>
      <c r="B99" s="9" t="s">
        <v>968</v>
      </c>
      <c r="C99" s="3" t="s">
        <v>5077</v>
      </c>
      <c r="D99" s="5">
        <v>20000</v>
      </c>
      <c r="E99" s="7">
        <v>3562</v>
      </c>
      <c r="F99" t="s">
        <v>8220</v>
      </c>
      <c r="G99" t="s">
        <v>8223</v>
      </c>
      <c r="H99" t="s">
        <v>8245</v>
      </c>
      <c r="I99">
        <v>1461301574</v>
      </c>
      <c r="J99">
        <v>1456121174</v>
      </c>
      <c r="K99" t="b">
        <v>0</v>
      </c>
      <c r="L99">
        <v>81</v>
      </c>
      <c r="M99" t="b">
        <v>0</v>
      </c>
      <c r="N99" t="s">
        <v>8271</v>
      </c>
      <c r="O99" s="15">
        <v>18</v>
      </c>
      <c r="P99">
        <v>43.98</v>
      </c>
      <c r="Q99" s="17" t="s">
        <v>8317</v>
      </c>
      <c r="R99" t="s">
        <v>8319</v>
      </c>
      <c r="S99" s="11">
        <v>42422.254328703704</v>
      </c>
      <c r="T99" s="11">
        <v>42482.21266203704</v>
      </c>
    </row>
    <row r="100" spans="1:20" ht="285" x14ac:dyDescent="0.25">
      <c r="A100">
        <v>968</v>
      </c>
      <c r="B100" s="9" t="s">
        <v>969</v>
      </c>
      <c r="C100" s="3" t="s">
        <v>5078</v>
      </c>
      <c r="D100" s="5">
        <v>8000</v>
      </c>
      <c r="E100" s="7">
        <v>106</v>
      </c>
      <c r="F100" t="s">
        <v>8220</v>
      </c>
      <c r="G100" t="s">
        <v>8223</v>
      </c>
      <c r="H100" t="s">
        <v>8245</v>
      </c>
      <c r="I100">
        <v>1408134034</v>
      </c>
      <c r="J100">
        <v>1405542034</v>
      </c>
      <c r="K100" t="b">
        <v>0</v>
      </c>
      <c r="L100">
        <v>4</v>
      </c>
      <c r="M100" t="b">
        <v>0</v>
      </c>
      <c r="N100" t="s">
        <v>8271</v>
      </c>
      <c r="O100" s="15">
        <v>1</v>
      </c>
      <c r="P100">
        <v>26.5</v>
      </c>
      <c r="Q100" s="17" t="s">
        <v>8317</v>
      </c>
      <c r="R100" t="s">
        <v>8319</v>
      </c>
      <c r="S100" s="11">
        <v>41836.847615740742</v>
      </c>
      <c r="T100" s="11">
        <v>41866.847615740742</v>
      </c>
    </row>
    <row r="101" spans="1:20" ht="270" x14ac:dyDescent="0.25">
      <c r="A101">
        <v>971</v>
      </c>
      <c r="B101" s="9" t="s">
        <v>972</v>
      </c>
      <c r="C101" s="3" t="s">
        <v>5081</v>
      </c>
      <c r="D101" s="5">
        <v>100000</v>
      </c>
      <c r="E101" s="7">
        <v>226</v>
      </c>
      <c r="F101" t="s">
        <v>8220</v>
      </c>
      <c r="G101" t="s">
        <v>8223</v>
      </c>
      <c r="H101" t="s">
        <v>8245</v>
      </c>
      <c r="I101">
        <v>1433178060</v>
      </c>
      <c r="J101">
        <v>1429290060</v>
      </c>
      <c r="K101" t="b">
        <v>0</v>
      </c>
      <c r="L101">
        <v>5</v>
      </c>
      <c r="M101" t="b">
        <v>0</v>
      </c>
      <c r="N101" t="s">
        <v>8271</v>
      </c>
      <c r="O101" s="15">
        <v>0</v>
      </c>
      <c r="P101">
        <v>45.2</v>
      </c>
      <c r="Q101" s="17" t="s">
        <v>8317</v>
      </c>
      <c r="R101" t="s">
        <v>8319</v>
      </c>
      <c r="S101" s="11">
        <v>42111.709027777775</v>
      </c>
      <c r="T101" s="11">
        <v>42156.709027777775</v>
      </c>
    </row>
    <row r="102" spans="1:20" ht="240" x14ac:dyDescent="0.25">
      <c r="A102">
        <v>972</v>
      </c>
      <c r="B102" s="9" t="s">
        <v>973</v>
      </c>
      <c r="C102" s="3" t="s">
        <v>5082</v>
      </c>
      <c r="D102" s="5">
        <v>20000</v>
      </c>
      <c r="E102" s="7">
        <v>6925</v>
      </c>
      <c r="F102" t="s">
        <v>8220</v>
      </c>
      <c r="G102" t="s">
        <v>8223</v>
      </c>
      <c r="H102" t="s">
        <v>8245</v>
      </c>
      <c r="I102">
        <v>1409813940</v>
      </c>
      <c r="J102">
        <v>1407271598</v>
      </c>
      <c r="K102" t="b">
        <v>0</v>
      </c>
      <c r="L102">
        <v>45</v>
      </c>
      <c r="M102" t="b">
        <v>0</v>
      </c>
      <c r="N102" t="s">
        <v>8271</v>
      </c>
      <c r="O102" s="15">
        <v>35</v>
      </c>
      <c r="P102">
        <v>153.88999999999999</v>
      </c>
      <c r="Q102" s="17" t="s">
        <v>8317</v>
      </c>
      <c r="R102" t="s">
        <v>8319</v>
      </c>
      <c r="S102" s="11">
        <v>41856.865717592591</v>
      </c>
      <c r="T102" s="11">
        <v>41886.290972222225</v>
      </c>
    </row>
    <row r="103" spans="1:20" ht="270" x14ac:dyDescent="0.25">
      <c r="A103">
        <v>973</v>
      </c>
      <c r="B103" s="9" t="s">
        <v>974</v>
      </c>
      <c r="C103" s="3" t="s">
        <v>5083</v>
      </c>
      <c r="D103" s="5">
        <v>20000</v>
      </c>
      <c r="E103" s="7">
        <v>411</v>
      </c>
      <c r="F103" t="s">
        <v>8220</v>
      </c>
      <c r="G103" t="s">
        <v>8223</v>
      </c>
      <c r="H103" t="s">
        <v>8245</v>
      </c>
      <c r="I103">
        <v>1447032093</v>
      </c>
      <c r="J103">
        <v>1441844493</v>
      </c>
      <c r="K103" t="b">
        <v>0</v>
      </c>
      <c r="L103">
        <v>8</v>
      </c>
      <c r="M103" t="b">
        <v>0</v>
      </c>
      <c r="N103" t="s">
        <v>8271</v>
      </c>
      <c r="O103" s="15">
        <v>2</v>
      </c>
      <c r="P103">
        <v>51.38</v>
      </c>
      <c r="Q103" s="17" t="s">
        <v>8317</v>
      </c>
      <c r="R103" t="s">
        <v>8319</v>
      </c>
      <c r="S103" s="11">
        <v>42257.014965277776</v>
      </c>
      <c r="T103" s="11">
        <v>42317.056631944448</v>
      </c>
    </row>
    <row r="104" spans="1:20" ht="255" x14ac:dyDescent="0.25">
      <c r="A104">
        <v>974</v>
      </c>
      <c r="B104" s="9" t="s">
        <v>975</v>
      </c>
      <c r="C104" s="3" t="s">
        <v>5084</v>
      </c>
      <c r="D104" s="5">
        <v>50000</v>
      </c>
      <c r="E104" s="7">
        <v>280</v>
      </c>
      <c r="F104" t="s">
        <v>8220</v>
      </c>
      <c r="G104" t="s">
        <v>8223</v>
      </c>
      <c r="H104" t="s">
        <v>8245</v>
      </c>
      <c r="I104">
        <v>1458925156</v>
      </c>
      <c r="J104">
        <v>1456336756</v>
      </c>
      <c r="K104" t="b">
        <v>0</v>
      </c>
      <c r="L104">
        <v>3</v>
      </c>
      <c r="M104" t="b">
        <v>0</v>
      </c>
      <c r="N104" t="s">
        <v>8271</v>
      </c>
      <c r="O104" s="15">
        <v>1</v>
      </c>
      <c r="P104">
        <v>93.33</v>
      </c>
      <c r="Q104" s="17" t="s">
        <v>8317</v>
      </c>
      <c r="R104" t="s">
        <v>8319</v>
      </c>
      <c r="S104" s="11">
        <v>42424.749490740738</v>
      </c>
      <c r="T104" s="11">
        <v>42454.707824074074</v>
      </c>
    </row>
    <row r="105" spans="1:20" ht="285" x14ac:dyDescent="0.25">
      <c r="A105">
        <v>975</v>
      </c>
      <c r="B105" s="9" t="s">
        <v>976</v>
      </c>
      <c r="C105" s="3" t="s">
        <v>5085</v>
      </c>
      <c r="D105" s="5">
        <v>100000</v>
      </c>
      <c r="E105" s="7">
        <v>2607</v>
      </c>
      <c r="F105" t="s">
        <v>8220</v>
      </c>
      <c r="G105" t="s">
        <v>8223</v>
      </c>
      <c r="H105" t="s">
        <v>8245</v>
      </c>
      <c r="I105">
        <v>1467132185</v>
      </c>
      <c r="J105">
        <v>1461948185</v>
      </c>
      <c r="K105" t="b">
        <v>0</v>
      </c>
      <c r="L105">
        <v>24</v>
      </c>
      <c r="M105" t="b">
        <v>0</v>
      </c>
      <c r="N105" t="s">
        <v>8271</v>
      </c>
      <c r="O105" s="15">
        <v>3</v>
      </c>
      <c r="P105">
        <v>108.63</v>
      </c>
      <c r="Q105" s="17" t="s">
        <v>8317</v>
      </c>
      <c r="R105" t="s">
        <v>8319</v>
      </c>
      <c r="S105" s="11">
        <v>42489.696585648147</v>
      </c>
      <c r="T105" s="11">
        <v>42549.696585648147</v>
      </c>
    </row>
    <row r="106" spans="1:20" ht="285" x14ac:dyDescent="0.25">
      <c r="A106">
        <v>979</v>
      </c>
      <c r="B106" s="9" t="s">
        <v>980</v>
      </c>
      <c r="C106" s="3" t="s">
        <v>5089</v>
      </c>
      <c r="D106" s="5">
        <v>35000</v>
      </c>
      <c r="E106" s="7">
        <v>28986.16</v>
      </c>
      <c r="F106" t="s">
        <v>8220</v>
      </c>
      <c r="G106" t="s">
        <v>8223</v>
      </c>
      <c r="H106" t="s">
        <v>8245</v>
      </c>
      <c r="I106">
        <v>1466449140</v>
      </c>
      <c r="J106">
        <v>1463392828</v>
      </c>
      <c r="K106" t="b">
        <v>0</v>
      </c>
      <c r="L106">
        <v>96</v>
      </c>
      <c r="M106" t="b">
        <v>0</v>
      </c>
      <c r="N106" t="s">
        <v>8271</v>
      </c>
      <c r="O106" s="15">
        <v>83</v>
      </c>
      <c r="P106">
        <v>301.94</v>
      </c>
      <c r="Q106" s="17" t="s">
        <v>8317</v>
      </c>
      <c r="R106" t="s">
        <v>8319</v>
      </c>
      <c r="S106" s="11">
        <v>42506.416990740734</v>
      </c>
      <c r="T106" s="11">
        <v>42541.790972222225</v>
      </c>
    </row>
    <row r="107" spans="1:20" ht="300" x14ac:dyDescent="0.25">
      <c r="A107">
        <v>980</v>
      </c>
      <c r="B107" s="9" t="s">
        <v>981</v>
      </c>
      <c r="C107" s="3" t="s">
        <v>5090</v>
      </c>
      <c r="D107" s="5">
        <v>10000</v>
      </c>
      <c r="E107" s="7">
        <v>1486</v>
      </c>
      <c r="F107" t="s">
        <v>8220</v>
      </c>
      <c r="G107" t="s">
        <v>8223</v>
      </c>
      <c r="H107" t="s">
        <v>8245</v>
      </c>
      <c r="I107">
        <v>1417387322</v>
      </c>
      <c r="J107">
        <v>1413495722</v>
      </c>
      <c r="K107" t="b">
        <v>0</v>
      </c>
      <c r="L107">
        <v>31</v>
      </c>
      <c r="M107" t="b">
        <v>0</v>
      </c>
      <c r="N107" t="s">
        <v>8271</v>
      </c>
      <c r="O107" s="15">
        <v>15</v>
      </c>
      <c r="P107">
        <v>47.94</v>
      </c>
      <c r="Q107" s="17" t="s">
        <v>8317</v>
      </c>
      <c r="R107" t="s">
        <v>8319</v>
      </c>
      <c r="S107" s="11">
        <v>41928.904189814813</v>
      </c>
      <c r="T107" s="11">
        <v>41973.945856481485</v>
      </c>
    </row>
    <row r="108" spans="1:20" ht="330" x14ac:dyDescent="0.25">
      <c r="A108">
        <v>981</v>
      </c>
      <c r="B108" s="9" t="s">
        <v>982</v>
      </c>
      <c r="C108" s="3" t="s">
        <v>5091</v>
      </c>
      <c r="D108" s="5">
        <v>88888</v>
      </c>
      <c r="E108" s="7">
        <v>11</v>
      </c>
      <c r="F108" t="s">
        <v>8220</v>
      </c>
      <c r="G108" t="s">
        <v>8223</v>
      </c>
      <c r="H108" t="s">
        <v>8245</v>
      </c>
      <c r="I108">
        <v>1407624222</v>
      </c>
      <c r="J108">
        <v>1405032222</v>
      </c>
      <c r="K108" t="b">
        <v>0</v>
      </c>
      <c r="L108">
        <v>4</v>
      </c>
      <c r="M108" t="b">
        <v>0</v>
      </c>
      <c r="N108" t="s">
        <v>8271</v>
      </c>
      <c r="O108" s="15">
        <v>0</v>
      </c>
      <c r="P108">
        <v>2.75</v>
      </c>
      <c r="Q108" s="17" t="s">
        <v>8317</v>
      </c>
      <c r="R108" t="s">
        <v>8319</v>
      </c>
      <c r="S108" s="11">
        <v>41830.947013888886</v>
      </c>
      <c r="T108" s="11">
        <v>41860.947013888886</v>
      </c>
    </row>
    <row r="109" spans="1:20" ht="180" x14ac:dyDescent="0.25">
      <c r="A109">
        <v>982</v>
      </c>
      <c r="B109" s="9" t="s">
        <v>983</v>
      </c>
      <c r="C109" s="3" t="s">
        <v>5092</v>
      </c>
      <c r="D109" s="5">
        <v>17500</v>
      </c>
      <c r="E109" s="7">
        <v>3</v>
      </c>
      <c r="F109" t="s">
        <v>8220</v>
      </c>
      <c r="G109" t="s">
        <v>8223</v>
      </c>
      <c r="H109" t="s">
        <v>8245</v>
      </c>
      <c r="I109">
        <v>1475431486</v>
      </c>
      <c r="J109">
        <v>1472839486</v>
      </c>
      <c r="K109" t="b">
        <v>0</v>
      </c>
      <c r="L109">
        <v>3</v>
      </c>
      <c r="M109" t="b">
        <v>0</v>
      </c>
      <c r="N109" t="s">
        <v>8271</v>
      </c>
      <c r="O109" s="15">
        <v>0</v>
      </c>
      <c r="P109">
        <v>1</v>
      </c>
      <c r="Q109" s="17" t="s">
        <v>8317</v>
      </c>
      <c r="R109" t="s">
        <v>8319</v>
      </c>
      <c r="S109" s="11">
        <v>42615.753310185188</v>
      </c>
      <c r="T109" s="11">
        <v>42645.753310185188</v>
      </c>
    </row>
    <row r="110" spans="1:20" ht="300" x14ac:dyDescent="0.25">
      <c r="A110">
        <v>984</v>
      </c>
      <c r="B110" s="9" t="s">
        <v>985</v>
      </c>
      <c r="C110" s="3" t="s">
        <v>5094</v>
      </c>
      <c r="D110" s="5">
        <v>10000</v>
      </c>
      <c r="E110" s="7">
        <v>106</v>
      </c>
      <c r="F110" t="s">
        <v>8220</v>
      </c>
      <c r="G110" t="s">
        <v>8223</v>
      </c>
      <c r="H110" t="s">
        <v>8245</v>
      </c>
      <c r="I110">
        <v>1427507208</v>
      </c>
      <c r="J110">
        <v>1424918808</v>
      </c>
      <c r="K110" t="b">
        <v>0</v>
      </c>
      <c r="L110">
        <v>3</v>
      </c>
      <c r="M110" t="b">
        <v>0</v>
      </c>
      <c r="N110" t="s">
        <v>8271</v>
      </c>
      <c r="O110" s="15">
        <v>1</v>
      </c>
      <c r="P110">
        <v>35.33</v>
      </c>
      <c r="Q110" s="17" t="s">
        <v>8317</v>
      </c>
      <c r="R110" t="s">
        <v>8319</v>
      </c>
      <c r="S110" s="11">
        <v>42061.11583333333</v>
      </c>
      <c r="T110" s="11">
        <v>42091.074166666673</v>
      </c>
    </row>
    <row r="111" spans="1:20" ht="90" x14ac:dyDescent="0.25">
      <c r="A111">
        <v>989</v>
      </c>
      <c r="B111" s="9" t="s">
        <v>990</v>
      </c>
      <c r="C111" s="3" t="s">
        <v>5099</v>
      </c>
      <c r="D111" s="5">
        <v>10000</v>
      </c>
      <c r="E111" s="7">
        <v>1677</v>
      </c>
      <c r="F111" t="s">
        <v>8220</v>
      </c>
      <c r="G111" t="s">
        <v>8223</v>
      </c>
      <c r="H111" t="s">
        <v>8245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t="s">
        <v>8271</v>
      </c>
      <c r="O111" s="15">
        <v>17</v>
      </c>
      <c r="P111">
        <v>52.41</v>
      </c>
      <c r="Q111" s="17" t="s">
        <v>8317</v>
      </c>
      <c r="R111" t="s">
        <v>8319</v>
      </c>
      <c r="S111" s="11">
        <v>42611.933969907404</v>
      </c>
      <c r="T111" s="11">
        <v>42641.933969907404</v>
      </c>
    </row>
    <row r="112" spans="1:20" ht="285" x14ac:dyDescent="0.25">
      <c r="A112">
        <v>990</v>
      </c>
      <c r="B112" s="9" t="s">
        <v>991</v>
      </c>
      <c r="C112" s="3" t="s">
        <v>5100</v>
      </c>
      <c r="D112" s="5">
        <v>25000</v>
      </c>
      <c r="E112" s="7">
        <v>26</v>
      </c>
      <c r="F112" t="s">
        <v>8220</v>
      </c>
      <c r="G112" t="s">
        <v>8223</v>
      </c>
      <c r="H112" t="s">
        <v>8245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t="s">
        <v>8271</v>
      </c>
      <c r="O112" s="15">
        <v>0</v>
      </c>
      <c r="P112">
        <v>13</v>
      </c>
      <c r="Q112" s="17" t="s">
        <v>8317</v>
      </c>
      <c r="R112" t="s">
        <v>8319</v>
      </c>
      <c r="S112" s="11">
        <v>41855.784305555557</v>
      </c>
      <c r="T112" s="11">
        <v>41885.784305555557</v>
      </c>
    </row>
    <row r="113" spans="1:20" ht="210" x14ac:dyDescent="0.25">
      <c r="A113">
        <v>992</v>
      </c>
      <c r="B113" s="9" t="s">
        <v>993</v>
      </c>
      <c r="C113" s="3" t="s">
        <v>5102</v>
      </c>
      <c r="D113" s="5">
        <v>100000</v>
      </c>
      <c r="E113" s="7">
        <v>467</v>
      </c>
      <c r="F113" t="s">
        <v>8220</v>
      </c>
      <c r="G113" t="s">
        <v>8223</v>
      </c>
      <c r="H113" t="s">
        <v>8245</v>
      </c>
      <c r="I113">
        <v>1462655519</v>
      </c>
      <c r="J113">
        <v>1457475119</v>
      </c>
      <c r="K113" t="b">
        <v>0</v>
      </c>
      <c r="L113">
        <v>4</v>
      </c>
      <c r="M113" t="b">
        <v>0</v>
      </c>
      <c r="N113" t="s">
        <v>8271</v>
      </c>
      <c r="O113" s="15">
        <v>0</v>
      </c>
      <c r="P113">
        <v>116.75</v>
      </c>
      <c r="Q113" s="17" t="s">
        <v>8317</v>
      </c>
      <c r="R113" t="s">
        <v>8319</v>
      </c>
      <c r="S113" s="11">
        <v>42437.924988425926</v>
      </c>
      <c r="T113" s="11">
        <v>42497.883321759262</v>
      </c>
    </row>
    <row r="114" spans="1:20" ht="240" x14ac:dyDescent="0.25">
      <c r="A114">
        <v>993</v>
      </c>
      <c r="B114" s="9" t="s">
        <v>994</v>
      </c>
      <c r="C114" s="3" t="s">
        <v>5103</v>
      </c>
      <c r="D114" s="5">
        <v>70000</v>
      </c>
      <c r="E114" s="7">
        <v>17561</v>
      </c>
      <c r="F114" t="s">
        <v>8220</v>
      </c>
      <c r="G114" t="s">
        <v>8223</v>
      </c>
      <c r="H114" t="s">
        <v>8245</v>
      </c>
      <c r="I114">
        <v>1478926800</v>
      </c>
      <c r="J114">
        <v>1476054568</v>
      </c>
      <c r="K114" t="b">
        <v>0</v>
      </c>
      <c r="L114">
        <v>196</v>
      </c>
      <c r="M114" t="b">
        <v>0</v>
      </c>
      <c r="N114" t="s">
        <v>8271</v>
      </c>
      <c r="O114" s="15">
        <v>25</v>
      </c>
      <c r="P114">
        <v>89.6</v>
      </c>
      <c r="Q114" s="17" t="s">
        <v>8317</v>
      </c>
      <c r="R114" t="s">
        <v>8319</v>
      </c>
      <c r="S114" s="11">
        <v>42652.964907407411</v>
      </c>
      <c r="T114" s="11">
        <v>42686.208333333328</v>
      </c>
    </row>
    <row r="115" spans="1:20" ht="315" x14ac:dyDescent="0.25">
      <c r="A115">
        <v>994</v>
      </c>
      <c r="B115" s="9" t="s">
        <v>995</v>
      </c>
      <c r="C115" s="3" t="s">
        <v>5104</v>
      </c>
      <c r="D115" s="5">
        <v>200000</v>
      </c>
      <c r="E115" s="7">
        <v>4669</v>
      </c>
      <c r="F115" t="s">
        <v>8220</v>
      </c>
      <c r="G115" t="s">
        <v>8223</v>
      </c>
      <c r="H115" t="s">
        <v>8245</v>
      </c>
      <c r="I115">
        <v>1417388340</v>
      </c>
      <c r="J115">
        <v>1412835530</v>
      </c>
      <c r="K115" t="b">
        <v>0</v>
      </c>
      <c r="L115">
        <v>11</v>
      </c>
      <c r="M115" t="b">
        <v>0</v>
      </c>
      <c r="N115" t="s">
        <v>8271</v>
      </c>
      <c r="O115" s="15">
        <v>2</v>
      </c>
      <c r="P115">
        <v>424.45</v>
      </c>
      <c r="Q115" s="17" t="s">
        <v>8317</v>
      </c>
      <c r="R115" t="s">
        <v>8319</v>
      </c>
      <c r="S115" s="11">
        <v>41921.263078703705</v>
      </c>
      <c r="T115" s="11">
        <v>41973.957638888889</v>
      </c>
    </row>
    <row r="116" spans="1:20" ht="240" x14ac:dyDescent="0.25">
      <c r="A116">
        <v>995</v>
      </c>
      <c r="B116" s="9" t="s">
        <v>996</v>
      </c>
      <c r="C116" s="3" t="s">
        <v>5105</v>
      </c>
      <c r="D116" s="5">
        <v>10000</v>
      </c>
      <c r="E116" s="7">
        <v>726</v>
      </c>
      <c r="F116" t="s">
        <v>8220</v>
      </c>
      <c r="G116" t="s">
        <v>8223</v>
      </c>
      <c r="H116" t="s">
        <v>8245</v>
      </c>
      <c r="I116">
        <v>1417276800</v>
      </c>
      <c r="J116">
        <v>1415140480</v>
      </c>
      <c r="K116" t="b">
        <v>0</v>
      </c>
      <c r="L116">
        <v>9</v>
      </c>
      <c r="M116" t="b">
        <v>0</v>
      </c>
      <c r="N116" t="s">
        <v>8271</v>
      </c>
      <c r="O116" s="15">
        <v>7</v>
      </c>
      <c r="P116">
        <v>80.67</v>
      </c>
      <c r="Q116" s="17" t="s">
        <v>8317</v>
      </c>
      <c r="R116" t="s">
        <v>8319</v>
      </c>
      <c r="S116" s="11">
        <v>41947.940740740742</v>
      </c>
      <c r="T116" s="11">
        <v>41972.666666666672</v>
      </c>
    </row>
    <row r="117" spans="1:20" ht="210" x14ac:dyDescent="0.25">
      <c r="A117">
        <v>996</v>
      </c>
      <c r="B117" s="9" t="s">
        <v>997</v>
      </c>
      <c r="C117" s="3" t="s">
        <v>5106</v>
      </c>
      <c r="D117" s="5">
        <v>4000</v>
      </c>
      <c r="E117" s="7">
        <v>65</v>
      </c>
      <c r="F117" t="s">
        <v>8220</v>
      </c>
      <c r="G117" t="s">
        <v>8223</v>
      </c>
      <c r="H117" t="s">
        <v>8245</v>
      </c>
      <c r="I117">
        <v>1406474820</v>
      </c>
      <c r="J117">
        <v>1403902060</v>
      </c>
      <c r="K117" t="b">
        <v>0</v>
      </c>
      <c r="L117">
        <v>5</v>
      </c>
      <c r="M117" t="b">
        <v>0</v>
      </c>
      <c r="N117" t="s">
        <v>8271</v>
      </c>
      <c r="O117" s="15">
        <v>2</v>
      </c>
      <c r="P117">
        <v>13</v>
      </c>
      <c r="Q117" s="17" t="s">
        <v>8317</v>
      </c>
      <c r="R117" t="s">
        <v>8319</v>
      </c>
      <c r="S117" s="11">
        <v>41817.866435185184</v>
      </c>
      <c r="T117" s="11">
        <v>41847.643750000003</v>
      </c>
    </row>
    <row r="118" spans="1:20" ht="180" x14ac:dyDescent="0.25">
      <c r="A118">
        <v>997</v>
      </c>
      <c r="B118" s="9" t="s">
        <v>998</v>
      </c>
      <c r="C118" s="3" t="s">
        <v>5107</v>
      </c>
      <c r="D118" s="5">
        <v>5000</v>
      </c>
      <c r="E118" s="7">
        <v>65</v>
      </c>
      <c r="F118" t="s">
        <v>8220</v>
      </c>
      <c r="G118" t="s">
        <v>8223</v>
      </c>
      <c r="H118" t="s">
        <v>8245</v>
      </c>
      <c r="I118">
        <v>1417145297</v>
      </c>
      <c r="J118">
        <v>1414549697</v>
      </c>
      <c r="K118" t="b">
        <v>0</v>
      </c>
      <c r="L118">
        <v>8</v>
      </c>
      <c r="M118" t="b">
        <v>0</v>
      </c>
      <c r="N118" t="s">
        <v>8271</v>
      </c>
      <c r="O118" s="15">
        <v>1</v>
      </c>
      <c r="P118">
        <v>8.1300000000000008</v>
      </c>
      <c r="Q118" s="17" t="s">
        <v>8317</v>
      </c>
      <c r="R118" t="s">
        <v>8319</v>
      </c>
      <c r="S118" s="11">
        <v>41941.10297453704</v>
      </c>
      <c r="T118" s="11">
        <v>41971.144641203704</v>
      </c>
    </row>
    <row r="119" spans="1:20" ht="285" x14ac:dyDescent="0.25">
      <c r="A119">
        <v>1903</v>
      </c>
      <c r="B119" s="9" t="s">
        <v>1904</v>
      </c>
      <c r="C119" s="3" t="s">
        <v>6013</v>
      </c>
      <c r="D119" s="5">
        <v>3000</v>
      </c>
      <c r="E119" s="7">
        <v>1398</v>
      </c>
      <c r="F119" t="s">
        <v>8220</v>
      </c>
      <c r="G119" t="s">
        <v>8223</v>
      </c>
      <c r="H119" t="s">
        <v>8245</v>
      </c>
      <c r="I119">
        <v>1485541791</v>
      </c>
      <c r="J119">
        <v>1480357791</v>
      </c>
      <c r="K119" t="b">
        <v>0</v>
      </c>
      <c r="L119">
        <v>41</v>
      </c>
      <c r="M119" t="b">
        <v>0</v>
      </c>
      <c r="N119" t="s">
        <v>8292</v>
      </c>
      <c r="O119" s="15">
        <v>47</v>
      </c>
      <c r="P119">
        <v>34.1</v>
      </c>
      <c r="Q119" s="17" t="s">
        <v>8317</v>
      </c>
      <c r="R119" t="s">
        <v>8346</v>
      </c>
      <c r="S119" s="11">
        <v>42702.770729166667</v>
      </c>
      <c r="T119" s="11">
        <v>42762.770729166667</v>
      </c>
    </row>
    <row r="120" spans="1:20" ht="255" x14ac:dyDescent="0.25">
      <c r="A120">
        <v>1904</v>
      </c>
      <c r="B120" s="9" t="s">
        <v>1905</v>
      </c>
      <c r="C120" s="3" t="s">
        <v>6014</v>
      </c>
      <c r="D120" s="5">
        <v>50000</v>
      </c>
      <c r="E120" s="7">
        <v>50</v>
      </c>
      <c r="F120" t="s">
        <v>8220</v>
      </c>
      <c r="G120" t="s">
        <v>8223</v>
      </c>
      <c r="H120" t="s">
        <v>8245</v>
      </c>
      <c r="I120">
        <v>1451752021</v>
      </c>
      <c r="J120">
        <v>1447864021</v>
      </c>
      <c r="K120" t="b">
        <v>0</v>
      </c>
      <c r="L120">
        <v>2</v>
      </c>
      <c r="M120" t="b">
        <v>0</v>
      </c>
      <c r="N120" t="s">
        <v>8292</v>
      </c>
      <c r="O120" s="15">
        <v>0</v>
      </c>
      <c r="P120">
        <v>25</v>
      </c>
      <c r="Q120" s="17" t="s">
        <v>8317</v>
      </c>
      <c r="R120" t="s">
        <v>8346</v>
      </c>
      <c r="S120" s="11">
        <v>42326.685428240744</v>
      </c>
      <c r="T120" s="11">
        <v>42371.685428240744</v>
      </c>
    </row>
    <row r="121" spans="1:20" ht="300" x14ac:dyDescent="0.25">
      <c r="A121">
        <v>1905</v>
      </c>
      <c r="B121" s="9" t="s">
        <v>1906</v>
      </c>
      <c r="C121" s="3" t="s">
        <v>6015</v>
      </c>
      <c r="D121" s="5">
        <v>25000</v>
      </c>
      <c r="E121" s="7">
        <v>42</v>
      </c>
      <c r="F121" t="s">
        <v>8220</v>
      </c>
      <c r="G121" t="s">
        <v>8223</v>
      </c>
      <c r="H121" t="s">
        <v>8245</v>
      </c>
      <c r="I121">
        <v>1410127994</v>
      </c>
      <c r="J121">
        <v>1407535994</v>
      </c>
      <c r="K121" t="b">
        <v>0</v>
      </c>
      <c r="L121">
        <v>4</v>
      </c>
      <c r="M121" t="b">
        <v>0</v>
      </c>
      <c r="N121" t="s">
        <v>8292</v>
      </c>
      <c r="O121" s="15">
        <v>0</v>
      </c>
      <c r="P121">
        <v>10.5</v>
      </c>
      <c r="Q121" s="17" t="s">
        <v>8317</v>
      </c>
      <c r="R121" t="s">
        <v>8346</v>
      </c>
      <c r="S121" s="11">
        <v>41859.925856481481</v>
      </c>
      <c r="T121" s="11">
        <v>41889.925856481481</v>
      </c>
    </row>
    <row r="122" spans="1:20" ht="240" x14ac:dyDescent="0.25">
      <c r="A122">
        <v>1906</v>
      </c>
      <c r="B122" s="9" t="s">
        <v>1907</v>
      </c>
      <c r="C122" s="3" t="s">
        <v>6016</v>
      </c>
      <c r="D122" s="5">
        <v>50000</v>
      </c>
      <c r="E122" s="7">
        <v>21380</v>
      </c>
      <c r="F122" t="s">
        <v>8220</v>
      </c>
      <c r="G122" t="s">
        <v>8223</v>
      </c>
      <c r="H122" t="s">
        <v>8245</v>
      </c>
      <c r="I122">
        <v>1466697983</v>
      </c>
      <c r="J122">
        <v>1464105983</v>
      </c>
      <c r="K122" t="b">
        <v>0</v>
      </c>
      <c r="L122">
        <v>99</v>
      </c>
      <c r="M122" t="b">
        <v>0</v>
      </c>
      <c r="N122" t="s">
        <v>8292</v>
      </c>
      <c r="O122" s="15">
        <v>43</v>
      </c>
      <c r="P122">
        <v>215.96</v>
      </c>
      <c r="Q122" s="17" t="s">
        <v>8317</v>
      </c>
      <c r="R122" t="s">
        <v>8346</v>
      </c>
      <c r="S122" s="11">
        <v>42514.671099537038</v>
      </c>
      <c r="T122" s="11">
        <v>42544.671099537038</v>
      </c>
    </row>
    <row r="123" spans="1:20" ht="255" x14ac:dyDescent="0.25">
      <c r="A123">
        <v>1907</v>
      </c>
      <c r="B123" s="9" t="s">
        <v>1908</v>
      </c>
      <c r="C123" s="3" t="s">
        <v>6017</v>
      </c>
      <c r="D123" s="5">
        <v>30000</v>
      </c>
      <c r="E123" s="7">
        <v>85</v>
      </c>
      <c r="F123" t="s">
        <v>8220</v>
      </c>
      <c r="G123" t="s">
        <v>8223</v>
      </c>
      <c r="H123" t="s">
        <v>8245</v>
      </c>
      <c r="I123">
        <v>1400853925</v>
      </c>
      <c r="J123">
        <v>1399557925</v>
      </c>
      <c r="K123" t="b">
        <v>0</v>
      </c>
      <c r="L123">
        <v>4</v>
      </c>
      <c r="M123" t="b">
        <v>0</v>
      </c>
      <c r="N123" t="s">
        <v>8292</v>
      </c>
      <c r="O123" s="15">
        <v>0</v>
      </c>
      <c r="P123">
        <v>21.25</v>
      </c>
      <c r="Q123" s="17" t="s">
        <v>8317</v>
      </c>
      <c r="R123" t="s">
        <v>8346</v>
      </c>
      <c r="S123" s="11">
        <v>41767.587094907409</v>
      </c>
      <c r="T123" s="11">
        <v>41782.587094907409</v>
      </c>
    </row>
    <row r="124" spans="1:20" ht="315" x14ac:dyDescent="0.25">
      <c r="A124">
        <v>1908</v>
      </c>
      <c r="B124" s="9" t="s">
        <v>1909</v>
      </c>
      <c r="C124" s="3" t="s">
        <v>6018</v>
      </c>
      <c r="D124" s="5">
        <v>25000</v>
      </c>
      <c r="E124" s="7">
        <v>433</v>
      </c>
      <c r="F124" t="s">
        <v>8220</v>
      </c>
      <c r="G124" t="s">
        <v>8223</v>
      </c>
      <c r="H124" t="s">
        <v>8245</v>
      </c>
      <c r="I124">
        <v>1483048900</v>
      </c>
      <c r="J124">
        <v>1480456900</v>
      </c>
      <c r="K124" t="b">
        <v>0</v>
      </c>
      <c r="L124">
        <v>4</v>
      </c>
      <c r="M124" t="b">
        <v>0</v>
      </c>
      <c r="N124" t="s">
        <v>8292</v>
      </c>
      <c r="O124" s="15">
        <v>2</v>
      </c>
      <c r="P124">
        <v>108.25</v>
      </c>
      <c r="Q124" s="17" t="s">
        <v>8317</v>
      </c>
      <c r="R124" t="s">
        <v>8346</v>
      </c>
      <c r="S124" s="11">
        <v>42703.917824074073</v>
      </c>
      <c r="T124" s="11">
        <v>42733.917824074073</v>
      </c>
    </row>
    <row r="125" spans="1:20" ht="315" x14ac:dyDescent="0.25">
      <c r="A125">
        <v>1909</v>
      </c>
      <c r="B125" s="9" t="s">
        <v>1910</v>
      </c>
      <c r="C125" s="3" t="s">
        <v>6019</v>
      </c>
      <c r="D125" s="5">
        <v>35000</v>
      </c>
      <c r="E125" s="7">
        <v>4939</v>
      </c>
      <c r="F125" t="s">
        <v>8220</v>
      </c>
      <c r="G125" t="s">
        <v>8223</v>
      </c>
      <c r="H125" t="s">
        <v>8245</v>
      </c>
      <c r="I125">
        <v>1414059479</v>
      </c>
      <c r="J125">
        <v>1411467479</v>
      </c>
      <c r="K125" t="b">
        <v>0</v>
      </c>
      <c r="L125">
        <v>38</v>
      </c>
      <c r="M125" t="b">
        <v>0</v>
      </c>
      <c r="N125" t="s">
        <v>8292</v>
      </c>
      <c r="O125" s="15">
        <v>14</v>
      </c>
      <c r="P125">
        <v>129.97</v>
      </c>
      <c r="Q125" s="17" t="s">
        <v>8317</v>
      </c>
      <c r="R125" t="s">
        <v>8346</v>
      </c>
      <c r="S125" s="11">
        <v>41905.429155092592</v>
      </c>
      <c r="T125" s="11">
        <v>41935.429155092592</v>
      </c>
    </row>
    <row r="126" spans="1:20" ht="240" x14ac:dyDescent="0.25">
      <c r="A126">
        <v>1912</v>
      </c>
      <c r="B126" s="9" t="s">
        <v>1913</v>
      </c>
      <c r="C126" s="3" t="s">
        <v>6022</v>
      </c>
      <c r="D126" s="5">
        <v>5000</v>
      </c>
      <c r="E126" s="7">
        <v>2965</v>
      </c>
      <c r="F126" t="s">
        <v>8220</v>
      </c>
      <c r="G126" t="s">
        <v>8223</v>
      </c>
      <c r="H126" t="s">
        <v>8245</v>
      </c>
      <c r="I126">
        <v>1433395560</v>
      </c>
      <c r="J126">
        <v>1430803560</v>
      </c>
      <c r="K126" t="b">
        <v>0</v>
      </c>
      <c r="L126">
        <v>42</v>
      </c>
      <c r="M126" t="b">
        <v>0</v>
      </c>
      <c r="N126" t="s">
        <v>8292</v>
      </c>
      <c r="O126" s="15">
        <v>59</v>
      </c>
      <c r="P126">
        <v>70.599999999999994</v>
      </c>
      <c r="Q126" s="17" t="s">
        <v>8317</v>
      </c>
      <c r="R126" t="s">
        <v>8346</v>
      </c>
      <c r="S126" s="11">
        <v>42129.226388888885</v>
      </c>
      <c r="T126" s="11">
        <v>42159.226388888885</v>
      </c>
    </row>
    <row r="127" spans="1:20" ht="285" x14ac:dyDescent="0.25">
      <c r="A127">
        <v>1914</v>
      </c>
      <c r="B127" s="9" t="s">
        <v>1915</v>
      </c>
      <c r="C127" s="3" t="s">
        <v>6024</v>
      </c>
      <c r="D127" s="5">
        <v>666</v>
      </c>
      <c r="E127" s="7">
        <v>60</v>
      </c>
      <c r="F127" t="s">
        <v>8220</v>
      </c>
      <c r="G127" t="s">
        <v>8223</v>
      </c>
      <c r="H127" t="s">
        <v>8245</v>
      </c>
      <c r="I127">
        <v>1414814340</v>
      </c>
      <c r="J127">
        <v>1413519073</v>
      </c>
      <c r="K127" t="b">
        <v>0</v>
      </c>
      <c r="L127">
        <v>2</v>
      </c>
      <c r="M127" t="b">
        <v>0</v>
      </c>
      <c r="N127" t="s">
        <v>8292</v>
      </c>
      <c r="O127" s="15">
        <v>9</v>
      </c>
      <c r="P127">
        <v>30</v>
      </c>
      <c r="Q127" s="17" t="s">
        <v>8317</v>
      </c>
      <c r="R127" t="s">
        <v>8346</v>
      </c>
      <c r="S127" s="11">
        <v>41929.174456018518</v>
      </c>
      <c r="T127" s="11">
        <v>41944.165972222225</v>
      </c>
    </row>
    <row r="128" spans="1:20" ht="255" x14ac:dyDescent="0.25">
      <c r="A128">
        <v>1915</v>
      </c>
      <c r="B128" s="9" t="s">
        <v>1916</v>
      </c>
      <c r="C128" s="3" t="s">
        <v>6025</v>
      </c>
      <c r="D128" s="5">
        <v>500</v>
      </c>
      <c r="E128" s="7">
        <v>8</v>
      </c>
      <c r="F128" t="s">
        <v>8220</v>
      </c>
      <c r="G128" t="s">
        <v>8223</v>
      </c>
      <c r="H128" t="s">
        <v>8245</v>
      </c>
      <c r="I128">
        <v>1409620222</v>
      </c>
      <c r="J128">
        <v>1407892222</v>
      </c>
      <c r="K128" t="b">
        <v>0</v>
      </c>
      <c r="L128">
        <v>4</v>
      </c>
      <c r="M128" t="b">
        <v>0</v>
      </c>
      <c r="N128" t="s">
        <v>8292</v>
      </c>
      <c r="O128" s="15">
        <v>2</v>
      </c>
      <c r="P128">
        <v>2</v>
      </c>
      <c r="Q128" s="17" t="s">
        <v>8317</v>
      </c>
      <c r="R128" t="s">
        <v>8346</v>
      </c>
      <c r="S128" s="11">
        <v>41864.04886574074</v>
      </c>
      <c r="T128" s="11">
        <v>41884.04886574074</v>
      </c>
    </row>
    <row r="129" spans="1:20" ht="180" x14ac:dyDescent="0.25">
      <c r="A129">
        <v>1916</v>
      </c>
      <c r="B129" s="9" t="s">
        <v>1917</v>
      </c>
      <c r="C129" s="3" t="s">
        <v>6026</v>
      </c>
      <c r="D129" s="5">
        <v>20000</v>
      </c>
      <c r="E129" s="7">
        <v>102</v>
      </c>
      <c r="F129" t="s">
        <v>8220</v>
      </c>
      <c r="G129" t="s">
        <v>8223</v>
      </c>
      <c r="H129" t="s">
        <v>8245</v>
      </c>
      <c r="I129">
        <v>1478542375</v>
      </c>
      <c r="J129">
        <v>1476378775</v>
      </c>
      <c r="K129" t="b">
        <v>0</v>
      </c>
      <c r="L129">
        <v>6</v>
      </c>
      <c r="M129" t="b">
        <v>0</v>
      </c>
      <c r="N129" t="s">
        <v>8292</v>
      </c>
      <c r="O129" s="15">
        <v>1</v>
      </c>
      <c r="P129">
        <v>17</v>
      </c>
      <c r="Q129" s="17" t="s">
        <v>8317</v>
      </c>
      <c r="R129" t="s">
        <v>8346</v>
      </c>
      <c r="S129" s="11">
        <v>42656.717303240745</v>
      </c>
      <c r="T129" s="11">
        <v>42681.758969907409</v>
      </c>
    </row>
    <row r="130" spans="1:20" ht="255" x14ac:dyDescent="0.25">
      <c r="A130">
        <v>1918</v>
      </c>
      <c r="B130" s="9" t="s">
        <v>1919</v>
      </c>
      <c r="C130" s="3" t="s">
        <v>6028</v>
      </c>
      <c r="D130" s="5">
        <v>25000</v>
      </c>
      <c r="E130" s="7">
        <v>260</v>
      </c>
      <c r="F130" t="s">
        <v>8220</v>
      </c>
      <c r="G130" t="s">
        <v>8223</v>
      </c>
      <c r="H130" t="s">
        <v>8245</v>
      </c>
      <c r="I130">
        <v>1407869851</v>
      </c>
      <c r="J130">
        <v>1404845851</v>
      </c>
      <c r="K130" t="b">
        <v>0</v>
      </c>
      <c r="L130">
        <v>9</v>
      </c>
      <c r="M130" t="b">
        <v>0</v>
      </c>
      <c r="N130" t="s">
        <v>8292</v>
      </c>
      <c r="O130" s="15">
        <v>1</v>
      </c>
      <c r="P130">
        <v>28.89</v>
      </c>
      <c r="Q130" s="17" t="s">
        <v>8317</v>
      </c>
      <c r="R130" t="s">
        <v>8346</v>
      </c>
      <c r="S130" s="11">
        <v>41828.789942129632</v>
      </c>
      <c r="T130" s="11">
        <v>41863.789942129632</v>
      </c>
    </row>
    <row r="131" spans="1:20" ht="300" x14ac:dyDescent="0.25">
      <c r="A131">
        <v>1919</v>
      </c>
      <c r="B131" s="9" t="s">
        <v>1920</v>
      </c>
      <c r="C131" s="3" t="s">
        <v>6029</v>
      </c>
      <c r="D131" s="5">
        <v>500</v>
      </c>
      <c r="E131" s="7">
        <v>237</v>
      </c>
      <c r="F131" t="s">
        <v>8220</v>
      </c>
      <c r="G131" t="s">
        <v>8223</v>
      </c>
      <c r="H131" t="s">
        <v>8245</v>
      </c>
      <c r="I131">
        <v>1432069249</v>
      </c>
      <c r="J131">
        <v>1429477249</v>
      </c>
      <c r="K131" t="b">
        <v>0</v>
      </c>
      <c r="L131">
        <v>8</v>
      </c>
      <c r="M131" t="b">
        <v>0</v>
      </c>
      <c r="N131" t="s">
        <v>8292</v>
      </c>
      <c r="O131" s="15">
        <v>47</v>
      </c>
      <c r="P131">
        <v>29.63</v>
      </c>
      <c r="Q131" s="17" t="s">
        <v>8317</v>
      </c>
      <c r="R131" t="s">
        <v>8346</v>
      </c>
      <c r="S131" s="11">
        <v>42113.875567129624</v>
      </c>
      <c r="T131" s="11">
        <v>42143.875567129624</v>
      </c>
    </row>
    <row r="132" spans="1:20" ht="135" x14ac:dyDescent="0.25">
      <c r="A132">
        <v>2641</v>
      </c>
      <c r="B132" s="9" t="s">
        <v>2641</v>
      </c>
      <c r="C132" s="3" t="s">
        <v>6751</v>
      </c>
      <c r="D132" s="5">
        <v>1500</v>
      </c>
      <c r="E132" s="7">
        <v>15</v>
      </c>
      <c r="F132" t="s">
        <v>8220</v>
      </c>
      <c r="G132" t="s">
        <v>8223</v>
      </c>
      <c r="H132" t="s">
        <v>8245</v>
      </c>
      <c r="I132">
        <v>1410811740</v>
      </c>
      <c r="J132">
        <v>1409341863</v>
      </c>
      <c r="K132" t="b">
        <v>0</v>
      </c>
      <c r="L132">
        <v>1</v>
      </c>
      <c r="M132" t="b">
        <v>0</v>
      </c>
      <c r="N132" t="s">
        <v>8299</v>
      </c>
      <c r="O132" s="15">
        <v>1</v>
      </c>
      <c r="P132">
        <v>15</v>
      </c>
      <c r="Q132" s="17" t="s">
        <v>8317</v>
      </c>
      <c r="R132" t="s">
        <v>8353</v>
      </c>
      <c r="S132" s="11">
        <v>41880.827118055553</v>
      </c>
      <c r="T132" s="11">
        <v>41897.839583333334</v>
      </c>
    </row>
    <row r="133" spans="1:20" ht="255" x14ac:dyDescent="0.25">
      <c r="A133">
        <v>2671</v>
      </c>
      <c r="B133" s="9" t="s">
        <v>2671</v>
      </c>
      <c r="C133" s="3" t="s">
        <v>6781</v>
      </c>
      <c r="D133" s="5">
        <v>25000</v>
      </c>
      <c r="E133" s="7">
        <v>2836</v>
      </c>
      <c r="F133" t="s">
        <v>8220</v>
      </c>
      <c r="G133" t="s">
        <v>8223</v>
      </c>
      <c r="H133" t="s">
        <v>8245</v>
      </c>
      <c r="I133">
        <v>1419017880</v>
      </c>
      <c r="J133">
        <v>1416419916</v>
      </c>
      <c r="K133" t="b">
        <v>1</v>
      </c>
      <c r="L133">
        <v>84</v>
      </c>
      <c r="M133" t="b">
        <v>0</v>
      </c>
      <c r="N133" t="s">
        <v>8300</v>
      </c>
      <c r="O133" s="15">
        <v>11</v>
      </c>
      <c r="P133">
        <v>33.76</v>
      </c>
      <c r="Q133" s="17" t="s">
        <v>8317</v>
      </c>
      <c r="R133" t="s">
        <v>8354</v>
      </c>
      <c r="S133" s="11">
        <v>41962.749027777783</v>
      </c>
      <c r="T133" s="11">
        <v>41992.818055555559</v>
      </c>
    </row>
    <row r="134" spans="1:20" ht="270" x14ac:dyDescent="0.25">
      <c r="A134">
        <v>2672</v>
      </c>
      <c r="B134" s="9" t="s">
        <v>2672</v>
      </c>
      <c r="C134" s="3" t="s">
        <v>6782</v>
      </c>
      <c r="D134" s="5">
        <v>10000</v>
      </c>
      <c r="E134" s="7">
        <v>3319</v>
      </c>
      <c r="F134" t="s">
        <v>8220</v>
      </c>
      <c r="G134" t="s">
        <v>8223</v>
      </c>
      <c r="H134" t="s">
        <v>8245</v>
      </c>
      <c r="I134">
        <v>1451282400</v>
      </c>
      <c r="J134">
        <v>1449436390</v>
      </c>
      <c r="K134" t="b">
        <v>1</v>
      </c>
      <c r="L134">
        <v>47</v>
      </c>
      <c r="M134" t="b">
        <v>0</v>
      </c>
      <c r="N134" t="s">
        <v>8300</v>
      </c>
      <c r="O134" s="15">
        <v>33</v>
      </c>
      <c r="P134">
        <v>70.62</v>
      </c>
      <c r="Q134" s="17" t="s">
        <v>8317</v>
      </c>
      <c r="R134" t="s">
        <v>8354</v>
      </c>
      <c r="S134" s="11">
        <v>42344.884143518517</v>
      </c>
      <c r="T134" s="11">
        <v>42366.25</v>
      </c>
    </row>
    <row r="135" spans="1:20" ht="300" x14ac:dyDescent="0.25">
      <c r="A135">
        <v>2673</v>
      </c>
      <c r="B135" s="9" t="s">
        <v>2673</v>
      </c>
      <c r="C135" s="3" t="s">
        <v>6783</v>
      </c>
      <c r="D135" s="5">
        <v>40000</v>
      </c>
      <c r="E135" s="7">
        <v>11032</v>
      </c>
      <c r="F135" t="s">
        <v>8220</v>
      </c>
      <c r="G135" t="s">
        <v>8223</v>
      </c>
      <c r="H135" t="s">
        <v>8245</v>
      </c>
      <c r="I135">
        <v>1414622700</v>
      </c>
      <c r="J135">
        <v>1412081999</v>
      </c>
      <c r="K135" t="b">
        <v>1</v>
      </c>
      <c r="L135">
        <v>66</v>
      </c>
      <c r="M135" t="b">
        <v>0</v>
      </c>
      <c r="N135" t="s">
        <v>8300</v>
      </c>
      <c r="O135" s="15">
        <v>28</v>
      </c>
      <c r="P135">
        <v>167.15</v>
      </c>
      <c r="Q135" s="17" t="s">
        <v>8317</v>
      </c>
      <c r="R135" t="s">
        <v>8354</v>
      </c>
      <c r="S135" s="11">
        <v>41912.541655092595</v>
      </c>
      <c r="T135" s="11">
        <v>41941.947916666664</v>
      </c>
    </row>
    <row r="136" spans="1:20" ht="270" x14ac:dyDescent="0.25">
      <c r="A136">
        <v>2674</v>
      </c>
      <c r="B136" s="9" t="s">
        <v>2674</v>
      </c>
      <c r="C136" s="3" t="s">
        <v>6784</v>
      </c>
      <c r="D136" s="5">
        <v>35000</v>
      </c>
      <c r="E136" s="7">
        <v>21994</v>
      </c>
      <c r="F136" t="s">
        <v>8220</v>
      </c>
      <c r="G136" t="s">
        <v>8223</v>
      </c>
      <c r="H136" t="s">
        <v>8245</v>
      </c>
      <c r="I136">
        <v>1467694740</v>
      </c>
      <c r="J136">
        <v>1465398670</v>
      </c>
      <c r="K136" t="b">
        <v>1</v>
      </c>
      <c r="L136">
        <v>171</v>
      </c>
      <c r="M136" t="b">
        <v>0</v>
      </c>
      <c r="N136" t="s">
        <v>8300</v>
      </c>
      <c r="O136" s="15">
        <v>63</v>
      </c>
      <c r="P136">
        <v>128.62</v>
      </c>
      <c r="Q136" s="17" t="s">
        <v>8317</v>
      </c>
      <c r="R136" t="s">
        <v>8354</v>
      </c>
      <c r="S136" s="11">
        <v>42529.632754629631</v>
      </c>
      <c r="T136" s="11">
        <v>42556.207638888889</v>
      </c>
    </row>
    <row r="137" spans="1:20" ht="315" x14ac:dyDescent="0.25">
      <c r="A137">
        <v>2675</v>
      </c>
      <c r="B137" s="9" t="s">
        <v>2675</v>
      </c>
      <c r="C137" s="3" t="s">
        <v>6785</v>
      </c>
      <c r="D137" s="5">
        <v>25000</v>
      </c>
      <c r="E137" s="7">
        <v>1897</v>
      </c>
      <c r="F137" t="s">
        <v>8220</v>
      </c>
      <c r="G137" t="s">
        <v>8223</v>
      </c>
      <c r="H137" t="s">
        <v>8245</v>
      </c>
      <c r="I137">
        <v>1415655289</v>
      </c>
      <c r="J137">
        <v>1413059689</v>
      </c>
      <c r="K137" t="b">
        <v>1</v>
      </c>
      <c r="L137">
        <v>29</v>
      </c>
      <c r="M137" t="b">
        <v>0</v>
      </c>
      <c r="N137" t="s">
        <v>8300</v>
      </c>
      <c r="O137" s="15">
        <v>8</v>
      </c>
      <c r="P137">
        <v>65.41</v>
      </c>
      <c r="Q137" s="17" t="s">
        <v>8317</v>
      </c>
      <c r="R137" t="s">
        <v>8354</v>
      </c>
      <c r="S137" s="11">
        <v>41923.857511574075</v>
      </c>
      <c r="T137" s="11">
        <v>41953.899178240739</v>
      </c>
    </row>
    <row r="138" spans="1:20" ht="270" x14ac:dyDescent="0.25">
      <c r="A138">
        <v>2677</v>
      </c>
      <c r="B138" s="9" t="s">
        <v>2677</v>
      </c>
      <c r="C138" s="3" t="s">
        <v>6787</v>
      </c>
      <c r="D138" s="5">
        <v>19500</v>
      </c>
      <c r="E138" s="7">
        <v>3415</v>
      </c>
      <c r="F138" t="s">
        <v>8220</v>
      </c>
      <c r="G138" t="s">
        <v>8223</v>
      </c>
      <c r="H138" t="s">
        <v>8245</v>
      </c>
      <c r="I138">
        <v>1404348143</v>
      </c>
      <c r="J138">
        <v>1401756143</v>
      </c>
      <c r="K138" t="b">
        <v>0</v>
      </c>
      <c r="L138">
        <v>27</v>
      </c>
      <c r="M138" t="b">
        <v>0</v>
      </c>
      <c r="N138" t="s">
        <v>8300</v>
      </c>
      <c r="O138" s="15">
        <v>18</v>
      </c>
      <c r="P138">
        <v>126.48</v>
      </c>
      <c r="Q138" s="17" t="s">
        <v>8317</v>
      </c>
      <c r="R138" t="s">
        <v>8354</v>
      </c>
      <c r="S138" s="11">
        <v>41793.029432870368</v>
      </c>
      <c r="T138" s="11">
        <v>41823.029432870368</v>
      </c>
    </row>
    <row r="139" spans="1:20" ht="315" x14ac:dyDescent="0.25">
      <c r="A139">
        <v>2679</v>
      </c>
      <c r="B139" s="9" t="s">
        <v>2679</v>
      </c>
      <c r="C139" s="3" t="s">
        <v>6789</v>
      </c>
      <c r="D139" s="5">
        <v>40000</v>
      </c>
      <c r="E139" s="7">
        <v>132</v>
      </c>
      <c r="F139" t="s">
        <v>8220</v>
      </c>
      <c r="G139" t="s">
        <v>8223</v>
      </c>
      <c r="H139" t="s">
        <v>8245</v>
      </c>
      <c r="I139">
        <v>1425081694</v>
      </c>
      <c r="J139">
        <v>1422489694</v>
      </c>
      <c r="K139" t="b">
        <v>0</v>
      </c>
      <c r="L139">
        <v>3</v>
      </c>
      <c r="M139" t="b">
        <v>0</v>
      </c>
      <c r="N139" t="s">
        <v>8300</v>
      </c>
      <c r="O139" s="15">
        <v>0</v>
      </c>
      <c r="P139">
        <v>44</v>
      </c>
      <c r="Q139" s="17" t="s">
        <v>8317</v>
      </c>
      <c r="R139" t="s">
        <v>8354</v>
      </c>
      <c r="S139" s="11">
        <v>42033.001087962963</v>
      </c>
      <c r="T139" s="11">
        <v>42063.001087962963</v>
      </c>
    </row>
  </sheetData>
  <conditionalFormatting sqref="F1:F139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139 O1:P1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344ED-76E8-4635-904E-92F0DE2250E8}">
  <sheetPr codeName="Sheet12"/>
  <dimension ref="A1:T262"/>
  <sheetViews>
    <sheetView workbookViewId="0">
      <selection sqref="A1:T262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285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5">
        <v>137</v>
      </c>
      <c r="P2">
        <v>63.92</v>
      </c>
      <c r="Q2" s="17" t="s">
        <v>8308</v>
      </c>
      <c r="R2" t="s">
        <v>8309</v>
      </c>
      <c r="S2" s="11">
        <v>42177.007071759261</v>
      </c>
      <c r="T2" s="11">
        <v>42208.125</v>
      </c>
    </row>
    <row r="3" spans="1:20" ht="135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5">
        <v>143</v>
      </c>
      <c r="P3">
        <v>185.48</v>
      </c>
      <c r="Q3" s="17" t="s">
        <v>8308</v>
      </c>
      <c r="R3" t="s">
        <v>8309</v>
      </c>
      <c r="S3" s="11">
        <v>42766.600497685184</v>
      </c>
      <c r="T3" s="11">
        <v>42796.600497685184</v>
      </c>
    </row>
    <row r="4" spans="1:20" ht="165" x14ac:dyDescent="0.25">
      <c r="A4">
        <v>3</v>
      </c>
      <c r="B4" s="9" t="s">
        <v>5</v>
      </c>
      <c r="C4" s="3" t="s">
        <v>4114</v>
      </c>
      <c r="D4" s="5">
        <v>10000</v>
      </c>
      <c r="E4" s="7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8263</v>
      </c>
      <c r="O4" s="15">
        <v>104</v>
      </c>
      <c r="P4">
        <v>69.27</v>
      </c>
      <c r="Q4" s="17" t="s">
        <v>8308</v>
      </c>
      <c r="R4" t="s">
        <v>8309</v>
      </c>
      <c r="S4" s="11">
        <v>41828.515127314815</v>
      </c>
      <c r="T4" s="11">
        <v>41858.515127314815</v>
      </c>
    </row>
    <row r="5" spans="1:20" ht="285" x14ac:dyDescent="0.25">
      <c r="A5">
        <v>4</v>
      </c>
      <c r="B5" s="9" t="s">
        <v>6</v>
      </c>
      <c r="C5" s="3" t="s">
        <v>4115</v>
      </c>
      <c r="D5" s="5">
        <v>44000</v>
      </c>
      <c r="E5" s="7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8263</v>
      </c>
      <c r="O5" s="15">
        <v>123</v>
      </c>
      <c r="P5">
        <v>190.55</v>
      </c>
      <c r="Q5" s="17" t="s">
        <v>8308</v>
      </c>
      <c r="R5" t="s">
        <v>8309</v>
      </c>
      <c r="S5" s="11">
        <v>42327.834247685183</v>
      </c>
      <c r="T5" s="11">
        <v>42357.834247685183</v>
      </c>
    </row>
    <row r="6" spans="1:20" ht="255" x14ac:dyDescent="0.25">
      <c r="A6">
        <v>5</v>
      </c>
      <c r="B6" s="9" t="s">
        <v>7</v>
      </c>
      <c r="C6" s="3" t="s">
        <v>4116</v>
      </c>
      <c r="D6" s="5">
        <v>3999</v>
      </c>
      <c r="E6" s="7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8263</v>
      </c>
      <c r="O6" s="15">
        <v>110</v>
      </c>
      <c r="P6">
        <v>93.4</v>
      </c>
      <c r="Q6" s="17" t="s">
        <v>8308</v>
      </c>
      <c r="R6" t="s">
        <v>8309</v>
      </c>
      <c r="S6" s="11">
        <v>42563.932951388888</v>
      </c>
      <c r="T6" s="11">
        <v>42580.232638888891</v>
      </c>
    </row>
    <row r="7" spans="1:20" ht="285" x14ac:dyDescent="0.25">
      <c r="A7">
        <v>6</v>
      </c>
      <c r="B7" s="9" t="s">
        <v>8</v>
      </c>
      <c r="C7" s="3" t="s">
        <v>4117</v>
      </c>
      <c r="D7" s="5">
        <v>8000</v>
      </c>
      <c r="E7" s="7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8263</v>
      </c>
      <c r="O7" s="15">
        <v>106</v>
      </c>
      <c r="P7">
        <v>146.88</v>
      </c>
      <c r="Q7" s="17" t="s">
        <v>8308</v>
      </c>
      <c r="R7" t="s">
        <v>8309</v>
      </c>
      <c r="S7" s="11">
        <v>41794.072337962964</v>
      </c>
      <c r="T7" s="11">
        <v>41804.072337962964</v>
      </c>
    </row>
    <row r="8" spans="1:20" ht="300" x14ac:dyDescent="0.25">
      <c r="A8">
        <v>7</v>
      </c>
      <c r="B8" s="9" t="s">
        <v>9</v>
      </c>
      <c r="C8" s="3" t="s">
        <v>4118</v>
      </c>
      <c r="D8" s="5">
        <v>9000</v>
      </c>
      <c r="E8" s="7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8263</v>
      </c>
      <c r="O8" s="15">
        <v>101</v>
      </c>
      <c r="P8">
        <v>159.82</v>
      </c>
      <c r="Q8" s="17" t="s">
        <v>8308</v>
      </c>
      <c r="R8" t="s">
        <v>8309</v>
      </c>
      <c r="S8" s="11">
        <v>42516.047071759262</v>
      </c>
      <c r="T8" s="11">
        <v>42556.047071759262</v>
      </c>
    </row>
    <row r="9" spans="1:20" ht="90" x14ac:dyDescent="0.25">
      <c r="A9">
        <v>8</v>
      </c>
      <c r="B9" s="9" t="s">
        <v>10</v>
      </c>
      <c r="C9" s="3" t="s">
        <v>4119</v>
      </c>
      <c r="D9" s="5">
        <v>3500</v>
      </c>
      <c r="E9" s="7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8263</v>
      </c>
      <c r="O9" s="15">
        <v>100</v>
      </c>
      <c r="P9">
        <v>291.79000000000002</v>
      </c>
      <c r="Q9" s="17" t="s">
        <v>8308</v>
      </c>
      <c r="R9" t="s">
        <v>8309</v>
      </c>
      <c r="S9" s="11">
        <v>42468.94458333333</v>
      </c>
      <c r="T9" s="11">
        <v>42475.875</v>
      </c>
    </row>
    <row r="10" spans="1:20" ht="270" x14ac:dyDescent="0.25">
      <c r="A10">
        <v>9</v>
      </c>
      <c r="B10" s="9" t="s">
        <v>11</v>
      </c>
      <c r="C10" s="3" t="s">
        <v>4120</v>
      </c>
      <c r="D10" s="5">
        <v>500</v>
      </c>
      <c r="E10" s="7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8263</v>
      </c>
      <c r="O10" s="15">
        <v>126</v>
      </c>
      <c r="P10">
        <v>31.5</v>
      </c>
      <c r="Q10" s="17" t="s">
        <v>8308</v>
      </c>
      <c r="R10" t="s">
        <v>8309</v>
      </c>
      <c r="S10" s="11">
        <v>42447.103518518517</v>
      </c>
      <c r="T10" s="11">
        <v>42477.103518518517</v>
      </c>
    </row>
    <row r="11" spans="1:20" ht="255" x14ac:dyDescent="0.25">
      <c r="A11">
        <v>10</v>
      </c>
      <c r="B11" s="9" t="s">
        <v>12</v>
      </c>
      <c r="C11" s="3" t="s">
        <v>4121</v>
      </c>
      <c r="D11" s="5">
        <v>3000</v>
      </c>
      <c r="E11" s="7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8263</v>
      </c>
      <c r="O11" s="15">
        <v>101</v>
      </c>
      <c r="P11">
        <v>158.68</v>
      </c>
      <c r="Q11" s="17" t="s">
        <v>8308</v>
      </c>
      <c r="R11" t="s">
        <v>8309</v>
      </c>
      <c r="S11" s="11">
        <v>41780.068043981482</v>
      </c>
      <c r="T11" s="11">
        <v>41815.068043981482</v>
      </c>
    </row>
    <row r="12" spans="1:20" ht="300" x14ac:dyDescent="0.25">
      <c r="A12">
        <v>11</v>
      </c>
      <c r="B12" s="9" t="s">
        <v>13</v>
      </c>
      <c r="C12" s="3" t="s">
        <v>4122</v>
      </c>
      <c r="D12" s="5">
        <v>5000</v>
      </c>
      <c r="E12" s="7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8263</v>
      </c>
      <c r="O12" s="15">
        <v>121</v>
      </c>
      <c r="P12">
        <v>80.33</v>
      </c>
      <c r="Q12" s="17" t="s">
        <v>8308</v>
      </c>
      <c r="R12" t="s">
        <v>8309</v>
      </c>
      <c r="S12" s="11">
        <v>42572.778495370367</v>
      </c>
      <c r="T12" s="11">
        <v>42604.125</v>
      </c>
    </row>
    <row r="13" spans="1:20" ht="285" x14ac:dyDescent="0.25">
      <c r="A13">
        <v>12</v>
      </c>
      <c r="B13" s="9" t="s">
        <v>14</v>
      </c>
      <c r="C13" s="3" t="s">
        <v>4123</v>
      </c>
      <c r="D13" s="5">
        <v>30000</v>
      </c>
      <c r="E13" s="7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8263</v>
      </c>
      <c r="O13" s="15">
        <v>165</v>
      </c>
      <c r="P13">
        <v>59.96</v>
      </c>
      <c r="Q13" s="17" t="s">
        <v>8308</v>
      </c>
      <c r="R13" t="s">
        <v>8309</v>
      </c>
      <c r="S13" s="11">
        <v>41791.713252314818</v>
      </c>
      <c r="T13" s="11">
        <v>41836.125</v>
      </c>
    </row>
    <row r="14" spans="1:20" ht="210" x14ac:dyDescent="0.25">
      <c r="A14">
        <v>13</v>
      </c>
      <c r="B14" s="9" t="s">
        <v>15</v>
      </c>
      <c r="C14" s="3" t="s">
        <v>4124</v>
      </c>
      <c r="D14" s="5">
        <v>3500</v>
      </c>
      <c r="E14" s="7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8263</v>
      </c>
      <c r="O14" s="15">
        <v>160</v>
      </c>
      <c r="P14">
        <v>109.78</v>
      </c>
      <c r="Q14" s="17" t="s">
        <v>8308</v>
      </c>
      <c r="R14" t="s">
        <v>8309</v>
      </c>
      <c r="S14" s="11">
        <v>42508.677187499998</v>
      </c>
      <c r="T14" s="11">
        <v>42544.852083333331</v>
      </c>
    </row>
    <row r="15" spans="1:20" ht="285" x14ac:dyDescent="0.25">
      <c r="A15">
        <v>16</v>
      </c>
      <c r="B15" s="9" t="s">
        <v>18</v>
      </c>
      <c r="C15" s="3" t="s">
        <v>4127</v>
      </c>
      <c r="D15" s="5">
        <v>12000</v>
      </c>
      <c r="E15" s="7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 t="b">
        <v>0</v>
      </c>
      <c r="L15">
        <v>70</v>
      </c>
      <c r="M15" t="b">
        <v>1</v>
      </c>
      <c r="N15" t="s">
        <v>8263</v>
      </c>
      <c r="O15" s="15">
        <v>100</v>
      </c>
      <c r="P15">
        <v>171.84</v>
      </c>
      <c r="Q15" s="17" t="s">
        <v>8308</v>
      </c>
      <c r="R15" t="s">
        <v>8309</v>
      </c>
      <c r="S15" s="11">
        <v>41760.796423611115</v>
      </c>
      <c r="T15" s="11">
        <v>41806.229166666664</v>
      </c>
    </row>
    <row r="16" spans="1:20" ht="255" x14ac:dyDescent="0.25">
      <c r="A16">
        <v>18</v>
      </c>
      <c r="B16" s="9" t="s">
        <v>20</v>
      </c>
      <c r="C16" s="3" t="s">
        <v>4129</v>
      </c>
      <c r="D16" s="5">
        <v>30000</v>
      </c>
      <c r="E16" s="7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 t="b">
        <v>0</v>
      </c>
      <c r="L16">
        <v>342</v>
      </c>
      <c r="M16" t="b">
        <v>1</v>
      </c>
      <c r="N16" t="s">
        <v>8263</v>
      </c>
      <c r="O16" s="15">
        <v>106</v>
      </c>
      <c r="P16">
        <v>93.26</v>
      </c>
      <c r="Q16" s="17" t="s">
        <v>8308</v>
      </c>
      <c r="R16" t="s">
        <v>8309</v>
      </c>
      <c r="S16" s="11">
        <v>41869.542314814818</v>
      </c>
      <c r="T16" s="11">
        <v>41899.542314814818</v>
      </c>
    </row>
    <row r="17" spans="1:20" ht="270" x14ac:dyDescent="0.25">
      <c r="A17">
        <v>19</v>
      </c>
      <c r="B17" s="9" t="s">
        <v>21</v>
      </c>
      <c r="C17" s="3" t="s">
        <v>4130</v>
      </c>
      <c r="D17" s="5">
        <v>850</v>
      </c>
      <c r="E17" s="7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 t="b">
        <v>0</v>
      </c>
      <c r="L17">
        <v>22</v>
      </c>
      <c r="M17" t="b">
        <v>1</v>
      </c>
      <c r="N17" t="s">
        <v>8263</v>
      </c>
      <c r="O17" s="15">
        <v>145</v>
      </c>
      <c r="P17">
        <v>56.14</v>
      </c>
      <c r="Q17" s="17" t="s">
        <v>8308</v>
      </c>
      <c r="R17" t="s">
        <v>8309</v>
      </c>
      <c r="S17" s="11">
        <v>42175.816365740742</v>
      </c>
      <c r="T17" s="11">
        <v>42205.816365740742</v>
      </c>
    </row>
    <row r="18" spans="1:20" ht="240" x14ac:dyDescent="0.25">
      <c r="A18">
        <v>20</v>
      </c>
      <c r="B18" s="9" t="s">
        <v>22</v>
      </c>
      <c r="C18" s="3" t="s">
        <v>4131</v>
      </c>
      <c r="D18" s="5">
        <v>2000</v>
      </c>
      <c r="E18" s="7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 t="b">
        <v>0</v>
      </c>
      <c r="L18">
        <v>25</v>
      </c>
      <c r="M18" t="b">
        <v>1</v>
      </c>
      <c r="N18" t="s">
        <v>8263</v>
      </c>
      <c r="O18" s="15">
        <v>100</v>
      </c>
      <c r="P18">
        <v>80.16</v>
      </c>
      <c r="Q18" s="17" t="s">
        <v>8308</v>
      </c>
      <c r="R18" t="s">
        <v>8309</v>
      </c>
      <c r="S18" s="11">
        <v>42200.758240740746</v>
      </c>
      <c r="T18" s="11">
        <v>42260.758240740746</v>
      </c>
    </row>
    <row r="19" spans="1:20" ht="255" x14ac:dyDescent="0.25">
      <c r="A19">
        <v>21</v>
      </c>
      <c r="B19" s="9" t="s">
        <v>23</v>
      </c>
      <c r="C19" s="3" t="s">
        <v>4132</v>
      </c>
      <c r="D19" s="5">
        <v>18500</v>
      </c>
      <c r="E19" s="7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 t="b">
        <v>0</v>
      </c>
      <c r="L19">
        <v>101</v>
      </c>
      <c r="M19" t="b">
        <v>1</v>
      </c>
      <c r="N19" t="s">
        <v>8263</v>
      </c>
      <c r="O19" s="15">
        <v>109</v>
      </c>
      <c r="P19">
        <v>199.9</v>
      </c>
      <c r="Q19" s="17" t="s">
        <v>8308</v>
      </c>
      <c r="R19" t="s">
        <v>8309</v>
      </c>
      <c r="S19" s="11">
        <v>41878.627187500002</v>
      </c>
      <c r="T19" s="11">
        <v>41908.627187500002</v>
      </c>
    </row>
    <row r="20" spans="1:20" ht="180" x14ac:dyDescent="0.25">
      <c r="A20">
        <v>22</v>
      </c>
      <c r="B20" s="9" t="s">
        <v>24</v>
      </c>
      <c r="C20" s="3" t="s">
        <v>4133</v>
      </c>
      <c r="D20" s="5">
        <v>350</v>
      </c>
      <c r="E20" s="7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 t="b">
        <v>0</v>
      </c>
      <c r="L20">
        <v>8</v>
      </c>
      <c r="M20" t="b">
        <v>1</v>
      </c>
      <c r="N20" t="s">
        <v>8263</v>
      </c>
      <c r="O20" s="15">
        <v>117</v>
      </c>
      <c r="P20">
        <v>51.25</v>
      </c>
      <c r="Q20" s="17" t="s">
        <v>8308</v>
      </c>
      <c r="R20" t="s">
        <v>8309</v>
      </c>
      <c r="S20" s="11">
        <v>41989.91134259259</v>
      </c>
      <c r="T20" s="11">
        <v>42005.332638888889</v>
      </c>
    </row>
    <row r="21" spans="1:20" ht="240" x14ac:dyDescent="0.25">
      <c r="A21">
        <v>23</v>
      </c>
      <c r="B21" s="9" t="s">
        <v>25</v>
      </c>
      <c r="C21" s="3" t="s">
        <v>4134</v>
      </c>
      <c r="D21" s="5">
        <v>2000</v>
      </c>
      <c r="E21" s="7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 t="b">
        <v>0</v>
      </c>
      <c r="L21">
        <v>23</v>
      </c>
      <c r="M21" t="b">
        <v>1</v>
      </c>
      <c r="N21" t="s">
        <v>8263</v>
      </c>
      <c r="O21" s="15">
        <v>119</v>
      </c>
      <c r="P21">
        <v>103.04</v>
      </c>
      <c r="Q21" s="17" t="s">
        <v>8308</v>
      </c>
      <c r="R21" t="s">
        <v>8309</v>
      </c>
      <c r="S21" s="11">
        <v>42097.778946759259</v>
      </c>
      <c r="T21" s="11">
        <v>42124.638888888891</v>
      </c>
    </row>
    <row r="22" spans="1:20" ht="165" x14ac:dyDescent="0.25">
      <c r="A22">
        <v>24</v>
      </c>
      <c r="B22" s="9" t="s">
        <v>26</v>
      </c>
      <c r="C22" s="3" t="s">
        <v>4135</v>
      </c>
      <c r="D22" s="5">
        <v>35000</v>
      </c>
      <c r="E22" s="7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 t="b">
        <v>0</v>
      </c>
      <c r="L22">
        <v>574</v>
      </c>
      <c r="M22" t="b">
        <v>1</v>
      </c>
      <c r="N22" t="s">
        <v>8263</v>
      </c>
      <c r="O22" s="15">
        <v>109</v>
      </c>
      <c r="P22">
        <v>66.349999999999994</v>
      </c>
      <c r="Q22" s="17" t="s">
        <v>8308</v>
      </c>
      <c r="R22" t="s">
        <v>8309</v>
      </c>
      <c r="S22" s="11">
        <v>42229.820173611108</v>
      </c>
      <c r="T22" s="11">
        <v>42262.818750000006</v>
      </c>
    </row>
    <row r="23" spans="1:20" ht="255" x14ac:dyDescent="0.25">
      <c r="A23">
        <v>25</v>
      </c>
      <c r="B23" s="9" t="s">
        <v>27</v>
      </c>
      <c r="C23" s="3" t="s">
        <v>4136</v>
      </c>
      <c r="D23" s="5">
        <v>600</v>
      </c>
      <c r="E23" s="7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 t="b">
        <v>0</v>
      </c>
      <c r="L23">
        <v>14</v>
      </c>
      <c r="M23" t="b">
        <v>1</v>
      </c>
      <c r="N23" t="s">
        <v>8263</v>
      </c>
      <c r="O23" s="15">
        <v>133</v>
      </c>
      <c r="P23">
        <v>57.14</v>
      </c>
      <c r="Q23" s="17" t="s">
        <v>8308</v>
      </c>
      <c r="R23" t="s">
        <v>8309</v>
      </c>
      <c r="S23" s="11">
        <v>42318.025011574078</v>
      </c>
      <c r="T23" s="11">
        <v>42378.025011574078</v>
      </c>
    </row>
    <row r="24" spans="1:20" ht="195" x14ac:dyDescent="0.25">
      <c r="A24">
        <v>26</v>
      </c>
      <c r="B24" s="9" t="s">
        <v>28</v>
      </c>
      <c r="C24" s="3" t="s">
        <v>4137</v>
      </c>
      <c r="D24" s="5">
        <v>1250</v>
      </c>
      <c r="E24" s="7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 t="b">
        <v>0</v>
      </c>
      <c r="L24">
        <v>19</v>
      </c>
      <c r="M24" t="b">
        <v>1</v>
      </c>
      <c r="N24" t="s">
        <v>8263</v>
      </c>
      <c r="O24" s="15">
        <v>155</v>
      </c>
      <c r="P24">
        <v>102.11</v>
      </c>
      <c r="Q24" s="17" t="s">
        <v>8308</v>
      </c>
      <c r="R24" t="s">
        <v>8309</v>
      </c>
      <c r="S24" s="11">
        <v>41828.515555555554</v>
      </c>
      <c r="T24" s="11">
        <v>41868.515555555554</v>
      </c>
    </row>
    <row r="25" spans="1:20" ht="135" x14ac:dyDescent="0.25">
      <c r="A25">
        <v>28</v>
      </c>
      <c r="B25" s="9" t="s">
        <v>30</v>
      </c>
      <c r="C25" s="3" t="s">
        <v>4139</v>
      </c>
      <c r="D25" s="5">
        <v>12000</v>
      </c>
      <c r="E25" s="7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 t="b">
        <v>0</v>
      </c>
      <c r="L25">
        <v>71</v>
      </c>
      <c r="M25" t="b">
        <v>1</v>
      </c>
      <c r="N25" t="s">
        <v>8263</v>
      </c>
      <c r="O25" s="15">
        <v>100</v>
      </c>
      <c r="P25">
        <v>169.61</v>
      </c>
      <c r="Q25" s="17" t="s">
        <v>8308</v>
      </c>
      <c r="R25" t="s">
        <v>8309</v>
      </c>
      <c r="S25" s="11">
        <v>42324.96393518518</v>
      </c>
      <c r="T25" s="11">
        <v>42354.96393518518</v>
      </c>
    </row>
    <row r="26" spans="1:20" ht="285" x14ac:dyDescent="0.25">
      <c r="A26">
        <v>30</v>
      </c>
      <c r="B26" s="9" t="s">
        <v>32</v>
      </c>
      <c r="C26" s="3" t="s">
        <v>4141</v>
      </c>
      <c r="D26" s="5">
        <v>4000</v>
      </c>
      <c r="E26" s="7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 t="b">
        <v>0</v>
      </c>
      <c r="L26">
        <v>53</v>
      </c>
      <c r="M26" t="b">
        <v>1</v>
      </c>
      <c r="N26" t="s">
        <v>8263</v>
      </c>
      <c r="O26" s="15">
        <v>101</v>
      </c>
      <c r="P26">
        <v>76.45</v>
      </c>
      <c r="Q26" s="17" t="s">
        <v>8308</v>
      </c>
      <c r="R26" t="s">
        <v>8309</v>
      </c>
      <c r="S26" s="11">
        <v>41842.292997685188</v>
      </c>
      <c r="T26" s="11">
        <v>41872.292997685188</v>
      </c>
    </row>
    <row r="27" spans="1:20" ht="255" x14ac:dyDescent="0.25">
      <c r="A27">
        <v>31</v>
      </c>
      <c r="B27" s="9" t="s">
        <v>33</v>
      </c>
      <c r="C27" s="3" t="s">
        <v>4142</v>
      </c>
      <c r="D27" s="5">
        <v>13</v>
      </c>
      <c r="E27" s="7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 t="b">
        <v>0</v>
      </c>
      <c r="L27">
        <v>1</v>
      </c>
      <c r="M27" t="b">
        <v>1</v>
      </c>
      <c r="N27" t="s">
        <v>8263</v>
      </c>
      <c r="O27" s="15">
        <v>100</v>
      </c>
      <c r="P27">
        <v>13</v>
      </c>
      <c r="Q27" s="17" t="s">
        <v>8308</v>
      </c>
      <c r="R27" t="s">
        <v>8309</v>
      </c>
      <c r="S27" s="11">
        <v>42376.79206018518</v>
      </c>
      <c r="T27" s="11">
        <v>42394.79206018518</v>
      </c>
    </row>
    <row r="28" spans="1:20" ht="315" x14ac:dyDescent="0.25">
      <c r="A28">
        <v>32</v>
      </c>
      <c r="B28" s="9" t="s">
        <v>34</v>
      </c>
      <c r="C28" s="3" t="s">
        <v>4143</v>
      </c>
      <c r="D28" s="5">
        <v>28450</v>
      </c>
      <c r="E28" s="7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 t="b">
        <v>0</v>
      </c>
      <c r="L28">
        <v>89</v>
      </c>
      <c r="M28" t="b">
        <v>1</v>
      </c>
      <c r="N28" t="s">
        <v>8263</v>
      </c>
      <c r="O28" s="15">
        <v>100</v>
      </c>
      <c r="P28">
        <v>320.45</v>
      </c>
      <c r="Q28" s="17" t="s">
        <v>8308</v>
      </c>
      <c r="R28" t="s">
        <v>8309</v>
      </c>
      <c r="S28" s="11">
        <v>42461.627511574072</v>
      </c>
      <c r="T28" s="11">
        <v>42503.165972222225</v>
      </c>
    </row>
    <row r="29" spans="1:20" ht="285" x14ac:dyDescent="0.25">
      <c r="A29">
        <v>33</v>
      </c>
      <c r="B29" s="9" t="s">
        <v>35</v>
      </c>
      <c r="C29" s="3" t="s">
        <v>4144</v>
      </c>
      <c r="D29" s="5">
        <v>5250</v>
      </c>
      <c r="E29" s="7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 t="b">
        <v>0</v>
      </c>
      <c r="L29">
        <v>64</v>
      </c>
      <c r="M29" t="b">
        <v>1</v>
      </c>
      <c r="N29" t="s">
        <v>8263</v>
      </c>
      <c r="O29" s="15">
        <v>102</v>
      </c>
      <c r="P29">
        <v>83.75</v>
      </c>
      <c r="Q29" s="17" t="s">
        <v>8308</v>
      </c>
      <c r="R29" t="s">
        <v>8309</v>
      </c>
      <c r="S29" s="11">
        <v>42286.660891203705</v>
      </c>
      <c r="T29" s="11">
        <v>42316.702557870376</v>
      </c>
    </row>
    <row r="30" spans="1:20" ht="285" x14ac:dyDescent="0.25">
      <c r="A30">
        <v>34</v>
      </c>
      <c r="B30" s="9" t="s">
        <v>36</v>
      </c>
      <c r="C30" s="3" t="s">
        <v>4145</v>
      </c>
      <c r="D30" s="5">
        <v>2600</v>
      </c>
      <c r="E30" s="7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 t="b">
        <v>0</v>
      </c>
      <c r="L30">
        <v>68</v>
      </c>
      <c r="M30" t="b">
        <v>1</v>
      </c>
      <c r="N30" t="s">
        <v>8263</v>
      </c>
      <c r="O30" s="15">
        <v>130</v>
      </c>
      <c r="P30">
        <v>49.88</v>
      </c>
      <c r="Q30" s="17" t="s">
        <v>8308</v>
      </c>
      <c r="R30" t="s">
        <v>8309</v>
      </c>
      <c r="S30" s="11">
        <v>41841.321770833332</v>
      </c>
      <c r="T30" s="11">
        <v>41856.321770833332</v>
      </c>
    </row>
    <row r="31" spans="1:20" ht="210" x14ac:dyDescent="0.25">
      <c r="A31">
        <v>35</v>
      </c>
      <c r="B31" s="9" t="s">
        <v>37</v>
      </c>
      <c r="C31" s="3" t="s">
        <v>4146</v>
      </c>
      <c r="D31" s="5">
        <v>1000</v>
      </c>
      <c r="E31" s="7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 t="b">
        <v>0</v>
      </c>
      <c r="L31">
        <v>28</v>
      </c>
      <c r="M31" t="b">
        <v>1</v>
      </c>
      <c r="N31" t="s">
        <v>8263</v>
      </c>
      <c r="O31" s="15">
        <v>167</v>
      </c>
      <c r="P31">
        <v>59.46</v>
      </c>
      <c r="Q31" s="17" t="s">
        <v>8308</v>
      </c>
      <c r="R31" t="s">
        <v>8309</v>
      </c>
      <c r="S31" s="11">
        <v>42098.291828703703</v>
      </c>
      <c r="T31" s="11">
        <v>42122</v>
      </c>
    </row>
    <row r="32" spans="1:20" ht="180" x14ac:dyDescent="0.25">
      <c r="A32">
        <v>36</v>
      </c>
      <c r="B32" s="9" t="s">
        <v>38</v>
      </c>
      <c r="C32" s="3" t="s">
        <v>4147</v>
      </c>
      <c r="D32" s="5">
        <v>6000</v>
      </c>
      <c r="E32" s="7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 t="b">
        <v>0</v>
      </c>
      <c r="L32">
        <v>44</v>
      </c>
      <c r="M32" t="b">
        <v>1</v>
      </c>
      <c r="N32" t="s">
        <v>8263</v>
      </c>
      <c r="O32" s="15">
        <v>142</v>
      </c>
      <c r="P32">
        <v>193.84</v>
      </c>
      <c r="Q32" s="17" t="s">
        <v>8308</v>
      </c>
      <c r="R32" t="s">
        <v>8309</v>
      </c>
      <c r="S32" s="11">
        <v>42068.307002314818</v>
      </c>
      <c r="T32" s="11">
        <v>42098.265335648146</v>
      </c>
    </row>
    <row r="33" spans="1:20" ht="270" x14ac:dyDescent="0.25">
      <c r="A33">
        <v>37</v>
      </c>
      <c r="B33" s="9" t="s">
        <v>39</v>
      </c>
      <c r="C33" s="3" t="s">
        <v>4148</v>
      </c>
      <c r="D33" s="5">
        <v>22000</v>
      </c>
      <c r="E33" s="7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 t="b">
        <v>0</v>
      </c>
      <c r="L33">
        <v>253</v>
      </c>
      <c r="M33" t="b">
        <v>1</v>
      </c>
      <c r="N33" t="s">
        <v>8263</v>
      </c>
      <c r="O33" s="15">
        <v>183</v>
      </c>
      <c r="P33">
        <v>159.51</v>
      </c>
      <c r="Q33" s="17" t="s">
        <v>8308</v>
      </c>
      <c r="R33" t="s">
        <v>8309</v>
      </c>
      <c r="S33" s="11">
        <v>42032.693043981482</v>
      </c>
      <c r="T33" s="11">
        <v>42062.693043981482</v>
      </c>
    </row>
    <row r="34" spans="1:20" ht="270" x14ac:dyDescent="0.25">
      <c r="A34">
        <v>38</v>
      </c>
      <c r="B34" s="9" t="s">
        <v>40</v>
      </c>
      <c r="C34" s="3" t="s">
        <v>4149</v>
      </c>
      <c r="D34" s="5">
        <v>2500</v>
      </c>
      <c r="E34" s="7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 t="b">
        <v>0</v>
      </c>
      <c r="L34">
        <v>66</v>
      </c>
      <c r="M34" t="b">
        <v>1</v>
      </c>
      <c r="N34" t="s">
        <v>8263</v>
      </c>
      <c r="O34" s="15">
        <v>110</v>
      </c>
      <c r="P34">
        <v>41.68</v>
      </c>
      <c r="Q34" s="17" t="s">
        <v>8308</v>
      </c>
      <c r="R34" t="s">
        <v>8309</v>
      </c>
      <c r="S34" s="11">
        <v>41375.057222222218</v>
      </c>
      <c r="T34" s="11">
        <v>41405.057222222218</v>
      </c>
    </row>
    <row r="35" spans="1:20" ht="300" x14ac:dyDescent="0.25">
      <c r="A35">
        <v>40</v>
      </c>
      <c r="B35" s="9" t="s">
        <v>42</v>
      </c>
      <c r="C35" s="3" t="s">
        <v>4151</v>
      </c>
      <c r="D35" s="5">
        <v>2000</v>
      </c>
      <c r="E35" s="7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 t="b">
        <v>0</v>
      </c>
      <c r="L35">
        <v>16</v>
      </c>
      <c r="M35" t="b">
        <v>1</v>
      </c>
      <c r="N35" t="s">
        <v>8263</v>
      </c>
      <c r="O35" s="15">
        <v>101</v>
      </c>
      <c r="P35">
        <v>126.69</v>
      </c>
      <c r="Q35" s="17" t="s">
        <v>8308</v>
      </c>
      <c r="R35" t="s">
        <v>8309</v>
      </c>
      <c r="S35" s="11">
        <v>41789.21398148148</v>
      </c>
      <c r="T35" s="11">
        <v>41809.166666666664</v>
      </c>
    </row>
    <row r="36" spans="1:20" ht="285" x14ac:dyDescent="0.25">
      <c r="A36">
        <v>41</v>
      </c>
      <c r="B36" s="9" t="s">
        <v>43</v>
      </c>
      <c r="C36" s="3" t="s">
        <v>4152</v>
      </c>
      <c r="D36" s="5">
        <v>2000</v>
      </c>
      <c r="E36" s="7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 t="b">
        <v>0</v>
      </c>
      <c r="L36">
        <v>19</v>
      </c>
      <c r="M36" t="b">
        <v>1</v>
      </c>
      <c r="N36" t="s">
        <v>8263</v>
      </c>
      <c r="O36" s="15">
        <v>100</v>
      </c>
      <c r="P36">
        <v>105.26</v>
      </c>
      <c r="Q36" s="17" t="s">
        <v>8308</v>
      </c>
      <c r="R36" t="s">
        <v>8309</v>
      </c>
      <c r="S36" s="11">
        <v>41887.568912037037</v>
      </c>
      <c r="T36" s="11">
        <v>41917.568912037037</v>
      </c>
    </row>
    <row r="37" spans="1:20" ht="270" x14ac:dyDescent="0.25">
      <c r="A37">
        <v>42</v>
      </c>
      <c r="B37" s="9" t="s">
        <v>44</v>
      </c>
      <c r="C37" s="3" t="s">
        <v>4153</v>
      </c>
      <c r="D37" s="5">
        <v>14000</v>
      </c>
      <c r="E37" s="7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 t="b">
        <v>0</v>
      </c>
      <c r="L37">
        <v>169</v>
      </c>
      <c r="M37" t="b">
        <v>1</v>
      </c>
      <c r="N37" t="s">
        <v>8263</v>
      </c>
      <c r="O37" s="15">
        <v>142</v>
      </c>
      <c r="P37">
        <v>117.51</v>
      </c>
      <c r="Q37" s="17" t="s">
        <v>8308</v>
      </c>
      <c r="R37" t="s">
        <v>8309</v>
      </c>
      <c r="S37" s="11">
        <v>41971.639189814814</v>
      </c>
      <c r="T37" s="11">
        <v>42001.639189814814</v>
      </c>
    </row>
    <row r="38" spans="1:20" ht="285" x14ac:dyDescent="0.25">
      <c r="A38">
        <v>43</v>
      </c>
      <c r="B38" s="9" t="s">
        <v>45</v>
      </c>
      <c r="C38" s="3" t="s">
        <v>4154</v>
      </c>
      <c r="D38" s="5">
        <v>10000</v>
      </c>
      <c r="E38" s="7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 t="b">
        <v>0</v>
      </c>
      <c r="L38">
        <v>263</v>
      </c>
      <c r="M38" t="b">
        <v>1</v>
      </c>
      <c r="N38" t="s">
        <v>8263</v>
      </c>
      <c r="O38" s="15">
        <v>309</v>
      </c>
      <c r="P38">
        <v>117.36</v>
      </c>
      <c r="Q38" s="17" t="s">
        <v>8308</v>
      </c>
      <c r="R38" t="s">
        <v>8309</v>
      </c>
      <c r="S38" s="11">
        <v>41802.790347222224</v>
      </c>
      <c r="T38" s="11">
        <v>41833</v>
      </c>
    </row>
    <row r="39" spans="1:20" ht="330" x14ac:dyDescent="0.25">
      <c r="A39">
        <v>44</v>
      </c>
      <c r="B39" s="9" t="s">
        <v>46</v>
      </c>
      <c r="C39" s="3" t="s">
        <v>4155</v>
      </c>
      <c r="D39" s="5">
        <v>2000</v>
      </c>
      <c r="E39" s="7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 t="b">
        <v>0</v>
      </c>
      <c r="L39">
        <v>15</v>
      </c>
      <c r="M39" t="b">
        <v>1</v>
      </c>
      <c r="N39" t="s">
        <v>8263</v>
      </c>
      <c r="O39" s="15">
        <v>100</v>
      </c>
      <c r="P39">
        <v>133.33000000000001</v>
      </c>
      <c r="Q39" s="17" t="s">
        <v>8308</v>
      </c>
      <c r="R39" t="s">
        <v>8309</v>
      </c>
      <c r="S39" s="11">
        <v>41874.098807870374</v>
      </c>
      <c r="T39" s="11">
        <v>41919.098807870374</v>
      </c>
    </row>
    <row r="40" spans="1:20" ht="270" x14ac:dyDescent="0.25">
      <c r="A40">
        <v>45</v>
      </c>
      <c r="B40" s="9" t="s">
        <v>47</v>
      </c>
      <c r="C40" s="3" t="s">
        <v>4156</v>
      </c>
      <c r="D40" s="5">
        <v>5000</v>
      </c>
      <c r="E40" s="7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 t="b">
        <v>0</v>
      </c>
      <c r="L40">
        <v>61</v>
      </c>
      <c r="M40" t="b">
        <v>1</v>
      </c>
      <c r="N40" t="s">
        <v>8263</v>
      </c>
      <c r="O40" s="15">
        <v>120</v>
      </c>
      <c r="P40">
        <v>98.36</v>
      </c>
      <c r="Q40" s="17" t="s">
        <v>8308</v>
      </c>
      <c r="R40" t="s">
        <v>8309</v>
      </c>
      <c r="S40" s="11">
        <v>42457.623923611114</v>
      </c>
      <c r="T40" s="11">
        <v>42487.623923611114</v>
      </c>
    </row>
    <row r="41" spans="1:20" ht="285" x14ac:dyDescent="0.25">
      <c r="A41">
        <v>47</v>
      </c>
      <c r="B41" s="9" t="s">
        <v>49</v>
      </c>
      <c r="C41" s="3" t="s">
        <v>4158</v>
      </c>
      <c r="D41" s="5">
        <v>5000</v>
      </c>
      <c r="E41" s="7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 t="b">
        <v>0</v>
      </c>
      <c r="L41">
        <v>70</v>
      </c>
      <c r="M41" t="b">
        <v>1</v>
      </c>
      <c r="N41" t="s">
        <v>8263</v>
      </c>
      <c r="O41" s="15">
        <v>108</v>
      </c>
      <c r="P41">
        <v>76.87</v>
      </c>
      <c r="Q41" s="17" t="s">
        <v>8308</v>
      </c>
      <c r="R41" t="s">
        <v>8309</v>
      </c>
      <c r="S41" s="11">
        <v>41932.819525462961</v>
      </c>
      <c r="T41" s="11">
        <v>41992.861192129625</v>
      </c>
    </row>
    <row r="42" spans="1:20" ht="105" x14ac:dyDescent="0.25">
      <c r="A42">
        <v>49</v>
      </c>
      <c r="B42" s="9" t="s">
        <v>51</v>
      </c>
      <c r="C42" s="3" t="s">
        <v>4160</v>
      </c>
      <c r="D42" s="5">
        <v>12000</v>
      </c>
      <c r="E42" s="7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 t="b">
        <v>0</v>
      </c>
      <c r="L42">
        <v>87</v>
      </c>
      <c r="M42" t="b">
        <v>1</v>
      </c>
      <c r="N42" t="s">
        <v>8263</v>
      </c>
      <c r="O42" s="15">
        <v>100</v>
      </c>
      <c r="P42">
        <v>137.93</v>
      </c>
      <c r="Q42" s="17" t="s">
        <v>8308</v>
      </c>
      <c r="R42" t="s">
        <v>8309</v>
      </c>
      <c r="S42" s="11">
        <v>42271.176446759258</v>
      </c>
      <c r="T42" s="11">
        <v>42301.176446759258</v>
      </c>
    </row>
    <row r="43" spans="1:20" ht="270" x14ac:dyDescent="0.25">
      <c r="A43">
        <v>51</v>
      </c>
      <c r="B43" s="9" t="s">
        <v>53</v>
      </c>
      <c r="C43" s="3" t="s">
        <v>4162</v>
      </c>
      <c r="D43" s="5">
        <v>11000</v>
      </c>
      <c r="E43" s="7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 t="b">
        <v>0</v>
      </c>
      <c r="L43">
        <v>119</v>
      </c>
      <c r="M43" t="b">
        <v>1</v>
      </c>
      <c r="N43" t="s">
        <v>8263</v>
      </c>
      <c r="O43" s="15">
        <v>128</v>
      </c>
      <c r="P43">
        <v>118.34</v>
      </c>
      <c r="Q43" s="17" t="s">
        <v>8308</v>
      </c>
      <c r="R43" t="s">
        <v>8309</v>
      </c>
      <c r="S43" s="11">
        <v>42196.928668981483</v>
      </c>
      <c r="T43" s="11">
        <v>42226.928668981483</v>
      </c>
    </row>
    <row r="44" spans="1:20" ht="255" x14ac:dyDescent="0.25">
      <c r="A44">
        <v>52</v>
      </c>
      <c r="B44" s="9" t="s">
        <v>54</v>
      </c>
      <c r="C44" s="3" t="s">
        <v>4163</v>
      </c>
      <c r="D44" s="5">
        <v>10000</v>
      </c>
      <c r="E44" s="7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 t="b">
        <v>0</v>
      </c>
      <c r="L44">
        <v>52</v>
      </c>
      <c r="M44" t="b">
        <v>1</v>
      </c>
      <c r="N44" t="s">
        <v>8263</v>
      </c>
      <c r="O44" s="15">
        <v>116</v>
      </c>
      <c r="P44">
        <v>223.48</v>
      </c>
      <c r="Q44" s="17" t="s">
        <v>8308</v>
      </c>
      <c r="R44" t="s">
        <v>8309</v>
      </c>
      <c r="S44" s="11">
        <v>41807.701921296299</v>
      </c>
      <c r="T44" s="11">
        <v>41837.701921296299</v>
      </c>
    </row>
    <row r="45" spans="1:20" ht="150" x14ac:dyDescent="0.25">
      <c r="A45">
        <v>53</v>
      </c>
      <c r="B45" s="9" t="s">
        <v>55</v>
      </c>
      <c r="C45" s="3" t="s">
        <v>4164</v>
      </c>
      <c r="D45" s="5">
        <v>3000</v>
      </c>
      <c r="E45" s="7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 t="b">
        <v>0</v>
      </c>
      <c r="L45">
        <v>117</v>
      </c>
      <c r="M45" t="b">
        <v>1</v>
      </c>
      <c r="N45" t="s">
        <v>8263</v>
      </c>
      <c r="O45" s="15">
        <v>110</v>
      </c>
      <c r="P45">
        <v>28.11</v>
      </c>
      <c r="Q45" s="17" t="s">
        <v>8308</v>
      </c>
      <c r="R45" t="s">
        <v>8309</v>
      </c>
      <c r="S45" s="11">
        <v>41719.549131944441</v>
      </c>
      <c r="T45" s="11">
        <v>41733.916666666664</v>
      </c>
    </row>
    <row r="46" spans="1:20" ht="285" x14ac:dyDescent="0.25">
      <c r="A46">
        <v>54</v>
      </c>
      <c r="B46" s="9" t="s">
        <v>56</v>
      </c>
      <c r="C46" s="3" t="s">
        <v>4165</v>
      </c>
      <c r="D46" s="5">
        <v>10000</v>
      </c>
      <c r="E46" s="7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 t="b">
        <v>0</v>
      </c>
      <c r="L46">
        <v>52</v>
      </c>
      <c r="M46" t="b">
        <v>1</v>
      </c>
      <c r="N46" t="s">
        <v>8263</v>
      </c>
      <c r="O46" s="15">
        <v>101</v>
      </c>
      <c r="P46">
        <v>194.23</v>
      </c>
      <c r="Q46" s="17" t="s">
        <v>8308</v>
      </c>
      <c r="R46" t="s">
        <v>8309</v>
      </c>
      <c r="S46" s="11">
        <v>42333.713206018518</v>
      </c>
      <c r="T46" s="11">
        <v>42363.713206018518</v>
      </c>
    </row>
    <row r="47" spans="1:20" ht="270" x14ac:dyDescent="0.25">
      <c r="A47">
        <v>55</v>
      </c>
      <c r="B47" s="9" t="s">
        <v>57</v>
      </c>
      <c r="C47" s="3" t="s">
        <v>4166</v>
      </c>
      <c r="D47" s="5">
        <v>8600</v>
      </c>
      <c r="E47" s="7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 t="b">
        <v>0</v>
      </c>
      <c r="L47">
        <v>86</v>
      </c>
      <c r="M47" t="b">
        <v>1</v>
      </c>
      <c r="N47" t="s">
        <v>8263</v>
      </c>
      <c r="O47" s="15">
        <v>129</v>
      </c>
      <c r="P47">
        <v>128.94999999999999</v>
      </c>
      <c r="Q47" s="17" t="s">
        <v>8308</v>
      </c>
      <c r="R47" t="s">
        <v>8309</v>
      </c>
      <c r="S47" s="11">
        <v>42496.968935185185</v>
      </c>
      <c r="T47" s="11">
        <v>42517.968935185185</v>
      </c>
    </row>
    <row r="48" spans="1:20" ht="255" x14ac:dyDescent="0.25">
      <c r="A48">
        <v>57</v>
      </c>
      <c r="B48" s="9" t="s">
        <v>59</v>
      </c>
      <c r="C48" s="3" t="s">
        <v>4168</v>
      </c>
      <c r="D48" s="5">
        <v>15000</v>
      </c>
      <c r="E48" s="7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 t="b">
        <v>0</v>
      </c>
      <c r="L48">
        <v>69</v>
      </c>
      <c r="M48" t="b">
        <v>1</v>
      </c>
      <c r="N48" t="s">
        <v>8263</v>
      </c>
      <c r="O48" s="15">
        <v>102</v>
      </c>
      <c r="P48">
        <v>221.52</v>
      </c>
      <c r="Q48" s="17" t="s">
        <v>8308</v>
      </c>
      <c r="R48" t="s">
        <v>8309</v>
      </c>
      <c r="S48" s="11">
        <v>42089.83289351852</v>
      </c>
      <c r="T48" s="11">
        <v>42119.83289351852</v>
      </c>
    </row>
    <row r="49" spans="1:20" ht="210" x14ac:dyDescent="0.25">
      <c r="A49">
        <v>58</v>
      </c>
      <c r="B49" s="9" t="s">
        <v>60</v>
      </c>
      <c r="C49" s="3" t="s">
        <v>4169</v>
      </c>
      <c r="D49" s="5">
        <v>10000</v>
      </c>
      <c r="E49" s="7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 t="b">
        <v>0</v>
      </c>
      <c r="L49">
        <v>75</v>
      </c>
      <c r="M49" t="b">
        <v>1</v>
      </c>
      <c r="N49" t="s">
        <v>8263</v>
      </c>
      <c r="O49" s="15">
        <v>103</v>
      </c>
      <c r="P49">
        <v>137.21</v>
      </c>
      <c r="Q49" s="17" t="s">
        <v>8308</v>
      </c>
      <c r="R49" t="s">
        <v>8309</v>
      </c>
      <c r="S49" s="11">
        <v>41932.745046296295</v>
      </c>
      <c r="T49" s="11">
        <v>41962.786712962959</v>
      </c>
    </row>
    <row r="50" spans="1:20" ht="255" x14ac:dyDescent="0.25">
      <c r="A50">
        <v>59</v>
      </c>
      <c r="B50" s="9" t="s">
        <v>61</v>
      </c>
      <c r="C50" s="3" t="s">
        <v>4170</v>
      </c>
      <c r="D50" s="5">
        <v>20000</v>
      </c>
      <c r="E50" s="7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 t="b">
        <v>0</v>
      </c>
      <c r="L50">
        <v>33</v>
      </c>
      <c r="M50" t="b">
        <v>1</v>
      </c>
      <c r="N50" t="s">
        <v>8263</v>
      </c>
      <c r="O50" s="15">
        <v>100</v>
      </c>
      <c r="P50">
        <v>606.82000000000005</v>
      </c>
      <c r="Q50" s="17" t="s">
        <v>8308</v>
      </c>
      <c r="R50" t="s">
        <v>8309</v>
      </c>
      <c r="S50" s="11">
        <v>42230.23583333334</v>
      </c>
      <c r="T50" s="11">
        <v>42261.875</v>
      </c>
    </row>
    <row r="51" spans="1:20" ht="240" x14ac:dyDescent="0.25">
      <c r="A51">
        <v>61</v>
      </c>
      <c r="B51" s="9" t="s">
        <v>63</v>
      </c>
      <c r="C51" s="3" t="s">
        <v>4172</v>
      </c>
      <c r="D51" s="5">
        <v>5000</v>
      </c>
      <c r="E51" s="7">
        <v>7415</v>
      </c>
      <c r="F51" t="s">
        <v>8218</v>
      </c>
      <c r="G51" t="s">
        <v>8223</v>
      </c>
      <c r="H51" t="s">
        <v>8245</v>
      </c>
      <c r="I51">
        <v>1370547157</v>
      </c>
      <c r="J51">
        <v>1368646357</v>
      </c>
      <c r="K51" t="b">
        <v>0</v>
      </c>
      <c r="L51">
        <v>23</v>
      </c>
      <c r="M51" t="b">
        <v>1</v>
      </c>
      <c r="N51" t="s">
        <v>8264</v>
      </c>
      <c r="O51" s="15">
        <v>148</v>
      </c>
      <c r="P51">
        <v>322.39</v>
      </c>
      <c r="Q51" s="17" t="s">
        <v>8308</v>
      </c>
      <c r="R51" t="s">
        <v>8310</v>
      </c>
      <c r="S51" s="11">
        <v>41409.814317129632</v>
      </c>
      <c r="T51" s="11">
        <v>41431.814317129632</v>
      </c>
    </row>
    <row r="52" spans="1:20" ht="270" x14ac:dyDescent="0.25">
      <c r="A52">
        <v>62</v>
      </c>
      <c r="B52" s="9" t="s">
        <v>64</v>
      </c>
      <c r="C52" s="3" t="s">
        <v>4173</v>
      </c>
      <c r="D52" s="5">
        <v>3000</v>
      </c>
      <c r="E52" s="7">
        <v>4642</v>
      </c>
      <c r="F52" t="s">
        <v>8218</v>
      </c>
      <c r="G52" t="s">
        <v>8223</v>
      </c>
      <c r="H52" t="s">
        <v>8245</v>
      </c>
      <c r="I52">
        <v>1362337878</v>
      </c>
      <c r="J52">
        <v>1360177878</v>
      </c>
      <c r="K52" t="b">
        <v>0</v>
      </c>
      <c r="L52">
        <v>48</v>
      </c>
      <c r="M52" t="b">
        <v>1</v>
      </c>
      <c r="N52" t="s">
        <v>8264</v>
      </c>
      <c r="O52" s="15">
        <v>155</v>
      </c>
      <c r="P52">
        <v>96.71</v>
      </c>
      <c r="Q52" s="17" t="s">
        <v>8308</v>
      </c>
      <c r="R52" t="s">
        <v>8310</v>
      </c>
      <c r="S52" s="11">
        <v>41311.799513888887</v>
      </c>
      <c r="T52" s="11">
        <v>41336.799513888887</v>
      </c>
    </row>
    <row r="53" spans="1:20" ht="255" x14ac:dyDescent="0.25">
      <c r="A53">
        <v>63</v>
      </c>
      <c r="B53" s="9" t="s">
        <v>65</v>
      </c>
      <c r="C53" s="3" t="s">
        <v>4174</v>
      </c>
      <c r="D53" s="5">
        <v>2000</v>
      </c>
      <c r="E53" s="7">
        <v>2270.37</v>
      </c>
      <c r="F53" t="s">
        <v>8218</v>
      </c>
      <c r="G53" t="s">
        <v>8223</v>
      </c>
      <c r="H53" t="s">
        <v>8245</v>
      </c>
      <c r="I53">
        <v>1388206740</v>
      </c>
      <c r="J53">
        <v>1386194013</v>
      </c>
      <c r="K53" t="b">
        <v>0</v>
      </c>
      <c r="L53">
        <v>64</v>
      </c>
      <c r="M53" t="b">
        <v>1</v>
      </c>
      <c r="N53" t="s">
        <v>8264</v>
      </c>
      <c r="O53" s="15">
        <v>114</v>
      </c>
      <c r="P53">
        <v>35.47</v>
      </c>
      <c r="Q53" s="17" t="s">
        <v>8308</v>
      </c>
      <c r="R53" t="s">
        <v>8310</v>
      </c>
      <c r="S53" s="11">
        <v>41612.912187499998</v>
      </c>
      <c r="T53" s="11">
        <v>41636.207638888889</v>
      </c>
    </row>
    <row r="54" spans="1:20" ht="255" x14ac:dyDescent="0.25">
      <c r="A54">
        <v>64</v>
      </c>
      <c r="B54" s="9" t="s">
        <v>66</v>
      </c>
      <c r="C54" s="3" t="s">
        <v>4175</v>
      </c>
      <c r="D54" s="5">
        <v>1200</v>
      </c>
      <c r="E54" s="7">
        <v>2080</v>
      </c>
      <c r="F54" t="s">
        <v>8218</v>
      </c>
      <c r="G54" t="s">
        <v>8223</v>
      </c>
      <c r="H54" t="s">
        <v>8245</v>
      </c>
      <c r="I54">
        <v>1373243181</v>
      </c>
      <c r="J54">
        <v>1370651181</v>
      </c>
      <c r="K54" t="b">
        <v>0</v>
      </c>
      <c r="L54">
        <v>24</v>
      </c>
      <c r="M54" t="b">
        <v>1</v>
      </c>
      <c r="N54" t="s">
        <v>8264</v>
      </c>
      <c r="O54" s="15">
        <v>173</v>
      </c>
      <c r="P54">
        <v>86.67</v>
      </c>
      <c r="Q54" s="17" t="s">
        <v>8308</v>
      </c>
      <c r="R54" t="s">
        <v>8310</v>
      </c>
      <c r="S54" s="11">
        <v>41433.01829861111</v>
      </c>
      <c r="T54" s="11">
        <v>41463.01829861111</v>
      </c>
    </row>
    <row r="55" spans="1:20" ht="165" x14ac:dyDescent="0.25">
      <c r="A55">
        <v>66</v>
      </c>
      <c r="B55" s="9" t="s">
        <v>68</v>
      </c>
      <c r="C55" s="3" t="s">
        <v>4177</v>
      </c>
      <c r="D55" s="5">
        <v>2000</v>
      </c>
      <c r="E55" s="7">
        <v>2372</v>
      </c>
      <c r="F55" t="s">
        <v>8218</v>
      </c>
      <c r="G55" t="s">
        <v>8223</v>
      </c>
      <c r="H55" t="s">
        <v>8245</v>
      </c>
      <c r="I55">
        <v>1468873420</v>
      </c>
      <c r="J55">
        <v>1466281420</v>
      </c>
      <c r="K55" t="b">
        <v>0</v>
      </c>
      <c r="L55">
        <v>26</v>
      </c>
      <c r="M55" t="b">
        <v>1</v>
      </c>
      <c r="N55" t="s">
        <v>8264</v>
      </c>
      <c r="O55" s="15">
        <v>119</v>
      </c>
      <c r="P55">
        <v>91.23</v>
      </c>
      <c r="Q55" s="17" t="s">
        <v>8308</v>
      </c>
      <c r="R55" t="s">
        <v>8310</v>
      </c>
      <c r="S55" s="11">
        <v>42539.849768518514</v>
      </c>
      <c r="T55" s="11">
        <v>42569.849768518514</v>
      </c>
    </row>
    <row r="56" spans="1:20" ht="255" x14ac:dyDescent="0.25">
      <c r="A56">
        <v>67</v>
      </c>
      <c r="B56" s="9" t="s">
        <v>69</v>
      </c>
      <c r="C56" s="3" t="s">
        <v>4178</v>
      </c>
      <c r="D56" s="5">
        <v>2000</v>
      </c>
      <c r="E56" s="7">
        <v>2325</v>
      </c>
      <c r="F56" t="s">
        <v>8218</v>
      </c>
      <c r="G56" t="s">
        <v>8223</v>
      </c>
      <c r="H56" t="s">
        <v>8245</v>
      </c>
      <c r="I56">
        <v>1342360804</v>
      </c>
      <c r="J56">
        <v>1339768804</v>
      </c>
      <c r="K56" t="b">
        <v>0</v>
      </c>
      <c r="L56">
        <v>20</v>
      </c>
      <c r="M56" t="b">
        <v>1</v>
      </c>
      <c r="N56" t="s">
        <v>8264</v>
      </c>
      <c r="O56" s="15">
        <v>116</v>
      </c>
      <c r="P56">
        <v>116.25</v>
      </c>
      <c r="Q56" s="17" t="s">
        <v>8308</v>
      </c>
      <c r="R56" t="s">
        <v>8310</v>
      </c>
      <c r="S56" s="11">
        <v>41075.583379629628</v>
      </c>
      <c r="T56" s="11">
        <v>41105.583379629628</v>
      </c>
    </row>
    <row r="57" spans="1:20" ht="315" x14ac:dyDescent="0.25">
      <c r="A57">
        <v>69</v>
      </c>
      <c r="B57" s="9" t="s">
        <v>71</v>
      </c>
      <c r="C57" s="3" t="s">
        <v>4180</v>
      </c>
      <c r="D57" s="5">
        <v>10000</v>
      </c>
      <c r="E57" s="7">
        <v>11094.23</v>
      </c>
      <c r="F57" t="s">
        <v>8218</v>
      </c>
      <c r="G57" t="s">
        <v>8223</v>
      </c>
      <c r="H57" t="s">
        <v>8245</v>
      </c>
      <c r="I57">
        <v>1317538740</v>
      </c>
      <c r="J57">
        <v>1314765025</v>
      </c>
      <c r="K57" t="b">
        <v>0</v>
      </c>
      <c r="L57">
        <v>178</v>
      </c>
      <c r="M57" t="b">
        <v>1</v>
      </c>
      <c r="N57" t="s">
        <v>8264</v>
      </c>
      <c r="O57" s="15">
        <v>111</v>
      </c>
      <c r="P57">
        <v>62.33</v>
      </c>
      <c r="Q57" s="17" t="s">
        <v>8308</v>
      </c>
      <c r="R57" t="s">
        <v>8310</v>
      </c>
      <c r="S57" s="11">
        <v>40786.187789351854</v>
      </c>
      <c r="T57" s="11">
        <v>40818.290972222225</v>
      </c>
    </row>
    <row r="58" spans="1:20" ht="285" x14ac:dyDescent="0.25">
      <c r="A58">
        <v>70</v>
      </c>
      <c r="B58" s="9" t="s">
        <v>72</v>
      </c>
      <c r="C58" s="3" t="s">
        <v>4181</v>
      </c>
      <c r="D58" s="5">
        <v>500</v>
      </c>
      <c r="E58" s="7">
        <v>636</v>
      </c>
      <c r="F58" t="s">
        <v>8218</v>
      </c>
      <c r="G58" t="s">
        <v>8223</v>
      </c>
      <c r="H58" t="s">
        <v>8245</v>
      </c>
      <c r="I58">
        <v>1315171845</v>
      </c>
      <c r="J58">
        <v>1309987845</v>
      </c>
      <c r="K58" t="b">
        <v>0</v>
      </c>
      <c r="L58">
        <v>17</v>
      </c>
      <c r="M58" t="b">
        <v>1</v>
      </c>
      <c r="N58" t="s">
        <v>8264</v>
      </c>
      <c r="O58" s="15">
        <v>127</v>
      </c>
      <c r="P58">
        <v>37.409999999999997</v>
      </c>
      <c r="Q58" s="17" t="s">
        <v>8308</v>
      </c>
      <c r="R58" t="s">
        <v>8310</v>
      </c>
      <c r="S58" s="11">
        <v>40730.896354166667</v>
      </c>
      <c r="T58" s="11">
        <v>40790.896354166667</v>
      </c>
    </row>
    <row r="59" spans="1:20" ht="300" x14ac:dyDescent="0.25">
      <c r="A59">
        <v>71</v>
      </c>
      <c r="B59" s="9" t="s">
        <v>73</v>
      </c>
      <c r="C59" s="3" t="s">
        <v>4182</v>
      </c>
      <c r="D59" s="5">
        <v>1800</v>
      </c>
      <c r="E59" s="7">
        <v>2231</v>
      </c>
      <c r="F59" t="s">
        <v>8218</v>
      </c>
      <c r="G59" t="s">
        <v>8223</v>
      </c>
      <c r="H59" t="s">
        <v>8245</v>
      </c>
      <c r="I59">
        <v>1338186657</v>
      </c>
      <c r="J59">
        <v>1333002657</v>
      </c>
      <c r="K59" t="b">
        <v>0</v>
      </c>
      <c r="L59">
        <v>32</v>
      </c>
      <c r="M59" t="b">
        <v>1</v>
      </c>
      <c r="N59" t="s">
        <v>8264</v>
      </c>
      <c r="O59" s="15">
        <v>124</v>
      </c>
      <c r="P59">
        <v>69.72</v>
      </c>
      <c r="Q59" s="17" t="s">
        <v>8308</v>
      </c>
      <c r="R59" t="s">
        <v>8310</v>
      </c>
      <c r="S59" s="11">
        <v>40997.271493055552</v>
      </c>
      <c r="T59" s="11">
        <v>41057.271493055552</v>
      </c>
    </row>
    <row r="60" spans="1:20" ht="270" x14ac:dyDescent="0.25">
      <c r="A60">
        <v>72</v>
      </c>
      <c r="B60" s="9" t="s">
        <v>74</v>
      </c>
      <c r="C60" s="3" t="s">
        <v>4183</v>
      </c>
      <c r="D60" s="5">
        <v>2200</v>
      </c>
      <c r="E60" s="7">
        <v>2385</v>
      </c>
      <c r="F60" t="s">
        <v>8218</v>
      </c>
      <c r="G60" t="s">
        <v>8223</v>
      </c>
      <c r="H60" t="s">
        <v>8245</v>
      </c>
      <c r="I60">
        <v>1352937600</v>
      </c>
      <c r="J60">
        <v>1351210481</v>
      </c>
      <c r="K60" t="b">
        <v>0</v>
      </c>
      <c r="L60">
        <v>41</v>
      </c>
      <c r="M60" t="b">
        <v>1</v>
      </c>
      <c r="N60" t="s">
        <v>8264</v>
      </c>
      <c r="O60" s="15">
        <v>108</v>
      </c>
      <c r="P60">
        <v>58.17</v>
      </c>
      <c r="Q60" s="17" t="s">
        <v>8308</v>
      </c>
      <c r="R60" t="s">
        <v>8310</v>
      </c>
      <c r="S60" s="11">
        <v>41208.010196759256</v>
      </c>
      <c r="T60" s="11">
        <v>41228</v>
      </c>
    </row>
    <row r="61" spans="1:20" ht="285" x14ac:dyDescent="0.25">
      <c r="A61">
        <v>73</v>
      </c>
      <c r="B61" s="9" t="s">
        <v>75</v>
      </c>
      <c r="C61" s="3" t="s">
        <v>4184</v>
      </c>
      <c r="D61" s="5">
        <v>900</v>
      </c>
      <c r="E61" s="7">
        <v>900</v>
      </c>
      <c r="F61" t="s">
        <v>8218</v>
      </c>
      <c r="G61" t="s">
        <v>8223</v>
      </c>
      <c r="H61" t="s">
        <v>8245</v>
      </c>
      <c r="I61">
        <v>1304395140</v>
      </c>
      <c r="J61">
        <v>1297620584</v>
      </c>
      <c r="K61" t="b">
        <v>0</v>
      </c>
      <c r="L61">
        <v>18</v>
      </c>
      <c r="M61" t="b">
        <v>1</v>
      </c>
      <c r="N61" t="s">
        <v>8264</v>
      </c>
      <c r="O61" s="15">
        <v>100</v>
      </c>
      <c r="P61">
        <v>50</v>
      </c>
      <c r="Q61" s="17" t="s">
        <v>8308</v>
      </c>
      <c r="R61" t="s">
        <v>8310</v>
      </c>
      <c r="S61" s="11">
        <v>40587.75675925926</v>
      </c>
      <c r="T61" s="11">
        <v>40666.165972222225</v>
      </c>
    </row>
    <row r="62" spans="1:20" ht="240" x14ac:dyDescent="0.25">
      <c r="A62">
        <v>75</v>
      </c>
      <c r="B62" s="9" t="s">
        <v>77</v>
      </c>
      <c r="C62" s="3" t="s">
        <v>4186</v>
      </c>
      <c r="D62" s="5">
        <v>3500</v>
      </c>
      <c r="E62" s="7">
        <v>4040</v>
      </c>
      <c r="F62" t="s">
        <v>8218</v>
      </c>
      <c r="G62" t="s">
        <v>8223</v>
      </c>
      <c r="H62" t="s">
        <v>8245</v>
      </c>
      <c r="I62">
        <v>1366693272</v>
      </c>
      <c r="J62">
        <v>1364101272</v>
      </c>
      <c r="K62" t="b">
        <v>0</v>
      </c>
      <c r="L62">
        <v>47</v>
      </c>
      <c r="M62" t="b">
        <v>1</v>
      </c>
      <c r="N62" t="s">
        <v>8264</v>
      </c>
      <c r="O62" s="15">
        <v>115</v>
      </c>
      <c r="P62">
        <v>85.96</v>
      </c>
      <c r="Q62" s="17" t="s">
        <v>8308</v>
      </c>
      <c r="R62" t="s">
        <v>8310</v>
      </c>
      <c r="S62" s="11">
        <v>41357.209166666667</v>
      </c>
      <c r="T62" s="11">
        <v>41387.209166666667</v>
      </c>
    </row>
    <row r="63" spans="1:20" ht="270" x14ac:dyDescent="0.25">
      <c r="A63">
        <v>76</v>
      </c>
      <c r="B63" s="9" t="s">
        <v>78</v>
      </c>
      <c r="C63" s="3" t="s">
        <v>4187</v>
      </c>
      <c r="D63" s="5">
        <v>300</v>
      </c>
      <c r="E63" s="7">
        <v>460</v>
      </c>
      <c r="F63" t="s">
        <v>8218</v>
      </c>
      <c r="G63" t="s">
        <v>8223</v>
      </c>
      <c r="H63" t="s">
        <v>8245</v>
      </c>
      <c r="I63">
        <v>1325007358</v>
      </c>
      <c r="J63">
        <v>1319819758</v>
      </c>
      <c r="K63" t="b">
        <v>0</v>
      </c>
      <c r="L63">
        <v>15</v>
      </c>
      <c r="M63" t="b">
        <v>1</v>
      </c>
      <c r="N63" t="s">
        <v>8264</v>
      </c>
      <c r="O63" s="15">
        <v>153</v>
      </c>
      <c r="P63">
        <v>30.67</v>
      </c>
      <c r="Q63" s="17" t="s">
        <v>8308</v>
      </c>
      <c r="R63" t="s">
        <v>8310</v>
      </c>
      <c r="S63" s="11">
        <v>40844.691643518519</v>
      </c>
      <c r="T63" s="11">
        <v>40904.733310185184</v>
      </c>
    </row>
    <row r="64" spans="1:20" ht="195" x14ac:dyDescent="0.25">
      <c r="A64">
        <v>77</v>
      </c>
      <c r="B64" s="9" t="s">
        <v>79</v>
      </c>
      <c r="C64" s="3" t="s">
        <v>4188</v>
      </c>
      <c r="D64" s="5">
        <v>400</v>
      </c>
      <c r="E64" s="7">
        <v>1570</v>
      </c>
      <c r="F64" t="s">
        <v>8218</v>
      </c>
      <c r="G64" t="s">
        <v>8223</v>
      </c>
      <c r="H64" t="s">
        <v>8245</v>
      </c>
      <c r="I64">
        <v>1337569140</v>
      </c>
      <c r="J64">
        <v>1332991717</v>
      </c>
      <c r="K64" t="b">
        <v>0</v>
      </c>
      <c r="L64">
        <v>26</v>
      </c>
      <c r="M64" t="b">
        <v>1</v>
      </c>
      <c r="N64" t="s">
        <v>8264</v>
      </c>
      <c r="O64" s="15">
        <v>393</v>
      </c>
      <c r="P64">
        <v>60.38</v>
      </c>
      <c r="Q64" s="17" t="s">
        <v>8308</v>
      </c>
      <c r="R64" t="s">
        <v>8310</v>
      </c>
      <c r="S64" s="11">
        <v>40997.144872685189</v>
      </c>
      <c r="T64" s="11">
        <v>41050.124305555553</v>
      </c>
    </row>
    <row r="65" spans="1:20" ht="225" x14ac:dyDescent="0.25">
      <c r="A65">
        <v>80</v>
      </c>
      <c r="B65" s="9" t="s">
        <v>82</v>
      </c>
      <c r="C65" s="3" t="s">
        <v>4191</v>
      </c>
      <c r="D65" s="5">
        <v>12000</v>
      </c>
      <c r="E65" s="7">
        <v>12870</v>
      </c>
      <c r="F65" t="s">
        <v>8218</v>
      </c>
      <c r="G65" t="s">
        <v>8223</v>
      </c>
      <c r="H65" t="s">
        <v>8245</v>
      </c>
      <c r="I65">
        <v>1386640856</v>
      </c>
      <c r="J65">
        <v>1383616856</v>
      </c>
      <c r="K65" t="b">
        <v>0</v>
      </c>
      <c r="L65">
        <v>47</v>
      </c>
      <c r="M65" t="b">
        <v>1</v>
      </c>
      <c r="N65" t="s">
        <v>8264</v>
      </c>
      <c r="O65" s="15">
        <v>107</v>
      </c>
      <c r="P65">
        <v>273.83</v>
      </c>
      <c r="Q65" s="17" t="s">
        <v>8308</v>
      </c>
      <c r="R65" t="s">
        <v>8310</v>
      </c>
      <c r="S65" s="11">
        <v>41583.083981481483</v>
      </c>
      <c r="T65" s="11">
        <v>41618.083981481483</v>
      </c>
    </row>
    <row r="66" spans="1:20" ht="285" x14ac:dyDescent="0.25">
      <c r="A66">
        <v>81</v>
      </c>
      <c r="B66" s="9" t="s">
        <v>83</v>
      </c>
      <c r="C66" s="3" t="s">
        <v>4192</v>
      </c>
      <c r="D66" s="5">
        <v>750</v>
      </c>
      <c r="E66" s="7">
        <v>1485</v>
      </c>
      <c r="F66" t="s">
        <v>8218</v>
      </c>
      <c r="G66" t="s">
        <v>8223</v>
      </c>
      <c r="H66" t="s">
        <v>8245</v>
      </c>
      <c r="I66">
        <v>1342234920</v>
      </c>
      <c r="J66">
        <v>1341892127</v>
      </c>
      <c r="K66" t="b">
        <v>0</v>
      </c>
      <c r="L66">
        <v>28</v>
      </c>
      <c r="M66" t="b">
        <v>1</v>
      </c>
      <c r="N66" t="s">
        <v>8264</v>
      </c>
      <c r="O66" s="15">
        <v>198</v>
      </c>
      <c r="P66">
        <v>53.04</v>
      </c>
      <c r="Q66" s="17" t="s">
        <v>8308</v>
      </c>
      <c r="R66" t="s">
        <v>8310</v>
      </c>
      <c r="S66" s="11">
        <v>41100.158877314818</v>
      </c>
      <c r="T66" s="11">
        <v>41104.126388888886</v>
      </c>
    </row>
    <row r="67" spans="1:20" ht="285" x14ac:dyDescent="0.25">
      <c r="A67">
        <v>82</v>
      </c>
      <c r="B67" s="9" t="s">
        <v>84</v>
      </c>
      <c r="C67" s="3" t="s">
        <v>4193</v>
      </c>
      <c r="D67" s="5">
        <v>4000</v>
      </c>
      <c r="E67" s="7">
        <v>4000.5</v>
      </c>
      <c r="F67" t="s">
        <v>8218</v>
      </c>
      <c r="G67" t="s">
        <v>8223</v>
      </c>
      <c r="H67" t="s">
        <v>8245</v>
      </c>
      <c r="I67">
        <v>1318189261</v>
      </c>
      <c r="J67">
        <v>1315597261</v>
      </c>
      <c r="K67" t="b">
        <v>0</v>
      </c>
      <c r="L67">
        <v>100</v>
      </c>
      <c r="M67" t="b">
        <v>1</v>
      </c>
      <c r="N67" t="s">
        <v>8264</v>
      </c>
      <c r="O67" s="15">
        <v>100</v>
      </c>
      <c r="P67">
        <v>40.01</v>
      </c>
      <c r="Q67" s="17" t="s">
        <v>8308</v>
      </c>
      <c r="R67" t="s">
        <v>8310</v>
      </c>
      <c r="S67" s="11">
        <v>40795.820150462961</v>
      </c>
      <c r="T67" s="11">
        <v>40825.820150462961</v>
      </c>
    </row>
    <row r="68" spans="1:20" ht="210" x14ac:dyDescent="0.25">
      <c r="A68">
        <v>84</v>
      </c>
      <c r="B68" s="9" t="s">
        <v>86</v>
      </c>
      <c r="C68" s="3" t="s">
        <v>4195</v>
      </c>
      <c r="D68" s="5">
        <v>500</v>
      </c>
      <c r="E68" s="7">
        <v>500</v>
      </c>
      <c r="F68" t="s">
        <v>8218</v>
      </c>
      <c r="G68" t="s">
        <v>8223</v>
      </c>
      <c r="H68" t="s">
        <v>8245</v>
      </c>
      <c r="I68">
        <v>1305483086</v>
      </c>
      <c r="J68">
        <v>1302891086</v>
      </c>
      <c r="K68" t="b">
        <v>0</v>
      </c>
      <c r="L68">
        <v>7</v>
      </c>
      <c r="M68" t="b">
        <v>1</v>
      </c>
      <c r="N68" t="s">
        <v>8264</v>
      </c>
      <c r="O68" s="15">
        <v>100</v>
      </c>
      <c r="P68">
        <v>71.430000000000007</v>
      </c>
      <c r="Q68" s="17" t="s">
        <v>8308</v>
      </c>
      <c r="R68" t="s">
        <v>8310</v>
      </c>
      <c r="S68" s="11">
        <v>40648.757939814815</v>
      </c>
      <c r="T68" s="11">
        <v>40678.757939814815</v>
      </c>
    </row>
    <row r="69" spans="1:20" ht="270" x14ac:dyDescent="0.25">
      <c r="A69">
        <v>85</v>
      </c>
      <c r="B69" s="9" t="s">
        <v>87</v>
      </c>
      <c r="C69" s="3" t="s">
        <v>4196</v>
      </c>
      <c r="D69" s="5">
        <v>1200</v>
      </c>
      <c r="E69" s="7">
        <v>1506</v>
      </c>
      <c r="F69" t="s">
        <v>8218</v>
      </c>
      <c r="G69" t="s">
        <v>8223</v>
      </c>
      <c r="H69" t="s">
        <v>8245</v>
      </c>
      <c r="I69">
        <v>1316746837</v>
      </c>
      <c r="J69">
        <v>1314154837</v>
      </c>
      <c r="K69" t="b">
        <v>0</v>
      </c>
      <c r="L69">
        <v>21</v>
      </c>
      <c r="M69" t="b">
        <v>1</v>
      </c>
      <c r="N69" t="s">
        <v>8264</v>
      </c>
      <c r="O69" s="15">
        <v>126</v>
      </c>
      <c r="P69">
        <v>71.709999999999994</v>
      </c>
      <c r="Q69" s="17" t="s">
        <v>8308</v>
      </c>
      <c r="R69" t="s">
        <v>8310</v>
      </c>
      <c r="S69" s="11">
        <v>40779.125428240739</v>
      </c>
      <c r="T69" s="11">
        <v>40809.125428240739</v>
      </c>
    </row>
    <row r="70" spans="1:20" ht="210" x14ac:dyDescent="0.25">
      <c r="A70">
        <v>87</v>
      </c>
      <c r="B70" s="9" t="s">
        <v>89</v>
      </c>
      <c r="C70" s="3" t="s">
        <v>4198</v>
      </c>
      <c r="D70" s="5">
        <v>2500</v>
      </c>
      <c r="E70" s="7">
        <v>2615</v>
      </c>
      <c r="F70" t="s">
        <v>8218</v>
      </c>
      <c r="G70" t="s">
        <v>8223</v>
      </c>
      <c r="H70" t="s">
        <v>8245</v>
      </c>
      <c r="I70">
        <v>1275529260</v>
      </c>
      <c r="J70">
        <v>1274705803</v>
      </c>
      <c r="K70" t="b">
        <v>0</v>
      </c>
      <c r="L70">
        <v>25</v>
      </c>
      <c r="M70" t="b">
        <v>1</v>
      </c>
      <c r="N70" t="s">
        <v>8264</v>
      </c>
      <c r="O70" s="15">
        <v>105</v>
      </c>
      <c r="P70">
        <v>104.6</v>
      </c>
      <c r="Q70" s="17" t="s">
        <v>8308</v>
      </c>
      <c r="R70" t="s">
        <v>8310</v>
      </c>
      <c r="S70" s="11">
        <v>40322.53938657407</v>
      </c>
      <c r="T70" s="11">
        <v>40332.070138888892</v>
      </c>
    </row>
    <row r="71" spans="1:20" ht="270" x14ac:dyDescent="0.25">
      <c r="A71">
        <v>88</v>
      </c>
      <c r="B71" s="9" t="s">
        <v>90</v>
      </c>
      <c r="C71" s="3" t="s">
        <v>4199</v>
      </c>
      <c r="D71" s="5">
        <v>3500</v>
      </c>
      <c r="E71" s="7">
        <v>3600</v>
      </c>
      <c r="F71" t="s">
        <v>8218</v>
      </c>
      <c r="G71" t="s">
        <v>8223</v>
      </c>
      <c r="H71" t="s">
        <v>8245</v>
      </c>
      <c r="I71">
        <v>1403452131</v>
      </c>
      <c r="J71">
        <v>1401205731</v>
      </c>
      <c r="K71" t="b">
        <v>0</v>
      </c>
      <c r="L71">
        <v>60</v>
      </c>
      <c r="M71" t="b">
        <v>1</v>
      </c>
      <c r="N71" t="s">
        <v>8264</v>
      </c>
      <c r="O71" s="15">
        <v>103</v>
      </c>
      <c r="P71">
        <v>60</v>
      </c>
      <c r="Q71" s="17" t="s">
        <v>8308</v>
      </c>
      <c r="R71" t="s">
        <v>8310</v>
      </c>
      <c r="S71" s="11">
        <v>41786.65892361111</v>
      </c>
      <c r="T71" s="11">
        <v>41812.65892361111</v>
      </c>
    </row>
    <row r="72" spans="1:20" ht="270" x14ac:dyDescent="0.25">
      <c r="A72">
        <v>89</v>
      </c>
      <c r="B72" s="9" t="s">
        <v>91</v>
      </c>
      <c r="C72" s="3" t="s">
        <v>4200</v>
      </c>
      <c r="D72" s="5">
        <v>6000</v>
      </c>
      <c r="E72" s="7">
        <v>6904</v>
      </c>
      <c r="F72" t="s">
        <v>8218</v>
      </c>
      <c r="G72" t="s">
        <v>8223</v>
      </c>
      <c r="H72" t="s">
        <v>8245</v>
      </c>
      <c r="I72">
        <v>1370196192</v>
      </c>
      <c r="J72">
        <v>1368036192</v>
      </c>
      <c r="K72" t="b">
        <v>0</v>
      </c>
      <c r="L72">
        <v>56</v>
      </c>
      <c r="M72" t="b">
        <v>1</v>
      </c>
      <c r="N72" t="s">
        <v>8264</v>
      </c>
      <c r="O72" s="15">
        <v>115</v>
      </c>
      <c r="P72">
        <v>123.29</v>
      </c>
      <c r="Q72" s="17" t="s">
        <v>8308</v>
      </c>
      <c r="R72" t="s">
        <v>8310</v>
      </c>
      <c r="S72" s="11">
        <v>41402.752222222225</v>
      </c>
      <c r="T72" s="11">
        <v>41427.752222222225</v>
      </c>
    </row>
    <row r="73" spans="1:20" ht="150" x14ac:dyDescent="0.25">
      <c r="A73">
        <v>90</v>
      </c>
      <c r="B73" s="9" t="s">
        <v>92</v>
      </c>
      <c r="C73" s="3" t="s">
        <v>4201</v>
      </c>
      <c r="D73" s="5">
        <v>500</v>
      </c>
      <c r="E73" s="7">
        <v>502</v>
      </c>
      <c r="F73" t="s">
        <v>8218</v>
      </c>
      <c r="G73" t="s">
        <v>8223</v>
      </c>
      <c r="H73" t="s">
        <v>8245</v>
      </c>
      <c r="I73">
        <v>1310454499</v>
      </c>
      <c r="J73">
        <v>1307862499</v>
      </c>
      <c r="K73" t="b">
        <v>0</v>
      </c>
      <c r="L73">
        <v>16</v>
      </c>
      <c r="M73" t="b">
        <v>1</v>
      </c>
      <c r="N73" t="s">
        <v>8264</v>
      </c>
      <c r="O73" s="15">
        <v>100</v>
      </c>
      <c r="P73">
        <v>31.38</v>
      </c>
      <c r="Q73" s="17" t="s">
        <v>8308</v>
      </c>
      <c r="R73" t="s">
        <v>8310</v>
      </c>
      <c r="S73" s="11">
        <v>40706.297442129631</v>
      </c>
      <c r="T73" s="11">
        <v>40736.297442129631</v>
      </c>
    </row>
    <row r="74" spans="1:20" ht="270" x14ac:dyDescent="0.25">
      <c r="A74">
        <v>91</v>
      </c>
      <c r="B74" s="9" t="s">
        <v>93</v>
      </c>
      <c r="C74" s="3" t="s">
        <v>4202</v>
      </c>
      <c r="D74" s="5">
        <v>3000</v>
      </c>
      <c r="E74" s="7">
        <v>3600</v>
      </c>
      <c r="F74" t="s">
        <v>8218</v>
      </c>
      <c r="G74" t="s">
        <v>8223</v>
      </c>
      <c r="H74" t="s">
        <v>8245</v>
      </c>
      <c r="I74">
        <v>1305625164</v>
      </c>
      <c r="J74">
        <v>1300354764</v>
      </c>
      <c r="K74" t="b">
        <v>0</v>
      </c>
      <c r="L74">
        <v>46</v>
      </c>
      <c r="M74" t="b">
        <v>1</v>
      </c>
      <c r="N74" t="s">
        <v>8264</v>
      </c>
      <c r="O74" s="15">
        <v>120</v>
      </c>
      <c r="P74">
        <v>78.260000000000005</v>
      </c>
      <c r="Q74" s="17" t="s">
        <v>8308</v>
      </c>
      <c r="R74" t="s">
        <v>8310</v>
      </c>
      <c r="S74" s="11">
        <v>40619.402361111112</v>
      </c>
      <c r="T74" s="11">
        <v>40680.402361111112</v>
      </c>
    </row>
    <row r="75" spans="1:20" ht="300" x14ac:dyDescent="0.25">
      <c r="A75">
        <v>93</v>
      </c>
      <c r="B75" s="9" t="s">
        <v>95</v>
      </c>
      <c r="C75" s="3" t="s">
        <v>4204</v>
      </c>
      <c r="D75" s="5">
        <v>1000</v>
      </c>
      <c r="E75" s="7">
        <v>1106</v>
      </c>
      <c r="F75" t="s">
        <v>8218</v>
      </c>
      <c r="G75" t="s">
        <v>8223</v>
      </c>
      <c r="H75" t="s">
        <v>8245</v>
      </c>
      <c r="I75">
        <v>1341349200</v>
      </c>
      <c r="J75">
        <v>1338928537</v>
      </c>
      <c r="K75" t="b">
        <v>0</v>
      </c>
      <c r="L75">
        <v>15</v>
      </c>
      <c r="M75" t="b">
        <v>1</v>
      </c>
      <c r="N75" t="s">
        <v>8264</v>
      </c>
      <c r="O75" s="15">
        <v>111</v>
      </c>
      <c r="P75">
        <v>73.73</v>
      </c>
      <c r="Q75" s="17" t="s">
        <v>8308</v>
      </c>
      <c r="R75" t="s">
        <v>8310</v>
      </c>
      <c r="S75" s="11">
        <v>41065.858067129629</v>
      </c>
      <c r="T75" s="11">
        <v>41093.875</v>
      </c>
    </row>
    <row r="76" spans="1:20" ht="270" x14ac:dyDescent="0.25">
      <c r="A76">
        <v>95</v>
      </c>
      <c r="B76" s="9" t="s">
        <v>97</v>
      </c>
      <c r="C76" s="3" t="s">
        <v>4206</v>
      </c>
      <c r="D76" s="5">
        <v>350</v>
      </c>
      <c r="E76" s="7">
        <v>460</v>
      </c>
      <c r="F76" t="s">
        <v>8218</v>
      </c>
      <c r="G76" t="s">
        <v>8223</v>
      </c>
      <c r="H76" t="s">
        <v>8245</v>
      </c>
      <c r="I76">
        <v>1330214841</v>
      </c>
      <c r="J76">
        <v>1327622841</v>
      </c>
      <c r="K76" t="b">
        <v>0</v>
      </c>
      <c r="L76">
        <v>21</v>
      </c>
      <c r="M76" t="b">
        <v>1</v>
      </c>
      <c r="N76" t="s">
        <v>8264</v>
      </c>
      <c r="O76" s="15">
        <v>131</v>
      </c>
      <c r="P76">
        <v>21.9</v>
      </c>
      <c r="Q76" s="17" t="s">
        <v>8308</v>
      </c>
      <c r="R76" t="s">
        <v>8310</v>
      </c>
      <c r="S76" s="11">
        <v>40935.005104166667</v>
      </c>
      <c r="T76" s="11">
        <v>40965.005104166667</v>
      </c>
    </row>
    <row r="77" spans="1:20" ht="300" x14ac:dyDescent="0.25">
      <c r="A77">
        <v>96</v>
      </c>
      <c r="B77" s="9" t="s">
        <v>98</v>
      </c>
      <c r="C77" s="3" t="s">
        <v>4207</v>
      </c>
      <c r="D77" s="5">
        <v>1500</v>
      </c>
      <c r="E77" s="7">
        <v>1720</v>
      </c>
      <c r="F77" t="s">
        <v>8218</v>
      </c>
      <c r="G77" t="s">
        <v>8223</v>
      </c>
      <c r="H77" t="s">
        <v>8245</v>
      </c>
      <c r="I77">
        <v>1280631600</v>
      </c>
      <c r="J77">
        <v>1274889241</v>
      </c>
      <c r="K77" t="b">
        <v>0</v>
      </c>
      <c r="L77">
        <v>34</v>
      </c>
      <c r="M77" t="b">
        <v>1</v>
      </c>
      <c r="N77" t="s">
        <v>8264</v>
      </c>
      <c r="O77" s="15">
        <v>115</v>
      </c>
      <c r="P77">
        <v>50.59</v>
      </c>
      <c r="Q77" s="17" t="s">
        <v>8308</v>
      </c>
      <c r="R77" t="s">
        <v>8310</v>
      </c>
      <c r="S77" s="11">
        <v>40324.662511574075</v>
      </c>
      <c r="T77" s="11">
        <v>40391.125</v>
      </c>
    </row>
    <row r="78" spans="1:20" ht="285" x14ac:dyDescent="0.25">
      <c r="A78">
        <v>97</v>
      </c>
      <c r="B78" s="9" t="s">
        <v>99</v>
      </c>
      <c r="C78" s="3" t="s">
        <v>4208</v>
      </c>
      <c r="D78" s="5">
        <v>400</v>
      </c>
      <c r="E78" s="7">
        <v>425</v>
      </c>
      <c r="F78" t="s">
        <v>8218</v>
      </c>
      <c r="G78" t="s">
        <v>8223</v>
      </c>
      <c r="H78" t="s">
        <v>8245</v>
      </c>
      <c r="I78">
        <v>1310440482</v>
      </c>
      <c r="J78">
        <v>1307848482</v>
      </c>
      <c r="K78" t="b">
        <v>0</v>
      </c>
      <c r="L78">
        <v>8</v>
      </c>
      <c r="M78" t="b">
        <v>1</v>
      </c>
      <c r="N78" t="s">
        <v>8264</v>
      </c>
      <c r="O78" s="15">
        <v>106</v>
      </c>
      <c r="P78">
        <v>53.13</v>
      </c>
      <c r="Q78" s="17" t="s">
        <v>8308</v>
      </c>
      <c r="R78" t="s">
        <v>8310</v>
      </c>
      <c r="S78" s="11">
        <v>40706.135208333333</v>
      </c>
      <c r="T78" s="11">
        <v>40736.135208333333</v>
      </c>
    </row>
    <row r="79" spans="1:20" ht="270" x14ac:dyDescent="0.25">
      <c r="A79">
        <v>98</v>
      </c>
      <c r="B79" s="9" t="s">
        <v>100</v>
      </c>
      <c r="C79" s="3" t="s">
        <v>4209</v>
      </c>
      <c r="D79" s="5">
        <v>3200</v>
      </c>
      <c r="E79" s="7">
        <v>3400</v>
      </c>
      <c r="F79" t="s">
        <v>8218</v>
      </c>
      <c r="G79" t="s">
        <v>8223</v>
      </c>
      <c r="H79" t="s">
        <v>8245</v>
      </c>
      <c r="I79">
        <v>1354923000</v>
      </c>
      <c r="J79">
        <v>1351796674</v>
      </c>
      <c r="K79" t="b">
        <v>0</v>
      </c>
      <c r="L79">
        <v>60</v>
      </c>
      <c r="M79" t="b">
        <v>1</v>
      </c>
      <c r="N79" t="s">
        <v>8264</v>
      </c>
      <c r="O79" s="15">
        <v>106</v>
      </c>
      <c r="P79">
        <v>56.67</v>
      </c>
      <c r="Q79" s="17" t="s">
        <v>8308</v>
      </c>
      <c r="R79" t="s">
        <v>8310</v>
      </c>
      <c r="S79" s="11">
        <v>41214.79483796296</v>
      </c>
      <c r="T79" s="11">
        <v>41250.979166666664</v>
      </c>
    </row>
    <row r="80" spans="1:20" ht="195" x14ac:dyDescent="0.25">
      <c r="A80">
        <v>99</v>
      </c>
      <c r="B80" s="9" t="s">
        <v>101</v>
      </c>
      <c r="C80" s="3" t="s">
        <v>4210</v>
      </c>
      <c r="D80" s="5">
        <v>1500</v>
      </c>
      <c r="E80" s="7">
        <v>1590.29</v>
      </c>
      <c r="F80" t="s">
        <v>8218</v>
      </c>
      <c r="G80" t="s">
        <v>8223</v>
      </c>
      <c r="H80" t="s">
        <v>8245</v>
      </c>
      <c r="I80">
        <v>1390426799</v>
      </c>
      <c r="J80">
        <v>1387834799</v>
      </c>
      <c r="K80" t="b">
        <v>0</v>
      </c>
      <c r="L80">
        <v>39</v>
      </c>
      <c r="M80" t="b">
        <v>1</v>
      </c>
      <c r="N80" t="s">
        <v>8264</v>
      </c>
      <c r="O80" s="15">
        <v>106</v>
      </c>
      <c r="P80">
        <v>40.78</v>
      </c>
      <c r="Q80" s="17" t="s">
        <v>8308</v>
      </c>
      <c r="R80" t="s">
        <v>8310</v>
      </c>
      <c r="S80" s="11">
        <v>41631.902766203704</v>
      </c>
      <c r="T80" s="11">
        <v>41661.902766203704</v>
      </c>
    </row>
    <row r="81" spans="1:20" ht="300" x14ac:dyDescent="0.25">
      <c r="A81">
        <v>100</v>
      </c>
      <c r="B81" s="9" t="s">
        <v>102</v>
      </c>
      <c r="C81" s="3" t="s">
        <v>4211</v>
      </c>
      <c r="D81" s="5">
        <v>5000</v>
      </c>
      <c r="E81" s="7">
        <v>5000</v>
      </c>
      <c r="F81" t="s">
        <v>8218</v>
      </c>
      <c r="G81" t="s">
        <v>8223</v>
      </c>
      <c r="H81" t="s">
        <v>8245</v>
      </c>
      <c r="I81">
        <v>1352055886</v>
      </c>
      <c r="J81">
        <v>1350324286</v>
      </c>
      <c r="K81" t="b">
        <v>0</v>
      </c>
      <c r="L81">
        <v>26</v>
      </c>
      <c r="M81" t="b">
        <v>1</v>
      </c>
      <c r="N81" t="s">
        <v>8264</v>
      </c>
      <c r="O81" s="15">
        <v>100</v>
      </c>
      <c r="P81">
        <v>192.31</v>
      </c>
      <c r="Q81" s="17" t="s">
        <v>8308</v>
      </c>
      <c r="R81" t="s">
        <v>8310</v>
      </c>
      <c r="S81" s="11">
        <v>41197.753310185188</v>
      </c>
      <c r="T81" s="11">
        <v>41217.794976851852</v>
      </c>
    </row>
    <row r="82" spans="1:20" ht="315" x14ac:dyDescent="0.25">
      <c r="A82">
        <v>101</v>
      </c>
      <c r="B82" s="9" t="s">
        <v>103</v>
      </c>
      <c r="C82" s="3" t="s">
        <v>4212</v>
      </c>
      <c r="D82" s="5">
        <v>3500</v>
      </c>
      <c r="E82" s="7">
        <v>3500</v>
      </c>
      <c r="F82" t="s">
        <v>8218</v>
      </c>
      <c r="G82" t="s">
        <v>8223</v>
      </c>
      <c r="H82" t="s">
        <v>8245</v>
      </c>
      <c r="I82">
        <v>1359052710</v>
      </c>
      <c r="J82">
        <v>1356979110</v>
      </c>
      <c r="K82" t="b">
        <v>0</v>
      </c>
      <c r="L82">
        <v>35</v>
      </c>
      <c r="M82" t="b">
        <v>1</v>
      </c>
      <c r="N82" t="s">
        <v>8264</v>
      </c>
      <c r="O82" s="15">
        <v>100</v>
      </c>
      <c r="P82">
        <v>100</v>
      </c>
      <c r="Q82" s="17" t="s">
        <v>8308</v>
      </c>
      <c r="R82" t="s">
        <v>8310</v>
      </c>
      <c r="S82" s="11">
        <v>41274.776736111111</v>
      </c>
      <c r="T82" s="11">
        <v>41298.776736111111</v>
      </c>
    </row>
    <row r="83" spans="1:20" ht="255" x14ac:dyDescent="0.25">
      <c r="A83">
        <v>102</v>
      </c>
      <c r="B83" s="9" t="s">
        <v>104</v>
      </c>
      <c r="C83" s="3" t="s">
        <v>4213</v>
      </c>
      <c r="D83" s="5">
        <v>6000</v>
      </c>
      <c r="E83" s="7">
        <v>7665</v>
      </c>
      <c r="F83" t="s">
        <v>8218</v>
      </c>
      <c r="G83" t="s">
        <v>8223</v>
      </c>
      <c r="H83" t="s">
        <v>8245</v>
      </c>
      <c r="I83">
        <v>1293073733</v>
      </c>
      <c r="J83">
        <v>1290481733</v>
      </c>
      <c r="K83" t="b">
        <v>0</v>
      </c>
      <c r="L83">
        <v>65</v>
      </c>
      <c r="M83" t="b">
        <v>1</v>
      </c>
      <c r="N83" t="s">
        <v>8264</v>
      </c>
      <c r="O83" s="15">
        <v>128</v>
      </c>
      <c r="P83">
        <v>117.92</v>
      </c>
      <c r="Q83" s="17" t="s">
        <v>8308</v>
      </c>
      <c r="R83" t="s">
        <v>8310</v>
      </c>
      <c r="S83" s="11">
        <v>40505.131168981483</v>
      </c>
      <c r="T83" s="11">
        <v>40535.131168981483</v>
      </c>
    </row>
    <row r="84" spans="1:20" ht="180" x14ac:dyDescent="0.25">
      <c r="A84">
        <v>104</v>
      </c>
      <c r="B84" s="9" t="s">
        <v>106</v>
      </c>
      <c r="C84" s="3" t="s">
        <v>4215</v>
      </c>
      <c r="D84" s="5">
        <v>500</v>
      </c>
      <c r="E84" s="7">
        <v>600</v>
      </c>
      <c r="F84" t="s">
        <v>8218</v>
      </c>
      <c r="G84" t="s">
        <v>8223</v>
      </c>
      <c r="H84" t="s">
        <v>8245</v>
      </c>
      <c r="I84">
        <v>1301792400</v>
      </c>
      <c r="J84">
        <v>1299775266</v>
      </c>
      <c r="K84" t="b">
        <v>0</v>
      </c>
      <c r="L84">
        <v>10</v>
      </c>
      <c r="M84" t="b">
        <v>1</v>
      </c>
      <c r="N84" t="s">
        <v>8264</v>
      </c>
      <c r="O84" s="15">
        <v>120</v>
      </c>
      <c r="P84">
        <v>60</v>
      </c>
      <c r="Q84" s="17" t="s">
        <v>8308</v>
      </c>
      <c r="R84" t="s">
        <v>8310</v>
      </c>
      <c r="S84" s="11">
        <v>40612.695208333331</v>
      </c>
      <c r="T84" s="11">
        <v>40636.041666666664</v>
      </c>
    </row>
    <row r="85" spans="1:20" ht="240" x14ac:dyDescent="0.25">
      <c r="A85">
        <v>105</v>
      </c>
      <c r="B85" s="9" t="s">
        <v>107</v>
      </c>
      <c r="C85" s="3" t="s">
        <v>4216</v>
      </c>
      <c r="D85" s="5">
        <v>2200</v>
      </c>
      <c r="E85" s="7">
        <v>2363</v>
      </c>
      <c r="F85" t="s">
        <v>8218</v>
      </c>
      <c r="G85" t="s">
        <v>8223</v>
      </c>
      <c r="H85" t="s">
        <v>8245</v>
      </c>
      <c r="I85">
        <v>1463184000</v>
      </c>
      <c r="J85">
        <v>1461605020</v>
      </c>
      <c r="K85" t="b">
        <v>0</v>
      </c>
      <c r="L85">
        <v>60</v>
      </c>
      <c r="M85" t="b">
        <v>1</v>
      </c>
      <c r="N85" t="s">
        <v>8264</v>
      </c>
      <c r="O85" s="15">
        <v>107</v>
      </c>
      <c r="P85">
        <v>39.380000000000003</v>
      </c>
      <c r="Q85" s="17" t="s">
        <v>8308</v>
      </c>
      <c r="R85" t="s">
        <v>8310</v>
      </c>
      <c r="S85" s="11">
        <v>42485.724768518514</v>
      </c>
      <c r="T85" s="11">
        <v>42504</v>
      </c>
    </row>
    <row r="86" spans="1:20" ht="75" x14ac:dyDescent="0.25">
      <c r="A86">
        <v>106</v>
      </c>
      <c r="B86" s="9" t="s">
        <v>108</v>
      </c>
      <c r="C86" s="3" t="s">
        <v>4217</v>
      </c>
      <c r="D86" s="5">
        <v>5000</v>
      </c>
      <c r="E86" s="7">
        <v>5025</v>
      </c>
      <c r="F86" t="s">
        <v>8218</v>
      </c>
      <c r="G86" t="s">
        <v>8223</v>
      </c>
      <c r="H86" t="s">
        <v>8245</v>
      </c>
      <c r="I86">
        <v>1333391901</v>
      </c>
      <c r="J86">
        <v>1332182301</v>
      </c>
      <c r="K86" t="b">
        <v>0</v>
      </c>
      <c r="L86">
        <v>27</v>
      </c>
      <c r="M86" t="b">
        <v>1</v>
      </c>
      <c r="N86" t="s">
        <v>8264</v>
      </c>
      <c r="O86" s="15">
        <v>101</v>
      </c>
      <c r="P86">
        <v>186.11</v>
      </c>
      <c r="Q86" s="17" t="s">
        <v>8308</v>
      </c>
      <c r="R86" t="s">
        <v>8310</v>
      </c>
      <c r="S86" s="11">
        <v>40987.776631944449</v>
      </c>
      <c r="T86" s="11">
        <v>41001.776631944449</v>
      </c>
    </row>
    <row r="87" spans="1:20" ht="285" x14ac:dyDescent="0.25">
      <c r="A87">
        <v>107</v>
      </c>
      <c r="B87" s="9" t="s">
        <v>109</v>
      </c>
      <c r="C87" s="3" t="s">
        <v>4218</v>
      </c>
      <c r="D87" s="5">
        <v>7500</v>
      </c>
      <c r="E87" s="7">
        <v>7685</v>
      </c>
      <c r="F87" t="s">
        <v>8218</v>
      </c>
      <c r="G87" t="s">
        <v>8223</v>
      </c>
      <c r="H87" t="s">
        <v>8245</v>
      </c>
      <c r="I87">
        <v>1303688087</v>
      </c>
      <c r="J87">
        <v>1301787287</v>
      </c>
      <c r="K87" t="b">
        <v>0</v>
      </c>
      <c r="L87">
        <v>69</v>
      </c>
      <c r="M87" t="b">
        <v>1</v>
      </c>
      <c r="N87" t="s">
        <v>8264</v>
      </c>
      <c r="O87" s="15">
        <v>102</v>
      </c>
      <c r="P87">
        <v>111.38</v>
      </c>
      <c r="Q87" s="17" t="s">
        <v>8308</v>
      </c>
      <c r="R87" t="s">
        <v>8310</v>
      </c>
      <c r="S87" s="11">
        <v>40635.982488425929</v>
      </c>
      <c r="T87" s="11">
        <v>40657.982488425929</v>
      </c>
    </row>
    <row r="88" spans="1:20" ht="225" x14ac:dyDescent="0.25">
      <c r="A88">
        <v>108</v>
      </c>
      <c r="B88" s="9" t="s">
        <v>110</v>
      </c>
      <c r="C88" s="3" t="s">
        <v>4219</v>
      </c>
      <c r="D88" s="5">
        <v>1500</v>
      </c>
      <c r="E88" s="7">
        <v>3700</v>
      </c>
      <c r="F88" t="s">
        <v>8218</v>
      </c>
      <c r="G88" t="s">
        <v>8223</v>
      </c>
      <c r="H88" t="s">
        <v>8245</v>
      </c>
      <c r="I88">
        <v>1370011370</v>
      </c>
      <c r="J88">
        <v>1364827370</v>
      </c>
      <c r="K88" t="b">
        <v>0</v>
      </c>
      <c r="L88">
        <v>47</v>
      </c>
      <c r="M88" t="b">
        <v>1</v>
      </c>
      <c r="N88" t="s">
        <v>8264</v>
      </c>
      <c r="O88" s="15">
        <v>247</v>
      </c>
      <c r="P88">
        <v>78.72</v>
      </c>
      <c r="Q88" s="17" t="s">
        <v>8308</v>
      </c>
      <c r="R88" t="s">
        <v>8310</v>
      </c>
      <c r="S88" s="11">
        <v>41365.613078703704</v>
      </c>
      <c r="T88" s="11">
        <v>41425.613078703704</v>
      </c>
    </row>
    <row r="89" spans="1:20" ht="255" x14ac:dyDescent="0.25">
      <c r="A89">
        <v>109</v>
      </c>
      <c r="B89" s="9" t="s">
        <v>111</v>
      </c>
      <c r="C89" s="3" t="s">
        <v>4220</v>
      </c>
      <c r="D89" s="5">
        <v>1000</v>
      </c>
      <c r="E89" s="7">
        <v>2195</v>
      </c>
      <c r="F89" t="s">
        <v>8218</v>
      </c>
      <c r="G89" t="s">
        <v>8223</v>
      </c>
      <c r="H89" t="s">
        <v>8245</v>
      </c>
      <c r="I89">
        <v>1298680630</v>
      </c>
      <c r="J89">
        <v>1296088630</v>
      </c>
      <c r="K89" t="b">
        <v>0</v>
      </c>
      <c r="L89">
        <v>47</v>
      </c>
      <c r="M89" t="b">
        <v>1</v>
      </c>
      <c r="N89" t="s">
        <v>8264</v>
      </c>
      <c r="O89" s="15">
        <v>220</v>
      </c>
      <c r="P89">
        <v>46.7</v>
      </c>
      <c r="Q89" s="17" t="s">
        <v>8308</v>
      </c>
      <c r="R89" t="s">
        <v>8310</v>
      </c>
      <c r="S89" s="11">
        <v>40570.025810185187</v>
      </c>
      <c r="T89" s="11">
        <v>40600.025810185187</v>
      </c>
    </row>
    <row r="90" spans="1:20" ht="240" x14ac:dyDescent="0.25">
      <c r="A90">
        <v>110</v>
      </c>
      <c r="B90" s="9" t="s">
        <v>112</v>
      </c>
      <c r="C90" s="3" t="s">
        <v>4221</v>
      </c>
      <c r="D90" s="5">
        <v>1300</v>
      </c>
      <c r="E90" s="7">
        <v>1700</v>
      </c>
      <c r="F90" t="s">
        <v>8218</v>
      </c>
      <c r="G90" t="s">
        <v>8223</v>
      </c>
      <c r="H90" t="s">
        <v>8245</v>
      </c>
      <c r="I90">
        <v>1384408740</v>
      </c>
      <c r="J90">
        <v>1381445253</v>
      </c>
      <c r="K90" t="b">
        <v>0</v>
      </c>
      <c r="L90">
        <v>26</v>
      </c>
      <c r="M90" t="b">
        <v>1</v>
      </c>
      <c r="N90" t="s">
        <v>8264</v>
      </c>
      <c r="O90" s="15">
        <v>131</v>
      </c>
      <c r="P90">
        <v>65.38</v>
      </c>
      <c r="Q90" s="17" t="s">
        <v>8308</v>
      </c>
      <c r="R90" t="s">
        <v>8310</v>
      </c>
      <c r="S90" s="11">
        <v>41557.949687500004</v>
      </c>
      <c r="T90" s="11">
        <v>41592.249305555553</v>
      </c>
    </row>
    <row r="91" spans="1:20" ht="270" x14ac:dyDescent="0.25">
      <c r="A91">
        <v>112</v>
      </c>
      <c r="B91" s="9" t="s">
        <v>114</v>
      </c>
      <c r="C91" s="3" t="s">
        <v>4223</v>
      </c>
      <c r="D91" s="5">
        <v>5000</v>
      </c>
      <c r="E91" s="7">
        <v>5200</v>
      </c>
      <c r="F91" t="s">
        <v>8218</v>
      </c>
      <c r="G91" t="s">
        <v>8223</v>
      </c>
      <c r="H91" t="s">
        <v>8245</v>
      </c>
      <c r="I91">
        <v>1397354400</v>
      </c>
      <c r="J91">
        <v>1395277318</v>
      </c>
      <c r="K91" t="b">
        <v>0</v>
      </c>
      <c r="L91">
        <v>81</v>
      </c>
      <c r="M91" t="b">
        <v>1</v>
      </c>
      <c r="N91" t="s">
        <v>8264</v>
      </c>
      <c r="O91" s="15">
        <v>104</v>
      </c>
      <c r="P91">
        <v>64.2</v>
      </c>
      <c r="Q91" s="17" t="s">
        <v>8308</v>
      </c>
      <c r="R91" t="s">
        <v>8310</v>
      </c>
      <c r="S91" s="11">
        <v>41718.043032407404</v>
      </c>
      <c r="T91" s="11">
        <v>41742.083333333336</v>
      </c>
    </row>
    <row r="92" spans="1:20" ht="135" x14ac:dyDescent="0.25">
      <c r="A92">
        <v>113</v>
      </c>
      <c r="B92" s="9" t="s">
        <v>115</v>
      </c>
      <c r="C92" s="3" t="s">
        <v>4224</v>
      </c>
      <c r="D92" s="5">
        <v>5000</v>
      </c>
      <c r="E92" s="7">
        <v>7050</v>
      </c>
      <c r="F92" t="s">
        <v>8218</v>
      </c>
      <c r="G92" t="s">
        <v>8223</v>
      </c>
      <c r="H92" t="s">
        <v>8245</v>
      </c>
      <c r="I92">
        <v>1312642800</v>
      </c>
      <c r="J92">
        <v>1311963128</v>
      </c>
      <c r="K92" t="b">
        <v>0</v>
      </c>
      <c r="L92">
        <v>78</v>
      </c>
      <c r="M92" t="b">
        <v>1</v>
      </c>
      <c r="N92" t="s">
        <v>8264</v>
      </c>
      <c r="O92" s="15">
        <v>141</v>
      </c>
      <c r="P92">
        <v>90.38</v>
      </c>
      <c r="Q92" s="17" t="s">
        <v>8308</v>
      </c>
      <c r="R92" t="s">
        <v>8310</v>
      </c>
      <c r="S92" s="11">
        <v>40753.758425925924</v>
      </c>
      <c r="T92" s="11">
        <v>40761.625</v>
      </c>
    </row>
    <row r="93" spans="1:20" ht="285" x14ac:dyDescent="0.25">
      <c r="A93">
        <v>114</v>
      </c>
      <c r="B93" s="9" t="s">
        <v>116</v>
      </c>
      <c r="C93" s="3" t="s">
        <v>4225</v>
      </c>
      <c r="D93" s="5">
        <v>3000</v>
      </c>
      <c r="E93" s="7">
        <v>3100</v>
      </c>
      <c r="F93" t="s">
        <v>8218</v>
      </c>
      <c r="G93" t="s">
        <v>8223</v>
      </c>
      <c r="H93" t="s">
        <v>8245</v>
      </c>
      <c r="I93">
        <v>1326436488</v>
      </c>
      <c r="J93">
        <v>1321252488</v>
      </c>
      <c r="K93" t="b">
        <v>0</v>
      </c>
      <c r="L93">
        <v>35</v>
      </c>
      <c r="M93" t="b">
        <v>1</v>
      </c>
      <c r="N93" t="s">
        <v>8264</v>
      </c>
      <c r="O93" s="15">
        <v>103</v>
      </c>
      <c r="P93">
        <v>88.57</v>
      </c>
      <c r="Q93" s="17" t="s">
        <v>8308</v>
      </c>
      <c r="R93" t="s">
        <v>8310</v>
      </c>
      <c r="S93" s="11">
        <v>40861.27416666667</v>
      </c>
      <c r="T93" s="11">
        <v>40921.27416666667</v>
      </c>
    </row>
    <row r="94" spans="1:20" ht="90" x14ac:dyDescent="0.25">
      <c r="A94">
        <v>115</v>
      </c>
      <c r="B94" s="9" t="s">
        <v>117</v>
      </c>
      <c r="C94" s="3" t="s">
        <v>4226</v>
      </c>
      <c r="D94" s="5">
        <v>450</v>
      </c>
      <c r="E94" s="7">
        <v>632</v>
      </c>
      <c r="F94" t="s">
        <v>8218</v>
      </c>
      <c r="G94" t="s">
        <v>8223</v>
      </c>
      <c r="H94" t="s">
        <v>8245</v>
      </c>
      <c r="I94">
        <v>1328377444</v>
      </c>
      <c r="J94">
        <v>1326217444</v>
      </c>
      <c r="K94" t="b">
        <v>0</v>
      </c>
      <c r="L94">
        <v>22</v>
      </c>
      <c r="M94" t="b">
        <v>1</v>
      </c>
      <c r="N94" t="s">
        <v>8264</v>
      </c>
      <c r="O94" s="15">
        <v>140</v>
      </c>
      <c r="P94">
        <v>28.73</v>
      </c>
      <c r="Q94" s="17" t="s">
        <v>8308</v>
      </c>
      <c r="R94" t="s">
        <v>8310</v>
      </c>
      <c r="S94" s="11">
        <v>40918.738935185182</v>
      </c>
      <c r="T94" s="11">
        <v>40943.738935185182</v>
      </c>
    </row>
    <row r="95" spans="1:20" ht="270" x14ac:dyDescent="0.25">
      <c r="A95">
        <v>116</v>
      </c>
      <c r="B95" s="9" t="s">
        <v>118</v>
      </c>
      <c r="C95" s="3" t="s">
        <v>4227</v>
      </c>
      <c r="D95" s="5">
        <v>3500</v>
      </c>
      <c r="E95" s="7">
        <v>3978</v>
      </c>
      <c r="F95" t="s">
        <v>8218</v>
      </c>
      <c r="G95" t="s">
        <v>8223</v>
      </c>
      <c r="H95" t="s">
        <v>8245</v>
      </c>
      <c r="I95">
        <v>1302260155</v>
      </c>
      <c r="J95">
        <v>1298289355</v>
      </c>
      <c r="K95" t="b">
        <v>0</v>
      </c>
      <c r="L95">
        <v>57</v>
      </c>
      <c r="M95" t="b">
        <v>1</v>
      </c>
      <c r="N95" t="s">
        <v>8264</v>
      </c>
      <c r="O95" s="15">
        <v>114</v>
      </c>
      <c r="P95">
        <v>69.790000000000006</v>
      </c>
      <c r="Q95" s="17" t="s">
        <v>8308</v>
      </c>
      <c r="R95" t="s">
        <v>8310</v>
      </c>
      <c r="S95" s="11">
        <v>40595.497164351851</v>
      </c>
      <c r="T95" s="11">
        <v>40641.455497685187</v>
      </c>
    </row>
    <row r="96" spans="1:20" ht="300" x14ac:dyDescent="0.25">
      <c r="A96">
        <v>117</v>
      </c>
      <c r="B96" s="9" t="s">
        <v>119</v>
      </c>
      <c r="C96" s="3" t="s">
        <v>4228</v>
      </c>
      <c r="D96" s="5">
        <v>4500</v>
      </c>
      <c r="E96" s="7">
        <v>4522.22</v>
      </c>
      <c r="F96" t="s">
        <v>8218</v>
      </c>
      <c r="G96" t="s">
        <v>8223</v>
      </c>
      <c r="H96" t="s">
        <v>8245</v>
      </c>
      <c r="I96">
        <v>1276110000</v>
      </c>
      <c r="J96">
        <v>1268337744</v>
      </c>
      <c r="K96" t="b">
        <v>0</v>
      </c>
      <c r="L96">
        <v>27</v>
      </c>
      <c r="M96" t="b">
        <v>1</v>
      </c>
      <c r="N96" t="s">
        <v>8264</v>
      </c>
      <c r="O96" s="15">
        <v>100</v>
      </c>
      <c r="P96">
        <v>167.49</v>
      </c>
      <c r="Q96" s="17" t="s">
        <v>8308</v>
      </c>
      <c r="R96" t="s">
        <v>8310</v>
      </c>
      <c r="S96" s="11">
        <v>40248.834999999999</v>
      </c>
      <c r="T96" s="11">
        <v>40338.791666666664</v>
      </c>
    </row>
    <row r="97" spans="1:20" ht="180" x14ac:dyDescent="0.25">
      <c r="A97">
        <v>118</v>
      </c>
      <c r="B97" s="9" t="s">
        <v>120</v>
      </c>
      <c r="C97" s="3" t="s">
        <v>4229</v>
      </c>
      <c r="D97" s="5">
        <v>5000</v>
      </c>
      <c r="E97" s="7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  <c r="O97" s="15">
        <v>113</v>
      </c>
      <c r="P97">
        <v>144.91</v>
      </c>
      <c r="Q97" s="17" t="s">
        <v>8308</v>
      </c>
      <c r="R97" t="s">
        <v>8310</v>
      </c>
      <c r="S97" s="11">
        <v>40723.053657407407</v>
      </c>
      <c r="T97" s="11">
        <v>40753.053657407407</v>
      </c>
    </row>
    <row r="98" spans="1:20" ht="300" x14ac:dyDescent="0.25">
      <c r="A98">
        <v>119</v>
      </c>
      <c r="B98" s="9" t="s">
        <v>121</v>
      </c>
      <c r="C98" s="3" t="s">
        <v>4230</v>
      </c>
      <c r="D98" s="5">
        <v>3250</v>
      </c>
      <c r="E98" s="7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  <c r="O98" s="15">
        <v>105</v>
      </c>
      <c r="P98">
        <v>91.84</v>
      </c>
      <c r="Q98" s="17" t="s">
        <v>8308</v>
      </c>
      <c r="R98" t="s">
        <v>8310</v>
      </c>
      <c r="S98" s="11">
        <v>40739.069282407407</v>
      </c>
      <c r="T98" s="11">
        <v>40768.958333333336</v>
      </c>
    </row>
    <row r="99" spans="1:20" ht="285" x14ac:dyDescent="0.25">
      <c r="A99">
        <v>240</v>
      </c>
      <c r="B99" s="9" t="s">
        <v>242</v>
      </c>
      <c r="C99" s="3" t="s">
        <v>4350</v>
      </c>
      <c r="D99" s="5">
        <v>15000</v>
      </c>
      <c r="E99" s="7">
        <v>16145.12</v>
      </c>
      <c r="F99" t="s">
        <v>8218</v>
      </c>
      <c r="G99" t="s">
        <v>8223</v>
      </c>
      <c r="H99" t="s">
        <v>8245</v>
      </c>
      <c r="I99">
        <v>1367773211</v>
      </c>
      <c r="J99">
        <v>1363885211</v>
      </c>
      <c r="K99" t="b">
        <v>1</v>
      </c>
      <c r="L99">
        <v>137</v>
      </c>
      <c r="M99" t="b">
        <v>1</v>
      </c>
      <c r="N99" t="s">
        <v>8267</v>
      </c>
      <c r="O99" s="15">
        <v>108</v>
      </c>
      <c r="P99">
        <v>117.85</v>
      </c>
      <c r="Q99" s="17" t="s">
        <v>8308</v>
      </c>
      <c r="R99" t="s">
        <v>8313</v>
      </c>
      <c r="S99" s="11">
        <v>41354.708460648151</v>
      </c>
      <c r="T99" s="11">
        <v>41399.708460648151</v>
      </c>
    </row>
    <row r="100" spans="1:20" ht="255" x14ac:dyDescent="0.25">
      <c r="A100">
        <v>241</v>
      </c>
      <c r="B100" s="9" t="s">
        <v>243</v>
      </c>
      <c r="C100" s="3" t="s">
        <v>4351</v>
      </c>
      <c r="D100" s="5">
        <v>36400</v>
      </c>
      <c r="E100" s="7">
        <v>41000</v>
      </c>
      <c r="F100" t="s">
        <v>8218</v>
      </c>
      <c r="G100" t="s">
        <v>8223</v>
      </c>
      <c r="H100" t="s">
        <v>8245</v>
      </c>
      <c r="I100">
        <v>1419180304</v>
      </c>
      <c r="J100">
        <v>1415292304</v>
      </c>
      <c r="K100" t="b">
        <v>1</v>
      </c>
      <c r="L100">
        <v>376</v>
      </c>
      <c r="M100" t="b">
        <v>1</v>
      </c>
      <c r="N100" t="s">
        <v>8267</v>
      </c>
      <c r="O100" s="15">
        <v>113</v>
      </c>
      <c r="P100">
        <v>109.04</v>
      </c>
      <c r="Q100" s="17" t="s">
        <v>8308</v>
      </c>
      <c r="R100" t="s">
        <v>8313</v>
      </c>
      <c r="S100" s="11">
        <v>41949.697962962964</v>
      </c>
      <c r="T100" s="11">
        <v>41994.697962962964</v>
      </c>
    </row>
    <row r="101" spans="1:20" ht="270" x14ac:dyDescent="0.25">
      <c r="A101">
        <v>242</v>
      </c>
      <c r="B101" s="9" t="s">
        <v>244</v>
      </c>
      <c r="C101" s="3" t="s">
        <v>4352</v>
      </c>
      <c r="D101" s="5">
        <v>13000</v>
      </c>
      <c r="E101" s="7">
        <v>14750</v>
      </c>
      <c r="F101" t="s">
        <v>8218</v>
      </c>
      <c r="G101" t="s">
        <v>8223</v>
      </c>
      <c r="H101" t="s">
        <v>8245</v>
      </c>
      <c r="I101">
        <v>1324381790</v>
      </c>
      <c r="J101">
        <v>1321357790</v>
      </c>
      <c r="K101" t="b">
        <v>1</v>
      </c>
      <c r="L101">
        <v>202</v>
      </c>
      <c r="M101" t="b">
        <v>1</v>
      </c>
      <c r="N101" t="s">
        <v>8267</v>
      </c>
      <c r="O101" s="15">
        <v>113</v>
      </c>
      <c r="P101">
        <v>73.02</v>
      </c>
      <c r="Q101" s="17" t="s">
        <v>8308</v>
      </c>
      <c r="R101" t="s">
        <v>8313</v>
      </c>
      <c r="S101" s="11">
        <v>40862.492939814816</v>
      </c>
      <c r="T101" s="11">
        <v>40897.492939814816</v>
      </c>
    </row>
    <row r="102" spans="1:20" ht="255" x14ac:dyDescent="0.25">
      <c r="A102">
        <v>243</v>
      </c>
      <c r="B102" s="9" t="s">
        <v>245</v>
      </c>
      <c r="C102" s="3" t="s">
        <v>4353</v>
      </c>
      <c r="D102" s="5">
        <v>25000</v>
      </c>
      <c r="E102" s="7">
        <v>25648</v>
      </c>
      <c r="F102" t="s">
        <v>8218</v>
      </c>
      <c r="G102" t="s">
        <v>8223</v>
      </c>
      <c r="H102" t="s">
        <v>8245</v>
      </c>
      <c r="I102">
        <v>1393031304</v>
      </c>
      <c r="J102">
        <v>1390439304</v>
      </c>
      <c r="K102" t="b">
        <v>1</v>
      </c>
      <c r="L102">
        <v>328</v>
      </c>
      <c r="M102" t="b">
        <v>1</v>
      </c>
      <c r="N102" t="s">
        <v>8267</v>
      </c>
      <c r="O102" s="15">
        <v>103</v>
      </c>
      <c r="P102">
        <v>78.2</v>
      </c>
      <c r="Q102" s="17" t="s">
        <v>8308</v>
      </c>
      <c r="R102" t="s">
        <v>8313</v>
      </c>
      <c r="S102" s="11">
        <v>41662.047500000001</v>
      </c>
      <c r="T102" s="11">
        <v>41692.047500000001</v>
      </c>
    </row>
    <row r="103" spans="1:20" ht="315" x14ac:dyDescent="0.25">
      <c r="A103">
        <v>244</v>
      </c>
      <c r="B103" s="9">
        <v>39756</v>
      </c>
      <c r="C103" s="3" t="s">
        <v>4354</v>
      </c>
      <c r="D103" s="5">
        <v>3500</v>
      </c>
      <c r="E103" s="7">
        <v>3981.5</v>
      </c>
      <c r="F103" t="s">
        <v>8218</v>
      </c>
      <c r="G103" t="s">
        <v>8223</v>
      </c>
      <c r="H103" t="s">
        <v>8245</v>
      </c>
      <c r="I103">
        <v>1268723160</v>
      </c>
      <c r="J103">
        <v>1265269559</v>
      </c>
      <c r="K103" t="b">
        <v>1</v>
      </c>
      <c r="L103">
        <v>84</v>
      </c>
      <c r="M103" t="b">
        <v>1</v>
      </c>
      <c r="N103" t="s">
        <v>8267</v>
      </c>
      <c r="O103" s="15">
        <v>114</v>
      </c>
      <c r="P103">
        <v>47.4</v>
      </c>
      <c r="Q103" s="17" t="s">
        <v>8308</v>
      </c>
      <c r="R103" t="s">
        <v>8313</v>
      </c>
      <c r="S103" s="11">
        <v>40213.323599537034</v>
      </c>
      <c r="T103" s="11">
        <v>40253.29583333333</v>
      </c>
    </row>
    <row r="104" spans="1:20" ht="255" x14ac:dyDescent="0.25">
      <c r="A104">
        <v>245</v>
      </c>
      <c r="B104" s="9" t="s">
        <v>246</v>
      </c>
      <c r="C104" s="3" t="s">
        <v>4355</v>
      </c>
      <c r="D104" s="5">
        <v>5000</v>
      </c>
      <c r="E104" s="7">
        <v>5186</v>
      </c>
      <c r="F104" t="s">
        <v>8218</v>
      </c>
      <c r="G104" t="s">
        <v>8223</v>
      </c>
      <c r="H104" t="s">
        <v>8245</v>
      </c>
      <c r="I104">
        <v>1345079785</v>
      </c>
      <c r="J104">
        <v>1342487785</v>
      </c>
      <c r="K104" t="b">
        <v>1</v>
      </c>
      <c r="L104">
        <v>96</v>
      </c>
      <c r="M104" t="b">
        <v>1</v>
      </c>
      <c r="N104" t="s">
        <v>8267</v>
      </c>
      <c r="O104" s="15">
        <v>104</v>
      </c>
      <c r="P104">
        <v>54.02</v>
      </c>
      <c r="Q104" s="17" t="s">
        <v>8308</v>
      </c>
      <c r="R104" t="s">
        <v>8313</v>
      </c>
      <c r="S104" s="11">
        <v>41107.053067129629</v>
      </c>
      <c r="T104" s="11">
        <v>41137.053067129629</v>
      </c>
    </row>
    <row r="105" spans="1:20" ht="270" x14ac:dyDescent="0.25">
      <c r="A105">
        <v>246</v>
      </c>
      <c r="B105" s="9" t="s">
        <v>247</v>
      </c>
      <c r="C105" s="3" t="s">
        <v>4356</v>
      </c>
      <c r="D105" s="5">
        <v>5000</v>
      </c>
      <c r="E105" s="7">
        <v>15273</v>
      </c>
      <c r="F105" t="s">
        <v>8218</v>
      </c>
      <c r="G105" t="s">
        <v>8223</v>
      </c>
      <c r="H105" t="s">
        <v>8245</v>
      </c>
      <c r="I105">
        <v>1292665405</v>
      </c>
      <c r="J105">
        <v>1288341805</v>
      </c>
      <c r="K105" t="b">
        <v>1</v>
      </c>
      <c r="L105">
        <v>223</v>
      </c>
      <c r="M105" t="b">
        <v>1</v>
      </c>
      <c r="N105" t="s">
        <v>8267</v>
      </c>
      <c r="O105" s="15">
        <v>305</v>
      </c>
      <c r="P105">
        <v>68.489999999999995</v>
      </c>
      <c r="Q105" s="17" t="s">
        <v>8308</v>
      </c>
      <c r="R105" t="s">
        <v>8313</v>
      </c>
      <c r="S105" s="11">
        <v>40480.363483796296</v>
      </c>
      <c r="T105" s="11">
        <v>40530.405150462961</v>
      </c>
    </row>
    <row r="106" spans="1:20" ht="240" x14ac:dyDescent="0.25">
      <c r="A106">
        <v>247</v>
      </c>
      <c r="B106" s="9" t="s">
        <v>248</v>
      </c>
      <c r="C106" s="3" t="s">
        <v>4357</v>
      </c>
      <c r="D106" s="5">
        <v>5000</v>
      </c>
      <c r="E106" s="7">
        <v>6705</v>
      </c>
      <c r="F106" t="s">
        <v>8218</v>
      </c>
      <c r="G106" t="s">
        <v>8223</v>
      </c>
      <c r="H106" t="s">
        <v>8245</v>
      </c>
      <c r="I106">
        <v>1287200340</v>
      </c>
      <c r="J106">
        <v>1284042614</v>
      </c>
      <c r="K106" t="b">
        <v>1</v>
      </c>
      <c r="L106">
        <v>62</v>
      </c>
      <c r="M106" t="b">
        <v>1</v>
      </c>
      <c r="N106" t="s">
        <v>8267</v>
      </c>
      <c r="O106" s="15">
        <v>134</v>
      </c>
      <c r="P106">
        <v>108.15</v>
      </c>
      <c r="Q106" s="17" t="s">
        <v>8308</v>
      </c>
      <c r="R106" t="s">
        <v>8313</v>
      </c>
      <c r="S106" s="11">
        <v>40430.604328703703</v>
      </c>
      <c r="T106" s="11">
        <v>40467.152083333334</v>
      </c>
    </row>
    <row r="107" spans="1:20" ht="300" x14ac:dyDescent="0.25">
      <c r="A107">
        <v>248</v>
      </c>
      <c r="B107" s="9" t="s">
        <v>249</v>
      </c>
      <c r="C107" s="3" t="s">
        <v>4358</v>
      </c>
      <c r="D107" s="5">
        <v>85000</v>
      </c>
      <c r="E107" s="7">
        <v>86133</v>
      </c>
      <c r="F107" t="s">
        <v>8218</v>
      </c>
      <c r="G107" t="s">
        <v>8223</v>
      </c>
      <c r="H107" t="s">
        <v>8245</v>
      </c>
      <c r="I107">
        <v>1325961309</v>
      </c>
      <c r="J107">
        <v>1322073309</v>
      </c>
      <c r="K107" t="b">
        <v>1</v>
      </c>
      <c r="L107">
        <v>146</v>
      </c>
      <c r="M107" t="b">
        <v>1</v>
      </c>
      <c r="N107" t="s">
        <v>8267</v>
      </c>
      <c r="O107" s="15">
        <v>101</v>
      </c>
      <c r="P107">
        <v>589.95000000000005</v>
      </c>
      <c r="Q107" s="17" t="s">
        <v>8308</v>
      </c>
      <c r="R107" t="s">
        <v>8313</v>
      </c>
      <c r="S107" s="11">
        <v>40870.774409722224</v>
      </c>
      <c r="T107" s="11">
        <v>40915.774409722224</v>
      </c>
    </row>
    <row r="108" spans="1:20" ht="315" x14ac:dyDescent="0.25">
      <c r="A108">
        <v>249</v>
      </c>
      <c r="B108" s="9" t="s">
        <v>250</v>
      </c>
      <c r="C108" s="3" t="s">
        <v>4359</v>
      </c>
      <c r="D108" s="5">
        <v>10000</v>
      </c>
      <c r="E108" s="7">
        <v>11292</v>
      </c>
      <c r="F108" t="s">
        <v>8218</v>
      </c>
      <c r="G108" t="s">
        <v>8223</v>
      </c>
      <c r="H108" t="s">
        <v>8245</v>
      </c>
      <c r="I108">
        <v>1282498800</v>
      </c>
      <c r="J108">
        <v>1275603020</v>
      </c>
      <c r="K108" t="b">
        <v>1</v>
      </c>
      <c r="L108">
        <v>235</v>
      </c>
      <c r="M108" t="b">
        <v>1</v>
      </c>
      <c r="N108" t="s">
        <v>8267</v>
      </c>
      <c r="O108" s="15">
        <v>113</v>
      </c>
      <c r="P108">
        <v>48.05</v>
      </c>
      <c r="Q108" s="17" t="s">
        <v>8308</v>
      </c>
      <c r="R108" t="s">
        <v>8313</v>
      </c>
      <c r="S108" s="11">
        <v>40332.923842592594</v>
      </c>
      <c r="T108" s="11">
        <v>40412.736111111109</v>
      </c>
    </row>
    <row r="109" spans="1:20" ht="270" x14ac:dyDescent="0.25">
      <c r="A109">
        <v>250</v>
      </c>
      <c r="B109" s="9" t="s">
        <v>251</v>
      </c>
      <c r="C109" s="3" t="s">
        <v>4360</v>
      </c>
      <c r="D109" s="5">
        <v>30000</v>
      </c>
      <c r="E109" s="7">
        <v>31675</v>
      </c>
      <c r="F109" t="s">
        <v>8218</v>
      </c>
      <c r="G109" t="s">
        <v>8223</v>
      </c>
      <c r="H109" t="s">
        <v>8245</v>
      </c>
      <c r="I109">
        <v>1370525691</v>
      </c>
      <c r="J109">
        <v>1367933691</v>
      </c>
      <c r="K109" t="b">
        <v>1</v>
      </c>
      <c r="L109">
        <v>437</v>
      </c>
      <c r="M109" t="b">
        <v>1</v>
      </c>
      <c r="N109" t="s">
        <v>8267</v>
      </c>
      <c r="O109" s="15">
        <v>106</v>
      </c>
      <c r="P109">
        <v>72.48</v>
      </c>
      <c r="Q109" s="17" t="s">
        <v>8308</v>
      </c>
      <c r="R109" t="s">
        <v>8313</v>
      </c>
      <c r="S109" s="11">
        <v>41401.565868055557</v>
      </c>
      <c r="T109" s="11">
        <v>41431.565868055557</v>
      </c>
    </row>
    <row r="110" spans="1:20" ht="270" x14ac:dyDescent="0.25">
      <c r="A110">
        <v>251</v>
      </c>
      <c r="B110" s="9" t="s">
        <v>252</v>
      </c>
      <c r="C110" s="3" t="s">
        <v>4361</v>
      </c>
      <c r="D110" s="5">
        <v>3500</v>
      </c>
      <c r="E110" s="7">
        <v>4395</v>
      </c>
      <c r="F110" t="s">
        <v>8218</v>
      </c>
      <c r="G110" t="s">
        <v>8223</v>
      </c>
      <c r="H110" t="s">
        <v>8245</v>
      </c>
      <c r="I110">
        <v>1337194800</v>
      </c>
      <c r="J110">
        <v>1334429646</v>
      </c>
      <c r="K110" t="b">
        <v>1</v>
      </c>
      <c r="L110">
        <v>77</v>
      </c>
      <c r="M110" t="b">
        <v>1</v>
      </c>
      <c r="N110" t="s">
        <v>8267</v>
      </c>
      <c r="O110" s="15">
        <v>126</v>
      </c>
      <c r="P110">
        <v>57.08</v>
      </c>
      <c r="Q110" s="17" t="s">
        <v>8308</v>
      </c>
      <c r="R110" t="s">
        <v>8313</v>
      </c>
      <c r="S110" s="11">
        <v>41013.787569444445</v>
      </c>
      <c r="T110" s="11">
        <v>41045.791666666664</v>
      </c>
    </row>
    <row r="111" spans="1:20" ht="225" x14ac:dyDescent="0.25">
      <c r="A111">
        <v>252</v>
      </c>
      <c r="B111" s="9" t="s">
        <v>253</v>
      </c>
      <c r="C111" s="3" t="s">
        <v>4362</v>
      </c>
      <c r="D111" s="5">
        <v>5000</v>
      </c>
      <c r="E111" s="7">
        <v>9228</v>
      </c>
      <c r="F111" t="s">
        <v>8218</v>
      </c>
      <c r="G111" t="s">
        <v>8223</v>
      </c>
      <c r="H111" t="s">
        <v>8245</v>
      </c>
      <c r="I111">
        <v>1275364740</v>
      </c>
      <c r="J111">
        <v>1269878058</v>
      </c>
      <c r="K111" t="b">
        <v>1</v>
      </c>
      <c r="L111">
        <v>108</v>
      </c>
      <c r="M111" t="b">
        <v>1</v>
      </c>
      <c r="N111" t="s">
        <v>8267</v>
      </c>
      <c r="O111" s="15">
        <v>185</v>
      </c>
      <c r="P111">
        <v>85.44</v>
      </c>
      <c r="Q111" s="17" t="s">
        <v>8308</v>
      </c>
      <c r="R111" t="s">
        <v>8313</v>
      </c>
      <c r="S111" s="11">
        <v>40266.662708333337</v>
      </c>
      <c r="T111" s="11">
        <v>40330.165972222225</v>
      </c>
    </row>
    <row r="112" spans="1:20" ht="315" x14ac:dyDescent="0.25">
      <c r="A112">
        <v>253</v>
      </c>
      <c r="B112" s="9" t="s">
        <v>254</v>
      </c>
      <c r="C112" s="3" t="s">
        <v>4363</v>
      </c>
      <c r="D112" s="5">
        <v>1500</v>
      </c>
      <c r="E112" s="7">
        <v>1511</v>
      </c>
      <c r="F112" t="s">
        <v>8218</v>
      </c>
      <c r="G112" t="s">
        <v>8223</v>
      </c>
      <c r="H112" t="s">
        <v>8245</v>
      </c>
      <c r="I112">
        <v>1329320235</v>
      </c>
      <c r="J112">
        <v>1326728235</v>
      </c>
      <c r="K112" t="b">
        <v>1</v>
      </c>
      <c r="L112">
        <v>7</v>
      </c>
      <c r="M112" t="b">
        <v>1</v>
      </c>
      <c r="N112" t="s">
        <v>8267</v>
      </c>
      <c r="O112" s="15">
        <v>101</v>
      </c>
      <c r="P112">
        <v>215.86</v>
      </c>
      <c r="Q112" s="17" t="s">
        <v>8308</v>
      </c>
      <c r="R112" t="s">
        <v>8313</v>
      </c>
      <c r="S112" s="11">
        <v>40924.650868055556</v>
      </c>
      <c r="T112" s="11">
        <v>40954.650868055556</v>
      </c>
    </row>
    <row r="113" spans="1:20" ht="225" x14ac:dyDescent="0.25">
      <c r="A113">
        <v>254</v>
      </c>
      <c r="B113" s="9" t="s">
        <v>255</v>
      </c>
      <c r="C113" s="3" t="s">
        <v>4364</v>
      </c>
      <c r="D113" s="5">
        <v>24000</v>
      </c>
      <c r="E113" s="7">
        <v>28067.34</v>
      </c>
      <c r="F113" t="s">
        <v>8218</v>
      </c>
      <c r="G113" t="s">
        <v>8223</v>
      </c>
      <c r="H113" t="s">
        <v>8245</v>
      </c>
      <c r="I113">
        <v>1445047200</v>
      </c>
      <c r="J113">
        <v>1442443910</v>
      </c>
      <c r="K113" t="b">
        <v>1</v>
      </c>
      <c r="L113">
        <v>314</v>
      </c>
      <c r="M113" t="b">
        <v>1</v>
      </c>
      <c r="N113" t="s">
        <v>8267</v>
      </c>
      <c r="O113" s="15">
        <v>117</v>
      </c>
      <c r="P113">
        <v>89.39</v>
      </c>
      <c r="Q113" s="17" t="s">
        <v>8308</v>
      </c>
      <c r="R113" t="s">
        <v>8313</v>
      </c>
      <c r="S113" s="11">
        <v>42263.952662037031</v>
      </c>
      <c r="T113" s="11">
        <v>42294.083333333328</v>
      </c>
    </row>
    <row r="114" spans="1:20" ht="165" x14ac:dyDescent="0.25">
      <c r="A114">
        <v>255</v>
      </c>
      <c r="B114" s="9" t="s">
        <v>256</v>
      </c>
      <c r="C114" s="3" t="s">
        <v>4365</v>
      </c>
      <c r="D114" s="5">
        <v>8000</v>
      </c>
      <c r="E114" s="7">
        <v>8538.66</v>
      </c>
      <c r="F114" t="s">
        <v>8218</v>
      </c>
      <c r="G114" t="s">
        <v>8223</v>
      </c>
      <c r="H114" t="s">
        <v>8245</v>
      </c>
      <c r="I114">
        <v>1300275482</v>
      </c>
      <c r="J114">
        <v>1297687082</v>
      </c>
      <c r="K114" t="b">
        <v>1</v>
      </c>
      <c r="L114">
        <v>188</v>
      </c>
      <c r="M114" t="b">
        <v>1</v>
      </c>
      <c r="N114" t="s">
        <v>8267</v>
      </c>
      <c r="O114" s="15">
        <v>107</v>
      </c>
      <c r="P114">
        <v>45.42</v>
      </c>
      <c r="Q114" s="17" t="s">
        <v>8308</v>
      </c>
      <c r="R114" t="s">
        <v>8313</v>
      </c>
      <c r="S114" s="11">
        <v>40588.526412037041</v>
      </c>
      <c r="T114" s="11">
        <v>40618.48474537037</v>
      </c>
    </row>
    <row r="115" spans="1:20" ht="285" x14ac:dyDescent="0.25">
      <c r="A115">
        <v>256</v>
      </c>
      <c r="B115" s="9" t="s">
        <v>257</v>
      </c>
      <c r="C115" s="3" t="s">
        <v>4366</v>
      </c>
      <c r="D115" s="5">
        <v>13000</v>
      </c>
      <c r="E115" s="7">
        <v>18083</v>
      </c>
      <c r="F115" t="s">
        <v>8218</v>
      </c>
      <c r="G115" t="s">
        <v>8223</v>
      </c>
      <c r="H115" t="s">
        <v>8245</v>
      </c>
      <c r="I115">
        <v>1363458467</v>
      </c>
      <c r="J115">
        <v>1360866467</v>
      </c>
      <c r="K115" t="b">
        <v>1</v>
      </c>
      <c r="L115">
        <v>275</v>
      </c>
      <c r="M115" t="b">
        <v>1</v>
      </c>
      <c r="N115" t="s">
        <v>8267</v>
      </c>
      <c r="O115" s="15">
        <v>139</v>
      </c>
      <c r="P115">
        <v>65.760000000000005</v>
      </c>
      <c r="Q115" s="17" t="s">
        <v>8308</v>
      </c>
      <c r="R115" t="s">
        <v>8313</v>
      </c>
      <c r="S115" s="11">
        <v>41319.769293981481</v>
      </c>
      <c r="T115" s="11">
        <v>41349.769293981481</v>
      </c>
    </row>
    <row r="116" spans="1:20" ht="315" x14ac:dyDescent="0.25">
      <c r="A116">
        <v>257</v>
      </c>
      <c r="B116" s="9" t="s">
        <v>258</v>
      </c>
      <c r="C116" s="3" t="s">
        <v>4367</v>
      </c>
      <c r="D116" s="5">
        <v>35000</v>
      </c>
      <c r="E116" s="7">
        <v>37354.269999999997</v>
      </c>
      <c r="F116" t="s">
        <v>8218</v>
      </c>
      <c r="G116" t="s">
        <v>8223</v>
      </c>
      <c r="H116" t="s">
        <v>8245</v>
      </c>
      <c r="I116">
        <v>1463670162</v>
      </c>
      <c r="J116">
        <v>1461078162</v>
      </c>
      <c r="K116" t="b">
        <v>1</v>
      </c>
      <c r="L116">
        <v>560</v>
      </c>
      <c r="M116" t="b">
        <v>1</v>
      </c>
      <c r="N116" t="s">
        <v>8267</v>
      </c>
      <c r="O116" s="15">
        <v>107</v>
      </c>
      <c r="P116">
        <v>66.7</v>
      </c>
      <c r="Q116" s="17" t="s">
        <v>8308</v>
      </c>
      <c r="R116" t="s">
        <v>8313</v>
      </c>
      <c r="S116" s="11">
        <v>42479.626875000002</v>
      </c>
      <c r="T116" s="11">
        <v>42509.626875000002</v>
      </c>
    </row>
    <row r="117" spans="1:20" ht="270" x14ac:dyDescent="0.25">
      <c r="A117">
        <v>258</v>
      </c>
      <c r="B117" s="9" t="s">
        <v>259</v>
      </c>
      <c r="C117" s="3" t="s">
        <v>4368</v>
      </c>
      <c r="D117" s="5">
        <v>30000</v>
      </c>
      <c r="E117" s="7">
        <v>57342</v>
      </c>
      <c r="F117" t="s">
        <v>8218</v>
      </c>
      <c r="G117" t="s">
        <v>8223</v>
      </c>
      <c r="H117" t="s">
        <v>8245</v>
      </c>
      <c r="I117">
        <v>1308359666</v>
      </c>
      <c r="J117">
        <v>1305767666</v>
      </c>
      <c r="K117" t="b">
        <v>1</v>
      </c>
      <c r="L117">
        <v>688</v>
      </c>
      <c r="M117" t="b">
        <v>1</v>
      </c>
      <c r="N117" t="s">
        <v>8267</v>
      </c>
      <c r="O117" s="15">
        <v>191</v>
      </c>
      <c r="P117">
        <v>83.35</v>
      </c>
      <c r="Q117" s="17" t="s">
        <v>8308</v>
      </c>
      <c r="R117" t="s">
        <v>8313</v>
      </c>
      <c r="S117" s="11">
        <v>40682.051689814813</v>
      </c>
      <c r="T117" s="11">
        <v>40712.051689814813</v>
      </c>
    </row>
    <row r="118" spans="1:20" ht="315" x14ac:dyDescent="0.25">
      <c r="A118">
        <v>259</v>
      </c>
      <c r="B118" s="9" t="s">
        <v>260</v>
      </c>
      <c r="C118" s="3" t="s">
        <v>4369</v>
      </c>
      <c r="D118" s="5">
        <v>75000</v>
      </c>
      <c r="E118" s="7">
        <v>98953.42</v>
      </c>
      <c r="F118" t="s">
        <v>8218</v>
      </c>
      <c r="G118" t="s">
        <v>8223</v>
      </c>
      <c r="H118" t="s">
        <v>8245</v>
      </c>
      <c r="I118">
        <v>1428514969</v>
      </c>
      <c r="J118">
        <v>1425922969</v>
      </c>
      <c r="K118" t="b">
        <v>1</v>
      </c>
      <c r="L118">
        <v>942</v>
      </c>
      <c r="M118" t="b">
        <v>1</v>
      </c>
      <c r="N118" t="s">
        <v>8267</v>
      </c>
      <c r="O118" s="15">
        <v>132</v>
      </c>
      <c r="P118">
        <v>105.05</v>
      </c>
      <c r="Q118" s="17" t="s">
        <v>8308</v>
      </c>
      <c r="R118" t="s">
        <v>8313</v>
      </c>
      <c r="S118" s="11">
        <v>42072.738067129627</v>
      </c>
      <c r="T118" s="11">
        <v>42102.738067129627</v>
      </c>
    </row>
    <row r="119" spans="1:20" ht="225" x14ac:dyDescent="0.25">
      <c r="A119">
        <v>260</v>
      </c>
      <c r="B119" s="9" t="s">
        <v>261</v>
      </c>
      <c r="C119" s="3" t="s">
        <v>4370</v>
      </c>
      <c r="D119" s="5">
        <v>10000</v>
      </c>
      <c r="E119" s="7">
        <v>10640</v>
      </c>
      <c r="F119" t="s">
        <v>8218</v>
      </c>
      <c r="G119" t="s">
        <v>8223</v>
      </c>
      <c r="H119" t="s">
        <v>8245</v>
      </c>
      <c r="I119">
        <v>1279360740</v>
      </c>
      <c r="J119">
        <v>1275415679</v>
      </c>
      <c r="K119" t="b">
        <v>1</v>
      </c>
      <c r="L119">
        <v>88</v>
      </c>
      <c r="M119" t="b">
        <v>1</v>
      </c>
      <c r="N119" t="s">
        <v>8267</v>
      </c>
      <c r="O119" s="15">
        <v>106</v>
      </c>
      <c r="P119">
        <v>120.91</v>
      </c>
      <c r="Q119" s="17" t="s">
        <v>8308</v>
      </c>
      <c r="R119" t="s">
        <v>8313</v>
      </c>
      <c r="S119" s="11">
        <v>40330.755543981482</v>
      </c>
      <c r="T119" s="11">
        <v>40376.415972222225</v>
      </c>
    </row>
    <row r="120" spans="1:20" ht="195" x14ac:dyDescent="0.25">
      <c r="A120">
        <v>261</v>
      </c>
      <c r="B120" s="9" t="s">
        <v>262</v>
      </c>
      <c r="C120" s="3" t="s">
        <v>4371</v>
      </c>
      <c r="D120" s="5">
        <v>20000</v>
      </c>
      <c r="E120" s="7">
        <v>21480</v>
      </c>
      <c r="F120" t="s">
        <v>8218</v>
      </c>
      <c r="G120" t="s">
        <v>8223</v>
      </c>
      <c r="H120" t="s">
        <v>8245</v>
      </c>
      <c r="I120">
        <v>1339080900</v>
      </c>
      <c r="J120">
        <v>1334783704</v>
      </c>
      <c r="K120" t="b">
        <v>1</v>
      </c>
      <c r="L120">
        <v>220</v>
      </c>
      <c r="M120" t="b">
        <v>1</v>
      </c>
      <c r="N120" t="s">
        <v>8267</v>
      </c>
      <c r="O120" s="15">
        <v>107</v>
      </c>
      <c r="P120">
        <v>97.64</v>
      </c>
      <c r="Q120" s="17" t="s">
        <v>8308</v>
      </c>
      <c r="R120" t="s">
        <v>8313</v>
      </c>
      <c r="S120" s="11">
        <v>41017.885462962964</v>
      </c>
      <c r="T120" s="11">
        <v>41067.621527777781</v>
      </c>
    </row>
    <row r="121" spans="1:20" ht="165" x14ac:dyDescent="0.25">
      <c r="A121">
        <v>262</v>
      </c>
      <c r="B121" s="9" t="s">
        <v>263</v>
      </c>
      <c r="C121" s="3" t="s">
        <v>4372</v>
      </c>
      <c r="D121" s="5">
        <v>2500</v>
      </c>
      <c r="E121" s="7">
        <v>6000</v>
      </c>
      <c r="F121" t="s">
        <v>8218</v>
      </c>
      <c r="G121" t="s">
        <v>8223</v>
      </c>
      <c r="H121" t="s">
        <v>8245</v>
      </c>
      <c r="I121">
        <v>1298699828</v>
      </c>
      <c r="J121">
        <v>1294811828</v>
      </c>
      <c r="K121" t="b">
        <v>1</v>
      </c>
      <c r="L121">
        <v>145</v>
      </c>
      <c r="M121" t="b">
        <v>1</v>
      </c>
      <c r="N121" t="s">
        <v>8267</v>
      </c>
      <c r="O121" s="15">
        <v>240</v>
      </c>
      <c r="P121">
        <v>41.38</v>
      </c>
      <c r="Q121" s="17" t="s">
        <v>8308</v>
      </c>
      <c r="R121" t="s">
        <v>8313</v>
      </c>
      <c r="S121" s="11">
        <v>40555.24800925926</v>
      </c>
      <c r="T121" s="11">
        <v>40600.24800925926</v>
      </c>
    </row>
    <row r="122" spans="1:20" ht="270" x14ac:dyDescent="0.25">
      <c r="A122">
        <v>263</v>
      </c>
      <c r="B122" s="9" t="s">
        <v>264</v>
      </c>
      <c r="C122" s="3" t="s">
        <v>4373</v>
      </c>
      <c r="D122" s="5">
        <v>25000</v>
      </c>
      <c r="E122" s="7">
        <v>29520.27</v>
      </c>
      <c r="F122" t="s">
        <v>8218</v>
      </c>
      <c r="G122" t="s">
        <v>8223</v>
      </c>
      <c r="H122" t="s">
        <v>8245</v>
      </c>
      <c r="I122">
        <v>1348786494</v>
      </c>
      <c r="J122">
        <v>1346194494</v>
      </c>
      <c r="K122" t="b">
        <v>1</v>
      </c>
      <c r="L122">
        <v>963</v>
      </c>
      <c r="M122" t="b">
        <v>1</v>
      </c>
      <c r="N122" t="s">
        <v>8267</v>
      </c>
      <c r="O122" s="15">
        <v>118</v>
      </c>
      <c r="P122">
        <v>30.65</v>
      </c>
      <c r="Q122" s="17" t="s">
        <v>8308</v>
      </c>
      <c r="R122" t="s">
        <v>8313</v>
      </c>
      <c r="S122" s="11">
        <v>41149.954791666663</v>
      </c>
      <c r="T122" s="11">
        <v>41179.954791666663</v>
      </c>
    </row>
    <row r="123" spans="1:20" ht="300" x14ac:dyDescent="0.25">
      <c r="A123">
        <v>264</v>
      </c>
      <c r="B123" s="9" t="s">
        <v>265</v>
      </c>
      <c r="C123" s="3" t="s">
        <v>4374</v>
      </c>
      <c r="D123" s="5">
        <v>5000</v>
      </c>
      <c r="E123" s="7">
        <v>5910</v>
      </c>
      <c r="F123" t="s">
        <v>8218</v>
      </c>
      <c r="G123" t="s">
        <v>8223</v>
      </c>
      <c r="H123" t="s">
        <v>8245</v>
      </c>
      <c r="I123">
        <v>1336747995</v>
      </c>
      <c r="J123">
        <v>1334155995</v>
      </c>
      <c r="K123" t="b">
        <v>1</v>
      </c>
      <c r="L123">
        <v>91</v>
      </c>
      <c r="M123" t="b">
        <v>1</v>
      </c>
      <c r="N123" t="s">
        <v>8267</v>
      </c>
      <c r="O123" s="15">
        <v>118</v>
      </c>
      <c r="P123">
        <v>64.95</v>
      </c>
      <c r="Q123" s="17" t="s">
        <v>8308</v>
      </c>
      <c r="R123" t="s">
        <v>8313</v>
      </c>
      <c r="S123" s="11">
        <v>41010.620312500003</v>
      </c>
      <c r="T123" s="11">
        <v>41040.620312500003</v>
      </c>
    </row>
    <row r="124" spans="1:20" ht="330" x14ac:dyDescent="0.25">
      <c r="A124">
        <v>265</v>
      </c>
      <c r="B124" s="9" t="s">
        <v>266</v>
      </c>
      <c r="C124" s="3" t="s">
        <v>4375</v>
      </c>
      <c r="D124" s="5">
        <v>5000</v>
      </c>
      <c r="E124" s="7">
        <v>5555</v>
      </c>
      <c r="F124" t="s">
        <v>8218</v>
      </c>
      <c r="G124" t="s">
        <v>8223</v>
      </c>
      <c r="H124" t="s">
        <v>8245</v>
      </c>
      <c r="I124">
        <v>1273522560</v>
      </c>
      <c r="J124">
        <v>1269928430</v>
      </c>
      <c r="K124" t="b">
        <v>1</v>
      </c>
      <c r="L124">
        <v>58</v>
      </c>
      <c r="M124" t="b">
        <v>1</v>
      </c>
      <c r="N124" t="s">
        <v>8267</v>
      </c>
      <c r="O124" s="15">
        <v>111</v>
      </c>
      <c r="P124">
        <v>95.78</v>
      </c>
      <c r="Q124" s="17" t="s">
        <v>8308</v>
      </c>
      <c r="R124" t="s">
        <v>8313</v>
      </c>
      <c r="S124" s="11">
        <v>40267.245717592588</v>
      </c>
      <c r="T124" s="11">
        <v>40308.844444444447</v>
      </c>
    </row>
    <row r="125" spans="1:20" ht="330" x14ac:dyDescent="0.25">
      <c r="A125">
        <v>266</v>
      </c>
      <c r="B125" s="9" t="s">
        <v>267</v>
      </c>
      <c r="C125" s="3" t="s">
        <v>4376</v>
      </c>
      <c r="D125" s="5">
        <v>1000</v>
      </c>
      <c r="E125" s="7">
        <v>1455</v>
      </c>
      <c r="F125" t="s">
        <v>8218</v>
      </c>
      <c r="G125" t="s">
        <v>8223</v>
      </c>
      <c r="H125" t="s">
        <v>8245</v>
      </c>
      <c r="I125">
        <v>1271994660</v>
      </c>
      <c r="J125">
        <v>1264565507</v>
      </c>
      <c r="K125" t="b">
        <v>1</v>
      </c>
      <c r="L125">
        <v>36</v>
      </c>
      <c r="M125" t="b">
        <v>1</v>
      </c>
      <c r="N125" t="s">
        <v>8267</v>
      </c>
      <c r="O125" s="15">
        <v>146</v>
      </c>
      <c r="P125">
        <v>40.42</v>
      </c>
      <c r="Q125" s="17" t="s">
        <v>8308</v>
      </c>
      <c r="R125" t="s">
        <v>8313</v>
      </c>
      <c r="S125" s="11">
        <v>40205.174849537041</v>
      </c>
      <c r="T125" s="11">
        <v>40291.160416666666</v>
      </c>
    </row>
    <row r="126" spans="1:20" ht="285" x14ac:dyDescent="0.25">
      <c r="A126">
        <v>268</v>
      </c>
      <c r="B126" s="9" t="s">
        <v>269</v>
      </c>
      <c r="C126" s="3" t="s">
        <v>4378</v>
      </c>
      <c r="D126" s="5">
        <v>5000</v>
      </c>
      <c r="E126" s="7">
        <v>5570</v>
      </c>
      <c r="F126" t="s">
        <v>8218</v>
      </c>
      <c r="G126" t="s">
        <v>8223</v>
      </c>
      <c r="H126" t="s">
        <v>8245</v>
      </c>
      <c r="I126">
        <v>1320640778</v>
      </c>
      <c r="J126">
        <v>1316749178</v>
      </c>
      <c r="K126" t="b">
        <v>1</v>
      </c>
      <c r="L126">
        <v>111</v>
      </c>
      <c r="M126" t="b">
        <v>1</v>
      </c>
      <c r="N126" t="s">
        <v>8267</v>
      </c>
      <c r="O126" s="15">
        <v>111</v>
      </c>
      <c r="P126">
        <v>50.18</v>
      </c>
      <c r="Q126" s="17" t="s">
        <v>8308</v>
      </c>
      <c r="R126" t="s">
        <v>8313</v>
      </c>
      <c r="S126" s="11">
        <v>40809.15252314815</v>
      </c>
      <c r="T126" s="11">
        <v>40854.194189814814</v>
      </c>
    </row>
    <row r="127" spans="1:20" ht="225" x14ac:dyDescent="0.25">
      <c r="A127">
        <v>270</v>
      </c>
      <c r="B127" s="9" t="s">
        <v>271</v>
      </c>
      <c r="C127" s="3" t="s">
        <v>4380</v>
      </c>
      <c r="D127" s="5">
        <v>2300</v>
      </c>
      <c r="E127" s="7">
        <v>3510</v>
      </c>
      <c r="F127" t="s">
        <v>8218</v>
      </c>
      <c r="G127" t="s">
        <v>8223</v>
      </c>
      <c r="H127" t="s">
        <v>8245</v>
      </c>
      <c r="I127">
        <v>1306296000</v>
      </c>
      <c r="J127">
        <v>1301950070</v>
      </c>
      <c r="K127" t="b">
        <v>1</v>
      </c>
      <c r="L127">
        <v>61</v>
      </c>
      <c r="M127" t="b">
        <v>1</v>
      </c>
      <c r="N127" t="s">
        <v>8267</v>
      </c>
      <c r="O127" s="15">
        <v>153</v>
      </c>
      <c r="P127">
        <v>57.54</v>
      </c>
      <c r="Q127" s="17" t="s">
        <v>8308</v>
      </c>
      <c r="R127" t="s">
        <v>8313</v>
      </c>
      <c r="S127" s="11">
        <v>40637.866550925923</v>
      </c>
      <c r="T127" s="11">
        <v>40688.166666666664</v>
      </c>
    </row>
    <row r="128" spans="1:20" ht="315" x14ac:dyDescent="0.25">
      <c r="A128">
        <v>271</v>
      </c>
      <c r="B128" s="9" t="s">
        <v>272</v>
      </c>
      <c r="C128" s="3" t="s">
        <v>4381</v>
      </c>
      <c r="D128" s="5">
        <v>30000</v>
      </c>
      <c r="E128" s="7">
        <v>31404</v>
      </c>
      <c r="F128" t="s">
        <v>8218</v>
      </c>
      <c r="G128" t="s">
        <v>8223</v>
      </c>
      <c r="H128" t="s">
        <v>8245</v>
      </c>
      <c r="I128">
        <v>1388649600</v>
      </c>
      <c r="J128">
        <v>1386123861</v>
      </c>
      <c r="K128" t="b">
        <v>1</v>
      </c>
      <c r="L128">
        <v>287</v>
      </c>
      <c r="M128" t="b">
        <v>1</v>
      </c>
      <c r="N128" t="s">
        <v>8267</v>
      </c>
      <c r="O128" s="15">
        <v>105</v>
      </c>
      <c r="P128">
        <v>109.42</v>
      </c>
      <c r="Q128" s="17" t="s">
        <v>8308</v>
      </c>
      <c r="R128" t="s">
        <v>8313</v>
      </c>
      <c r="S128" s="11">
        <v>41612.10024305556</v>
      </c>
      <c r="T128" s="11">
        <v>41641.333333333336</v>
      </c>
    </row>
    <row r="129" spans="1:20" ht="315" x14ac:dyDescent="0.25">
      <c r="A129">
        <v>272</v>
      </c>
      <c r="B129" s="9" t="s">
        <v>273</v>
      </c>
      <c r="C129" s="3" t="s">
        <v>4382</v>
      </c>
      <c r="D129" s="5">
        <v>3000</v>
      </c>
      <c r="E129" s="7">
        <v>5323.01</v>
      </c>
      <c r="F129" t="s">
        <v>8218</v>
      </c>
      <c r="G129" t="s">
        <v>8223</v>
      </c>
      <c r="H129" t="s">
        <v>8245</v>
      </c>
      <c r="I129">
        <v>1272480540</v>
      </c>
      <c r="J129">
        <v>1267220191</v>
      </c>
      <c r="K129" t="b">
        <v>1</v>
      </c>
      <c r="L129">
        <v>65</v>
      </c>
      <c r="M129" t="b">
        <v>1</v>
      </c>
      <c r="N129" t="s">
        <v>8267</v>
      </c>
      <c r="O129" s="15">
        <v>177</v>
      </c>
      <c r="P129">
        <v>81.89</v>
      </c>
      <c r="Q129" s="17" t="s">
        <v>8308</v>
      </c>
      <c r="R129" t="s">
        <v>8313</v>
      </c>
      <c r="S129" s="11">
        <v>40235.900358796294</v>
      </c>
      <c r="T129" s="11">
        <v>40296.78402777778</v>
      </c>
    </row>
    <row r="130" spans="1:20" ht="285" x14ac:dyDescent="0.25">
      <c r="A130">
        <v>273</v>
      </c>
      <c r="B130" s="9" t="s">
        <v>274</v>
      </c>
      <c r="C130" s="3" t="s">
        <v>4383</v>
      </c>
      <c r="D130" s="5">
        <v>5000</v>
      </c>
      <c r="E130" s="7">
        <v>5388.79</v>
      </c>
      <c r="F130" t="s">
        <v>8218</v>
      </c>
      <c r="G130" t="s">
        <v>8223</v>
      </c>
      <c r="H130" t="s">
        <v>8245</v>
      </c>
      <c r="I130">
        <v>1309694266</v>
      </c>
      <c r="J130">
        <v>1307102266</v>
      </c>
      <c r="K130" t="b">
        <v>1</v>
      </c>
      <c r="L130">
        <v>118</v>
      </c>
      <c r="M130" t="b">
        <v>1</v>
      </c>
      <c r="N130" t="s">
        <v>8267</v>
      </c>
      <c r="O130" s="15">
        <v>108</v>
      </c>
      <c r="P130">
        <v>45.67</v>
      </c>
      <c r="Q130" s="17" t="s">
        <v>8308</v>
      </c>
      <c r="R130" t="s">
        <v>8313</v>
      </c>
      <c r="S130" s="11">
        <v>40697.498449074075</v>
      </c>
      <c r="T130" s="11">
        <v>40727.498449074075</v>
      </c>
    </row>
    <row r="131" spans="1:20" ht="270" x14ac:dyDescent="0.25">
      <c r="A131">
        <v>274</v>
      </c>
      <c r="B131" s="9" t="s">
        <v>275</v>
      </c>
      <c r="C131" s="3" t="s">
        <v>4384</v>
      </c>
      <c r="D131" s="5">
        <v>4000</v>
      </c>
      <c r="E131" s="7">
        <v>6240</v>
      </c>
      <c r="F131" t="s">
        <v>8218</v>
      </c>
      <c r="G131" t="s">
        <v>8223</v>
      </c>
      <c r="H131" t="s">
        <v>8245</v>
      </c>
      <c r="I131">
        <v>1333609140</v>
      </c>
      <c r="J131">
        <v>1330638829</v>
      </c>
      <c r="K131" t="b">
        <v>1</v>
      </c>
      <c r="L131">
        <v>113</v>
      </c>
      <c r="M131" t="b">
        <v>1</v>
      </c>
      <c r="N131" t="s">
        <v>8267</v>
      </c>
      <c r="O131" s="15">
        <v>156</v>
      </c>
      <c r="P131">
        <v>55.22</v>
      </c>
      <c r="Q131" s="17" t="s">
        <v>8308</v>
      </c>
      <c r="R131" t="s">
        <v>8313</v>
      </c>
      <c r="S131" s="11">
        <v>40969.912372685183</v>
      </c>
      <c r="T131" s="11">
        <v>41004.290972222225</v>
      </c>
    </row>
    <row r="132" spans="1:20" ht="255" x14ac:dyDescent="0.25">
      <c r="A132">
        <v>275</v>
      </c>
      <c r="B132" s="9" t="s">
        <v>276</v>
      </c>
      <c r="C132" s="3" t="s">
        <v>4385</v>
      </c>
      <c r="D132" s="5">
        <v>20000</v>
      </c>
      <c r="E132" s="7">
        <v>21679</v>
      </c>
      <c r="F132" t="s">
        <v>8218</v>
      </c>
      <c r="G132" t="s">
        <v>8223</v>
      </c>
      <c r="H132" t="s">
        <v>8245</v>
      </c>
      <c r="I132">
        <v>1352511966</v>
      </c>
      <c r="J132">
        <v>1349916366</v>
      </c>
      <c r="K132" t="b">
        <v>1</v>
      </c>
      <c r="L132">
        <v>332</v>
      </c>
      <c r="M132" t="b">
        <v>1</v>
      </c>
      <c r="N132" t="s">
        <v>8267</v>
      </c>
      <c r="O132" s="15">
        <v>108</v>
      </c>
      <c r="P132">
        <v>65.3</v>
      </c>
      <c r="Q132" s="17" t="s">
        <v>8308</v>
      </c>
      <c r="R132" t="s">
        <v>8313</v>
      </c>
      <c r="S132" s="11">
        <v>41193.032013888893</v>
      </c>
      <c r="T132" s="11">
        <v>41223.073680555557</v>
      </c>
    </row>
    <row r="133" spans="1:20" ht="300" x14ac:dyDescent="0.25">
      <c r="A133">
        <v>276</v>
      </c>
      <c r="B133" s="9" t="s">
        <v>277</v>
      </c>
      <c r="C133" s="3" t="s">
        <v>4386</v>
      </c>
      <c r="D133" s="5">
        <v>4000</v>
      </c>
      <c r="E133" s="7">
        <v>5904</v>
      </c>
      <c r="F133" t="s">
        <v>8218</v>
      </c>
      <c r="G133" t="s">
        <v>8223</v>
      </c>
      <c r="H133" t="s">
        <v>8245</v>
      </c>
      <c r="I133">
        <v>1335574674</v>
      </c>
      <c r="J133">
        <v>1330394274</v>
      </c>
      <c r="K133" t="b">
        <v>1</v>
      </c>
      <c r="L133">
        <v>62</v>
      </c>
      <c r="M133" t="b">
        <v>1</v>
      </c>
      <c r="N133" t="s">
        <v>8267</v>
      </c>
      <c r="O133" s="15">
        <v>148</v>
      </c>
      <c r="P133">
        <v>95.23</v>
      </c>
      <c r="Q133" s="17" t="s">
        <v>8308</v>
      </c>
      <c r="R133" t="s">
        <v>8313</v>
      </c>
      <c r="S133" s="11">
        <v>40967.081874999996</v>
      </c>
      <c r="T133" s="11">
        <v>41027.040208333332</v>
      </c>
    </row>
    <row r="134" spans="1:20" ht="315" x14ac:dyDescent="0.25">
      <c r="A134">
        <v>277</v>
      </c>
      <c r="B134" s="9" t="s">
        <v>278</v>
      </c>
      <c r="C134" s="3" t="s">
        <v>4387</v>
      </c>
      <c r="D134" s="5">
        <v>65000</v>
      </c>
      <c r="E134" s="7">
        <v>71748</v>
      </c>
      <c r="F134" t="s">
        <v>8218</v>
      </c>
      <c r="G134" t="s">
        <v>8223</v>
      </c>
      <c r="H134" t="s">
        <v>8245</v>
      </c>
      <c r="I134">
        <v>1432416219</v>
      </c>
      <c r="J134">
        <v>1429824219</v>
      </c>
      <c r="K134" t="b">
        <v>1</v>
      </c>
      <c r="L134">
        <v>951</v>
      </c>
      <c r="M134" t="b">
        <v>1</v>
      </c>
      <c r="N134" t="s">
        <v>8267</v>
      </c>
      <c r="O134" s="15">
        <v>110</v>
      </c>
      <c r="P134">
        <v>75.44</v>
      </c>
      <c r="Q134" s="17" t="s">
        <v>8308</v>
      </c>
      <c r="R134" t="s">
        <v>8313</v>
      </c>
      <c r="S134" s="11">
        <v>42117.891423611116</v>
      </c>
      <c r="T134" s="11">
        <v>42147.891423611116</v>
      </c>
    </row>
    <row r="135" spans="1:20" ht="195" x14ac:dyDescent="0.25">
      <c r="A135">
        <v>278</v>
      </c>
      <c r="B135" s="9" t="s">
        <v>279</v>
      </c>
      <c r="C135" s="3" t="s">
        <v>4388</v>
      </c>
      <c r="D135" s="5">
        <v>27000</v>
      </c>
      <c r="E135" s="7">
        <v>40594</v>
      </c>
      <c r="F135" t="s">
        <v>8218</v>
      </c>
      <c r="G135" t="s">
        <v>8223</v>
      </c>
      <c r="H135" t="s">
        <v>8245</v>
      </c>
      <c r="I135">
        <v>1350003539</v>
      </c>
      <c r="J135">
        <v>1347411539</v>
      </c>
      <c r="K135" t="b">
        <v>1</v>
      </c>
      <c r="L135">
        <v>415</v>
      </c>
      <c r="M135" t="b">
        <v>1</v>
      </c>
      <c r="N135" t="s">
        <v>8267</v>
      </c>
      <c r="O135" s="15">
        <v>150</v>
      </c>
      <c r="P135">
        <v>97.82</v>
      </c>
      <c r="Q135" s="17" t="s">
        <v>8308</v>
      </c>
      <c r="R135" t="s">
        <v>8313</v>
      </c>
      <c r="S135" s="11">
        <v>41164.040960648148</v>
      </c>
      <c r="T135" s="11">
        <v>41194.040960648148</v>
      </c>
    </row>
    <row r="136" spans="1:20" ht="270" x14ac:dyDescent="0.25">
      <c r="A136">
        <v>279</v>
      </c>
      <c r="B136" s="9" t="s">
        <v>280</v>
      </c>
      <c r="C136" s="3" t="s">
        <v>4389</v>
      </c>
      <c r="D136" s="5">
        <v>17000</v>
      </c>
      <c r="E136" s="7">
        <v>26744.11</v>
      </c>
      <c r="F136" t="s">
        <v>8218</v>
      </c>
      <c r="G136" t="s">
        <v>8223</v>
      </c>
      <c r="H136" t="s">
        <v>8245</v>
      </c>
      <c r="I136">
        <v>1488160860</v>
      </c>
      <c r="J136">
        <v>1485237096</v>
      </c>
      <c r="K136" t="b">
        <v>1</v>
      </c>
      <c r="L136">
        <v>305</v>
      </c>
      <c r="M136" t="b">
        <v>1</v>
      </c>
      <c r="N136" t="s">
        <v>8267</v>
      </c>
      <c r="O136" s="15">
        <v>157</v>
      </c>
      <c r="P136">
        <v>87.69</v>
      </c>
      <c r="Q136" s="17" t="s">
        <v>8308</v>
      </c>
      <c r="R136" t="s">
        <v>8313</v>
      </c>
      <c r="S136" s="11">
        <v>42759.244166666671</v>
      </c>
      <c r="T136" s="11">
        <v>42793.084027777775</v>
      </c>
    </row>
    <row r="137" spans="1:20" ht="255" x14ac:dyDescent="0.25">
      <c r="A137">
        <v>280</v>
      </c>
      <c r="B137" s="9" t="s">
        <v>281</v>
      </c>
      <c r="C137" s="3" t="s">
        <v>4390</v>
      </c>
      <c r="D137" s="5">
        <v>75000</v>
      </c>
      <c r="E137" s="7">
        <v>117108</v>
      </c>
      <c r="F137" t="s">
        <v>8218</v>
      </c>
      <c r="G137" t="s">
        <v>8223</v>
      </c>
      <c r="H137" t="s">
        <v>8245</v>
      </c>
      <c r="I137">
        <v>1401459035</v>
      </c>
      <c r="J137">
        <v>1397571035</v>
      </c>
      <c r="K137" t="b">
        <v>1</v>
      </c>
      <c r="L137">
        <v>2139</v>
      </c>
      <c r="M137" t="b">
        <v>1</v>
      </c>
      <c r="N137" t="s">
        <v>8267</v>
      </c>
      <c r="O137" s="15">
        <v>156</v>
      </c>
      <c r="P137">
        <v>54.75</v>
      </c>
      <c r="Q137" s="17" t="s">
        <v>8308</v>
      </c>
      <c r="R137" t="s">
        <v>8313</v>
      </c>
      <c r="S137" s="11">
        <v>41744.590682870366</v>
      </c>
      <c r="T137" s="11">
        <v>41789.590682870366</v>
      </c>
    </row>
    <row r="138" spans="1:20" ht="300" x14ac:dyDescent="0.25">
      <c r="A138">
        <v>281</v>
      </c>
      <c r="B138" s="9" t="s">
        <v>282</v>
      </c>
      <c r="C138" s="3" t="s">
        <v>4391</v>
      </c>
      <c r="D138" s="5">
        <v>5500</v>
      </c>
      <c r="E138" s="7">
        <v>6632.32</v>
      </c>
      <c r="F138" t="s">
        <v>8218</v>
      </c>
      <c r="G138" t="s">
        <v>8223</v>
      </c>
      <c r="H138" t="s">
        <v>8245</v>
      </c>
      <c r="I138">
        <v>1249932360</v>
      </c>
      <c r="J138">
        <v>1242532513</v>
      </c>
      <c r="K138" t="b">
        <v>1</v>
      </c>
      <c r="L138">
        <v>79</v>
      </c>
      <c r="M138" t="b">
        <v>1</v>
      </c>
      <c r="N138" t="s">
        <v>8267</v>
      </c>
      <c r="O138" s="15">
        <v>121</v>
      </c>
      <c r="P138">
        <v>83.95</v>
      </c>
      <c r="Q138" s="17" t="s">
        <v>8308</v>
      </c>
      <c r="R138" t="s">
        <v>8313</v>
      </c>
      <c r="S138" s="11">
        <v>39950.163344907407</v>
      </c>
      <c r="T138" s="11">
        <v>40035.80972222222</v>
      </c>
    </row>
    <row r="139" spans="1:20" ht="225" x14ac:dyDescent="0.25">
      <c r="A139">
        <v>282</v>
      </c>
      <c r="B139" s="9" t="s">
        <v>283</v>
      </c>
      <c r="C139" s="3" t="s">
        <v>4392</v>
      </c>
      <c r="D139" s="5">
        <v>45000</v>
      </c>
      <c r="E139" s="7">
        <v>45535</v>
      </c>
      <c r="F139" t="s">
        <v>8218</v>
      </c>
      <c r="G139" t="s">
        <v>8223</v>
      </c>
      <c r="H139" t="s">
        <v>8245</v>
      </c>
      <c r="I139">
        <v>1266876000</v>
      </c>
      <c r="J139">
        <v>1263679492</v>
      </c>
      <c r="K139" t="b">
        <v>1</v>
      </c>
      <c r="L139">
        <v>179</v>
      </c>
      <c r="M139" t="b">
        <v>1</v>
      </c>
      <c r="N139" t="s">
        <v>8267</v>
      </c>
      <c r="O139" s="15">
        <v>101</v>
      </c>
      <c r="P139">
        <v>254.39</v>
      </c>
      <c r="Q139" s="17" t="s">
        <v>8308</v>
      </c>
      <c r="R139" t="s">
        <v>8313</v>
      </c>
      <c r="S139" s="11">
        <v>40194.920046296298</v>
      </c>
      <c r="T139" s="11">
        <v>40231.916666666664</v>
      </c>
    </row>
    <row r="140" spans="1:20" ht="150" x14ac:dyDescent="0.25">
      <c r="A140">
        <v>283</v>
      </c>
      <c r="B140" s="9" t="s">
        <v>284</v>
      </c>
      <c r="C140" s="3" t="s">
        <v>4393</v>
      </c>
      <c r="D140" s="5">
        <v>18000</v>
      </c>
      <c r="E140" s="7">
        <v>20569.05</v>
      </c>
      <c r="F140" t="s">
        <v>8218</v>
      </c>
      <c r="G140" t="s">
        <v>8223</v>
      </c>
      <c r="H140" t="s">
        <v>8245</v>
      </c>
      <c r="I140">
        <v>1306904340</v>
      </c>
      <c r="J140">
        <v>1305219744</v>
      </c>
      <c r="K140" t="b">
        <v>1</v>
      </c>
      <c r="L140">
        <v>202</v>
      </c>
      <c r="M140" t="b">
        <v>1</v>
      </c>
      <c r="N140" t="s">
        <v>8267</v>
      </c>
      <c r="O140" s="15">
        <v>114</v>
      </c>
      <c r="P140">
        <v>101.83</v>
      </c>
      <c r="Q140" s="17" t="s">
        <v>8308</v>
      </c>
      <c r="R140" t="s">
        <v>8313</v>
      </c>
      <c r="S140" s="11">
        <v>40675.71</v>
      </c>
      <c r="T140" s="11">
        <v>40695.207638888889</v>
      </c>
    </row>
    <row r="141" spans="1:20" ht="255" x14ac:dyDescent="0.25">
      <c r="A141">
        <v>284</v>
      </c>
      <c r="B141" s="9" t="s">
        <v>285</v>
      </c>
      <c r="C141" s="3" t="s">
        <v>4394</v>
      </c>
      <c r="D141" s="5">
        <v>40000</v>
      </c>
      <c r="E141" s="7">
        <v>41850.46</v>
      </c>
      <c r="F141" t="s">
        <v>8218</v>
      </c>
      <c r="G141" t="s">
        <v>8223</v>
      </c>
      <c r="H141" t="s">
        <v>8245</v>
      </c>
      <c r="I141">
        <v>1327167780</v>
      </c>
      <c r="J141">
        <v>1325007780</v>
      </c>
      <c r="K141" t="b">
        <v>1</v>
      </c>
      <c r="L141">
        <v>760</v>
      </c>
      <c r="M141" t="b">
        <v>1</v>
      </c>
      <c r="N141" t="s">
        <v>8267</v>
      </c>
      <c r="O141" s="15">
        <v>105</v>
      </c>
      <c r="P141">
        <v>55.07</v>
      </c>
      <c r="Q141" s="17" t="s">
        <v>8308</v>
      </c>
      <c r="R141" t="s">
        <v>8313</v>
      </c>
      <c r="S141" s="11">
        <v>40904.738194444442</v>
      </c>
      <c r="T141" s="11">
        <v>40929.738194444442</v>
      </c>
    </row>
    <row r="142" spans="1:20" ht="255" x14ac:dyDescent="0.25">
      <c r="A142">
        <v>285</v>
      </c>
      <c r="B142" s="9" t="s">
        <v>286</v>
      </c>
      <c r="C142" s="3" t="s">
        <v>4395</v>
      </c>
      <c r="D142" s="5">
        <v>14000</v>
      </c>
      <c r="E142" s="7">
        <v>32035.51</v>
      </c>
      <c r="F142" t="s">
        <v>8218</v>
      </c>
      <c r="G142" t="s">
        <v>8223</v>
      </c>
      <c r="H142" t="s">
        <v>8245</v>
      </c>
      <c r="I142">
        <v>1379614128</v>
      </c>
      <c r="J142">
        <v>1377022128</v>
      </c>
      <c r="K142" t="b">
        <v>1</v>
      </c>
      <c r="L142">
        <v>563</v>
      </c>
      <c r="M142" t="b">
        <v>1</v>
      </c>
      <c r="N142" t="s">
        <v>8267</v>
      </c>
      <c r="O142" s="15">
        <v>229</v>
      </c>
      <c r="P142">
        <v>56.9</v>
      </c>
      <c r="Q142" s="17" t="s">
        <v>8308</v>
      </c>
      <c r="R142" t="s">
        <v>8313</v>
      </c>
      <c r="S142" s="11">
        <v>41506.756111111114</v>
      </c>
      <c r="T142" s="11">
        <v>41536.756111111114</v>
      </c>
    </row>
    <row r="143" spans="1:20" ht="300" x14ac:dyDescent="0.25">
      <c r="A143">
        <v>286</v>
      </c>
      <c r="B143" s="9" t="s">
        <v>287</v>
      </c>
      <c r="C143" s="3" t="s">
        <v>4396</v>
      </c>
      <c r="D143" s="5">
        <v>15000</v>
      </c>
      <c r="E143" s="7">
        <v>16373</v>
      </c>
      <c r="F143" t="s">
        <v>8218</v>
      </c>
      <c r="G143" t="s">
        <v>8223</v>
      </c>
      <c r="H143" t="s">
        <v>8245</v>
      </c>
      <c r="I143">
        <v>1364236524</v>
      </c>
      <c r="J143">
        <v>1360352124</v>
      </c>
      <c r="K143" t="b">
        <v>1</v>
      </c>
      <c r="L143">
        <v>135</v>
      </c>
      <c r="M143" t="b">
        <v>1</v>
      </c>
      <c r="N143" t="s">
        <v>8267</v>
      </c>
      <c r="O143" s="15">
        <v>109</v>
      </c>
      <c r="P143">
        <v>121.28</v>
      </c>
      <c r="Q143" s="17" t="s">
        <v>8308</v>
      </c>
      <c r="R143" t="s">
        <v>8313</v>
      </c>
      <c r="S143" s="11">
        <v>41313.816249999996</v>
      </c>
      <c r="T143" s="11">
        <v>41358.774583333332</v>
      </c>
    </row>
    <row r="144" spans="1:20" ht="165" x14ac:dyDescent="0.25">
      <c r="A144">
        <v>287</v>
      </c>
      <c r="B144" s="9" t="s">
        <v>288</v>
      </c>
      <c r="C144" s="3" t="s">
        <v>4397</v>
      </c>
      <c r="D144" s="5">
        <v>15000</v>
      </c>
      <c r="E144" s="7">
        <v>26445</v>
      </c>
      <c r="F144" t="s">
        <v>8218</v>
      </c>
      <c r="G144" t="s">
        <v>8223</v>
      </c>
      <c r="H144" t="s">
        <v>8245</v>
      </c>
      <c r="I144">
        <v>1351828800</v>
      </c>
      <c r="J144">
        <v>1349160018</v>
      </c>
      <c r="K144" t="b">
        <v>1</v>
      </c>
      <c r="L144">
        <v>290</v>
      </c>
      <c r="M144" t="b">
        <v>1</v>
      </c>
      <c r="N144" t="s">
        <v>8267</v>
      </c>
      <c r="O144" s="15">
        <v>176</v>
      </c>
      <c r="P144">
        <v>91.19</v>
      </c>
      <c r="Q144" s="17" t="s">
        <v>8308</v>
      </c>
      <c r="R144" t="s">
        <v>8313</v>
      </c>
      <c r="S144" s="11">
        <v>41184.277986111112</v>
      </c>
      <c r="T144" s="11">
        <v>41215.166666666664</v>
      </c>
    </row>
    <row r="145" spans="1:20" ht="330" x14ac:dyDescent="0.25">
      <c r="A145">
        <v>288</v>
      </c>
      <c r="B145" s="9" t="s">
        <v>289</v>
      </c>
      <c r="C145" s="3" t="s">
        <v>4398</v>
      </c>
      <c r="D145" s="5">
        <v>50000</v>
      </c>
      <c r="E145" s="7">
        <v>51605.31</v>
      </c>
      <c r="F145" t="s">
        <v>8218</v>
      </c>
      <c r="G145" t="s">
        <v>8223</v>
      </c>
      <c r="H145" t="s">
        <v>8245</v>
      </c>
      <c r="I145">
        <v>1340683393</v>
      </c>
      <c r="J145">
        <v>1337659393</v>
      </c>
      <c r="K145" t="b">
        <v>1</v>
      </c>
      <c r="L145">
        <v>447</v>
      </c>
      <c r="M145" t="b">
        <v>1</v>
      </c>
      <c r="N145" t="s">
        <v>8267</v>
      </c>
      <c r="O145" s="15">
        <v>103</v>
      </c>
      <c r="P145">
        <v>115.45</v>
      </c>
      <c r="Q145" s="17" t="s">
        <v>8308</v>
      </c>
      <c r="R145" t="s">
        <v>8313</v>
      </c>
      <c r="S145" s="11">
        <v>41051.168900462959</v>
      </c>
      <c r="T145" s="11">
        <v>41086.168900462959</v>
      </c>
    </row>
    <row r="146" spans="1:20" ht="210" x14ac:dyDescent="0.25">
      <c r="A146">
        <v>290</v>
      </c>
      <c r="B146" s="9" t="s">
        <v>291</v>
      </c>
      <c r="C146" s="3" t="s">
        <v>4400</v>
      </c>
      <c r="D146" s="5">
        <v>4500</v>
      </c>
      <c r="E146" s="7">
        <v>4800.8</v>
      </c>
      <c r="F146" t="s">
        <v>8218</v>
      </c>
      <c r="G146" t="s">
        <v>8223</v>
      </c>
      <c r="H146" t="s">
        <v>8245</v>
      </c>
      <c r="I146">
        <v>1296633540</v>
      </c>
      <c r="J146">
        <v>1292316697</v>
      </c>
      <c r="K146" t="b">
        <v>1</v>
      </c>
      <c r="L146">
        <v>168</v>
      </c>
      <c r="M146" t="b">
        <v>1</v>
      </c>
      <c r="N146" t="s">
        <v>8267</v>
      </c>
      <c r="O146" s="15">
        <v>107</v>
      </c>
      <c r="P146">
        <v>28.58</v>
      </c>
      <c r="Q146" s="17" t="s">
        <v>8308</v>
      </c>
      <c r="R146" t="s">
        <v>8313</v>
      </c>
      <c r="S146" s="11">
        <v>40526.36917824074</v>
      </c>
      <c r="T146" s="11">
        <v>40576.332638888889</v>
      </c>
    </row>
    <row r="147" spans="1:20" ht="255" x14ac:dyDescent="0.25">
      <c r="A147">
        <v>291</v>
      </c>
      <c r="B147" s="9" t="s">
        <v>292</v>
      </c>
      <c r="C147" s="3" t="s">
        <v>4401</v>
      </c>
      <c r="D147" s="5">
        <v>5000</v>
      </c>
      <c r="E147" s="7">
        <v>6001</v>
      </c>
      <c r="F147" t="s">
        <v>8218</v>
      </c>
      <c r="G147" t="s">
        <v>8223</v>
      </c>
      <c r="H147" t="s">
        <v>8245</v>
      </c>
      <c r="I147">
        <v>1367366460</v>
      </c>
      <c r="J147">
        <v>1365791246</v>
      </c>
      <c r="K147" t="b">
        <v>1</v>
      </c>
      <c r="L147">
        <v>128</v>
      </c>
      <c r="M147" t="b">
        <v>1</v>
      </c>
      <c r="N147" t="s">
        <v>8267</v>
      </c>
      <c r="O147" s="15">
        <v>120</v>
      </c>
      <c r="P147">
        <v>46.88</v>
      </c>
      <c r="Q147" s="17" t="s">
        <v>8308</v>
      </c>
      <c r="R147" t="s">
        <v>8313</v>
      </c>
      <c r="S147" s="11">
        <v>41376.769050925926</v>
      </c>
      <c r="T147" s="11">
        <v>41395.000694444447</v>
      </c>
    </row>
    <row r="148" spans="1:20" ht="285" x14ac:dyDescent="0.25">
      <c r="A148">
        <v>292</v>
      </c>
      <c r="B148" s="9" t="s">
        <v>293</v>
      </c>
      <c r="C148" s="3" t="s">
        <v>4402</v>
      </c>
      <c r="D148" s="5">
        <v>75000</v>
      </c>
      <c r="E148" s="7">
        <v>76130.2</v>
      </c>
      <c r="F148" t="s">
        <v>8218</v>
      </c>
      <c r="G148" t="s">
        <v>8223</v>
      </c>
      <c r="H148" t="s">
        <v>8245</v>
      </c>
      <c r="I148">
        <v>1319860740</v>
      </c>
      <c r="J148">
        <v>1317064599</v>
      </c>
      <c r="K148" t="b">
        <v>1</v>
      </c>
      <c r="L148">
        <v>493</v>
      </c>
      <c r="M148" t="b">
        <v>1</v>
      </c>
      <c r="N148" t="s">
        <v>8267</v>
      </c>
      <c r="O148" s="15">
        <v>102</v>
      </c>
      <c r="P148">
        <v>154.41999999999999</v>
      </c>
      <c r="Q148" s="17" t="s">
        <v>8308</v>
      </c>
      <c r="R148" t="s">
        <v>8313</v>
      </c>
      <c r="S148" s="11">
        <v>40812.803229166668</v>
      </c>
      <c r="T148" s="11">
        <v>40845.165972222225</v>
      </c>
    </row>
    <row r="149" spans="1:20" ht="270" x14ac:dyDescent="0.25">
      <c r="A149">
        <v>293</v>
      </c>
      <c r="B149" s="9" t="s">
        <v>294</v>
      </c>
      <c r="C149" s="3" t="s">
        <v>4403</v>
      </c>
      <c r="D149" s="5">
        <v>26000</v>
      </c>
      <c r="E149" s="7">
        <v>26360</v>
      </c>
      <c r="F149" t="s">
        <v>8218</v>
      </c>
      <c r="G149" t="s">
        <v>8223</v>
      </c>
      <c r="H149" t="s">
        <v>8245</v>
      </c>
      <c r="I149">
        <v>1398009714</v>
      </c>
      <c r="J149">
        <v>1395417714</v>
      </c>
      <c r="K149" t="b">
        <v>1</v>
      </c>
      <c r="L149">
        <v>131</v>
      </c>
      <c r="M149" t="b">
        <v>1</v>
      </c>
      <c r="N149" t="s">
        <v>8267</v>
      </c>
      <c r="O149" s="15">
        <v>101</v>
      </c>
      <c r="P149">
        <v>201.22</v>
      </c>
      <c r="Q149" s="17" t="s">
        <v>8308</v>
      </c>
      <c r="R149" t="s">
        <v>8313</v>
      </c>
      <c r="S149" s="11">
        <v>41719.667986111112</v>
      </c>
      <c r="T149" s="11">
        <v>41749.667986111112</v>
      </c>
    </row>
    <row r="150" spans="1:20" ht="315" x14ac:dyDescent="0.25">
      <c r="A150">
        <v>294</v>
      </c>
      <c r="B150" s="9" t="s">
        <v>295</v>
      </c>
      <c r="C150" s="3" t="s">
        <v>4404</v>
      </c>
      <c r="D150" s="5">
        <v>5000</v>
      </c>
      <c r="E150" s="7">
        <v>5000</v>
      </c>
      <c r="F150" t="s">
        <v>8218</v>
      </c>
      <c r="G150" t="s">
        <v>8223</v>
      </c>
      <c r="H150" t="s">
        <v>8245</v>
      </c>
      <c r="I150">
        <v>1279555200</v>
      </c>
      <c r="J150">
        <v>1276480894</v>
      </c>
      <c r="K150" t="b">
        <v>1</v>
      </c>
      <c r="L150">
        <v>50</v>
      </c>
      <c r="M150" t="b">
        <v>1</v>
      </c>
      <c r="N150" t="s">
        <v>8267</v>
      </c>
      <c r="O150" s="15">
        <v>100</v>
      </c>
      <c r="P150">
        <v>100</v>
      </c>
      <c r="Q150" s="17" t="s">
        <v>8308</v>
      </c>
      <c r="R150" t="s">
        <v>8313</v>
      </c>
      <c r="S150" s="11">
        <v>40343.084421296298</v>
      </c>
      <c r="T150" s="11">
        <v>40378.666666666664</v>
      </c>
    </row>
    <row r="151" spans="1:20" ht="300" x14ac:dyDescent="0.25">
      <c r="A151">
        <v>295</v>
      </c>
      <c r="B151" s="9" t="s">
        <v>296</v>
      </c>
      <c r="C151" s="3" t="s">
        <v>4405</v>
      </c>
      <c r="D151" s="5">
        <v>50000</v>
      </c>
      <c r="E151" s="7">
        <v>66554.559999999998</v>
      </c>
      <c r="F151" t="s">
        <v>8218</v>
      </c>
      <c r="G151" t="s">
        <v>8223</v>
      </c>
      <c r="H151" t="s">
        <v>8245</v>
      </c>
      <c r="I151">
        <v>1383264000</v>
      </c>
      <c r="J151">
        <v>1378080409</v>
      </c>
      <c r="K151" t="b">
        <v>1</v>
      </c>
      <c r="L151">
        <v>665</v>
      </c>
      <c r="M151" t="b">
        <v>1</v>
      </c>
      <c r="N151" t="s">
        <v>8267</v>
      </c>
      <c r="O151" s="15">
        <v>133</v>
      </c>
      <c r="P151">
        <v>100.08</v>
      </c>
      <c r="Q151" s="17" t="s">
        <v>8308</v>
      </c>
      <c r="R151" t="s">
        <v>8313</v>
      </c>
      <c r="S151" s="11">
        <v>41519.004733796297</v>
      </c>
      <c r="T151" s="11">
        <v>41579</v>
      </c>
    </row>
    <row r="152" spans="1:20" ht="225" x14ac:dyDescent="0.25">
      <c r="A152">
        <v>296</v>
      </c>
      <c r="B152" s="9" t="s">
        <v>297</v>
      </c>
      <c r="C152" s="3" t="s">
        <v>4406</v>
      </c>
      <c r="D152" s="5">
        <v>25000</v>
      </c>
      <c r="E152" s="7">
        <v>29681.55</v>
      </c>
      <c r="F152" t="s">
        <v>8218</v>
      </c>
      <c r="G152" t="s">
        <v>8223</v>
      </c>
      <c r="H152" t="s">
        <v>8245</v>
      </c>
      <c r="I152">
        <v>1347017083</v>
      </c>
      <c r="J152">
        <v>1344857083</v>
      </c>
      <c r="K152" t="b">
        <v>1</v>
      </c>
      <c r="L152">
        <v>129</v>
      </c>
      <c r="M152" t="b">
        <v>1</v>
      </c>
      <c r="N152" t="s">
        <v>8267</v>
      </c>
      <c r="O152" s="15">
        <v>119</v>
      </c>
      <c r="P152">
        <v>230.09</v>
      </c>
      <c r="Q152" s="17" t="s">
        <v>8308</v>
      </c>
      <c r="R152" t="s">
        <v>8313</v>
      </c>
      <c r="S152" s="11">
        <v>41134.475497685184</v>
      </c>
      <c r="T152" s="11">
        <v>41159.475497685184</v>
      </c>
    </row>
    <row r="153" spans="1:20" ht="240" x14ac:dyDescent="0.25">
      <c r="A153">
        <v>297</v>
      </c>
      <c r="B153" s="9" t="s">
        <v>298</v>
      </c>
      <c r="C153" s="3" t="s">
        <v>4407</v>
      </c>
      <c r="D153" s="5">
        <v>20000</v>
      </c>
      <c r="E153" s="7">
        <v>20128</v>
      </c>
      <c r="F153" t="s">
        <v>8218</v>
      </c>
      <c r="G153" t="s">
        <v>8223</v>
      </c>
      <c r="H153" t="s">
        <v>8245</v>
      </c>
      <c r="I153">
        <v>1430452740</v>
      </c>
      <c r="J153">
        <v>1427390901</v>
      </c>
      <c r="K153" t="b">
        <v>1</v>
      </c>
      <c r="L153">
        <v>142</v>
      </c>
      <c r="M153" t="b">
        <v>1</v>
      </c>
      <c r="N153" t="s">
        <v>8267</v>
      </c>
      <c r="O153" s="15">
        <v>101</v>
      </c>
      <c r="P153">
        <v>141.75</v>
      </c>
      <c r="Q153" s="17" t="s">
        <v>8308</v>
      </c>
      <c r="R153" t="s">
        <v>8313</v>
      </c>
      <c r="S153" s="11">
        <v>42089.72802083334</v>
      </c>
      <c r="T153" s="11">
        <v>42125.165972222225</v>
      </c>
    </row>
    <row r="154" spans="1:20" ht="105" x14ac:dyDescent="0.25">
      <c r="A154">
        <v>298</v>
      </c>
      <c r="B154" s="9" t="s">
        <v>299</v>
      </c>
      <c r="C154" s="3" t="s">
        <v>4408</v>
      </c>
      <c r="D154" s="5">
        <v>126000</v>
      </c>
      <c r="E154" s="7">
        <v>137254.84</v>
      </c>
      <c r="F154" t="s">
        <v>8218</v>
      </c>
      <c r="G154" t="s">
        <v>8223</v>
      </c>
      <c r="H154" t="s">
        <v>8245</v>
      </c>
      <c r="I154">
        <v>1399669200</v>
      </c>
      <c r="J154">
        <v>1394536048</v>
      </c>
      <c r="K154" t="b">
        <v>1</v>
      </c>
      <c r="L154">
        <v>2436</v>
      </c>
      <c r="M154" t="b">
        <v>1</v>
      </c>
      <c r="N154" t="s">
        <v>8267</v>
      </c>
      <c r="O154" s="15">
        <v>109</v>
      </c>
      <c r="P154">
        <v>56.34</v>
      </c>
      <c r="Q154" s="17" t="s">
        <v>8308</v>
      </c>
      <c r="R154" t="s">
        <v>8313</v>
      </c>
      <c r="S154" s="11">
        <v>41709.463518518518</v>
      </c>
      <c r="T154" s="11">
        <v>41768.875</v>
      </c>
    </row>
    <row r="155" spans="1:20" ht="285" x14ac:dyDescent="0.25">
      <c r="A155">
        <v>299</v>
      </c>
      <c r="B155" s="9" t="s">
        <v>300</v>
      </c>
      <c r="C155" s="3" t="s">
        <v>4409</v>
      </c>
      <c r="D155" s="5">
        <v>10000</v>
      </c>
      <c r="E155" s="7">
        <v>17895.25</v>
      </c>
      <c r="F155" t="s">
        <v>8218</v>
      </c>
      <c r="G155" t="s">
        <v>8223</v>
      </c>
      <c r="H155" t="s">
        <v>8245</v>
      </c>
      <c r="I155">
        <v>1289975060</v>
      </c>
      <c r="J155">
        <v>1287379460</v>
      </c>
      <c r="K155" t="b">
        <v>1</v>
      </c>
      <c r="L155">
        <v>244</v>
      </c>
      <c r="M155" t="b">
        <v>1</v>
      </c>
      <c r="N155" t="s">
        <v>8267</v>
      </c>
      <c r="O155" s="15">
        <v>179</v>
      </c>
      <c r="P155">
        <v>73.34</v>
      </c>
      <c r="Q155" s="17" t="s">
        <v>8308</v>
      </c>
      <c r="R155" t="s">
        <v>8313</v>
      </c>
      <c r="S155" s="11">
        <v>40469.225231481483</v>
      </c>
      <c r="T155" s="11">
        <v>40499.266898148147</v>
      </c>
    </row>
    <row r="156" spans="1:20" ht="300" x14ac:dyDescent="0.25">
      <c r="A156">
        <v>300</v>
      </c>
      <c r="B156" s="9" t="s">
        <v>301</v>
      </c>
      <c r="C156" s="3" t="s">
        <v>4410</v>
      </c>
      <c r="D156" s="5">
        <v>25000</v>
      </c>
      <c r="E156" s="7">
        <v>25430.66</v>
      </c>
      <c r="F156" t="s">
        <v>8218</v>
      </c>
      <c r="G156" t="s">
        <v>8223</v>
      </c>
      <c r="H156" t="s">
        <v>8245</v>
      </c>
      <c r="I156">
        <v>1303686138</v>
      </c>
      <c r="J156">
        <v>1301007738</v>
      </c>
      <c r="K156" t="b">
        <v>1</v>
      </c>
      <c r="L156">
        <v>298</v>
      </c>
      <c r="M156" t="b">
        <v>1</v>
      </c>
      <c r="N156" t="s">
        <v>8267</v>
      </c>
      <c r="O156" s="15">
        <v>102</v>
      </c>
      <c r="P156">
        <v>85.34</v>
      </c>
      <c r="Q156" s="17" t="s">
        <v>8308</v>
      </c>
      <c r="R156" t="s">
        <v>8313</v>
      </c>
      <c r="S156" s="11">
        <v>40626.959930555553</v>
      </c>
      <c r="T156" s="11">
        <v>40657.959930555553</v>
      </c>
    </row>
    <row r="157" spans="1:20" ht="240" x14ac:dyDescent="0.25">
      <c r="A157">
        <v>301</v>
      </c>
      <c r="B157" s="9" t="s">
        <v>302</v>
      </c>
      <c r="C157" s="3" t="s">
        <v>4411</v>
      </c>
      <c r="D157" s="5">
        <v>13000</v>
      </c>
      <c r="E157" s="7">
        <v>15435.55</v>
      </c>
      <c r="F157" t="s">
        <v>8218</v>
      </c>
      <c r="G157" t="s">
        <v>8223</v>
      </c>
      <c r="H157" t="s">
        <v>8245</v>
      </c>
      <c r="I157">
        <v>1363711335</v>
      </c>
      <c r="J157">
        <v>1360258935</v>
      </c>
      <c r="K157" t="b">
        <v>1</v>
      </c>
      <c r="L157">
        <v>251</v>
      </c>
      <c r="M157" t="b">
        <v>1</v>
      </c>
      <c r="N157" t="s">
        <v>8267</v>
      </c>
      <c r="O157" s="15">
        <v>119</v>
      </c>
      <c r="P157">
        <v>61.5</v>
      </c>
      <c r="Q157" s="17" t="s">
        <v>8308</v>
      </c>
      <c r="R157" t="s">
        <v>8313</v>
      </c>
      <c r="S157" s="11">
        <v>41312.737673611111</v>
      </c>
      <c r="T157" s="11">
        <v>41352.696006944447</v>
      </c>
    </row>
    <row r="158" spans="1:20" ht="285" x14ac:dyDescent="0.25">
      <c r="A158">
        <v>302</v>
      </c>
      <c r="B158" s="9" t="s">
        <v>303</v>
      </c>
      <c r="C158" s="3" t="s">
        <v>4412</v>
      </c>
      <c r="D158" s="5">
        <v>10000</v>
      </c>
      <c r="E158" s="7">
        <v>10046</v>
      </c>
      <c r="F158" t="s">
        <v>8218</v>
      </c>
      <c r="G158" t="s">
        <v>8223</v>
      </c>
      <c r="H158" t="s">
        <v>8245</v>
      </c>
      <c r="I158">
        <v>1330115638</v>
      </c>
      <c r="J158">
        <v>1327523638</v>
      </c>
      <c r="K158" t="b">
        <v>1</v>
      </c>
      <c r="L158">
        <v>108</v>
      </c>
      <c r="M158" t="b">
        <v>1</v>
      </c>
      <c r="N158" t="s">
        <v>8267</v>
      </c>
      <c r="O158" s="15">
        <v>100</v>
      </c>
      <c r="P158">
        <v>93.02</v>
      </c>
      <c r="Q158" s="17" t="s">
        <v>8308</v>
      </c>
      <c r="R158" t="s">
        <v>8313</v>
      </c>
      <c r="S158" s="11">
        <v>40933.856921296298</v>
      </c>
      <c r="T158" s="11">
        <v>40963.856921296298</v>
      </c>
    </row>
    <row r="159" spans="1:20" ht="240" x14ac:dyDescent="0.25">
      <c r="A159">
        <v>303</v>
      </c>
      <c r="B159" s="9" t="s">
        <v>304</v>
      </c>
      <c r="C159" s="3" t="s">
        <v>4413</v>
      </c>
      <c r="D159" s="5">
        <v>3000</v>
      </c>
      <c r="E159" s="7">
        <v>4124</v>
      </c>
      <c r="F159" t="s">
        <v>8218</v>
      </c>
      <c r="G159" t="s">
        <v>8223</v>
      </c>
      <c r="H159" t="s">
        <v>8245</v>
      </c>
      <c r="I159">
        <v>1338601346</v>
      </c>
      <c r="J159">
        <v>1336009346</v>
      </c>
      <c r="K159" t="b">
        <v>1</v>
      </c>
      <c r="L159">
        <v>82</v>
      </c>
      <c r="M159" t="b">
        <v>1</v>
      </c>
      <c r="N159" t="s">
        <v>8267</v>
      </c>
      <c r="O159" s="15">
        <v>137</v>
      </c>
      <c r="P159">
        <v>50.29</v>
      </c>
      <c r="Q159" s="17" t="s">
        <v>8308</v>
      </c>
      <c r="R159" t="s">
        <v>8313</v>
      </c>
      <c r="S159" s="11">
        <v>41032.071134259262</v>
      </c>
      <c r="T159" s="11">
        <v>41062.071134259262</v>
      </c>
    </row>
    <row r="160" spans="1:20" ht="195" x14ac:dyDescent="0.25">
      <c r="A160">
        <v>304</v>
      </c>
      <c r="B160" s="9" t="s">
        <v>305</v>
      </c>
      <c r="C160" s="3" t="s">
        <v>4414</v>
      </c>
      <c r="D160" s="5">
        <v>3400</v>
      </c>
      <c r="E160" s="7">
        <v>7876</v>
      </c>
      <c r="F160" t="s">
        <v>8218</v>
      </c>
      <c r="G160" t="s">
        <v>8223</v>
      </c>
      <c r="H160" t="s">
        <v>8245</v>
      </c>
      <c r="I160">
        <v>1346464800</v>
      </c>
      <c r="J160">
        <v>1343096197</v>
      </c>
      <c r="K160" t="b">
        <v>1</v>
      </c>
      <c r="L160">
        <v>74</v>
      </c>
      <c r="M160" t="b">
        <v>1</v>
      </c>
      <c r="N160" t="s">
        <v>8267</v>
      </c>
      <c r="O160" s="15">
        <v>232</v>
      </c>
      <c r="P160">
        <v>106.43</v>
      </c>
      <c r="Q160" s="17" t="s">
        <v>8308</v>
      </c>
      <c r="R160" t="s">
        <v>8313</v>
      </c>
      <c r="S160" s="11">
        <v>41114.094872685186</v>
      </c>
      <c r="T160" s="11">
        <v>41153.083333333336</v>
      </c>
    </row>
    <row r="161" spans="1:20" ht="210" x14ac:dyDescent="0.25">
      <c r="A161">
        <v>305</v>
      </c>
      <c r="B161" s="9" t="s">
        <v>306</v>
      </c>
      <c r="C161" s="3" t="s">
        <v>4415</v>
      </c>
      <c r="D161" s="5">
        <v>7500</v>
      </c>
      <c r="E161" s="7">
        <v>9775</v>
      </c>
      <c r="F161" t="s">
        <v>8218</v>
      </c>
      <c r="G161" t="s">
        <v>8223</v>
      </c>
      <c r="H161" t="s">
        <v>8245</v>
      </c>
      <c r="I161">
        <v>1331392049</v>
      </c>
      <c r="J161">
        <v>1328800049</v>
      </c>
      <c r="K161" t="b">
        <v>1</v>
      </c>
      <c r="L161">
        <v>189</v>
      </c>
      <c r="M161" t="b">
        <v>1</v>
      </c>
      <c r="N161" t="s">
        <v>8267</v>
      </c>
      <c r="O161" s="15">
        <v>130</v>
      </c>
      <c r="P161">
        <v>51.72</v>
      </c>
      <c r="Q161" s="17" t="s">
        <v>8308</v>
      </c>
      <c r="R161" t="s">
        <v>8313</v>
      </c>
      <c r="S161" s="11">
        <v>40948.630196759259</v>
      </c>
      <c r="T161" s="11">
        <v>40978.630196759259</v>
      </c>
    </row>
    <row r="162" spans="1:20" ht="180" x14ac:dyDescent="0.25">
      <c r="A162">
        <v>306</v>
      </c>
      <c r="B162" s="9" t="s">
        <v>307</v>
      </c>
      <c r="C162" s="3" t="s">
        <v>4416</v>
      </c>
      <c r="D162" s="5">
        <v>1000</v>
      </c>
      <c r="E162" s="7">
        <v>2929</v>
      </c>
      <c r="F162" t="s">
        <v>8218</v>
      </c>
      <c r="G162" t="s">
        <v>8223</v>
      </c>
      <c r="H162" t="s">
        <v>8245</v>
      </c>
      <c r="I162">
        <v>1363806333</v>
      </c>
      <c r="J162">
        <v>1362081933</v>
      </c>
      <c r="K162" t="b">
        <v>1</v>
      </c>
      <c r="L162">
        <v>80</v>
      </c>
      <c r="M162" t="b">
        <v>1</v>
      </c>
      <c r="N162" t="s">
        <v>8267</v>
      </c>
      <c r="O162" s="15">
        <v>293</v>
      </c>
      <c r="P162">
        <v>36.61</v>
      </c>
      <c r="Q162" s="17" t="s">
        <v>8308</v>
      </c>
      <c r="R162" t="s">
        <v>8313</v>
      </c>
      <c r="S162" s="11">
        <v>41333.837187500001</v>
      </c>
      <c r="T162" s="11">
        <v>41353.795520833337</v>
      </c>
    </row>
    <row r="163" spans="1:20" ht="60" x14ac:dyDescent="0.25">
      <c r="A163">
        <v>307</v>
      </c>
      <c r="B163" s="9" t="s">
        <v>308</v>
      </c>
      <c r="C163" s="3" t="s">
        <v>4417</v>
      </c>
      <c r="D163" s="5">
        <v>22000</v>
      </c>
      <c r="E163" s="7">
        <v>24490</v>
      </c>
      <c r="F163" t="s">
        <v>8218</v>
      </c>
      <c r="G163" t="s">
        <v>8223</v>
      </c>
      <c r="H163" t="s">
        <v>8245</v>
      </c>
      <c r="I163">
        <v>1360276801</v>
      </c>
      <c r="J163">
        <v>1357684801</v>
      </c>
      <c r="K163" t="b">
        <v>1</v>
      </c>
      <c r="L163">
        <v>576</v>
      </c>
      <c r="M163" t="b">
        <v>1</v>
      </c>
      <c r="N163" t="s">
        <v>8267</v>
      </c>
      <c r="O163" s="15">
        <v>111</v>
      </c>
      <c r="P163">
        <v>42.52</v>
      </c>
      <c r="Q163" s="17" t="s">
        <v>8308</v>
      </c>
      <c r="R163" t="s">
        <v>8313</v>
      </c>
      <c r="S163" s="11">
        <v>41282.944456018515</v>
      </c>
      <c r="T163" s="11">
        <v>41312.944456018515</v>
      </c>
    </row>
    <row r="164" spans="1:20" ht="300" x14ac:dyDescent="0.25">
      <c r="A164">
        <v>308</v>
      </c>
      <c r="B164" s="9" t="s">
        <v>309</v>
      </c>
      <c r="C164" s="3" t="s">
        <v>4418</v>
      </c>
      <c r="D164" s="5">
        <v>12000</v>
      </c>
      <c r="E164" s="7">
        <v>12668</v>
      </c>
      <c r="F164" t="s">
        <v>8218</v>
      </c>
      <c r="G164" t="s">
        <v>8223</v>
      </c>
      <c r="H164" t="s">
        <v>8245</v>
      </c>
      <c r="I164">
        <v>1299775210</v>
      </c>
      <c r="J164">
        <v>1295887210</v>
      </c>
      <c r="K164" t="b">
        <v>1</v>
      </c>
      <c r="L164">
        <v>202</v>
      </c>
      <c r="M164" t="b">
        <v>1</v>
      </c>
      <c r="N164" t="s">
        <v>8267</v>
      </c>
      <c r="O164" s="15">
        <v>106</v>
      </c>
      <c r="P164">
        <v>62.71</v>
      </c>
      <c r="Q164" s="17" t="s">
        <v>8308</v>
      </c>
      <c r="R164" t="s">
        <v>8313</v>
      </c>
      <c r="S164" s="11">
        <v>40567.694560185184</v>
      </c>
      <c r="T164" s="11">
        <v>40612.694560185184</v>
      </c>
    </row>
    <row r="165" spans="1:20" ht="255" x14ac:dyDescent="0.25">
      <c r="A165">
        <v>309</v>
      </c>
      <c r="B165" s="9" t="s">
        <v>310</v>
      </c>
      <c r="C165" s="3" t="s">
        <v>4419</v>
      </c>
      <c r="D165" s="5">
        <v>18000</v>
      </c>
      <c r="E165" s="7">
        <v>21410</v>
      </c>
      <c r="F165" t="s">
        <v>8218</v>
      </c>
      <c r="G165" t="s">
        <v>8223</v>
      </c>
      <c r="H165" t="s">
        <v>8245</v>
      </c>
      <c r="I165">
        <v>1346695334</v>
      </c>
      <c r="J165">
        <v>1344880934</v>
      </c>
      <c r="K165" t="b">
        <v>1</v>
      </c>
      <c r="L165">
        <v>238</v>
      </c>
      <c r="M165" t="b">
        <v>1</v>
      </c>
      <c r="N165" t="s">
        <v>8267</v>
      </c>
      <c r="O165" s="15">
        <v>119</v>
      </c>
      <c r="P165">
        <v>89.96</v>
      </c>
      <c r="Q165" s="17" t="s">
        <v>8308</v>
      </c>
      <c r="R165" t="s">
        <v>8313</v>
      </c>
      <c r="S165" s="11">
        <v>41134.751550925925</v>
      </c>
      <c r="T165" s="11">
        <v>41155.751550925925</v>
      </c>
    </row>
    <row r="166" spans="1:20" ht="240" x14ac:dyDescent="0.25">
      <c r="A166">
        <v>310</v>
      </c>
      <c r="B166" s="9" t="s">
        <v>311</v>
      </c>
      <c r="C166" s="3" t="s">
        <v>4420</v>
      </c>
      <c r="D166" s="5">
        <v>1000</v>
      </c>
      <c r="E166" s="7">
        <v>1041.29</v>
      </c>
      <c r="F166" t="s">
        <v>8218</v>
      </c>
      <c r="G166" t="s">
        <v>8223</v>
      </c>
      <c r="H166" t="s">
        <v>8245</v>
      </c>
      <c r="I166">
        <v>1319076000</v>
      </c>
      <c r="J166">
        <v>1317788623</v>
      </c>
      <c r="K166" t="b">
        <v>1</v>
      </c>
      <c r="L166">
        <v>36</v>
      </c>
      <c r="M166" t="b">
        <v>1</v>
      </c>
      <c r="N166" t="s">
        <v>8267</v>
      </c>
      <c r="O166" s="15">
        <v>104</v>
      </c>
      <c r="P166">
        <v>28.92</v>
      </c>
      <c r="Q166" s="17" t="s">
        <v>8308</v>
      </c>
      <c r="R166" t="s">
        <v>8313</v>
      </c>
      <c r="S166" s="11">
        <v>40821.183136574073</v>
      </c>
      <c r="T166" s="11">
        <v>40836.083333333336</v>
      </c>
    </row>
    <row r="167" spans="1:20" ht="240" x14ac:dyDescent="0.25">
      <c r="A167">
        <v>311</v>
      </c>
      <c r="B167" s="9" t="s">
        <v>312</v>
      </c>
      <c r="C167" s="3" t="s">
        <v>4421</v>
      </c>
      <c r="D167" s="5">
        <v>20000</v>
      </c>
      <c r="E167" s="7">
        <v>20820.330000000002</v>
      </c>
      <c r="F167" t="s">
        <v>8218</v>
      </c>
      <c r="G167" t="s">
        <v>8223</v>
      </c>
      <c r="H167" t="s">
        <v>8245</v>
      </c>
      <c r="I167">
        <v>1325404740</v>
      </c>
      <c r="J167">
        <v>1321852592</v>
      </c>
      <c r="K167" t="b">
        <v>1</v>
      </c>
      <c r="L167">
        <v>150</v>
      </c>
      <c r="M167" t="b">
        <v>1</v>
      </c>
      <c r="N167" t="s">
        <v>8267</v>
      </c>
      <c r="O167" s="15">
        <v>104</v>
      </c>
      <c r="P167">
        <v>138.80000000000001</v>
      </c>
      <c r="Q167" s="17" t="s">
        <v>8308</v>
      </c>
      <c r="R167" t="s">
        <v>8313</v>
      </c>
      <c r="S167" s="11">
        <v>40868.219814814816</v>
      </c>
      <c r="T167" s="11">
        <v>40909.332638888889</v>
      </c>
    </row>
    <row r="168" spans="1:20" ht="300" x14ac:dyDescent="0.25">
      <c r="A168">
        <v>312</v>
      </c>
      <c r="B168" s="9" t="s">
        <v>313</v>
      </c>
      <c r="C168" s="3" t="s">
        <v>4422</v>
      </c>
      <c r="D168" s="5">
        <v>8000</v>
      </c>
      <c r="E168" s="7">
        <v>8950</v>
      </c>
      <c r="F168" t="s">
        <v>8218</v>
      </c>
      <c r="G168" t="s">
        <v>8223</v>
      </c>
      <c r="H168" t="s">
        <v>8245</v>
      </c>
      <c r="I168">
        <v>1365973432</v>
      </c>
      <c r="J168">
        <v>1363381432</v>
      </c>
      <c r="K168" t="b">
        <v>1</v>
      </c>
      <c r="L168">
        <v>146</v>
      </c>
      <c r="M168" t="b">
        <v>1</v>
      </c>
      <c r="N168" t="s">
        <v>8267</v>
      </c>
      <c r="O168" s="15">
        <v>112</v>
      </c>
      <c r="P168">
        <v>61.3</v>
      </c>
      <c r="Q168" s="17" t="s">
        <v>8308</v>
      </c>
      <c r="R168" t="s">
        <v>8313</v>
      </c>
      <c r="S168" s="11">
        <v>41348.877685185187</v>
      </c>
      <c r="T168" s="11">
        <v>41378.877685185187</v>
      </c>
    </row>
    <row r="169" spans="1:20" ht="315" x14ac:dyDescent="0.25">
      <c r="A169">
        <v>313</v>
      </c>
      <c r="B169" s="9" t="s">
        <v>314</v>
      </c>
      <c r="C169" s="3" t="s">
        <v>4423</v>
      </c>
      <c r="D169" s="5">
        <v>17000</v>
      </c>
      <c r="E169" s="7">
        <v>17805</v>
      </c>
      <c r="F169" t="s">
        <v>8218</v>
      </c>
      <c r="G169" t="s">
        <v>8223</v>
      </c>
      <c r="H169" t="s">
        <v>8245</v>
      </c>
      <c r="I169">
        <v>1281542340</v>
      </c>
      <c r="J169">
        <v>1277702894</v>
      </c>
      <c r="K169" t="b">
        <v>1</v>
      </c>
      <c r="L169">
        <v>222</v>
      </c>
      <c r="M169" t="b">
        <v>1</v>
      </c>
      <c r="N169" t="s">
        <v>8267</v>
      </c>
      <c r="O169" s="15">
        <v>105</v>
      </c>
      <c r="P169">
        <v>80.2</v>
      </c>
      <c r="Q169" s="17" t="s">
        <v>8308</v>
      </c>
      <c r="R169" t="s">
        <v>8313</v>
      </c>
      <c r="S169" s="11">
        <v>40357.227939814817</v>
      </c>
      <c r="T169" s="11">
        <v>40401.665972222225</v>
      </c>
    </row>
    <row r="170" spans="1:20" ht="300" x14ac:dyDescent="0.25">
      <c r="A170">
        <v>314</v>
      </c>
      <c r="B170" s="9" t="s">
        <v>315</v>
      </c>
      <c r="C170" s="3" t="s">
        <v>4424</v>
      </c>
      <c r="D170" s="5">
        <v>1000</v>
      </c>
      <c r="E170" s="7">
        <v>3851.5</v>
      </c>
      <c r="F170" t="s">
        <v>8218</v>
      </c>
      <c r="G170" t="s">
        <v>8223</v>
      </c>
      <c r="H170" t="s">
        <v>8245</v>
      </c>
      <c r="I170">
        <v>1362167988</v>
      </c>
      <c r="J170">
        <v>1359575988</v>
      </c>
      <c r="K170" t="b">
        <v>1</v>
      </c>
      <c r="L170">
        <v>120</v>
      </c>
      <c r="M170" t="b">
        <v>1</v>
      </c>
      <c r="N170" t="s">
        <v>8267</v>
      </c>
      <c r="O170" s="15">
        <v>385</v>
      </c>
      <c r="P170">
        <v>32.1</v>
      </c>
      <c r="Q170" s="17" t="s">
        <v>8308</v>
      </c>
      <c r="R170" t="s">
        <v>8313</v>
      </c>
      <c r="S170" s="11">
        <v>41304.833194444444</v>
      </c>
      <c r="T170" s="11">
        <v>41334.833194444444</v>
      </c>
    </row>
    <row r="171" spans="1:20" ht="270" x14ac:dyDescent="0.25">
      <c r="A171">
        <v>315</v>
      </c>
      <c r="B171" s="9" t="s">
        <v>316</v>
      </c>
      <c r="C171" s="3" t="s">
        <v>4425</v>
      </c>
      <c r="D171" s="5">
        <v>25000</v>
      </c>
      <c r="E171" s="7">
        <v>25312</v>
      </c>
      <c r="F171" t="s">
        <v>8218</v>
      </c>
      <c r="G171" t="s">
        <v>8223</v>
      </c>
      <c r="H171" t="s">
        <v>8245</v>
      </c>
      <c r="I171">
        <v>1345660334</v>
      </c>
      <c r="J171">
        <v>1343068334</v>
      </c>
      <c r="K171" t="b">
        <v>1</v>
      </c>
      <c r="L171">
        <v>126</v>
      </c>
      <c r="M171" t="b">
        <v>1</v>
      </c>
      <c r="N171" t="s">
        <v>8267</v>
      </c>
      <c r="O171" s="15">
        <v>101</v>
      </c>
      <c r="P171">
        <v>200.89</v>
      </c>
      <c r="Q171" s="17" t="s">
        <v>8308</v>
      </c>
      <c r="R171" t="s">
        <v>8313</v>
      </c>
      <c r="S171" s="11">
        <v>41113.77238425926</v>
      </c>
      <c r="T171" s="11">
        <v>41143.77238425926</v>
      </c>
    </row>
    <row r="172" spans="1:20" ht="195" x14ac:dyDescent="0.25">
      <c r="A172">
        <v>317</v>
      </c>
      <c r="B172" s="9" t="s">
        <v>318</v>
      </c>
      <c r="C172" s="3" t="s">
        <v>4427</v>
      </c>
      <c r="D172" s="5">
        <v>30000</v>
      </c>
      <c r="E172" s="7">
        <v>30241</v>
      </c>
      <c r="F172" t="s">
        <v>8218</v>
      </c>
      <c r="G172" t="s">
        <v>8223</v>
      </c>
      <c r="H172" t="s">
        <v>8245</v>
      </c>
      <c r="I172">
        <v>1386778483</v>
      </c>
      <c r="J172">
        <v>1384186483</v>
      </c>
      <c r="K172" t="b">
        <v>1</v>
      </c>
      <c r="L172">
        <v>316</v>
      </c>
      <c r="M172" t="b">
        <v>1</v>
      </c>
      <c r="N172" t="s">
        <v>8267</v>
      </c>
      <c r="O172" s="15">
        <v>101</v>
      </c>
      <c r="P172">
        <v>95.7</v>
      </c>
      <c r="Q172" s="17" t="s">
        <v>8308</v>
      </c>
      <c r="R172" t="s">
        <v>8313</v>
      </c>
      <c r="S172" s="11">
        <v>41589.676886574074</v>
      </c>
      <c r="T172" s="11">
        <v>41619.676886574074</v>
      </c>
    </row>
    <row r="173" spans="1:20" ht="240" x14ac:dyDescent="0.25">
      <c r="A173">
        <v>318</v>
      </c>
      <c r="B173" s="9" t="s">
        <v>319</v>
      </c>
      <c r="C173" s="3" t="s">
        <v>4428</v>
      </c>
      <c r="D173" s="5">
        <v>5000</v>
      </c>
      <c r="E173" s="7">
        <v>14166</v>
      </c>
      <c r="F173" t="s">
        <v>8218</v>
      </c>
      <c r="G173" t="s">
        <v>8223</v>
      </c>
      <c r="H173" t="s">
        <v>8245</v>
      </c>
      <c r="I173">
        <v>1364342151</v>
      </c>
      <c r="J173">
        <v>1361753751</v>
      </c>
      <c r="K173" t="b">
        <v>1</v>
      </c>
      <c r="L173">
        <v>284</v>
      </c>
      <c r="M173" t="b">
        <v>1</v>
      </c>
      <c r="N173" t="s">
        <v>8267</v>
      </c>
      <c r="O173" s="15">
        <v>283</v>
      </c>
      <c r="P173">
        <v>49.88</v>
      </c>
      <c r="Q173" s="17" t="s">
        <v>8308</v>
      </c>
      <c r="R173" t="s">
        <v>8313</v>
      </c>
      <c r="S173" s="11">
        <v>41330.038784722223</v>
      </c>
      <c r="T173" s="11">
        <v>41359.997118055559</v>
      </c>
    </row>
    <row r="174" spans="1:20" ht="345" x14ac:dyDescent="0.25">
      <c r="A174">
        <v>319</v>
      </c>
      <c r="B174" s="9" t="s">
        <v>320</v>
      </c>
      <c r="C174" s="3" t="s">
        <v>4429</v>
      </c>
      <c r="D174" s="5">
        <v>5000</v>
      </c>
      <c r="E174" s="7">
        <v>5634</v>
      </c>
      <c r="F174" t="s">
        <v>8218</v>
      </c>
      <c r="G174" t="s">
        <v>8223</v>
      </c>
      <c r="H174" t="s">
        <v>8245</v>
      </c>
      <c r="I174">
        <v>1265097540</v>
      </c>
      <c r="J174">
        <v>1257538029</v>
      </c>
      <c r="K174" t="b">
        <v>1</v>
      </c>
      <c r="L174">
        <v>51</v>
      </c>
      <c r="M174" t="b">
        <v>1</v>
      </c>
      <c r="N174" t="s">
        <v>8267</v>
      </c>
      <c r="O174" s="15">
        <v>113</v>
      </c>
      <c r="P174">
        <v>110.47</v>
      </c>
      <c r="Q174" s="17" t="s">
        <v>8308</v>
      </c>
      <c r="R174" t="s">
        <v>8313</v>
      </c>
      <c r="S174" s="11">
        <v>40123.83829861111</v>
      </c>
      <c r="T174" s="11">
        <v>40211.332638888889</v>
      </c>
    </row>
    <row r="175" spans="1:20" ht="240" x14ac:dyDescent="0.25">
      <c r="A175">
        <v>322</v>
      </c>
      <c r="B175" s="9" t="s">
        <v>323</v>
      </c>
      <c r="C175" s="3" t="s">
        <v>4432</v>
      </c>
      <c r="D175" s="5">
        <v>25000</v>
      </c>
      <c r="E175" s="7">
        <v>26978</v>
      </c>
      <c r="F175" t="s">
        <v>8218</v>
      </c>
      <c r="G175" t="s">
        <v>8223</v>
      </c>
      <c r="H175" t="s">
        <v>8245</v>
      </c>
      <c r="I175">
        <v>1463146848</v>
      </c>
      <c r="J175">
        <v>1460554848</v>
      </c>
      <c r="K175" t="b">
        <v>1</v>
      </c>
      <c r="L175">
        <v>186</v>
      </c>
      <c r="M175" t="b">
        <v>1</v>
      </c>
      <c r="N175" t="s">
        <v>8267</v>
      </c>
      <c r="O175" s="15">
        <v>108</v>
      </c>
      <c r="P175">
        <v>145.04</v>
      </c>
      <c r="Q175" s="17" t="s">
        <v>8308</v>
      </c>
      <c r="R175" t="s">
        <v>8313</v>
      </c>
      <c r="S175" s="11">
        <v>42473.57</v>
      </c>
      <c r="T175" s="11">
        <v>42503.57</v>
      </c>
    </row>
    <row r="176" spans="1:20" ht="255" x14ac:dyDescent="0.25">
      <c r="A176">
        <v>323</v>
      </c>
      <c r="B176" s="9" t="s">
        <v>324</v>
      </c>
      <c r="C176" s="3" t="s">
        <v>4433</v>
      </c>
      <c r="D176" s="5">
        <v>5400</v>
      </c>
      <c r="E176" s="7">
        <v>6646</v>
      </c>
      <c r="F176" t="s">
        <v>8218</v>
      </c>
      <c r="G176" t="s">
        <v>8223</v>
      </c>
      <c r="H176" t="s">
        <v>8245</v>
      </c>
      <c r="I176">
        <v>1482307140</v>
      </c>
      <c r="J176">
        <v>1479886966</v>
      </c>
      <c r="K176" t="b">
        <v>1</v>
      </c>
      <c r="L176">
        <v>58</v>
      </c>
      <c r="M176" t="b">
        <v>1</v>
      </c>
      <c r="N176" t="s">
        <v>8267</v>
      </c>
      <c r="O176" s="15">
        <v>123</v>
      </c>
      <c r="P176">
        <v>114.59</v>
      </c>
      <c r="Q176" s="17" t="s">
        <v>8308</v>
      </c>
      <c r="R176" t="s">
        <v>8313</v>
      </c>
      <c r="S176" s="11">
        <v>42697.32136574074</v>
      </c>
      <c r="T176" s="11">
        <v>42725.332638888889</v>
      </c>
    </row>
    <row r="177" spans="1:20" ht="255" x14ac:dyDescent="0.25">
      <c r="A177">
        <v>324</v>
      </c>
      <c r="B177" s="9" t="s">
        <v>325</v>
      </c>
      <c r="C177" s="3" t="s">
        <v>4434</v>
      </c>
      <c r="D177" s="5">
        <v>8500</v>
      </c>
      <c r="E177" s="7">
        <v>8636</v>
      </c>
      <c r="F177" t="s">
        <v>8218</v>
      </c>
      <c r="G177" t="s">
        <v>8223</v>
      </c>
      <c r="H177" t="s">
        <v>8245</v>
      </c>
      <c r="I177">
        <v>1438441308</v>
      </c>
      <c r="J177">
        <v>1435590108</v>
      </c>
      <c r="K177" t="b">
        <v>1</v>
      </c>
      <c r="L177">
        <v>82</v>
      </c>
      <c r="M177" t="b">
        <v>1</v>
      </c>
      <c r="N177" t="s">
        <v>8267</v>
      </c>
      <c r="O177" s="15">
        <v>102</v>
      </c>
      <c r="P177">
        <v>105.32</v>
      </c>
      <c r="Q177" s="17" t="s">
        <v>8308</v>
      </c>
      <c r="R177" t="s">
        <v>8313</v>
      </c>
      <c r="S177" s="11">
        <v>42184.626250000001</v>
      </c>
      <c r="T177" s="11">
        <v>42217.626250000001</v>
      </c>
    </row>
    <row r="178" spans="1:20" ht="240" x14ac:dyDescent="0.25">
      <c r="A178">
        <v>325</v>
      </c>
      <c r="B178" s="9" t="s">
        <v>326</v>
      </c>
      <c r="C178" s="3" t="s">
        <v>4435</v>
      </c>
      <c r="D178" s="5">
        <v>50000</v>
      </c>
      <c r="E178" s="7">
        <v>52198</v>
      </c>
      <c r="F178" t="s">
        <v>8218</v>
      </c>
      <c r="G178" t="s">
        <v>8223</v>
      </c>
      <c r="H178" t="s">
        <v>8245</v>
      </c>
      <c r="I178">
        <v>1482208233</v>
      </c>
      <c r="J178">
        <v>1479184233</v>
      </c>
      <c r="K178" t="b">
        <v>1</v>
      </c>
      <c r="L178">
        <v>736</v>
      </c>
      <c r="M178" t="b">
        <v>1</v>
      </c>
      <c r="N178" t="s">
        <v>8267</v>
      </c>
      <c r="O178" s="15">
        <v>104</v>
      </c>
      <c r="P178">
        <v>70.92</v>
      </c>
      <c r="Q178" s="17" t="s">
        <v>8308</v>
      </c>
      <c r="R178" t="s">
        <v>8313</v>
      </c>
      <c r="S178" s="11">
        <v>42689.187881944439</v>
      </c>
      <c r="T178" s="11">
        <v>42724.187881944439</v>
      </c>
    </row>
    <row r="179" spans="1:20" ht="240" x14ac:dyDescent="0.25">
      <c r="A179">
        <v>326</v>
      </c>
      <c r="B179" s="9" t="s">
        <v>327</v>
      </c>
      <c r="C179" s="3" t="s">
        <v>4436</v>
      </c>
      <c r="D179" s="5">
        <v>150000</v>
      </c>
      <c r="E179" s="7">
        <v>169394.6</v>
      </c>
      <c r="F179" t="s">
        <v>8218</v>
      </c>
      <c r="G179" t="s">
        <v>8223</v>
      </c>
      <c r="H179" t="s">
        <v>8245</v>
      </c>
      <c r="I179">
        <v>1489532220</v>
      </c>
      <c r="J179">
        <v>1486625606</v>
      </c>
      <c r="K179" t="b">
        <v>1</v>
      </c>
      <c r="L179">
        <v>1151</v>
      </c>
      <c r="M179" t="b">
        <v>1</v>
      </c>
      <c r="N179" t="s">
        <v>8267</v>
      </c>
      <c r="O179" s="15">
        <v>113</v>
      </c>
      <c r="P179">
        <v>147.16999999999999</v>
      </c>
      <c r="Q179" s="17" t="s">
        <v>8308</v>
      </c>
      <c r="R179" t="s">
        <v>8313</v>
      </c>
      <c r="S179" s="11">
        <v>42775.314884259264</v>
      </c>
      <c r="T179" s="11">
        <v>42808.956250000003</v>
      </c>
    </row>
    <row r="180" spans="1:20" ht="270" x14ac:dyDescent="0.25">
      <c r="A180">
        <v>327</v>
      </c>
      <c r="B180" s="9" t="s">
        <v>328</v>
      </c>
      <c r="C180" s="3" t="s">
        <v>4437</v>
      </c>
      <c r="D180" s="5">
        <v>4000</v>
      </c>
      <c r="E180" s="7">
        <v>5456</v>
      </c>
      <c r="F180" t="s">
        <v>8218</v>
      </c>
      <c r="G180" t="s">
        <v>8223</v>
      </c>
      <c r="H180" t="s">
        <v>8245</v>
      </c>
      <c r="I180">
        <v>1427011200</v>
      </c>
      <c r="J180">
        <v>1424669929</v>
      </c>
      <c r="K180" t="b">
        <v>1</v>
      </c>
      <c r="L180">
        <v>34</v>
      </c>
      <c r="M180" t="b">
        <v>1</v>
      </c>
      <c r="N180" t="s">
        <v>8267</v>
      </c>
      <c r="O180" s="15">
        <v>136</v>
      </c>
      <c r="P180">
        <v>160.47</v>
      </c>
      <c r="Q180" s="17" t="s">
        <v>8308</v>
      </c>
      <c r="R180" t="s">
        <v>8313</v>
      </c>
      <c r="S180" s="11">
        <v>42058.235289351855</v>
      </c>
      <c r="T180" s="11">
        <v>42085.333333333328</v>
      </c>
    </row>
    <row r="181" spans="1:20" ht="270" x14ac:dyDescent="0.25">
      <c r="A181">
        <v>328</v>
      </c>
      <c r="B181" s="9" t="s">
        <v>329</v>
      </c>
      <c r="C181" s="3" t="s">
        <v>4438</v>
      </c>
      <c r="D181" s="5">
        <v>75000</v>
      </c>
      <c r="E181" s="7">
        <v>77710.8</v>
      </c>
      <c r="F181" t="s">
        <v>8218</v>
      </c>
      <c r="G181" t="s">
        <v>8223</v>
      </c>
      <c r="H181" t="s">
        <v>8245</v>
      </c>
      <c r="I181">
        <v>1446350400</v>
      </c>
      <c r="J181">
        <v>1443739388</v>
      </c>
      <c r="K181" t="b">
        <v>1</v>
      </c>
      <c r="L181">
        <v>498</v>
      </c>
      <c r="M181" t="b">
        <v>1</v>
      </c>
      <c r="N181" t="s">
        <v>8267</v>
      </c>
      <c r="O181" s="15">
        <v>104</v>
      </c>
      <c r="P181">
        <v>156.05000000000001</v>
      </c>
      <c r="Q181" s="17" t="s">
        <v>8308</v>
      </c>
      <c r="R181" t="s">
        <v>8313</v>
      </c>
      <c r="S181" s="11">
        <v>42278.946620370371</v>
      </c>
      <c r="T181" s="11">
        <v>42309.166666666672</v>
      </c>
    </row>
    <row r="182" spans="1:20" ht="240" x14ac:dyDescent="0.25">
      <c r="A182">
        <v>329</v>
      </c>
      <c r="B182" s="9" t="s">
        <v>330</v>
      </c>
      <c r="C182" s="3" t="s">
        <v>4439</v>
      </c>
      <c r="D182" s="5">
        <v>10000</v>
      </c>
      <c r="E182" s="7">
        <v>10550</v>
      </c>
      <c r="F182" t="s">
        <v>8218</v>
      </c>
      <c r="G182" t="s">
        <v>8223</v>
      </c>
      <c r="H182" t="s">
        <v>8245</v>
      </c>
      <c r="I182">
        <v>1446868800</v>
      </c>
      <c r="J182">
        <v>1444821127</v>
      </c>
      <c r="K182" t="b">
        <v>1</v>
      </c>
      <c r="L182">
        <v>167</v>
      </c>
      <c r="M182" t="b">
        <v>1</v>
      </c>
      <c r="N182" t="s">
        <v>8267</v>
      </c>
      <c r="O182" s="15">
        <v>106</v>
      </c>
      <c r="P182">
        <v>63.17</v>
      </c>
      <c r="Q182" s="17" t="s">
        <v>8308</v>
      </c>
      <c r="R182" t="s">
        <v>8313</v>
      </c>
      <c r="S182" s="11">
        <v>42291.46674768519</v>
      </c>
      <c r="T182" s="11">
        <v>42315.166666666672</v>
      </c>
    </row>
    <row r="183" spans="1:20" ht="285" x14ac:dyDescent="0.25">
      <c r="A183">
        <v>330</v>
      </c>
      <c r="B183" s="9" t="s">
        <v>331</v>
      </c>
      <c r="C183" s="3" t="s">
        <v>4440</v>
      </c>
      <c r="D183" s="5">
        <v>35000</v>
      </c>
      <c r="E183" s="7">
        <v>35640</v>
      </c>
      <c r="F183" t="s">
        <v>8218</v>
      </c>
      <c r="G183" t="s">
        <v>8223</v>
      </c>
      <c r="H183" t="s">
        <v>8245</v>
      </c>
      <c r="I183">
        <v>1368763140</v>
      </c>
      <c r="J183">
        <v>1366028563</v>
      </c>
      <c r="K183" t="b">
        <v>1</v>
      </c>
      <c r="L183">
        <v>340</v>
      </c>
      <c r="M183" t="b">
        <v>1</v>
      </c>
      <c r="N183" t="s">
        <v>8267</v>
      </c>
      <c r="O183" s="15">
        <v>102</v>
      </c>
      <c r="P183">
        <v>104.82</v>
      </c>
      <c r="Q183" s="17" t="s">
        <v>8308</v>
      </c>
      <c r="R183" t="s">
        <v>8313</v>
      </c>
      <c r="S183" s="11">
        <v>41379.515775462962</v>
      </c>
      <c r="T183" s="11">
        <v>41411.165972222225</v>
      </c>
    </row>
    <row r="184" spans="1:20" ht="255" x14ac:dyDescent="0.25">
      <c r="A184">
        <v>331</v>
      </c>
      <c r="B184" s="9" t="s">
        <v>332</v>
      </c>
      <c r="C184" s="3" t="s">
        <v>4441</v>
      </c>
      <c r="D184" s="5">
        <v>40000</v>
      </c>
      <c r="E184" s="7">
        <v>42642</v>
      </c>
      <c r="F184" t="s">
        <v>8218</v>
      </c>
      <c r="G184" t="s">
        <v>8223</v>
      </c>
      <c r="H184" t="s">
        <v>8245</v>
      </c>
      <c r="I184">
        <v>1466171834</v>
      </c>
      <c r="J184">
        <v>1463493434</v>
      </c>
      <c r="K184" t="b">
        <v>1</v>
      </c>
      <c r="L184">
        <v>438</v>
      </c>
      <c r="M184" t="b">
        <v>1</v>
      </c>
      <c r="N184" t="s">
        <v>8267</v>
      </c>
      <c r="O184" s="15">
        <v>107</v>
      </c>
      <c r="P184">
        <v>97.36</v>
      </c>
      <c r="Q184" s="17" t="s">
        <v>8308</v>
      </c>
      <c r="R184" t="s">
        <v>8313</v>
      </c>
      <c r="S184" s="11">
        <v>42507.581412037034</v>
      </c>
      <c r="T184" s="11">
        <v>42538.581412037034</v>
      </c>
    </row>
    <row r="185" spans="1:20" ht="255" x14ac:dyDescent="0.25">
      <c r="A185">
        <v>332</v>
      </c>
      <c r="B185" s="9" t="s">
        <v>333</v>
      </c>
      <c r="C185" s="3" t="s">
        <v>4442</v>
      </c>
      <c r="D185" s="5">
        <v>100000</v>
      </c>
      <c r="E185" s="7">
        <v>113015</v>
      </c>
      <c r="F185" t="s">
        <v>8218</v>
      </c>
      <c r="G185" t="s">
        <v>8223</v>
      </c>
      <c r="H185" t="s">
        <v>8245</v>
      </c>
      <c r="I185">
        <v>1446019200</v>
      </c>
      <c r="J185">
        <v>1442420377</v>
      </c>
      <c r="K185" t="b">
        <v>1</v>
      </c>
      <c r="L185">
        <v>555</v>
      </c>
      <c r="M185" t="b">
        <v>1</v>
      </c>
      <c r="N185" t="s">
        <v>8267</v>
      </c>
      <c r="O185" s="15">
        <v>113</v>
      </c>
      <c r="P185">
        <v>203.63</v>
      </c>
      <c r="Q185" s="17" t="s">
        <v>8308</v>
      </c>
      <c r="R185" t="s">
        <v>8313</v>
      </c>
      <c r="S185" s="11">
        <v>42263.680289351847</v>
      </c>
      <c r="T185" s="11">
        <v>42305.333333333328</v>
      </c>
    </row>
    <row r="186" spans="1:20" ht="240" x14ac:dyDescent="0.25">
      <c r="A186">
        <v>333</v>
      </c>
      <c r="B186" s="9" t="s">
        <v>334</v>
      </c>
      <c r="C186" s="3" t="s">
        <v>4443</v>
      </c>
      <c r="D186" s="5">
        <v>40000</v>
      </c>
      <c r="E186" s="7">
        <v>50091</v>
      </c>
      <c r="F186" t="s">
        <v>8218</v>
      </c>
      <c r="G186" t="s">
        <v>8223</v>
      </c>
      <c r="H186" t="s">
        <v>8245</v>
      </c>
      <c r="I186">
        <v>1460038591</v>
      </c>
      <c r="J186">
        <v>1457450191</v>
      </c>
      <c r="K186" t="b">
        <v>1</v>
      </c>
      <c r="L186">
        <v>266</v>
      </c>
      <c r="M186" t="b">
        <v>1</v>
      </c>
      <c r="N186" t="s">
        <v>8267</v>
      </c>
      <c r="O186" s="15">
        <v>125</v>
      </c>
      <c r="P186">
        <v>188.31</v>
      </c>
      <c r="Q186" s="17" t="s">
        <v>8308</v>
      </c>
      <c r="R186" t="s">
        <v>8313</v>
      </c>
      <c r="S186" s="11">
        <v>42437.636469907404</v>
      </c>
      <c r="T186" s="11">
        <v>42467.59480324074</v>
      </c>
    </row>
    <row r="187" spans="1:20" ht="315" x14ac:dyDescent="0.25">
      <c r="A187">
        <v>334</v>
      </c>
      <c r="B187" s="9" t="s">
        <v>335</v>
      </c>
      <c r="C187" s="3" t="s">
        <v>4444</v>
      </c>
      <c r="D187" s="5">
        <v>10000</v>
      </c>
      <c r="E187" s="7">
        <v>10119</v>
      </c>
      <c r="F187" t="s">
        <v>8218</v>
      </c>
      <c r="G187" t="s">
        <v>8223</v>
      </c>
      <c r="H187" t="s">
        <v>8245</v>
      </c>
      <c r="I187">
        <v>1431716400</v>
      </c>
      <c r="J187">
        <v>1428423757</v>
      </c>
      <c r="K187" t="b">
        <v>1</v>
      </c>
      <c r="L187">
        <v>69</v>
      </c>
      <c r="M187" t="b">
        <v>1</v>
      </c>
      <c r="N187" t="s">
        <v>8267</v>
      </c>
      <c r="O187" s="15">
        <v>101</v>
      </c>
      <c r="P187">
        <v>146.65</v>
      </c>
      <c r="Q187" s="17" t="s">
        <v>8308</v>
      </c>
      <c r="R187" t="s">
        <v>8313</v>
      </c>
      <c r="S187" s="11">
        <v>42101.682372685187</v>
      </c>
      <c r="T187" s="11">
        <v>42139.791666666672</v>
      </c>
    </row>
    <row r="188" spans="1:20" ht="270" x14ac:dyDescent="0.25">
      <c r="A188">
        <v>335</v>
      </c>
      <c r="B188" s="9" t="s">
        <v>336</v>
      </c>
      <c r="C188" s="3" t="s">
        <v>4445</v>
      </c>
      <c r="D188" s="5">
        <v>8500</v>
      </c>
      <c r="E188" s="7">
        <v>8735</v>
      </c>
      <c r="F188" t="s">
        <v>8218</v>
      </c>
      <c r="G188" t="s">
        <v>8223</v>
      </c>
      <c r="H188" t="s">
        <v>8245</v>
      </c>
      <c r="I188">
        <v>1431122400</v>
      </c>
      <c r="J188">
        <v>1428428515</v>
      </c>
      <c r="K188" t="b">
        <v>1</v>
      </c>
      <c r="L188">
        <v>80</v>
      </c>
      <c r="M188" t="b">
        <v>1</v>
      </c>
      <c r="N188" t="s">
        <v>8267</v>
      </c>
      <c r="O188" s="15">
        <v>103</v>
      </c>
      <c r="P188">
        <v>109.19</v>
      </c>
      <c r="Q188" s="17" t="s">
        <v>8308</v>
      </c>
      <c r="R188" t="s">
        <v>8313</v>
      </c>
      <c r="S188" s="11">
        <v>42101.737442129626</v>
      </c>
      <c r="T188" s="11">
        <v>42132.916666666672</v>
      </c>
    </row>
    <row r="189" spans="1:20" ht="270" x14ac:dyDescent="0.25">
      <c r="A189">
        <v>336</v>
      </c>
      <c r="B189" s="9" t="s">
        <v>337</v>
      </c>
      <c r="C189" s="3" t="s">
        <v>4446</v>
      </c>
      <c r="D189" s="5">
        <v>25000</v>
      </c>
      <c r="E189" s="7">
        <v>29209.78</v>
      </c>
      <c r="F189" t="s">
        <v>8218</v>
      </c>
      <c r="G189" t="s">
        <v>8223</v>
      </c>
      <c r="H189" t="s">
        <v>8245</v>
      </c>
      <c r="I189">
        <v>1447427918</v>
      </c>
      <c r="J189">
        <v>1444832318</v>
      </c>
      <c r="K189" t="b">
        <v>1</v>
      </c>
      <c r="L189">
        <v>493</v>
      </c>
      <c r="M189" t="b">
        <v>1</v>
      </c>
      <c r="N189" t="s">
        <v>8267</v>
      </c>
      <c r="O189" s="15">
        <v>117</v>
      </c>
      <c r="P189">
        <v>59.25</v>
      </c>
      <c r="Q189" s="17" t="s">
        <v>8308</v>
      </c>
      <c r="R189" t="s">
        <v>8313</v>
      </c>
      <c r="S189" s="11">
        <v>42291.596273148149</v>
      </c>
      <c r="T189" s="11">
        <v>42321.637939814813</v>
      </c>
    </row>
    <row r="190" spans="1:20" ht="300" x14ac:dyDescent="0.25">
      <c r="A190">
        <v>337</v>
      </c>
      <c r="B190" s="9" t="s">
        <v>338</v>
      </c>
      <c r="C190" s="3" t="s">
        <v>4447</v>
      </c>
      <c r="D190" s="5">
        <v>3000</v>
      </c>
      <c r="E190" s="7">
        <v>3035.05</v>
      </c>
      <c r="F190" t="s">
        <v>8218</v>
      </c>
      <c r="G190" t="s">
        <v>8223</v>
      </c>
      <c r="H190" t="s">
        <v>8245</v>
      </c>
      <c r="I190">
        <v>1426298708</v>
      </c>
      <c r="J190">
        <v>1423710308</v>
      </c>
      <c r="K190" t="b">
        <v>1</v>
      </c>
      <c r="L190">
        <v>31</v>
      </c>
      <c r="M190" t="b">
        <v>1</v>
      </c>
      <c r="N190" t="s">
        <v>8267</v>
      </c>
      <c r="O190" s="15">
        <v>101</v>
      </c>
      <c r="P190">
        <v>97.9</v>
      </c>
      <c r="Q190" s="17" t="s">
        <v>8308</v>
      </c>
      <c r="R190" t="s">
        <v>8313</v>
      </c>
      <c r="S190" s="11">
        <v>42047.128564814819</v>
      </c>
      <c r="T190" s="11">
        <v>42077.086898148147</v>
      </c>
    </row>
    <row r="191" spans="1:20" ht="255" x14ac:dyDescent="0.25">
      <c r="A191">
        <v>338</v>
      </c>
      <c r="B191" s="9" t="s">
        <v>339</v>
      </c>
      <c r="C191" s="3" t="s">
        <v>4448</v>
      </c>
      <c r="D191" s="5">
        <v>15000</v>
      </c>
      <c r="E191" s="7">
        <v>16520.04</v>
      </c>
      <c r="F191" t="s">
        <v>8218</v>
      </c>
      <c r="G191" t="s">
        <v>8223</v>
      </c>
      <c r="H191" t="s">
        <v>8245</v>
      </c>
      <c r="I191">
        <v>1472864400</v>
      </c>
      <c r="J191">
        <v>1468001290</v>
      </c>
      <c r="K191" t="b">
        <v>1</v>
      </c>
      <c r="L191">
        <v>236</v>
      </c>
      <c r="M191" t="b">
        <v>1</v>
      </c>
      <c r="N191" t="s">
        <v>8267</v>
      </c>
      <c r="O191" s="15">
        <v>110</v>
      </c>
      <c r="P191">
        <v>70</v>
      </c>
      <c r="Q191" s="17" t="s">
        <v>8308</v>
      </c>
      <c r="R191" t="s">
        <v>8313</v>
      </c>
      <c r="S191" s="11">
        <v>42559.755671296298</v>
      </c>
      <c r="T191" s="11">
        <v>42616.041666666672</v>
      </c>
    </row>
    <row r="192" spans="1:20" ht="270" x14ac:dyDescent="0.25">
      <c r="A192">
        <v>339</v>
      </c>
      <c r="B192" s="9" t="s">
        <v>340</v>
      </c>
      <c r="C192" s="3" t="s">
        <v>4449</v>
      </c>
      <c r="D192" s="5">
        <v>6000</v>
      </c>
      <c r="E192" s="7">
        <v>6485</v>
      </c>
      <c r="F192" t="s">
        <v>8218</v>
      </c>
      <c r="G192" t="s">
        <v>8223</v>
      </c>
      <c r="H192" t="s">
        <v>8245</v>
      </c>
      <c r="I192">
        <v>1430331268</v>
      </c>
      <c r="J192">
        <v>1427739268</v>
      </c>
      <c r="K192" t="b">
        <v>1</v>
      </c>
      <c r="L192">
        <v>89</v>
      </c>
      <c r="M192" t="b">
        <v>1</v>
      </c>
      <c r="N192" t="s">
        <v>8267</v>
      </c>
      <c r="O192" s="15">
        <v>108</v>
      </c>
      <c r="P192">
        <v>72.87</v>
      </c>
      <c r="Q192" s="17" t="s">
        <v>8308</v>
      </c>
      <c r="R192" t="s">
        <v>8313</v>
      </c>
      <c r="S192" s="11">
        <v>42093.760046296295</v>
      </c>
      <c r="T192" s="11">
        <v>42123.760046296295</v>
      </c>
    </row>
    <row r="193" spans="1:20" ht="225" x14ac:dyDescent="0.25">
      <c r="A193">
        <v>340</v>
      </c>
      <c r="B193" s="9" t="s">
        <v>341</v>
      </c>
      <c r="C193" s="3" t="s">
        <v>4450</v>
      </c>
      <c r="D193" s="5">
        <v>35000</v>
      </c>
      <c r="E193" s="7">
        <v>43758</v>
      </c>
      <c r="F193" t="s">
        <v>8218</v>
      </c>
      <c r="G193" t="s">
        <v>8223</v>
      </c>
      <c r="H193" t="s">
        <v>8245</v>
      </c>
      <c r="I193">
        <v>1489006800</v>
      </c>
      <c r="J193">
        <v>1486397007</v>
      </c>
      <c r="K193" t="b">
        <v>1</v>
      </c>
      <c r="L193">
        <v>299</v>
      </c>
      <c r="M193" t="b">
        <v>1</v>
      </c>
      <c r="N193" t="s">
        <v>8267</v>
      </c>
      <c r="O193" s="15">
        <v>125</v>
      </c>
      <c r="P193">
        <v>146.35</v>
      </c>
      <c r="Q193" s="17" t="s">
        <v>8308</v>
      </c>
      <c r="R193" t="s">
        <v>8313</v>
      </c>
      <c r="S193" s="11">
        <v>42772.669062500005</v>
      </c>
      <c r="T193" s="11">
        <v>42802.875</v>
      </c>
    </row>
    <row r="194" spans="1:20" ht="270" x14ac:dyDescent="0.25">
      <c r="A194">
        <v>341</v>
      </c>
      <c r="B194" s="9" t="s">
        <v>342</v>
      </c>
      <c r="C194" s="3" t="s">
        <v>4451</v>
      </c>
      <c r="D194" s="5">
        <v>3500</v>
      </c>
      <c r="E194" s="7">
        <v>3735</v>
      </c>
      <c r="F194" t="s">
        <v>8218</v>
      </c>
      <c r="G194" t="s">
        <v>8223</v>
      </c>
      <c r="H194" t="s">
        <v>8245</v>
      </c>
      <c r="I194">
        <v>1412135940</v>
      </c>
      <c r="J194">
        <v>1410555998</v>
      </c>
      <c r="K194" t="b">
        <v>1</v>
      </c>
      <c r="L194">
        <v>55</v>
      </c>
      <c r="M194" t="b">
        <v>1</v>
      </c>
      <c r="N194" t="s">
        <v>8267</v>
      </c>
      <c r="O194" s="15">
        <v>107</v>
      </c>
      <c r="P194">
        <v>67.91</v>
      </c>
      <c r="Q194" s="17" t="s">
        <v>8308</v>
      </c>
      <c r="R194" t="s">
        <v>8313</v>
      </c>
      <c r="S194" s="11">
        <v>41894.879606481481</v>
      </c>
      <c r="T194" s="11">
        <v>41913.165972222225</v>
      </c>
    </row>
    <row r="195" spans="1:20" ht="135" x14ac:dyDescent="0.25">
      <c r="A195">
        <v>342</v>
      </c>
      <c r="B195" s="9" t="s">
        <v>343</v>
      </c>
      <c r="C195" s="3" t="s">
        <v>4452</v>
      </c>
      <c r="D195" s="5">
        <v>55000</v>
      </c>
      <c r="E195" s="7">
        <v>55201.52</v>
      </c>
      <c r="F195" t="s">
        <v>8218</v>
      </c>
      <c r="G195" t="s">
        <v>8223</v>
      </c>
      <c r="H195" t="s">
        <v>8245</v>
      </c>
      <c r="I195">
        <v>1461955465</v>
      </c>
      <c r="J195">
        <v>1459363465</v>
      </c>
      <c r="K195" t="b">
        <v>1</v>
      </c>
      <c r="L195">
        <v>325</v>
      </c>
      <c r="M195" t="b">
        <v>1</v>
      </c>
      <c r="N195" t="s">
        <v>8267</v>
      </c>
      <c r="O195" s="15">
        <v>100</v>
      </c>
      <c r="P195">
        <v>169.85</v>
      </c>
      <c r="Q195" s="17" t="s">
        <v>8308</v>
      </c>
      <c r="R195" t="s">
        <v>8313</v>
      </c>
      <c r="S195" s="11">
        <v>42459.780844907407</v>
      </c>
      <c r="T195" s="11">
        <v>42489.780844907407</v>
      </c>
    </row>
    <row r="196" spans="1:20" ht="315" x14ac:dyDescent="0.25">
      <c r="A196">
        <v>343</v>
      </c>
      <c r="B196" s="9" t="s">
        <v>344</v>
      </c>
      <c r="C196" s="3" t="s">
        <v>4453</v>
      </c>
      <c r="D196" s="5">
        <v>30000</v>
      </c>
      <c r="E196" s="7">
        <v>30608.59</v>
      </c>
      <c r="F196" t="s">
        <v>8218</v>
      </c>
      <c r="G196" t="s">
        <v>8223</v>
      </c>
      <c r="H196" t="s">
        <v>8245</v>
      </c>
      <c r="I196">
        <v>1415934000</v>
      </c>
      <c r="J196">
        <v>1413308545</v>
      </c>
      <c r="K196" t="b">
        <v>1</v>
      </c>
      <c r="L196">
        <v>524</v>
      </c>
      <c r="M196" t="b">
        <v>1</v>
      </c>
      <c r="N196" t="s">
        <v>8267</v>
      </c>
      <c r="O196" s="15">
        <v>102</v>
      </c>
      <c r="P196">
        <v>58.41</v>
      </c>
      <c r="Q196" s="17" t="s">
        <v>8308</v>
      </c>
      <c r="R196" t="s">
        <v>8313</v>
      </c>
      <c r="S196" s="11">
        <v>41926.73778935185</v>
      </c>
      <c r="T196" s="11">
        <v>41957.125</v>
      </c>
    </row>
    <row r="197" spans="1:20" ht="285" x14ac:dyDescent="0.25">
      <c r="A197">
        <v>344</v>
      </c>
      <c r="B197" s="9" t="s">
        <v>345</v>
      </c>
      <c r="C197" s="3" t="s">
        <v>4454</v>
      </c>
      <c r="D197" s="5">
        <v>33500</v>
      </c>
      <c r="E197" s="7">
        <v>34198</v>
      </c>
      <c r="F197" t="s">
        <v>8218</v>
      </c>
      <c r="G197" t="s">
        <v>8223</v>
      </c>
      <c r="H197" t="s">
        <v>8245</v>
      </c>
      <c r="I197">
        <v>1433125200</v>
      </c>
      <c r="J197">
        <v>1429312694</v>
      </c>
      <c r="K197" t="b">
        <v>1</v>
      </c>
      <c r="L197">
        <v>285</v>
      </c>
      <c r="M197" t="b">
        <v>1</v>
      </c>
      <c r="N197" t="s">
        <v>8267</v>
      </c>
      <c r="O197" s="15">
        <v>102</v>
      </c>
      <c r="P197">
        <v>119.99</v>
      </c>
      <c r="Q197" s="17" t="s">
        <v>8308</v>
      </c>
      <c r="R197" t="s">
        <v>8313</v>
      </c>
      <c r="S197" s="11">
        <v>42111.970995370371</v>
      </c>
      <c r="T197" s="11">
        <v>42156.097222222219</v>
      </c>
    </row>
    <row r="198" spans="1:20" ht="225" x14ac:dyDescent="0.25">
      <c r="A198">
        <v>345</v>
      </c>
      <c r="B198" s="9" t="s">
        <v>346</v>
      </c>
      <c r="C198" s="3" t="s">
        <v>4455</v>
      </c>
      <c r="D198" s="5">
        <v>14500</v>
      </c>
      <c r="E198" s="7">
        <v>17875</v>
      </c>
      <c r="F198" t="s">
        <v>8218</v>
      </c>
      <c r="G198" t="s">
        <v>8223</v>
      </c>
      <c r="H198" t="s">
        <v>8245</v>
      </c>
      <c r="I198">
        <v>1432161590</v>
      </c>
      <c r="J198">
        <v>1429569590</v>
      </c>
      <c r="K198" t="b">
        <v>1</v>
      </c>
      <c r="L198">
        <v>179</v>
      </c>
      <c r="M198" t="b">
        <v>1</v>
      </c>
      <c r="N198" t="s">
        <v>8267</v>
      </c>
      <c r="O198" s="15">
        <v>123</v>
      </c>
      <c r="P198">
        <v>99.86</v>
      </c>
      <c r="Q198" s="17" t="s">
        <v>8308</v>
      </c>
      <c r="R198" t="s">
        <v>8313</v>
      </c>
      <c r="S198" s="11">
        <v>42114.944328703699</v>
      </c>
      <c r="T198" s="11">
        <v>42144.944328703699</v>
      </c>
    </row>
    <row r="199" spans="1:20" ht="285" x14ac:dyDescent="0.25">
      <c r="A199">
        <v>346</v>
      </c>
      <c r="B199" s="9" t="s">
        <v>347</v>
      </c>
      <c r="C199" s="3" t="s">
        <v>4456</v>
      </c>
      <c r="D199" s="5">
        <v>10000</v>
      </c>
      <c r="E199" s="7">
        <v>17028.88</v>
      </c>
      <c r="F199" t="s">
        <v>8218</v>
      </c>
      <c r="G199" t="s">
        <v>8223</v>
      </c>
      <c r="H199" t="s">
        <v>8245</v>
      </c>
      <c r="I199">
        <v>1444824021</v>
      </c>
      <c r="J199">
        <v>1442232021</v>
      </c>
      <c r="K199" t="b">
        <v>1</v>
      </c>
      <c r="L199">
        <v>188</v>
      </c>
      <c r="M199" t="b">
        <v>1</v>
      </c>
      <c r="N199" t="s">
        <v>8267</v>
      </c>
      <c r="O199" s="15">
        <v>170</v>
      </c>
      <c r="P199">
        <v>90.58</v>
      </c>
      <c r="Q199" s="17" t="s">
        <v>8308</v>
      </c>
      <c r="R199" t="s">
        <v>8313</v>
      </c>
      <c r="S199" s="11">
        <v>42261.500243055561</v>
      </c>
      <c r="T199" s="11">
        <v>42291.500243055561</v>
      </c>
    </row>
    <row r="200" spans="1:20" ht="255" x14ac:dyDescent="0.25">
      <c r="A200">
        <v>347</v>
      </c>
      <c r="B200" s="9" t="s">
        <v>348</v>
      </c>
      <c r="C200" s="3" t="s">
        <v>4457</v>
      </c>
      <c r="D200" s="5">
        <v>40000</v>
      </c>
      <c r="E200" s="7">
        <v>44636.2</v>
      </c>
      <c r="F200" t="s">
        <v>8218</v>
      </c>
      <c r="G200" t="s">
        <v>8223</v>
      </c>
      <c r="H200" t="s">
        <v>8245</v>
      </c>
      <c r="I200">
        <v>1447505609</v>
      </c>
      <c r="J200">
        <v>1444910009</v>
      </c>
      <c r="K200" t="b">
        <v>1</v>
      </c>
      <c r="L200">
        <v>379</v>
      </c>
      <c r="M200" t="b">
        <v>1</v>
      </c>
      <c r="N200" t="s">
        <v>8267</v>
      </c>
      <c r="O200" s="15">
        <v>112</v>
      </c>
      <c r="P200">
        <v>117.77</v>
      </c>
      <c r="Q200" s="17" t="s">
        <v>8308</v>
      </c>
      <c r="R200" t="s">
        <v>8313</v>
      </c>
      <c r="S200" s="11">
        <v>42292.495474537034</v>
      </c>
      <c r="T200" s="11">
        <v>42322.537141203706</v>
      </c>
    </row>
    <row r="201" spans="1:20" ht="255" x14ac:dyDescent="0.25">
      <c r="A201">
        <v>348</v>
      </c>
      <c r="B201" s="9" t="s">
        <v>349</v>
      </c>
      <c r="C201" s="3" t="s">
        <v>4458</v>
      </c>
      <c r="D201" s="5">
        <v>10000</v>
      </c>
      <c r="E201" s="7">
        <v>10300</v>
      </c>
      <c r="F201" t="s">
        <v>8218</v>
      </c>
      <c r="G201" t="s">
        <v>8223</v>
      </c>
      <c r="H201" t="s">
        <v>8245</v>
      </c>
      <c r="I201">
        <v>1440165916</v>
      </c>
      <c r="J201">
        <v>1437573916</v>
      </c>
      <c r="K201" t="b">
        <v>1</v>
      </c>
      <c r="L201">
        <v>119</v>
      </c>
      <c r="M201" t="b">
        <v>1</v>
      </c>
      <c r="N201" t="s">
        <v>8267</v>
      </c>
      <c r="O201" s="15">
        <v>103</v>
      </c>
      <c r="P201">
        <v>86.55</v>
      </c>
      <c r="Q201" s="17" t="s">
        <v>8308</v>
      </c>
      <c r="R201" t="s">
        <v>8313</v>
      </c>
      <c r="S201" s="11">
        <v>42207.58699074074</v>
      </c>
      <c r="T201" s="11">
        <v>42237.58699074074</v>
      </c>
    </row>
    <row r="202" spans="1:20" ht="210" x14ac:dyDescent="0.25">
      <c r="A202">
        <v>349</v>
      </c>
      <c r="B202" s="9" t="s">
        <v>350</v>
      </c>
      <c r="C202" s="3" t="s">
        <v>4459</v>
      </c>
      <c r="D202" s="5">
        <v>11260</v>
      </c>
      <c r="E202" s="7">
        <v>12007.18</v>
      </c>
      <c r="F202" t="s">
        <v>8218</v>
      </c>
      <c r="G202" t="s">
        <v>8223</v>
      </c>
      <c r="H202" t="s">
        <v>8245</v>
      </c>
      <c r="I202">
        <v>1487937508</v>
      </c>
      <c r="J202">
        <v>1485345508</v>
      </c>
      <c r="K202" t="b">
        <v>1</v>
      </c>
      <c r="L202">
        <v>167</v>
      </c>
      <c r="M202" t="b">
        <v>1</v>
      </c>
      <c r="N202" t="s">
        <v>8267</v>
      </c>
      <c r="O202" s="15">
        <v>107</v>
      </c>
      <c r="P202">
        <v>71.900000000000006</v>
      </c>
      <c r="Q202" s="17" t="s">
        <v>8308</v>
      </c>
      <c r="R202" t="s">
        <v>8313</v>
      </c>
      <c r="S202" s="11">
        <v>42760.498935185184</v>
      </c>
      <c r="T202" s="11">
        <v>42790.498935185184</v>
      </c>
    </row>
    <row r="203" spans="1:20" ht="240" x14ac:dyDescent="0.25">
      <c r="A203">
        <v>350</v>
      </c>
      <c r="B203" s="9" t="s">
        <v>351</v>
      </c>
      <c r="C203" s="3" t="s">
        <v>4460</v>
      </c>
      <c r="D203" s="5">
        <v>25000</v>
      </c>
      <c r="E203" s="7">
        <v>28690</v>
      </c>
      <c r="F203" t="s">
        <v>8218</v>
      </c>
      <c r="G203" t="s">
        <v>8223</v>
      </c>
      <c r="H203" t="s">
        <v>8245</v>
      </c>
      <c r="I203">
        <v>1473566340</v>
      </c>
      <c r="J203">
        <v>1470274509</v>
      </c>
      <c r="K203" t="b">
        <v>1</v>
      </c>
      <c r="L203">
        <v>221</v>
      </c>
      <c r="M203" t="b">
        <v>1</v>
      </c>
      <c r="N203" t="s">
        <v>8267</v>
      </c>
      <c r="O203" s="15">
        <v>115</v>
      </c>
      <c r="P203">
        <v>129.82</v>
      </c>
      <c r="Q203" s="17" t="s">
        <v>8308</v>
      </c>
      <c r="R203" t="s">
        <v>8313</v>
      </c>
      <c r="S203" s="11">
        <v>42586.066076388888</v>
      </c>
      <c r="T203" s="11">
        <v>42624.165972222225</v>
      </c>
    </row>
    <row r="204" spans="1:20" ht="255" x14ac:dyDescent="0.25">
      <c r="A204">
        <v>352</v>
      </c>
      <c r="B204" s="9" t="s">
        <v>353</v>
      </c>
      <c r="C204" s="3" t="s">
        <v>4462</v>
      </c>
      <c r="D204" s="5">
        <v>10000</v>
      </c>
      <c r="E204" s="7">
        <v>11656</v>
      </c>
      <c r="F204" t="s">
        <v>8218</v>
      </c>
      <c r="G204" t="s">
        <v>8223</v>
      </c>
      <c r="H204" t="s">
        <v>8245</v>
      </c>
      <c r="I204">
        <v>1412740868</v>
      </c>
      <c r="J204">
        <v>1410148868</v>
      </c>
      <c r="K204" t="b">
        <v>1</v>
      </c>
      <c r="L204">
        <v>286</v>
      </c>
      <c r="M204" t="b">
        <v>1</v>
      </c>
      <c r="N204" t="s">
        <v>8267</v>
      </c>
      <c r="O204" s="15">
        <v>117</v>
      </c>
      <c r="P204">
        <v>40.76</v>
      </c>
      <c r="Q204" s="17" t="s">
        <v>8308</v>
      </c>
      <c r="R204" t="s">
        <v>8313</v>
      </c>
      <c r="S204" s="11">
        <v>41890.167453703703</v>
      </c>
      <c r="T204" s="11">
        <v>41920.167453703703</v>
      </c>
    </row>
    <row r="205" spans="1:20" ht="285" x14ac:dyDescent="0.25">
      <c r="A205">
        <v>353</v>
      </c>
      <c r="B205" s="9" t="s">
        <v>354</v>
      </c>
      <c r="C205" s="3" t="s">
        <v>4463</v>
      </c>
      <c r="D205" s="5">
        <v>58425</v>
      </c>
      <c r="E205" s="7">
        <v>63460.18</v>
      </c>
      <c r="F205" t="s">
        <v>8218</v>
      </c>
      <c r="G205" t="s">
        <v>8223</v>
      </c>
      <c r="H205" t="s">
        <v>8245</v>
      </c>
      <c r="I205">
        <v>1447963219</v>
      </c>
      <c r="J205">
        <v>1445367619</v>
      </c>
      <c r="K205" t="b">
        <v>1</v>
      </c>
      <c r="L205">
        <v>613</v>
      </c>
      <c r="M205" t="b">
        <v>1</v>
      </c>
      <c r="N205" t="s">
        <v>8267</v>
      </c>
      <c r="O205" s="15">
        <v>109</v>
      </c>
      <c r="P205">
        <v>103.52</v>
      </c>
      <c r="Q205" s="17" t="s">
        <v>8308</v>
      </c>
      <c r="R205" t="s">
        <v>8313</v>
      </c>
      <c r="S205" s="11">
        <v>42297.791886574079</v>
      </c>
      <c r="T205" s="11">
        <v>42327.833553240736</v>
      </c>
    </row>
    <row r="206" spans="1:20" ht="285" x14ac:dyDescent="0.25">
      <c r="A206">
        <v>354</v>
      </c>
      <c r="B206" s="9" t="s">
        <v>355</v>
      </c>
      <c r="C206" s="3" t="s">
        <v>4464</v>
      </c>
      <c r="D206" s="5">
        <v>3500</v>
      </c>
      <c r="E206" s="7">
        <v>3638</v>
      </c>
      <c r="F206" t="s">
        <v>8218</v>
      </c>
      <c r="G206" t="s">
        <v>8223</v>
      </c>
      <c r="H206" t="s">
        <v>8245</v>
      </c>
      <c r="I206">
        <v>1460141521</v>
      </c>
      <c r="J206">
        <v>1457553121</v>
      </c>
      <c r="K206" t="b">
        <v>1</v>
      </c>
      <c r="L206">
        <v>29</v>
      </c>
      <c r="M206" t="b">
        <v>1</v>
      </c>
      <c r="N206" t="s">
        <v>8267</v>
      </c>
      <c r="O206" s="15">
        <v>104</v>
      </c>
      <c r="P206">
        <v>125.45</v>
      </c>
      <c r="Q206" s="17" t="s">
        <v>8308</v>
      </c>
      <c r="R206" t="s">
        <v>8313</v>
      </c>
      <c r="S206" s="11">
        <v>42438.827789351853</v>
      </c>
      <c r="T206" s="11">
        <v>42468.786122685182</v>
      </c>
    </row>
    <row r="207" spans="1:20" ht="210" x14ac:dyDescent="0.25">
      <c r="A207">
        <v>355</v>
      </c>
      <c r="B207" s="9" t="s">
        <v>356</v>
      </c>
      <c r="C207" s="3" t="s">
        <v>4465</v>
      </c>
      <c r="D207" s="5">
        <v>35000</v>
      </c>
      <c r="E207" s="7">
        <v>40690</v>
      </c>
      <c r="F207" t="s">
        <v>8218</v>
      </c>
      <c r="G207" t="s">
        <v>8223</v>
      </c>
      <c r="H207" t="s">
        <v>8245</v>
      </c>
      <c r="I207">
        <v>1417420994</v>
      </c>
      <c r="J207">
        <v>1414738994</v>
      </c>
      <c r="K207" t="b">
        <v>1</v>
      </c>
      <c r="L207">
        <v>165</v>
      </c>
      <c r="M207" t="b">
        <v>1</v>
      </c>
      <c r="N207" t="s">
        <v>8267</v>
      </c>
      <c r="O207" s="15">
        <v>116</v>
      </c>
      <c r="P207">
        <v>246.61</v>
      </c>
      <c r="Q207" s="17" t="s">
        <v>8308</v>
      </c>
      <c r="R207" t="s">
        <v>8313</v>
      </c>
      <c r="S207" s="11">
        <v>41943.293912037036</v>
      </c>
      <c r="T207" s="11">
        <v>41974.3355787037</v>
      </c>
    </row>
    <row r="208" spans="1:20" ht="195" x14ac:dyDescent="0.25">
      <c r="A208">
        <v>356</v>
      </c>
      <c r="B208" s="9" t="s">
        <v>357</v>
      </c>
      <c r="C208" s="3" t="s">
        <v>4466</v>
      </c>
      <c r="D208" s="5">
        <v>7500</v>
      </c>
      <c r="E208" s="7">
        <v>7701.93</v>
      </c>
      <c r="F208" t="s">
        <v>8218</v>
      </c>
      <c r="G208" t="s">
        <v>8223</v>
      </c>
      <c r="H208" t="s">
        <v>8245</v>
      </c>
      <c r="I208">
        <v>1458152193</v>
      </c>
      <c r="J208">
        <v>1455563793</v>
      </c>
      <c r="K208" t="b">
        <v>1</v>
      </c>
      <c r="L208">
        <v>97</v>
      </c>
      <c r="M208" t="b">
        <v>1</v>
      </c>
      <c r="N208" t="s">
        <v>8267</v>
      </c>
      <c r="O208" s="15">
        <v>103</v>
      </c>
      <c r="P208">
        <v>79.400000000000006</v>
      </c>
      <c r="Q208" s="17" t="s">
        <v>8308</v>
      </c>
      <c r="R208" t="s">
        <v>8313</v>
      </c>
      <c r="S208" s="11">
        <v>42415.803159722222</v>
      </c>
      <c r="T208" s="11">
        <v>42445.761493055557</v>
      </c>
    </row>
    <row r="209" spans="1:20" ht="285" x14ac:dyDescent="0.25">
      <c r="A209">
        <v>357</v>
      </c>
      <c r="B209" s="9" t="s">
        <v>358</v>
      </c>
      <c r="C209" s="3" t="s">
        <v>4467</v>
      </c>
      <c r="D209" s="5">
        <v>15000</v>
      </c>
      <c r="E209" s="7">
        <v>26100</v>
      </c>
      <c r="F209" t="s">
        <v>8218</v>
      </c>
      <c r="G209" t="s">
        <v>8223</v>
      </c>
      <c r="H209" t="s">
        <v>8245</v>
      </c>
      <c r="I209">
        <v>1429852797</v>
      </c>
      <c r="J209">
        <v>1426396797</v>
      </c>
      <c r="K209" t="b">
        <v>1</v>
      </c>
      <c r="L209">
        <v>303</v>
      </c>
      <c r="M209" t="b">
        <v>1</v>
      </c>
      <c r="N209" t="s">
        <v>8267</v>
      </c>
      <c r="O209" s="15">
        <v>174</v>
      </c>
      <c r="P209">
        <v>86.14</v>
      </c>
      <c r="Q209" s="17" t="s">
        <v>8308</v>
      </c>
      <c r="R209" t="s">
        <v>8313</v>
      </c>
      <c r="S209" s="11">
        <v>42078.222187499996</v>
      </c>
      <c r="T209" s="11">
        <v>42118.222187499996</v>
      </c>
    </row>
    <row r="210" spans="1:20" ht="210" x14ac:dyDescent="0.25">
      <c r="A210">
        <v>358</v>
      </c>
      <c r="B210" s="9" t="s">
        <v>359</v>
      </c>
      <c r="C210" s="3" t="s">
        <v>4468</v>
      </c>
      <c r="D210" s="5">
        <v>50000</v>
      </c>
      <c r="E210" s="7">
        <v>51544</v>
      </c>
      <c r="F210" t="s">
        <v>8218</v>
      </c>
      <c r="G210" t="s">
        <v>8223</v>
      </c>
      <c r="H210" t="s">
        <v>8245</v>
      </c>
      <c r="I210">
        <v>1466002800</v>
      </c>
      <c r="J210">
        <v>1463517521</v>
      </c>
      <c r="K210" t="b">
        <v>1</v>
      </c>
      <c r="L210">
        <v>267</v>
      </c>
      <c r="M210" t="b">
        <v>1</v>
      </c>
      <c r="N210" t="s">
        <v>8267</v>
      </c>
      <c r="O210" s="15">
        <v>103</v>
      </c>
      <c r="P210">
        <v>193.05</v>
      </c>
      <c r="Q210" s="17" t="s">
        <v>8308</v>
      </c>
      <c r="R210" t="s">
        <v>8313</v>
      </c>
      <c r="S210" s="11">
        <v>42507.860196759255</v>
      </c>
      <c r="T210" s="11">
        <v>42536.625</v>
      </c>
    </row>
    <row r="211" spans="1:20" ht="240" x14ac:dyDescent="0.25">
      <c r="A211">
        <v>359</v>
      </c>
      <c r="B211" s="9" t="s">
        <v>360</v>
      </c>
      <c r="C211" s="3" t="s">
        <v>4469</v>
      </c>
      <c r="D211" s="5">
        <v>24200</v>
      </c>
      <c r="E211" s="7">
        <v>25375</v>
      </c>
      <c r="F211" t="s">
        <v>8218</v>
      </c>
      <c r="G211" t="s">
        <v>8223</v>
      </c>
      <c r="H211" t="s">
        <v>8245</v>
      </c>
      <c r="I211">
        <v>1415941920</v>
      </c>
      <c r="J211">
        <v>1414028490</v>
      </c>
      <c r="K211" t="b">
        <v>1</v>
      </c>
      <c r="L211">
        <v>302</v>
      </c>
      <c r="M211" t="b">
        <v>1</v>
      </c>
      <c r="N211" t="s">
        <v>8267</v>
      </c>
      <c r="O211" s="15">
        <v>105</v>
      </c>
      <c r="P211">
        <v>84.02</v>
      </c>
      <c r="Q211" s="17" t="s">
        <v>8308</v>
      </c>
      <c r="R211" t="s">
        <v>8313</v>
      </c>
      <c r="S211" s="11">
        <v>41935.070486111108</v>
      </c>
      <c r="T211" s="11">
        <v>41957.216666666667</v>
      </c>
    </row>
    <row r="212" spans="1:20" ht="255" x14ac:dyDescent="0.25">
      <c r="A212">
        <v>360</v>
      </c>
      <c r="B212" s="9" t="s">
        <v>361</v>
      </c>
      <c r="C212" s="3" t="s">
        <v>4470</v>
      </c>
      <c r="D212" s="5">
        <v>12000</v>
      </c>
      <c r="E212" s="7">
        <v>12165</v>
      </c>
      <c r="F212" t="s">
        <v>8218</v>
      </c>
      <c r="G212" t="s">
        <v>8223</v>
      </c>
      <c r="H212" t="s">
        <v>8245</v>
      </c>
      <c r="I212">
        <v>1437621060</v>
      </c>
      <c r="J212">
        <v>1433799180</v>
      </c>
      <c r="K212" t="b">
        <v>0</v>
      </c>
      <c r="L212">
        <v>87</v>
      </c>
      <c r="M212" t="b">
        <v>1</v>
      </c>
      <c r="N212" t="s">
        <v>8267</v>
      </c>
      <c r="O212" s="15">
        <v>101</v>
      </c>
      <c r="P212">
        <v>139.83000000000001</v>
      </c>
      <c r="Q212" s="17" t="s">
        <v>8308</v>
      </c>
      <c r="R212" t="s">
        <v>8313</v>
      </c>
      <c r="S212" s="11">
        <v>42163.897916666669</v>
      </c>
      <c r="T212" s="11">
        <v>42208.132638888885</v>
      </c>
    </row>
    <row r="213" spans="1:20" ht="270" x14ac:dyDescent="0.25">
      <c r="A213">
        <v>361</v>
      </c>
      <c r="B213" s="9" t="s">
        <v>362</v>
      </c>
      <c r="C213" s="3" t="s">
        <v>4471</v>
      </c>
      <c r="D213" s="5">
        <v>35000</v>
      </c>
      <c r="E213" s="7">
        <v>38876.949999999997</v>
      </c>
      <c r="F213" t="s">
        <v>8218</v>
      </c>
      <c r="G213" t="s">
        <v>8223</v>
      </c>
      <c r="H213" t="s">
        <v>8245</v>
      </c>
      <c r="I213">
        <v>1416704506</v>
      </c>
      <c r="J213">
        <v>1414108906</v>
      </c>
      <c r="K213" t="b">
        <v>0</v>
      </c>
      <c r="L213">
        <v>354</v>
      </c>
      <c r="M213" t="b">
        <v>1</v>
      </c>
      <c r="N213" t="s">
        <v>8267</v>
      </c>
      <c r="O213" s="15">
        <v>111</v>
      </c>
      <c r="P213">
        <v>109.82</v>
      </c>
      <c r="Q213" s="17" t="s">
        <v>8308</v>
      </c>
      <c r="R213" t="s">
        <v>8313</v>
      </c>
      <c r="S213" s="11">
        <v>41936.001226851848</v>
      </c>
      <c r="T213" s="11">
        <v>41966.042893518519</v>
      </c>
    </row>
    <row r="214" spans="1:20" ht="300" x14ac:dyDescent="0.25">
      <c r="A214">
        <v>362</v>
      </c>
      <c r="B214" s="9" t="s">
        <v>363</v>
      </c>
      <c r="C214" s="3" t="s">
        <v>4472</v>
      </c>
      <c r="D214" s="5">
        <v>9665</v>
      </c>
      <c r="E214" s="7">
        <v>12000</v>
      </c>
      <c r="F214" t="s">
        <v>8218</v>
      </c>
      <c r="G214" t="s">
        <v>8223</v>
      </c>
      <c r="H214" t="s">
        <v>8245</v>
      </c>
      <c r="I214">
        <v>1407456000</v>
      </c>
      <c r="J214">
        <v>1405573391</v>
      </c>
      <c r="K214" t="b">
        <v>0</v>
      </c>
      <c r="L214">
        <v>86</v>
      </c>
      <c r="M214" t="b">
        <v>1</v>
      </c>
      <c r="N214" t="s">
        <v>8267</v>
      </c>
      <c r="O214" s="15">
        <v>124</v>
      </c>
      <c r="P214">
        <v>139.53</v>
      </c>
      <c r="Q214" s="17" t="s">
        <v>8308</v>
      </c>
      <c r="R214" t="s">
        <v>8313</v>
      </c>
      <c r="S214" s="11">
        <v>41837.210543981484</v>
      </c>
      <c r="T214" s="11">
        <v>41859</v>
      </c>
    </row>
    <row r="215" spans="1:20" ht="315" x14ac:dyDescent="0.25">
      <c r="A215">
        <v>363</v>
      </c>
      <c r="B215" s="9" t="s">
        <v>364</v>
      </c>
      <c r="C215" s="3" t="s">
        <v>4473</v>
      </c>
      <c r="D215" s="5">
        <v>8925</v>
      </c>
      <c r="E215" s="7">
        <v>9044</v>
      </c>
      <c r="F215" t="s">
        <v>8218</v>
      </c>
      <c r="G215" t="s">
        <v>8223</v>
      </c>
      <c r="H215" t="s">
        <v>8245</v>
      </c>
      <c r="I215">
        <v>1272828120</v>
      </c>
      <c r="J215">
        <v>1268934736</v>
      </c>
      <c r="K215" t="b">
        <v>0</v>
      </c>
      <c r="L215">
        <v>26</v>
      </c>
      <c r="M215" t="b">
        <v>1</v>
      </c>
      <c r="N215" t="s">
        <v>8267</v>
      </c>
      <c r="O215" s="15">
        <v>101</v>
      </c>
      <c r="P215">
        <v>347.85</v>
      </c>
      <c r="Q215" s="17" t="s">
        <v>8308</v>
      </c>
      <c r="R215" t="s">
        <v>8313</v>
      </c>
      <c r="S215" s="11">
        <v>40255.744629629626</v>
      </c>
      <c r="T215" s="11">
        <v>40300.806944444441</v>
      </c>
    </row>
    <row r="216" spans="1:20" ht="270" x14ac:dyDescent="0.25">
      <c r="A216">
        <v>364</v>
      </c>
      <c r="B216" s="9" t="s">
        <v>365</v>
      </c>
      <c r="C216" s="3" t="s">
        <v>4474</v>
      </c>
      <c r="D216" s="5">
        <v>7000</v>
      </c>
      <c r="E216" s="7">
        <v>7711.3</v>
      </c>
      <c r="F216" t="s">
        <v>8218</v>
      </c>
      <c r="G216" t="s">
        <v>8223</v>
      </c>
      <c r="H216" t="s">
        <v>8245</v>
      </c>
      <c r="I216">
        <v>1403323140</v>
      </c>
      <c r="J216">
        <v>1400704672</v>
      </c>
      <c r="K216" t="b">
        <v>0</v>
      </c>
      <c r="L216">
        <v>113</v>
      </c>
      <c r="M216" t="b">
        <v>1</v>
      </c>
      <c r="N216" t="s">
        <v>8267</v>
      </c>
      <c r="O216" s="15">
        <v>110</v>
      </c>
      <c r="P216">
        <v>68.239999999999995</v>
      </c>
      <c r="Q216" s="17" t="s">
        <v>8308</v>
      </c>
      <c r="R216" t="s">
        <v>8313</v>
      </c>
      <c r="S216" s="11">
        <v>41780.859629629631</v>
      </c>
      <c r="T216" s="11">
        <v>41811.165972222225</v>
      </c>
    </row>
    <row r="217" spans="1:20" ht="255" x14ac:dyDescent="0.25">
      <c r="A217">
        <v>366</v>
      </c>
      <c r="B217" s="9" t="s">
        <v>367</v>
      </c>
      <c r="C217" s="3" t="s">
        <v>4476</v>
      </c>
      <c r="D217" s="5">
        <v>38000</v>
      </c>
      <c r="E217" s="7">
        <v>38500</v>
      </c>
      <c r="F217" t="s">
        <v>8218</v>
      </c>
      <c r="G217" t="s">
        <v>8223</v>
      </c>
      <c r="H217" t="s">
        <v>8245</v>
      </c>
      <c r="I217">
        <v>1337540518</v>
      </c>
      <c r="J217">
        <v>1334948518</v>
      </c>
      <c r="K217" t="b">
        <v>0</v>
      </c>
      <c r="L217">
        <v>134</v>
      </c>
      <c r="M217" t="b">
        <v>1</v>
      </c>
      <c r="N217" t="s">
        <v>8267</v>
      </c>
      <c r="O217" s="15">
        <v>101</v>
      </c>
      <c r="P217">
        <v>287.31</v>
      </c>
      <c r="Q217" s="17" t="s">
        <v>8308</v>
      </c>
      <c r="R217" t="s">
        <v>8313</v>
      </c>
      <c r="S217" s="11">
        <v>41019.793032407404</v>
      </c>
      <c r="T217" s="11">
        <v>41049.793032407404</v>
      </c>
    </row>
    <row r="218" spans="1:20" ht="285" x14ac:dyDescent="0.25">
      <c r="A218">
        <v>367</v>
      </c>
      <c r="B218" s="9" t="s">
        <v>368</v>
      </c>
      <c r="C218" s="3" t="s">
        <v>4477</v>
      </c>
      <c r="D218" s="5">
        <v>10000</v>
      </c>
      <c r="E218" s="7">
        <v>10335.01</v>
      </c>
      <c r="F218" t="s">
        <v>8218</v>
      </c>
      <c r="G218" t="s">
        <v>8223</v>
      </c>
      <c r="H218" t="s">
        <v>8245</v>
      </c>
      <c r="I218">
        <v>1367384340</v>
      </c>
      <c r="J218">
        <v>1363960278</v>
      </c>
      <c r="K218" t="b">
        <v>0</v>
      </c>
      <c r="L218">
        <v>119</v>
      </c>
      <c r="M218" t="b">
        <v>1</v>
      </c>
      <c r="N218" t="s">
        <v>8267</v>
      </c>
      <c r="O218" s="15">
        <v>103</v>
      </c>
      <c r="P218">
        <v>86.85</v>
      </c>
      <c r="Q218" s="17" t="s">
        <v>8308</v>
      </c>
      <c r="R218" t="s">
        <v>8313</v>
      </c>
      <c r="S218" s="11">
        <v>41355.577291666668</v>
      </c>
      <c r="T218" s="11">
        <v>41395.207638888889</v>
      </c>
    </row>
    <row r="219" spans="1:20" ht="300" x14ac:dyDescent="0.25">
      <c r="A219">
        <v>368</v>
      </c>
      <c r="B219" s="9" t="s">
        <v>369</v>
      </c>
      <c r="C219" s="3" t="s">
        <v>4478</v>
      </c>
      <c r="D219" s="5">
        <v>12500</v>
      </c>
      <c r="E219" s="7">
        <v>13014</v>
      </c>
      <c r="F219" t="s">
        <v>8218</v>
      </c>
      <c r="G219" t="s">
        <v>8223</v>
      </c>
      <c r="H219" t="s">
        <v>8245</v>
      </c>
      <c r="I219">
        <v>1426426322</v>
      </c>
      <c r="J219">
        <v>1423405922</v>
      </c>
      <c r="K219" t="b">
        <v>0</v>
      </c>
      <c r="L219">
        <v>159</v>
      </c>
      <c r="M219" t="b">
        <v>1</v>
      </c>
      <c r="N219" t="s">
        <v>8267</v>
      </c>
      <c r="O219" s="15">
        <v>104</v>
      </c>
      <c r="P219">
        <v>81.849999999999994</v>
      </c>
      <c r="Q219" s="17" t="s">
        <v>8308</v>
      </c>
      <c r="R219" t="s">
        <v>8313</v>
      </c>
      <c r="S219" s="11">
        <v>42043.605578703704</v>
      </c>
      <c r="T219" s="11">
        <v>42078.563912037032</v>
      </c>
    </row>
    <row r="220" spans="1:20" ht="285" x14ac:dyDescent="0.25">
      <c r="A220">
        <v>369</v>
      </c>
      <c r="B220" s="9" t="s">
        <v>370</v>
      </c>
      <c r="C220" s="3" t="s">
        <v>4479</v>
      </c>
      <c r="D220" s="5">
        <v>6500</v>
      </c>
      <c r="E220" s="7">
        <v>7160.12</v>
      </c>
      <c r="F220" t="s">
        <v>8218</v>
      </c>
      <c r="G220" t="s">
        <v>8223</v>
      </c>
      <c r="H220" t="s">
        <v>8245</v>
      </c>
      <c r="I220">
        <v>1326633269</v>
      </c>
      <c r="J220">
        <v>1324041269</v>
      </c>
      <c r="K220" t="b">
        <v>0</v>
      </c>
      <c r="L220">
        <v>167</v>
      </c>
      <c r="M220" t="b">
        <v>1</v>
      </c>
      <c r="N220" t="s">
        <v>8267</v>
      </c>
      <c r="O220" s="15">
        <v>110</v>
      </c>
      <c r="P220">
        <v>42.87</v>
      </c>
      <c r="Q220" s="17" t="s">
        <v>8308</v>
      </c>
      <c r="R220" t="s">
        <v>8313</v>
      </c>
      <c r="S220" s="11">
        <v>40893.551724537036</v>
      </c>
      <c r="T220" s="11">
        <v>40923.551724537036</v>
      </c>
    </row>
    <row r="221" spans="1:20" ht="300" x14ac:dyDescent="0.25">
      <c r="A221">
        <v>370</v>
      </c>
      <c r="B221" s="9" t="s">
        <v>371</v>
      </c>
      <c r="C221" s="3" t="s">
        <v>4480</v>
      </c>
      <c r="D221" s="5">
        <v>25000</v>
      </c>
      <c r="E221" s="7">
        <v>30505</v>
      </c>
      <c r="F221" t="s">
        <v>8218</v>
      </c>
      <c r="G221" t="s">
        <v>8223</v>
      </c>
      <c r="H221" t="s">
        <v>8245</v>
      </c>
      <c r="I221">
        <v>1483729500</v>
      </c>
      <c r="J221">
        <v>1481137500</v>
      </c>
      <c r="K221" t="b">
        <v>0</v>
      </c>
      <c r="L221">
        <v>43</v>
      </c>
      <c r="M221" t="b">
        <v>1</v>
      </c>
      <c r="N221" t="s">
        <v>8267</v>
      </c>
      <c r="O221" s="15">
        <v>122</v>
      </c>
      <c r="P221">
        <v>709.42</v>
      </c>
      <c r="Q221" s="17" t="s">
        <v>8308</v>
      </c>
      <c r="R221" t="s">
        <v>8313</v>
      </c>
      <c r="S221" s="11">
        <v>42711.795138888891</v>
      </c>
      <c r="T221" s="11">
        <v>42741.795138888891</v>
      </c>
    </row>
    <row r="222" spans="1:20" ht="255" x14ac:dyDescent="0.25">
      <c r="A222">
        <v>371</v>
      </c>
      <c r="B222" s="9" t="s">
        <v>372</v>
      </c>
      <c r="C222" s="3" t="s">
        <v>4481</v>
      </c>
      <c r="D222" s="5">
        <v>150000</v>
      </c>
      <c r="E222" s="7">
        <v>171253</v>
      </c>
      <c r="F222" t="s">
        <v>8218</v>
      </c>
      <c r="G222" t="s">
        <v>8223</v>
      </c>
      <c r="H222" t="s">
        <v>8245</v>
      </c>
      <c r="I222">
        <v>1359743139</v>
      </c>
      <c r="J222">
        <v>1355855139</v>
      </c>
      <c r="K222" t="b">
        <v>0</v>
      </c>
      <c r="L222">
        <v>1062</v>
      </c>
      <c r="M222" t="b">
        <v>1</v>
      </c>
      <c r="N222" t="s">
        <v>8267</v>
      </c>
      <c r="O222" s="15">
        <v>114</v>
      </c>
      <c r="P222">
        <v>161.26</v>
      </c>
      <c r="Q222" s="17" t="s">
        <v>8308</v>
      </c>
      <c r="R222" t="s">
        <v>8313</v>
      </c>
      <c r="S222" s="11">
        <v>41261.767812500002</v>
      </c>
      <c r="T222" s="11">
        <v>41306.767812500002</v>
      </c>
    </row>
    <row r="223" spans="1:20" ht="255" x14ac:dyDescent="0.25">
      <c r="A223">
        <v>373</v>
      </c>
      <c r="B223" s="9" t="s">
        <v>374</v>
      </c>
      <c r="C223" s="3" t="s">
        <v>4483</v>
      </c>
      <c r="D223" s="5">
        <v>7500</v>
      </c>
      <c r="E223" s="7">
        <v>8000</v>
      </c>
      <c r="F223" t="s">
        <v>8218</v>
      </c>
      <c r="G223" t="s">
        <v>8223</v>
      </c>
      <c r="H223" t="s">
        <v>8245</v>
      </c>
      <c r="I223">
        <v>1342648398</v>
      </c>
      <c r="J223">
        <v>1340056398</v>
      </c>
      <c r="K223" t="b">
        <v>0</v>
      </c>
      <c r="L223">
        <v>89</v>
      </c>
      <c r="M223" t="b">
        <v>1</v>
      </c>
      <c r="N223" t="s">
        <v>8267</v>
      </c>
      <c r="O223" s="15">
        <v>107</v>
      </c>
      <c r="P223">
        <v>89.89</v>
      </c>
      <c r="Q223" s="17" t="s">
        <v>8308</v>
      </c>
      <c r="R223" t="s">
        <v>8313</v>
      </c>
      <c r="S223" s="11">
        <v>41078.91201388889</v>
      </c>
      <c r="T223" s="11">
        <v>41108.91201388889</v>
      </c>
    </row>
    <row r="224" spans="1:20" ht="270" x14ac:dyDescent="0.25">
      <c r="A224">
        <v>374</v>
      </c>
      <c r="B224" s="9" t="s">
        <v>375</v>
      </c>
      <c r="C224" s="3" t="s">
        <v>4484</v>
      </c>
      <c r="D224" s="5">
        <v>6000</v>
      </c>
      <c r="E224" s="7">
        <v>7839</v>
      </c>
      <c r="F224" t="s">
        <v>8218</v>
      </c>
      <c r="G224" t="s">
        <v>8223</v>
      </c>
      <c r="H224" t="s">
        <v>8245</v>
      </c>
      <c r="I224">
        <v>1316208031</v>
      </c>
      <c r="J224">
        <v>1312320031</v>
      </c>
      <c r="K224" t="b">
        <v>0</v>
      </c>
      <c r="L224">
        <v>174</v>
      </c>
      <c r="M224" t="b">
        <v>1</v>
      </c>
      <c r="N224" t="s">
        <v>8267</v>
      </c>
      <c r="O224" s="15">
        <v>131</v>
      </c>
      <c r="P224">
        <v>45.05</v>
      </c>
      <c r="Q224" s="17" t="s">
        <v>8308</v>
      </c>
      <c r="R224" t="s">
        <v>8313</v>
      </c>
      <c r="S224" s="11">
        <v>40757.889247685183</v>
      </c>
      <c r="T224" s="11">
        <v>40802.889247685183</v>
      </c>
    </row>
    <row r="225" spans="1:20" ht="285" x14ac:dyDescent="0.25">
      <c r="A225">
        <v>375</v>
      </c>
      <c r="B225" s="9" t="s">
        <v>376</v>
      </c>
      <c r="C225" s="3" t="s">
        <v>4485</v>
      </c>
      <c r="D225" s="5">
        <v>500</v>
      </c>
      <c r="E225" s="7">
        <v>600</v>
      </c>
      <c r="F225" t="s">
        <v>8218</v>
      </c>
      <c r="G225" t="s">
        <v>8223</v>
      </c>
      <c r="H225" t="s">
        <v>8245</v>
      </c>
      <c r="I225">
        <v>1393694280</v>
      </c>
      <c r="J225">
        <v>1390088311</v>
      </c>
      <c r="K225" t="b">
        <v>0</v>
      </c>
      <c r="L225">
        <v>14</v>
      </c>
      <c r="M225" t="b">
        <v>1</v>
      </c>
      <c r="N225" t="s">
        <v>8267</v>
      </c>
      <c r="O225" s="15">
        <v>120</v>
      </c>
      <c r="P225">
        <v>42.86</v>
      </c>
      <c r="Q225" s="17" t="s">
        <v>8308</v>
      </c>
      <c r="R225" t="s">
        <v>8313</v>
      </c>
      <c r="S225" s="11">
        <v>41657.985081018516</v>
      </c>
      <c r="T225" s="11">
        <v>41699.720833333333</v>
      </c>
    </row>
    <row r="226" spans="1:20" ht="240" x14ac:dyDescent="0.25">
      <c r="A226">
        <v>377</v>
      </c>
      <c r="B226" s="9" t="s">
        <v>378</v>
      </c>
      <c r="C226" s="3" t="s">
        <v>4487</v>
      </c>
      <c r="D226" s="5">
        <v>12000</v>
      </c>
      <c r="E226" s="7">
        <v>13728</v>
      </c>
      <c r="F226" t="s">
        <v>8218</v>
      </c>
      <c r="G226" t="s">
        <v>8223</v>
      </c>
      <c r="H226" t="s">
        <v>8245</v>
      </c>
      <c r="I226">
        <v>1447484460</v>
      </c>
      <c r="J226">
        <v>1444888868</v>
      </c>
      <c r="K226" t="b">
        <v>0</v>
      </c>
      <c r="L226">
        <v>133</v>
      </c>
      <c r="M226" t="b">
        <v>1</v>
      </c>
      <c r="N226" t="s">
        <v>8267</v>
      </c>
      <c r="O226" s="15">
        <v>114</v>
      </c>
      <c r="P226">
        <v>103.22</v>
      </c>
      <c r="Q226" s="17" t="s">
        <v>8308</v>
      </c>
      <c r="R226" t="s">
        <v>8313</v>
      </c>
      <c r="S226" s="11">
        <v>42292.250787037032</v>
      </c>
      <c r="T226" s="11">
        <v>42322.292361111111</v>
      </c>
    </row>
    <row r="227" spans="1:20" ht="285" x14ac:dyDescent="0.25">
      <c r="A227">
        <v>379</v>
      </c>
      <c r="B227" s="9" t="s">
        <v>380</v>
      </c>
      <c r="C227" s="3" t="s">
        <v>4489</v>
      </c>
      <c r="D227" s="5">
        <v>15000</v>
      </c>
      <c r="E227" s="7">
        <v>17412</v>
      </c>
      <c r="F227" t="s">
        <v>8218</v>
      </c>
      <c r="G227" t="s">
        <v>8223</v>
      </c>
      <c r="H227" t="s">
        <v>8245</v>
      </c>
      <c r="I227">
        <v>1336062672</v>
      </c>
      <c r="J227">
        <v>1332174672</v>
      </c>
      <c r="K227" t="b">
        <v>0</v>
      </c>
      <c r="L227">
        <v>149</v>
      </c>
      <c r="M227" t="b">
        <v>1</v>
      </c>
      <c r="N227" t="s">
        <v>8267</v>
      </c>
      <c r="O227" s="15">
        <v>116</v>
      </c>
      <c r="P227">
        <v>116.86</v>
      </c>
      <c r="Q227" s="17" t="s">
        <v>8308</v>
      </c>
      <c r="R227" t="s">
        <v>8313</v>
      </c>
      <c r="S227" s="11">
        <v>40987.688333333332</v>
      </c>
      <c r="T227" s="11">
        <v>41032.688333333332</v>
      </c>
    </row>
    <row r="228" spans="1:20" ht="300" x14ac:dyDescent="0.25">
      <c r="A228">
        <v>380</v>
      </c>
      <c r="B228" s="9" t="s">
        <v>381</v>
      </c>
      <c r="C228" s="3" t="s">
        <v>4490</v>
      </c>
      <c r="D228" s="5">
        <v>4000</v>
      </c>
      <c r="E228" s="7">
        <v>5660</v>
      </c>
      <c r="F228" t="s">
        <v>8218</v>
      </c>
      <c r="G228" t="s">
        <v>8223</v>
      </c>
      <c r="H228" t="s">
        <v>8245</v>
      </c>
      <c r="I228">
        <v>1453569392</v>
      </c>
      <c r="J228">
        <v>1451409392</v>
      </c>
      <c r="K228" t="b">
        <v>0</v>
      </c>
      <c r="L228">
        <v>49</v>
      </c>
      <c r="M228" t="b">
        <v>1</v>
      </c>
      <c r="N228" t="s">
        <v>8267</v>
      </c>
      <c r="O228" s="15">
        <v>142</v>
      </c>
      <c r="P228">
        <v>115.51</v>
      </c>
      <c r="Q228" s="17" t="s">
        <v>8308</v>
      </c>
      <c r="R228" t="s">
        <v>8313</v>
      </c>
      <c r="S228" s="11">
        <v>42367.719814814816</v>
      </c>
      <c r="T228" s="11">
        <v>42392.719814814816</v>
      </c>
    </row>
    <row r="229" spans="1:20" ht="240" x14ac:dyDescent="0.25">
      <c r="A229">
        <v>381</v>
      </c>
      <c r="B229" s="9" t="s">
        <v>382</v>
      </c>
      <c r="C229" s="3" t="s">
        <v>4491</v>
      </c>
      <c r="D229" s="5">
        <v>25000</v>
      </c>
      <c r="E229" s="7">
        <v>26182.5</v>
      </c>
      <c r="F229" t="s">
        <v>8218</v>
      </c>
      <c r="G229" t="s">
        <v>8223</v>
      </c>
      <c r="H229" t="s">
        <v>8245</v>
      </c>
      <c r="I229">
        <v>1343624400</v>
      </c>
      <c r="J229">
        <v>1340642717</v>
      </c>
      <c r="K229" t="b">
        <v>0</v>
      </c>
      <c r="L229">
        <v>251</v>
      </c>
      <c r="M229" t="b">
        <v>1</v>
      </c>
      <c r="N229" t="s">
        <v>8267</v>
      </c>
      <c r="O229" s="15">
        <v>105</v>
      </c>
      <c r="P229">
        <v>104.31</v>
      </c>
      <c r="Q229" s="17" t="s">
        <v>8308</v>
      </c>
      <c r="R229" t="s">
        <v>8313</v>
      </c>
      <c r="S229" s="11">
        <v>41085.698113425926</v>
      </c>
      <c r="T229" s="11">
        <v>41120.208333333336</v>
      </c>
    </row>
    <row r="230" spans="1:20" ht="285" x14ac:dyDescent="0.25">
      <c r="A230">
        <v>382</v>
      </c>
      <c r="B230" s="9" t="s">
        <v>383</v>
      </c>
      <c r="C230" s="3" t="s">
        <v>4492</v>
      </c>
      <c r="D230" s="5">
        <v>600</v>
      </c>
      <c r="E230" s="7">
        <v>1535</v>
      </c>
      <c r="F230" t="s">
        <v>8218</v>
      </c>
      <c r="G230" t="s">
        <v>8223</v>
      </c>
      <c r="H230" t="s">
        <v>8245</v>
      </c>
      <c r="I230">
        <v>1346950900</v>
      </c>
      <c r="J230">
        <v>1345741300</v>
      </c>
      <c r="K230" t="b">
        <v>0</v>
      </c>
      <c r="L230">
        <v>22</v>
      </c>
      <c r="M230" t="b">
        <v>1</v>
      </c>
      <c r="N230" t="s">
        <v>8267</v>
      </c>
      <c r="O230" s="15">
        <v>256</v>
      </c>
      <c r="P230">
        <v>69.77</v>
      </c>
      <c r="Q230" s="17" t="s">
        <v>8308</v>
      </c>
      <c r="R230" t="s">
        <v>8313</v>
      </c>
      <c r="S230" s="11">
        <v>41144.709490740745</v>
      </c>
      <c r="T230" s="11">
        <v>41158.709490740745</v>
      </c>
    </row>
    <row r="231" spans="1:20" ht="315" x14ac:dyDescent="0.25">
      <c r="A231">
        <v>383</v>
      </c>
      <c r="B231" s="9" t="s">
        <v>384</v>
      </c>
      <c r="C231" s="3" t="s">
        <v>4493</v>
      </c>
      <c r="D231" s="5">
        <v>999</v>
      </c>
      <c r="E231" s="7">
        <v>2065</v>
      </c>
      <c r="F231" t="s">
        <v>8218</v>
      </c>
      <c r="G231" t="s">
        <v>8223</v>
      </c>
      <c r="H231" t="s">
        <v>8245</v>
      </c>
      <c r="I231">
        <v>1400467759</v>
      </c>
      <c r="J231">
        <v>1398480559</v>
      </c>
      <c r="K231" t="b">
        <v>0</v>
      </c>
      <c r="L231">
        <v>48</v>
      </c>
      <c r="M231" t="b">
        <v>1</v>
      </c>
      <c r="N231" t="s">
        <v>8267</v>
      </c>
      <c r="O231" s="15">
        <v>207</v>
      </c>
      <c r="P231">
        <v>43.02</v>
      </c>
      <c r="Q231" s="17" t="s">
        <v>8308</v>
      </c>
      <c r="R231" t="s">
        <v>8313</v>
      </c>
      <c r="S231" s="11">
        <v>41755.117581018516</v>
      </c>
      <c r="T231" s="11">
        <v>41778.117581018516</v>
      </c>
    </row>
    <row r="232" spans="1:20" ht="285" x14ac:dyDescent="0.25">
      <c r="A232">
        <v>384</v>
      </c>
      <c r="B232" s="9" t="s">
        <v>385</v>
      </c>
      <c r="C232" s="3" t="s">
        <v>4494</v>
      </c>
      <c r="D232" s="5">
        <v>20000</v>
      </c>
      <c r="E232" s="7">
        <v>22421</v>
      </c>
      <c r="F232" t="s">
        <v>8218</v>
      </c>
      <c r="G232" t="s">
        <v>8223</v>
      </c>
      <c r="H232" t="s">
        <v>8245</v>
      </c>
      <c r="I232">
        <v>1420569947</v>
      </c>
      <c r="J232">
        <v>1417977947</v>
      </c>
      <c r="K232" t="b">
        <v>0</v>
      </c>
      <c r="L232">
        <v>383</v>
      </c>
      <c r="M232" t="b">
        <v>1</v>
      </c>
      <c r="N232" t="s">
        <v>8267</v>
      </c>
      <c r="O232" s="15">
        <v>112</v>
      </c>
      <c r="P232">
        <v>58.54</v>
      </c>
      <c r="Q232" s="17" t="s">
        <v>8308</v>
      </c>
      <c r="R232" t="s">
        <v>8313</v>
      </c>
      <c r="S232" s="11">
        <v>41980.781793981485</v>
      </c>
      <c r="T232" s="11">
        <v>42010.781793981485</v>
      </c>
    </row>
    <row r="233" spans="1:20" ht="285" x14ac:dyDescent="0.25">
      <c r="A233">
        <v>385</v>
      </c>
      <c r="B233" s="9" t="s">
        <v>386</v>
      </c>
      <c r="C233" s="3" t="s">
        <v>4495</v>
      </c>
      <c r="D233" s="5">
        <v>25000</v>
      </c>
      <c r="E233" s="7">
        <v>26495.5</v>
      </c>
      <c r="F233" t="s">
        <v>8218</v>
      </c>
      <c r="G233" t="s">
        <v>8223</v>
      </c>
      <c r="H233" t="s">
        <v>8245</v>
      </c>
      <c r="I233">
        <v>1416582101</v>
      </c>
      <c r="J233">
        <v>1413986501</v>
      </c>
      <c r="K233" t="b">
        <v>0</v>
      </c>
      <c r="L233">
        <v>237</v>
      </c>
      <c r="M233" t="b">
        <v>1</v>
      </c>
      <c r="N233" t="s">
        <v>8267</v>
      </c>
      <c r="O233" s="15">
        <v>106</v>
      </c>
      <c r="P233">
        <v>111.8</v>
      </c>
      <c r="Q233" s="17" t="s">
        <v>8308</v>
      </c>
      <c r="R233" t="s">
        <v>8313</v>
      </c>
      <c r="S233" s="11">
        <v>41934.584502314814</v>
      </c>
      <c r="T233" s="11">
        <v>41964.626168981486</v>
      </c>
    </row>
    <row r="234" spans="1:20" ht="285" x14ac:dyDescent="0.25">
      <c r="A234">
        <v>386</v>
      </c>
      <c r="B234" s="9" t="s">
        <v>387</v>
      </c>
      <c r="C234" s="3" t="s">
        <v>4496</v>
      </c>
      <c r="D234" s="5">
        <v>600</v>
      </c>
      <c r="E234" s="7">
        <v>601</v>
      </c>
      <c r="F234" t="s">
        <v>8218</v>
      </c>
      <c r="G234" t="s">
        <v>8223</v>
      </c>
      <c r="H234" t="s">
        <v>8245</v>
      </c>
      <c r="I234">
        <v>1439246991</v>
      </c>
      <c r="J234">
        <v>1437950991</v>
      </c>
      <c r="K234" t="b">
        <v>0</v>
      </c>
      <c r="L234">
        <v>13</v>
      </c>
      <c r="M234" t="b">
        <v>1</v>
      </c>
      <c r="N234" t="s">
        <v>8267</v>
      </c>
      <c r="O234" s="15">
        <v>100</v>
      </c>
      <c r="P234">
        <v>46.23</v>
      </c>
      <c r="Q234" s="17" t="s">
        <v>8308</v>
      </c>
      <c r="R234" t="s">
        <v>8313</v>
      </c>
      <c r="S234" s="11">
        <v>42211.951284722221</v>
      </c>
      <c r="T234" s="11">
        <v>42226.951284722221</v>
      </c>
    </row>
    <row r="235" spans="1:20" ht="285" x14ac:dyDescent="0.25">
      <c r="A235">
        <v>387</v>
      </c>
      <c r="B235" s="9" t="s">
        <v>388</v>
      </c>
      <c r="C235" s="3" t="s">
        <v>4497</v>
      </c>
      <c r="D235" s="5">
        <v>38000</v>
      </c>
      <c r="E235" s="7">
        <v>81316</v>
      </c>
      <c r="F235" t="s">
        <v>8218</v>
      </c>
      <c r="G235" t="s">
        <v>8223</v>
      </c>
      <c r="H235" t="s">
        <v>8245</v>
      </c>
      <c r="I235">
        <v>1439618400</v>
      </c>
      <c r="J235">
        <v>1436976858</v>
      </c>
      <c r="K235" t="b">
        <v>0</v>
      </c>
      <c r="L235">
        <v>562</v>
      </c>
      <c r="M235" t="b">
        <v>1</v>
      </c>
      <c r="N235" t="s">
        <v>8267</v>
      </c>
      <c r="O235" s="15">
        <v>214</v>
      </c>
      <c r="P235">
        <v>144.69</v>
      </c>
      <c r="Q235" s="17" t="s">
        <v>8308</v>
      </c>
      <c r="R235" t="s">
        <v>8313</v>
      </c>
      <c r="S235" s="11">
        <v>42200.67659722222</v>
      </c>
      <c r="T235" s="11">
        <v>42231.25</v>
      </c>
    </row>
    <row r="236" spans="1:20" ht="300" x14ac:dyDescent="0.25">
      <c r="A236">
        <v>388</v>
      </c>
      <c r="B236" s="9" t="s">
        <v>389</v>
      </c>
      <c r="C236" s="3" t="s">
        <v>4498</v>
      </c>
      <c r="D236" s="5">
        <v>5000</v>
      </c>
      <c r="E236" s="7">
        <v>6308</v>
      </c>
      <c r="F236" t="s">
        <v>8218</v>
      </c>
      <c r="G236" t="s">
        <v>8223</v>
      </c>
      <c r="H236" t="s">
        <v>8245</v>
      </c>
      <c r="I236">
        <v>1469670580</v>
      </c>
      <c r="J236">
        <v>1467078580</v>
      </c>
      <c r="K236" t="b">
        <v>0</v>
      </c>
      <c r="L236">
        <v>71</v>
      </c>
      <c r="M236" t="b">
        <v>1</v>
      </c>
      <c r="N236" t="s">
        <v>8267</v>
      </c>
      <c r="O236" s="15">
        <v>126</v>
      </c>
      <c r="P236">
        <v>88.85</v>
      </c>
      <c r="Q236" s="17" t="s">
        <v>8308</v>
      </c>
      <c r="R236" t="s">
        <v>8313</v>
      </c>
      <c r="S236" s="11">
        <v>42549.076157407413</v>
      </c>
      <c r="T236" s="11">
        <v>42579.076157407413</v>
      </c>
    </row>
    <row r="237" spans="1:20" ht="315" x14ac:dyDescent="0.25">
      <c r="A237">
        <v>389</v>
      </c>
      <c r="B237" s="9" t="s">
        <v>390</v>
      </c>
      <c r="C237" s="3" t="s">
        <v>4499</v>
      </c>
      <c r="D237" s="5">
        <v>68000</v>
      </c>
      <c r="E237" s="7">
        <v>123444.12</v>
      </c>
      <c r="F237" t="s">
        <v>8218</v>
      </c>
      <c r="G237" t="s">
        <v>8223</v>
      </c>
      <c r="H237" t="s">
        <v>8245</v>
      </c>
      <c r="I237">
        <v>1394233140</v>
      </c>
      <c r="J237">
        <v>1391477450</v>
      </c>
      <c r="K237" t="b">
        <v>0</v>
      </c>
      <c r="L237">
        <v>1510</v>
      </c>
      <c r="M237" t="b">
        <v>1</v>
      </c>
      <c r="N237" t="s">
        <v>8267</v>
      </c>
      <c r="O237" s="15">
        <v>182</v>
      </c>
      <c r="P237">
        <v>81.75</v>
      </c>
      <c r="Q237" s="17" t="s">
        <v>8308</v>
      </c>
      <c r="R237" t="s">
        <v>8313</v>
      </c>
      <c r="S237" s="11">
        <v>41674.063078703701</v>
      </c>
      <c r="T237" s="11">
        <v>41705.957638888889</v>
      </c>
    </row>
    <row r="238" spans="1:20" ht="240" x14ac:dyDescent="0.25">
      <c r="A238">
        <v>390</v>
      </c>
      <c r="B238" s="9" t="s">
        <v>391</v>
      </c>
      <c r="C238" s="3" t="s">
        <v>4500</v>
      </c>
      <c r="D238" s="5">
        <v>1000</v>
      </c>
      <c r="E238" s="7">
        <v>1000</v>
      </c>
      <c r="F238" t="s">
        <v>8218</v>
      </c>
      <c r="G238" t="s">
        <v>8223</v>
      </c>
      <c r="H238" t="s">
        <v>8245</v>
      </c>
      <c r="I238">
        <v>1431046372</v>
      </c>
      <c r="J238">
        <v>1429318372</v>
      </c>
      <c r="K238" t="b">
        <v>0</v>
      </c>
      <c r="L238">
        <v>14</v>
      </c>
      <c r="M238" t="b">
        <v>1</v>
      </c>
      <c r="N238" t="s">
        <v>8267</v>
      </c>
      <c r="O238" s="15">
        <v>100</v>
      </c>
      <c r="P238">
        <v>71.430000000000007</v>
      </c>
      <c r="Q238" s="17" t="s">
        <v>8308</v>
      </c>
      <c r="R238" t="s">
        <v>8313</v>
      </c>
      <c r="S238" s="11">
        <v>42112.036712962959</v>
      </c>
      <c r="T238" s="11">
        <v>42132.036712962959</v>
      </c>
    </row>
    <row r="239" spans="1:20" ht="270" x14ac:dyDescent="0.25">
      <c r="A239">
        <v>391</v>
      </c>
      <c r="B239" s="9" t="s">
        <v>392</v>
      </c>
      <c r="C239" s="3" t="s">
        <v>4501</v>
      </c>
      <c r="D239" s="5">
        <v>20000</v>
      </c>
      <c r="E239" s="7">
        <v>20122</v>
      </c>
      <c r="F239" t="s">
        <v>8218</v>
      </c>
      <c r="G239" t="s">
        <v>8223</v>
      </c>
      <c r="H239" t="s">
        <v>8245</v>
      </c>
      <c r="I239">
        <v>1324169940</v>
      </c>
      <c r="J239">
        <v>1321578051</v>
      </c>
      <c r="K239" t="b">
        <v>0</v>
      </c>
      <c r="L239">
        <v>193</v>
      </c>
      <c r="M239" t="b">
        <v>1</v>
      </c>
      <c r="N239" t="s">
        <v>8267</v>
      </c>
      <c r="O239" s="15">
        <v>101</v>
      </c>
      <c r="P239">
        <v>104.26</v>
      </c>
      <c r="Q239" s="17" t="s">
        <v>8308</v>
      </c>
      <c r="R239" t="s">
        <v>8313</v>
      </c>
      <c r="S239" s="11">
        <v>40865.042256944449</v>
      </c>
      <c r="T239" s="11">
        <v>40895.040972222225</v>
      </c>
    </row>
    <row r="240" spans="1:20" ht="270" x14ac:dyDescent="0.25">
      <c r="A240">
        <v>392</v>
      </c>
      <c r="B240" s="9" t="s">
        <v>393</v>
      </c>
      <c r="C240" s="3" t="s">
        <v>4502</v>
      </c>
      <c r="D240" s="5">
        <v>18500</v>
      </c>
      <c r="E240" s="7">
        <v>18667</v>
      </c>
      <c r="F240" t="s">
        <v>8218</v>
      </c>
      <c r="G240" t="s">
        <v>8223</v>
      </c>
      <c r="H240" t="s">
        <v>8245</v>
      </c>
      <c r="I240">
        <v>1315450800</v>
      </c>
      <c r="J240">
        <v>1312823571</v>
      </c>
      <c r="K240" t="b">
        <v>0</v>
      </c>
      <c r="L240">
        <v>206</v>
      </c>
      <c r="M240" t="b">
        <v>1</v>
      </c>
      <c r="N240" t="s">
        <v>8267</v>
      </c>
      <c r="O240" s="15">
        <v>101</v>
      </c>
      <c r="P240">
        <v>90.62</v>
      </c>
      <c r="Q240" s="17" t="s">
        <v>8308</v>
      </c>
      <c r="R240" t="s">
        <v>8313</v>
      </c>
      <c r="S240" s="11">
        <v>40763.717256944445</v>
      </c>
      <c r="T240" s="11">
        <v>40794.125</v>
      </c>
    </row>
    <row r="241" spans="1:20" ht="210" x14ac:dyDescent="0.25">
      <c r="A241">
        <v>393</v>
      </c>
      <c r="B241" s="9" t="s">
        <v>394</v>
      </c>
      <c r="C241" s="3" t="s">
        <v>4503</v>
      </c>
      <c r="D241" s="5">
        <v>50000</v>
      </c>
      <c r="E241" s="7">
        <v>55223</v>
      </c>
      <c r="F241" t="s">
        <v>8218</v>
      </c>
      <c r="G241" t="s">
        <v>8223</v>
      </c>
      <c r="H241" t="s">
        <v>8245</v>
      </c>
      <c r="I241">
        <v>1381424452</v>
      </c>
      <c r="J241">
        <v>1378746052</v>
      </c>
      <c r="K241" t="b">
        <v>0</v>
      </c>
      <c r="L241">
        <v>351</v>
      </c>
      <c r="M241" t="b">
        <v>1</v>
      </c>
      <c r="N241" t="s">
        <v>8267</v>
      </c>
      <c r="O241" s="15">
        <v>110</v>
      </c>
      <c r="P241">
        <v>157.33000000000001</v>
      </c>
      <c r="Q241" s="17" t="s">
        <v>8308</v>
      </c>
      <c r="R241" t="s">
        <v>8313</v>
      </c>
      <c r="S241" s="11">
        <v>41526.708935185183</v>
      </c>
      <c r="T241" s="11">
        <v>41557.708935185183</v>
      </c>
    </row>
    <row r="242" spans="1:20" ht="255" x14ac:dyDescent="0.25">
      <c r="A242">
        <v>395</v>
      </c>
      <c r="B242" s="9" t="s">
        <v>396</v>
      </c>
      <c r="C242" s="3" t="s">
        <v>4505</v>
      </c>
      <c r="D242" s="5">
        <v>10000</v>
      </c>
      <c r="E242" s="7">
        <v>10804.45</v>
      </c>
      <c r="F242" t="s">
        <v>8218</v>
      </c>
      <c r="G242" t="s">
        <v>8223</v>
      </c>
      <c r="H242" t="s">
        <v>8245</v>
      </c>
      <c r="I242">
        <v>1335562320</v>
      </c>
      <c r="J242">
        <v>1332452960</v>
      </c>
      <c r="K242" t="b">
        <v>0</v>
      </c>
      <c r="L242">
        <v>184</v>
      </c>
      <c r="M242" t="b">
        <v>1</v>
      </c>
      <c r="N242" t="s">
        <v>8267</v>
      </c>
      <c r="O242" s="15">
        <v>108</v>
      </c>
      <c r="P242">
        <v>58.72</v>
      </c>
      <c r="Q242" s="17" t="s">
        <v>8308</v>
      </c>
      <c r="R242" t="s">
        <v>8313</v>
      </c>
      <c r="S242" s="11">
        <v>40990.909259259257</v>
      </c>
      <c r="T242" s="11">
        <v>41026.897222222222</v>
      </c>
    </row>
    <row r="243" spans="1:20" ht="270" x14ac:dyDescent="0.25">
      <c r="A243">
        <v>396</v>
      </c>
      <c r="B243" s="9" t="s">
        <v>397</v>
      </c>
      <c r="C243" s="3" t="s">
        <v>4506</v>
      </c>
      <c r="D243" s="5">
        <v>15000</v>
      </c>
      <c r="E243" s="7">
        <v>16000</v>
      </c>
      <c r="F243" t="s">
        <v>8218</v>
      </c>
      <c r="G243" t="s">
        <v>8223</v>
      </c>
      <c r="H243" t="s">
        <v>8245</v>
      </c>
      <c r="I243">
        <v>1341668006</v>
      </c>
      <c r="J243">
        <v>1340372006</v>
      </c>
      <c r="K243" t="b">
        <v>0</v>
      </c>
      <c r="L243">
        <v>196</v>
      </c>
      <c r="M243" t="b">
        <v>1</v>
      </c>
      <c r="N243" t="s">
        <v>8267</v>
      </c>
      <c r="O243" s="15">
        <v>107</v>
      </c>
      <c r="P243">
        <v>81.63</v>
      </c>
      <c r="Q243" s="17" t="s">
        <v>8308</v>
      </c>
      <c r="R243" t="s">
        <v>8313</v>
      </c>
      <c r="S243" s="11">
        <v>41082.564884259256</v>
      </c>
      <c r="T243" s="11">
        <v>41097.564884259256</v>
      </c>
    </row>
    <row r="244" spans="1:20" ht="330" x14ac:dyDescent="0.25">
      <c r="A244">
        <v>397</v>
      </c>
      <c r="B244" s="9" t="s">
        <v>398</v>
      </c>
      <c r="C244" s="3" t="s">
        <v>4507</v>
      </c>
      <c r="D244" s="5">
        <v>12444</v>
      </c>
      <c r="E244" s="7">
        <v>12929.35</v>
      </c>
      <c r="F244" t="s">
        <v>8218</v>
      </c>
      <c r="G244" t="s">
        <v>8223</v>
      </c>
      <c r="H244" t="s">
        <v>8245</v>
      </c>
      <c r="I244">
        <v>1283312640</v>
      </c>
      <c r="J244">
        <v>1279651084</v>
      </c>
      <c r="K244" t="b">
        <v>0</v>
      </c>
      <c r="L244">
        <v>229</v>
      </c>
      <c r="M244" t="b">
        <v>1</v>
      </c>
      <c r="N244" t="s">
        <v>8267</v>
      </c>
      <c r="O244" s="15">
        <v>104</v>
      </c>
      <c r="P244">
        <v>56.46</v>
      </c>
      <c r="Q244" s="17" t="s">
        <v>8308</v>
      </c>
      <c r="R244" t="s">
        <v>8313</v>
      </c>
      <c r="S244" s="11">
        <v>40379.776435185187</v>
      </c>
      <c r="T244" s="11">
        <v>40422.155555555553</v>
      </c>
    </row>
    <row r="245" spans="1:20" ht="255" x14ac:dyDescent="0.25">
      <c r="A245">
        <v>398</v>
      </c>
      <c r="B245" s="9" t="s">
        <v>399</v>
      </c>
      <c r="C245" s="3" t="s">
        <v>4508</v>
      </c>
      <c r="D245" s="5">
        <v>7500</v>
      </c>
      <c r="E245" s="7">
        <v>9387</v>
      </c>
      <c r="F245" t="s">
        <v>8218</v>
      </c>
      <c r="G245" t="s">
        <v>8223</v>
      </c>
      <c r="H245" t="s">
        <v>8245</v>
      </c>
      <c r="I245">
        <v>1430334126</v>
      </c>
      <c r="J245">
        <v>1426446126</v>
      </c>
      <c r="K245" t="b">
        <v>0</v>
      </c>
      <c r="L245">
        <v>67</v>
      </c>
      <c r="M245" t="b">
        <v>1</v>
      </c>
      <c r="N245" t="s">
        <v>8267</v>
      </c>
      <c r="O245" s="15">
        <v>125</v>
      </c>
      <c r="P245">
        <v>140.1</v>
      </c>
      <c r="Q245" s="17" t="s">
        <v>8308</v>
      </c>
      <c r="R245" t="s">
        <v>8313</v>
      </c>
      <c r="S245" s="11">
        <v>42078.793124999997</v>
      </c>
      <c r="T245" s="11">
        <v>42123.793124999997</v>
      </c>
    </row>
    <row r="246" spans="1:20" ht="225" x14ac:dyDescent="0.25">
      <c r="A246">
        <v>400</v>
      </c>
      <c r="B246" s="9" t="s">
        <v>401</v>
      </c>
      <c r="C246" s="3" t="s">
        <v>4510</v>
      </c>
      <c r="D246" s="5">
        <v>10000</v>
      </c>
      <c r="E246" s="7">
        <v>11230.25</v>
      </c>
      <c r="F246" t="s">
        <v>8218</v>
      </c>
      <c r="G246" t="s">
        <v>8223</v>
      </c>
      <c r="H246" t="s">
        <v>8245</v>
      </c>
      <c r="I246">
        <v>1400297400</v>
      </c>
      <c r="J246">
        <v>1397661347</v>
      </c>
      <c r="K246" t="b">
        <v>0</v>
      </c>
      <c r="L246">
        <v>62</v>
      </c>
      <c r="M246" t="b">
        <v>1</v>
      </c>
      <c r="N246" t="s">
        <v>8267</v>
      </c>
      <c r="O246" s="15">
        <v>112</v>
      </c>
      <c r="P246">
        <v>181.13</v>
      </c>
      <c r="Q246" s="17" t="s">
        <v>8308</v>
      </c>
      <c r="R246" t="s">
        <v>8313</v>
      </c>
      <c r="S246" s="11">
        <v>41745.635960648149</v>
      </c>
      <c r="T246" s="11">
        <v>41776.145833333336</v>
      </c>
    </row>
    <row r="247" spans="1:20" ht="300" x14ac:dyDescent="0.25">
      <c r="A247">
        <v>401</v>
      </c>
      <c r="B247" s="9" t="s">
        <v>402</v>
      </c>
      <c r="C247" s="3" t="s">
        <v>4511</v>
      </c>
      <c r="D247" s="5">
        <v>50000</v>
      </c>
      <c r="E247" s="7">
        <v>51906</v>
      </c>
      <c r="F247" t="s">
        <v>8218</v>
      </c>
      <c r="G247" t="s">
        <v>8223</v>
      </c>
      <c r="H247" t="s">
        <v>8245</v>
      </c>
      <c r="I247">
        <v>1312747970</v>
      </c>
      <c r="J247">
        <v>1310155970</v>
      </c>
      <c r="K247" t="b">
        <v>0</v>
      </c>
      <c r="L247">
        <v>73</v>
      </c>
      <c r="M247" t="b">
        <v>1</v>
      </c>
      <c r="N247" t="s">
        <v>8267</v>
      </c>
      <c r="O247" s="15">
        <v>104</v>
      </c>
      <c r="P247">
        <v>711.04</v>
      </c>
      <c r="Q247" s="17" t="s">
        <v>8308</v>
      </c>
      <c r="R247" t="s">
        <v>8313</v>
      </c>
      <c r="S247" s="11">
        <v>40732.842245370368</v>
      </c>
      <c r="T247" s="11">
        <v>40762.842245370368</v>
      </c>
    </row>
    <row r="248" spans="1:20" ht="270" x14ac:dyDescent="0.25">
      <c r="A248">
        <v>402</v>
      </c>
      <c r="B248" s="9" t="s">
        <v>403</v>
      </c>
      <c r="C248" s="3" t="s">
        <v>4512</v>
      </c>
      <c r="D248" s="5">
        <v>2000</v>
      </c>
      <c r="E248" s="7">
        <v>2833</v>
      </c>
      <c r="F248" t="s">
        <v>8218</v>
      </c>
      <c r="G248" t="s">
        <v>8223</v>
      </c>
      <c r="H248" t="s">
        <v>8245</v>
      </c>
      <c r="I248">
        <v>1446731817</v>
      </c>
      <c r="J248">
        <v>1444913817</v>
      </c>
      <c r="K248" t="b">
        <v>0</v>
      </c>
      <c r="L248">
        <v>43</v>
      </c>
      <c r="M248" t="b">
        <v>1</v>
      </c>
      <c r="N248" t="s">
        <v>8267</v>
      </c>
      <c r="O248" s="15">
        <v>142</v>
      </c>
      <c r="P248">
        <v>65.88</v>
      </c>
      <c r="Q248" s="17" t="s">
        <v>8308</v>
      </c>
      <c r="R248" t="s">
        <v>8313</v>
      </c>
      <c r="S248" s="11">
        <v>42292.539548611108</v>
      </c>
      <c r="T248" s="11">
        <v>42313.58121527778</v>
      </c>
    </row>
    <row r="249" spans="1:20" ht="255" x14ac:dyDescent="0.25">
      <c r="A249">
        <v>403</v>
      </c>
      <c r="B249" s="9" t="s">
        <v>404</v>
      </c>
      <c r="C249" s="3" t="s">
        <v>4513</v>
      </c>
      <c r="D249" s="5">
        <v>5000</v>
      </c>
      <c r="E249" s="7">
        <v>5263</v>
      </c>
      <c r="F249" t="s">
        <v>8218</v>
      </c>
      <c r="G249" t="s">
        <v>8223</v>
      </c>
      <c r="H249" t="s">
        <v>8245</v>
      </c>
      <c r="I249">
        <v>1312960080</v>
      </c>
      <c r="J249">
        <v>1308900441</v>
      </c>
      <c r="K249" t="b">
        <v>0</v>
      </c>
      <c r="L249">
        <v>70</v>
      </c>
      <c r="M249" t="b">
        <v>1</v>
      </c>
      <c r="N249" t="s">
        <v>8267</v>
      </c>
      <c r="O249" s="15">
        <v>105</v>
      </c>
      <c r="P249">
        <v>75.19</v>
      </c>
      <c r="Q249" s="17" t="s">
        <v>8308</v>
      </c>
      <c r="R249" t="s">
        <v>8313</v>
      </c>
      <c r="S249" s="11">
        <v>40718.310659722221</v>
      </c>
      <c r="T249" s="11">
        <v>40765.297222222223</v>
      </c>
    </row>
    <row r="250" spans="1:20" ht="240" x14ac:dyDescent="0.25">
      <c r="A250">
        <v>404</v>
      </c>
      <c r="B250" s="9" t="s">
        <v>405</v>
      </c>
      <c r="C250" s="3" t="s">
        <v>4514</v>
      </c>
      <c r="D250" s="5">
        <v>35000</v>
      </c>
      <c r="E250" s="7">
        <v>36082</v>
      </c>
      <c r="F250" t="s">
        <v>8218</v>
      </c>
      <c r="G250" t="s">
        <v>8223</v>
      </c>
      <c r="H250" t="s">
        <v>8245</v>
      </c>
      <c r="I250">
        <v>1391641440</v>
      </c>
      <c r="J250">
        <v>1389107062</v>
      </c>
      <c r="K250" t="b">
        <v>0</v>
      </c>
      <c r="L250">
        <v>271</v>
      </c>
      <c r="M250" t="b">
        <v>1</v>
      </c>
      <c r="N250" t="s">
        <v>8267</v>
      </c>
      <c r="O250" s="15">
        <v>103</v>
      </c>
      <c r="P250">
        <v>133.13999999999999</v>
      </c>
      <c r="Q250" s="17" t="s">
        <v>8308</v>
      </c>
      <c r="R250" t="s">
        <v>8313</v>
      </c>
      <c r="S250" s="11">
        <v>41646.628032407411</v>
      </c>
      <c r="T250" s="11">
        <v>41675.961111111108</v>
      </c>
    </row>
    <row r="251" spans="1:20" ht="195" x14ac:dyDescent="0.25">
      <c r="A251">
        <v>405</v>
      </c>
      <c r="B251" s="9" t="s">
        <v>406</v>
      </c>
      <c r="C251" s="3" t="s">
        <v>4515</v>
      </c>
      <c r="D251" s="5">
        <v>2820</v>
      </c>
      <c r="E251" s="7">
        <v>3036</v>
      </c>
      <c r="F251" t="s">
        <v>8218</v>
      </c>
      <c r="G251" t="s">
        <v>8223</v>
      </c>
      <c r="H251" t="s">
        <v>8245</v>
      </c>
      <c r="I251">
        <v>1394071339</v>
      </c>
      <c r="J251">
        <v>1391479339</v>
      </c>
      <c r="K251" t="b">
        <v>0</v>
      </c>
      <c r="L251">
        <v>55</v>
      </c>
      <c r="M251" t="b">
        <v>1</v>
      </c>
      <c r="N251" t="s">
        <v>8267</v>
      </c>
      <c r="O251" s="15">
        <v>108</v>
      </c>
      <c r="P251">
        <v>55.2</v>
      </c>
      <c r="Q251" s="17" t="s">
        <v>8308</v>
      </c>
      <c r="R251" t="s">
        <v>8313</v>
      </c>
      <c r="S251" s="11">
        <v>41674.08494212963</v>
      </c>
      <c r="T251" s="11">
        <v>41704.08494212963</v>
      </c>
    </row>
    <row r="252" spans="1:20" ht="270" x14ac:dyDescent="0.25">
      <c r="A252">
        <v>406</v>
      </c>
      <c r="B252" s="9" t="s">
        <v>407</v>
      </c>
      <c r="C252" s="3" t="s">
        <v>4516</v>
      </c>
      <c r="D252" s="5">
        <v>2800</v>
      </c>
      <c r="E252" s="7">
        <v>3015.73</v>
      </c>
      <c r="F252" t="s">
        <v>8218</v>
      </c>
      <c r="G252" t="s">
        <v>8223</v>
      </c>
      <c r="H252" t="s">
        <v>8245</v>
      </c>
      <c r="I252">
        <v>1304920740</v>
      </c>
      <c r="J252">
        <v>1301975637</v>
      </c>
      <c r="K252" t="b">
        <v>0</v>
      </c>
      <c r="L252">
        <v>35</v>
      </c>
      <c r="M252" t="b">
        <v>1</v>
      </c>
      <c r="N252" t="s">
        <v>8267</v>
      </c>
      <c r="O252" s="15">
        <v>108</v>
      </c>
      <c r="P252">
        <v>86.16</v>
      </c>
      <c r="Q252" s="17" t="s">
        <v>8308</v>
      </c>
      <c r="R252" t="s">
        <v>8313</v>
      </c>
      <c r="S252" s="11">
        <v>40638.162465277775</v>
      </c>
      <c r="T252" s="11">
        <v>40672.249305555553</v>
      </c>
    </row>
    <row r="253" spans="1:20" ht="210" x14ac:dyDescent="0.25">
      <c r="A253">
        <v>407</v>
      </c>
      <c r="B253" s="9" t="s">
        <v>408</v>
      </c>
      <c r="C253" s="3" t="s">
        <v>4517</v>
      </c>
      <c r="D253" s="5">
        <v>2000</v>
      </c>
      <c r="E253" s="7">
        <v>2031</v>
      </c>
      <c r="F253" t="s">
        <v>8218</v>
      </c>
      <c r="G253" t="s">
        <v>8223</v>
      </c>
      <c r="H253" t="s">
        <v>8245</v>
      </c>
      <c r="I253">
        <v>1321739650</v>
      </c>
      <c r="J253">
        <v>1316552050</v>
      </c>
      <c r="K253" t="b">
        <v>0</v>
      </c>
      <c r="L253">
        <v>22</v>
      </c>
      <c r="M253" t="b">
        <v>1</v>
      </c>
      <c r="N253" t="s">
        <v>8267</v>
      </c>
      <c r="O253" s="15">
        <v>102</v>
      </c>
      <c r="P253">
        <v>92.32</v>
      </c>
      <c r="Q253" s="17" t="s">
        <v>8308</v>
      </c>
      <c r="R253" t="s">
        <v>8313</v>
      </c>
      <c r="S253" s="11">
        <v>40806.870949074073</v>
      </c>
      <c r="T253" s="11">
        <v>40866.912615740745</v>
      </c>
    </row>
    <row r="254" spans="1:20" ht="255" x14ac:dyDescent="0.25">
      <c r="A254">
        <v>408</v>
      </c>
      <c r="B254" s="9" t="s">
        <v>409</v>
      </c>
      <c r="C254" s="3" t="s">
        <v>4518</v>
      </c>
      <c r="D254" s="5">
        <v>6000</v>
      </c>
      <c r="E254" s="7">
        <v>6086.26</v>
      </c>
      <c r="F254" t="s">
        <v>8218</v>
      </c>
      <c r="G254" t="s">
        <v>8223</v>
      </c>
      <c r="H254" t="s">
        <v>8245</v>
      </c>
      <c r="I254">
        <v>1383676790</v>
      </c>
      <c r="J254">
        <v>1380217190</v>
      </c>
      <c r="K254" t="b">
        <v>0</v>
      </c>
      <c r="L254">
        <v>38</v>
      </c>
      <c r="M254" t="b">
        <v>1</v>
      </c>
      <c r="N254" t="s">
        <v>8267</v>
      </c>
      <c r="O254" s="15">
        <v>101</v>
      </c>
      <c r="P254">
        <v>160.16</v>
      </c>
      <c r="Q254" s="17" t="s">
        <v>8308</v>
      </c>
      <c r="R254" t="s">
        <v>8313</v>
      </c>
      <c r="S254" s="11">
        <v>41543.735995370371</v>
      </c>
      <c r="T254" s="11">
        <v>41583.777662037035</v>
      </c>
    </row>
    <row r="255" spans="1:20" ht="300" x14ac:dyDescent="0.25">
      <c r="A255">
        <v>411</v>
      </c>
      <c r="B255" s="9" t="s">
        <v>412</v>
      </c>
      <c r="C255" s="3" t="s">
        <v>4521</v>
      </c>
      <c r="D255" s="5">
        <v>30000</v>
      </c>
      <c r="E255" s="7">
        <v>30315</v>
      </c>
      <c r="F255" t="s">
        <v>8218</v>
      </c>
      <c r="G255" t="s">
        <v>8223</v>
      </c>
      <c r="H255" t="s">
        <v>8245</v>
      </c>
      <c r="I255">
        <v>1387688400</v>
      </c>
      <c r="J255">
        <v>1384920804</v>
      </c>
      <c r="K255" t="b">
        <v>0</v>
      </c>
      <c r="L255">
        <v>241</v>
      </c>
      <c r="M255" t="b">
        <v>1</v>
      </c>
      <c r="N255" t="s">
        <v>8267</v>
      </c>
      <c r="O255" s="15">
        <v>101</v>
      </c>
      <c r="P255">
        <v>125.79</v>
      </c>
      <c r="Q255" s="17" t="s">
        <v>8308</v>
      </c>
      <c r="R255" t="s">
        <v>8313</v>
      </c>
      <c r="S255" s="11">
        <v>41598.17597222222</v>
      </c>
      <c r="T255" s="11">
        <v>41630.208333333336</v>
      </c>
    </row>
    <row r="256" spans="1:20" ht="255" x14ac:dyDescent="0.25">
      <c r="A256">
        <v>412</v>
      </c>
      <c r="B256" s="9" t="s">
        <v>413</v>
      </c>
      <c r="C256" s="3" t="s">
        <v>4522</v>
      </c>
      <c r="D256" s="5">
        <v>2500</v>
      </c>
      <c r="E256" s="7">
        <v>3171</v>
      </c>
      <c r="F256" t="s">
        <v>8218</v>
      </c>
      <c r="G256" t="s">
        <v>8223</v>
      </c>
      <c r="H256" t="s">
        <v>8245</v>
      </c>
      <c r="I256">
        <v>1343238578</v>
      </c>
      <c r="J256">
        <v>1341856178</v>
      </c>
      <c r="K256" t="b">
        <v>0</v>
      </c>
      <c r="L256">
        <v>55</v>
      </c>
      <c r="M256" t="b">
        <v>1</v>
      </c>
      <c r="N256" t="s">
        <v>8267</v>
      </c>
      <c r="O256" s="15">
        <v>127</v>
      </c>
      <c r="P256">
        <v>57.65</v>
      </c>
      <c r="Q256" s="17" t="s">
        <v>8308</v>
      </c>
      <c r="R256" t="s">
        <v>8313</v>
      </c>
      <c r="S256" s="11">
        <v>41099.742800925924</v>
      </c>
      <c r="T256" s="11">
        <v>41115.742800925924</v>
      </c>
    </row>
    <row r="257" spans="1:20" ht="270" x14ac:dyDescent="0.25">
      <c r="A257">
        <v>413</v>
      </c>
      <c r="B257" s="9" t="s">
        <v>414</v>
      </c>
      <c r="C257" s="3" t="s">
        <v>4523</v>
      </c>
      <c r="D257" s="5">
        <v>12800</v>
      </c>
      <c r="E257" s="7">
        <v>13451</v>
      </c>
      <c r="F257" t="s">
        <v>8218</v>
      </c>
      <c r="G257" t="s">
        <v>8223</v>
      </c>
      <c r="H257" t="s">
        <v>8245</v>
      </c>
      <c r="I257">
        <v>1342731811</v>
      </c>
      <c r="J257">
        <v>1340139811</v>
      </c>
      <c r="K257" t="b">
        <v>0</v>
      </c>
      <c r="L257">
        <v>171</v>
      </c>
      <c r="M257" t="b">
        <v>1</v>
      </c>
      <c r="N257" t="s">
        <v>8267</v>
      </c>
      <c r="O257" s="15">
        <v>105</v>
      </c>
      <c r="P257">
        <v>78.66</v>
      </c>
      <c r="Q257" s="17" t="s">
        <v>8308</v>
      </c>
      <c r="R257" t="s">
        <v>8313</v>
      </c>
      <c r="S257" s="11">
        <v>41079.877442129626</v>
      </c>
      <c r="T257" s="11">
        <v>41109.877442129626</v>
      </c>
    </row>
    <row r="258" spans="1:20" ht="270" x14ac:dyDescent="0.25">
      <c r="A258">
        <v>414</v>
      </c>
      <c r="B258" s="9" t="s">
        <v>415</v>
      </c>
      <c r="C258" s="3" t="s">
        <v>4524</v>
      </c>
      <c r="D258" s="5">
        <v>18500</v>
      </c>
      <c r="E258" s="7">
        <v>19028</v>
      </c>
      <c r="F258" t="s">
        <v>8218</v>
      </c>
      <c r="G258" t="s">
        <v>8223</v>
      </c>
      <c r="H258" t="s">
        <v>8245</v>
      </c>
      <c r="I258">
        <v>1381541465</v>
      </c>
      <c r="J258">
        <v>1378949465</v>
      </c>
      <c r="K258" t="b">
        <v>0</v>
      </c>
      <c r="L258">
        <v>208</v>
      </c>
      <c r="M258" t="b">
        <v>1</v>
      </c>
      <c r="N258" t="s">
        <v>8267</v>
      </c>
      <c r="O258" s="15">
        <v>103</v>
      </c>
      <c r="P258">
        <v>91.48</v>
      </c>
      <c r="Q258" s="17" t="s">
        <v>8308</v>
      </c>
      <c r="R258" t="s">
        <v>8313</v>
      </c>
      <c r="S258" s="11">
        <v>41529.063252314816</v>
      </c>
      <c r="T258" s="11">
        <v>41559.063252314816</v>
      </c>
    </row>
    <row r="259" spans="1:20" ht="195" x14ac:dyDescent="0.25">
      <c r="A259">
        <v>416</v>
      </c>
      <c r="B259" s="9" t="s">
        <v>417</v>
      </c>
      <c r="C259" s="3" t="s">
        <v>4526</v>
      </c>
      <c r="D259" s="5">
        <v>1000</v>
      </c>
      <c r="E259" s="7">
        <v>1202.17</v>
      </c>
      <c r="F259" t="s">
        <v>8218</v>
      </c>
      <c r="G259" t="s">
        <v>8223</v>
      </c>
      <c r="H259" t="s">
        <v>8245</v>
      </c>
      <c r="I259">
        <v>1391851831</v>
      </c>
      <c r="J259">
        <v>1389259831</v>
      </c>
      <c r="K259" t="b">
        <v>0</v>
      </c>
      <c r="L259">
        <v>25</v>
      </c>
      <c r="M259" t="b">
        <v>1</v>
      </c>
      <c r="N259" t="s">
        <v>8267</v>
      </c>
      <c r="O259" s="15">
        <v>120</v>
      </c>
      <c r="P259">
        <v>48.09</v>
      </c>
      <c r="Q259" s="17" t="s">
        <v>8308</v>
      </c>
      <c r="R259" t="s">
        <v>8313</v>
      </c>
      <c r="S259" s="11">
        <v>41648.396192129629</v>
      </c>
      <c r="T259" s="11">
        <v>41678.396192129629</v>
      </c>
    </row>
    <row r="260" spans="1:20" ht="270" x14ac:dyDescent="0.25">
      <c r="A260">
        <v>417</v>
      </c>
      <c r="B260" s="9" t="s">
        <v>418</v>
      </c>
      <c r="C260" s="3" t="s">
        <v>4527</v>
      </c>
      <c r="D260" s="5">
        <v>10500</v>
      </c>
      <c r="E260" s="7">
        <v>10526</v>
      </c>
      <c r="F260" t="s">
        <v>8218</v>
      </c>
      <c r="G260" t="s">
        <v>8223</v>
      </c>
      <c r="H260" t="s">
        <v>8245</v>
      </c>
      <c r="I260">
        <v>1365395580</v>
      </c>
      <c r="J260">
        <v>1364426260</v>
      </c>
      <c r="K260" t="b">
        <v>0</v>
      </c>
      <c r="L260">
        <v>52</v>
      </c>
      <c r="M260" t="b">
        <v>1</v>
      </c>
      <c r="N260" t="s">
        <v>8267</v>
      </c>
      <c r="O260" s="15">
        <v>100</v>
      </c>
      <c r="P260">
        <v>202.42</v>
      </c>
      <c r="Q260" s="17" t="s">
        <v>8308</v>
      </c>
      <c r="R260" t="s">
        <v>8313</v>
      </c>
      <c r="S260" s="11">
        <v>41360.970601851855</v>
      </c>
      <c r="T260" s="11">
        <v>41372.189583333333</v>
      </c>
    </row>
    <row r="261" spans="1:20" ht="270" x14ac:dyDescent="0.25">
      <c r="A261">
        <v>418</v>
      </c>
      <c r="B261" s="9" t="s">
        <v>419</v>
      </c>
      <c r="C261" s="3" t="s">
        <v>4528</v>
      </c>
      <c r="D261" s="5">
        <v>22400</v>
      </c>
      <c r="E261" s="7">
        <v>22542</v>
      </c>
      <c r="F261" t="s">
        <v>8218</v>
      </c>
      <c r="G261" t="s">
        <v>8223</v>
      </c>
      <c r="H261" t="s">
        <v>8245</v>
      </c>
      <c r="I261">
        <v>1437633997</v>
      </c>
      <c r="J261">
        <v>1435041997</v>
      </c>
      <c r="K261" t="b">
        <v>0</v>
      </c>
      <c r="L261">
        <v>104</v>
      </c>
      <c r="M261" t="b">
        <v>1</v>
      </c>
      <c r="N261" t="s">
        <v>8267</v>
      </c>
      <c r="O261" s="15">
        <v>101</v>
      </c>
      <c r="P261">
        <v>216.75</v>
      </c>
      <c r="Q261" s="17" t="s">
        <v>8308</v>
      </c>
      <c r="R261" t="s">
        <v>8313</v>
      </c>
      <c r="S261" s="11">
        <v>42178.282372685186</v>
      </c>
      <c r="T261" s="11">
        <v>42208.282372685186</v>
      </c>
    </row>
    <row r="262" spans="1:20" ht="240" x14ac:dyDescent="0.25">
      <c r="A262">
        <v>419</v>
      </c>
      <c r="B262" s="9" t="s">
        <v>420</v>
      </c>
      <c r="C262" s="3" t="s">
        <v>4529</v>
      </c>
      <c r="D262" s="5">
        <v>8000</v>
      </c>
      <c r="E262" s="7">
        <v>8035</v>
      </c>
      <c r="F262" t="s">
        <v>8218</v>
      </c>
      <c r="G262" t="s">
        <v>8223</v>
      </c>
      <c r="H262" t="s">
        <v>8245</v>
      </c>
      <c r="I262">
        <v>1372536787</v>
      </c>
      <c r="J262">
        <v>1367352787</v>
      </c>
      <c r="K262" t="b">
        <v>0</v>
      </c>
      <c r="L262">
        <v>73</v>
      </c>
      <c r="M262" t="b">
        <v>1</v>
      </c>
      <c r="N262" t="s">
        <v>8267</v>
      </c>
      <c r="O262" s="15">
        <v>100</v>
      </c>
      <c r="P262">
        <v>110.07</v>
      </c>
      <c r="Q262" s="17" t="s">
        <v>8308</v>
      </c>
      <c r="R262" t="s">
        <v>8313</v>
      </c>
      <c r="S262" s="11">
        <v>41394.842442129629</v>
      </c>
      <c r="T262" s="11">
        <v>41454.842442129629</v>
      </c>
    </row>
  </sheetData>
  <conditionalFormatting sqref="F1:F262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62 P1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76D5B-F9F7-4A1D-B377-233E495F84EF}">
  <sheetPr codeName="Sheet13"/>
  <dimension ref="A1:T131"/>
  <sheetViews>
    <sheetView workbookViewId="0">
      <selection sqref="A1:T13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285" x14ac:dyDescent="0.25">
      <c r="A2">
        <v>160</v>
      </c>
      <c r="B2" s="9" t="s">
        <v>162</v>
      </c>
      <c r="C2" s="3" t="s">
        <v>4270</v>
      </c>
      <c r="D2" s="5">
        <v>5000</v>
      </c>
      <c r="E2" s="7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 s="15">
        <v>0</v>
      </c>
      <c r="P2">
        <v>0</v>
      </c>
      <c r="Q2" s="17" t="s">
        <v>8308</v>
      </c>
      <c r="R2" t="s">
        <v>8312</v>
      </c>
      <c r="S2" s="11">
        <v>42171.913090277783</v>
      </c>
      <c r="T2" s="11">
        <v>42231.913090277783</v>
      </c>
    </row>
    <row r="3" spans="1:20" ht="300" x14ac:dyDescent="0.25">
      <c r="A3">
        <v>161</v>
      </c>
      <c r="B3" s="9" t="s">
        <v>163</v>
      </c>
      <c r="C3" s="3" t="s">
        <v>4271</v>
      </c>
      <c r="D3" s="5">
        <v>50000</v>
      </c>
      <c r="E3" s="7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 s="15">
        <v>0</v>
      </c>
      <c r="P3">
        <v>5</v>
      </c>
      <c r="Q3" s="17" t="s">
        <v>8308</v>
      </c>
      <c r="R3" t="s">
        <v>8312</v>
      </c>
      <c r="S3" s="11">
        <v>41792.687442129631</v>
      </c>
      <c r="T3" s="11">
        <v>41822.687442129631</v>
      </c>
    </row>
    <row r="4" spans="1:20" ht="240" x14ac:dyDescent="0.25">
      <c r="A4">
        <v>162</v>
      </c>
      <c r="B4" s="9" t="s">
        <v>164</v>
      </c>
      <c r="C4" s="3" t="s">
        <v>4272</v>
      </c>
      <c r="D4" s="5">
        <v>2800</v>
      </c>
      <c r="E4" s="7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 s="15">
        <v>16</v>
      </c>
      <c r="P4">
        <v>43.5</v>
      </c>
      <c r="Q4" s="17" t="s">
        <v>8308</v>
      </c>
      <c r="R4" t="s">
        <v>8312</v>
      </c>
      <c r="S4" s="11">
        <v>41835.126805555556</v>
      </c>
      <c r="T4" s="11">
        <v>41867.987500000003</v>
      </c>
    </row>
    <row r="5" spans="1:20" ht="270" x14ac:dyDescent="0.25">
      <c r="A5">
        <v>163</v>
      </c>
      <c r="B5" s="9" t="s">
        <v>165</v>
      </c>
      <c r="C5" s="3" t="s">
        <v>4273</v>
      </c>
      <c r="D5" s="5">
        <v>2000000</v>
      </c>
      <c r="E5" s="7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 s="15">
        <v>0</v>
      </c>
      <c r="P5">
        <v>0</v>
      </c>
      <c r="Q5" s="17" t="s">
        <v>8308</v>
      </c>
      <c r="R5" t="s">
        <v>8312</v>
      </c>
      <c r="S5" s="11">
        <v>42243.961273148147</v>
      </c>
      <c r="T5" s="11">
        <v>42278</v>
      </c>
    </row>
    <row r="6" spans="1:20" ht="300" x14ac:dyDescent="0.25">
      <c r="A6">
        <v>164</v>
      </c>
      <c r="B6" s="9" t="s">
        <v>166</v>
      </c>
      <c r="C6" s="3" t="s">
        <v>4274</v>
      </c>
      <c r="D6" s="5">
        <v>120000</v>
      </c>
      <c r="E6" s="7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 s="15">
        <v>1</v>
      </c>
      <c r="P6">
        <v>91.43</v>
      </c>
      <c r="Q6" s="17" t="s">
        <v>8308</v>
      </c>
      <c r="R6" t="s">
        <v>8312</v>
      </c>
      <c r="S6" s="11">
        <v>41841.762743055559</v>
      </c>
      <c r="T6" s="11">
        <v>41901.762743055559</v>
      </c>
    </row>
    <row r="7" spans="1:20" ht="240" x14ac:dyDescent="0.25">
      <c r="A7">
        <v>166</v>
      </c>
      <c r="B7" s="9" t="s">
        <v>168</v>
      </c>
      <c r="C7" s="3" t="s">
        <v>4276</v>
      </c>
      <c r="D7" s="5">
        <v>5000</v>
      </c>
      <c r="E7" s="7">
        <v>3000</v>
      </c>
      <c r="F7" t="s">
        <v>8220</v>
      </c>
      <c r="G7" t="s">
        <v>8223</v>
      </c>
      <c r="H7" t="s">
        <v>8245</v>
      </c>
      <c r="I7">
        <v>1484531362</v>
      </c>
      <c r="J7">
        <v>1481939362</v>
      </c>
      <c r="K7" t="b">
        <v>0</v>
      </c>
      <c r="L7">
        <v>1</v>
      </c>
      <c r="M7" t="b">
        <v>0</v>
      </c>
      <c r="N7" t="s">
        <v>8266</v>
      </c>
      <c r="O7" s="15">
        <v>60</v>
      </c>
      <c r="P7">
        <v>3000</v>
      </c>
      <c r="Q7" s="17" t="s">
        <v>8308</v>
      </c>
      <c r="R7" t="s">
        <v>8312</v>
      </c>
      <c r="S7" s="11">
        <v>42721.075949074075</v>
      </c>
      <c r="T7" s="11">
        <v>42751.075949074075</v>
      </c>
    </row>
    <row r="8" spans="1:20" ht="255" x14ac:dyDescent="0.25">
      <c r="A8">
        <v>167</v>
      </c>
      <c r="B8" s="9" t="s">
        <v>169</v>
      </c>
      <c r="C8" s="3" t="s">
        <v>4277</v>
      </c>
      <c r="D8" s="5">
        <v>110000</v>
      </c>
      <c r="E8" s="7">
        <v>11</v>
      </c>
      <c r="F8" t="s">
        <v>8220</v>
      </c>
      <c r="G8" t="s">
        <v>8223</v>
      </c>
      <c r="H8" t="s">
        <v>8245</v>
      </c>
      <c r="I8">
        <v>1438726535</v>
      </c>
      <c r="J8">
        <v>1433542535</v>
      </c>
      <c r="K8" t="b">
        <v>0</v>
      </c>
      <c r="L8">
        <v>2</v>
      </c>
      <c r="M8" t="b">
        <v>0</v>
      </c>
      <c r="N8" t="s">
        <v>8266</v>
      </c>
      <c r="O8" s="15">
        <v>0</v>
      </c>
      <c r="P8">
        <v>5.5</v>
      </c>
      <c r="Q8" s="17" t="s">
        <v>8308</v>
      </c>
      <c r="R8" t="s">
        <v>8312</v>
      </c>
      <c r="S8" s="11">
        <v>42160.927488425921</v>
      </c>
      <c r="T8" s="11">
        <v>42220.927488425921</v>
      </c>
    </row>
    <row r="9" spans="1:20" ht="285" x14ac:dyDescent="0.25">
      <c r="A9">
        <v>168</v>
      </c>
      <c r="B9" s="9" t="s">
        <v>170</v>
      </c>
      <c r="C9" s="3" t="s">
        <v>4278</v>
      </c>
      <c r="D9" s="5">
        <v>8000</v>
      </c>
      <c r="E9" s="7">
        <v>325</v>
      </c>
      <c r="F9" t="s">
        <v>8220</v>
      </c>
      <c r="G9" t="s">
        <v>8223</v>
      </c>
      <c r="H9" t="s">
        <v>8245</v>
      </c>
      <c r="I9">
        <v>1426791770</v>
      </c>
      <c r="J9">
        <v>1424203370</v>
      </c>
      <c r="K9" t="b">
        <v>0</v>
      </c>
      <c r="L9">
        <v>3</v>
      </c>
      <c r="M9" t="b">
        <v>0</v>
      </c>
      <c r="N9" t="s">
        <v>8266</v>
      </c>
      <c r="O9" s="15">
        <v>4</v>
      </c>
      <c r="P9">
        <v>108.33</v>
      </c>
      <c r="Q9" s="17" t="s">
        <v>8308</v>
      </c>
      <c r="R9" t="s">
        <v>8312</v>
      </c>
      <c r="S9" s="11">
        <v>42052.83530092593</v>
      </c>
      <c r="T9" s="11">
        <v>42082.793634259258</v>
      </c>
    </row>
    <row r="10" spans="1:20" ht="285" x14ac:dyDescent="0.25">
      <c r="A10">
        <v>170</v>
      </c>
      <c r="B10" s="9" t="s">
        <v>172</v>
      </c>
      <c r="C10" s="3" t="s">
        <v>4280</v>
      </c>
      <c r="D10" s="5">
        <v>10000</v>
      </c>
      <c r="E10" s="7">
        <v>325</v>
      </c>
      <c r="F10" t="s">
        <v>8220</v>
      </c>
      <c r="G10" t="s">
        <v>8223</v>
      </c>
      <c r="H10" t="s">
        <v>8245</v>
      </c>
      <c r="I10">
        <v>1440912480</v>
      </c>
      <c r="J10">
        <v>1438385283</v>
      </c>
      <c r="K10" t="b">
        <v>0</v>
      </c>
      <c r="L10">
        <v>10</v>
      </c>
      <c r="M10" t="b">
        <v>0</v>
      </c>
      <c r="N10" t="s">
        <v>8266</v>
      </c>
      <c r="O10" s="15">
        <v>3</v>
      </c>
      <c r="P10">
        <v>32.5</v>
      </c>
      <c r="Q10" s="17" t="s">
        <v>8308</v>
      </c>
      <c r="R10" t="s">
        <v>8312</v>
      </c>
      <c r="S10" s="11">
        <v>42216.977812500001</v>
      </c>
      <c r="T10" s="11">
        <v>42246.227777777778</v>
      </c>
    </row>
    <row r="11" spans="1:20" ht="285" x14ac:dyDescent="0.25">
      <c r="A11">
        <v>171</v>
      </c>
      <c r="B11" s="9" t="s">
        <v>173</v>
      </c>
      <c r="C11" s="3" t="s">
        <v>4281</v>
      </c>
      <c r="D11" s="5">
        <v>50000</v>
      </c>
      <c r="E11" s="7">
        <v>1</v>
      </c>
      <c r="F11" t="s">
        <v>8220</v>
      </c>
      <c r="G11" t="s">
        <v>8223</v>
      </c>
      <c r="H11" t="s">
        <v>8245</v>
      </c>
      <c r="I11">
        <v>1470975614</v>
      </c>
      <c r="J11">
        <v>1465791614</v>
      </c>
      <c r="K11" t="b">
        <v>0</v>
      </c>
      <c r="L11">
        <v>1</v>
      </c>
      <c r="M11" t="b">
        <v>0</v>
      </c>
      <c r="N11" t="s">
        <v>8266</v>
      </c>
      <c r="O11" s="15">
        <v>0</v>
      </c>
      <c r="P11">
        <v>1</v>
      </c>
      <c r="Q11" s="17" t="s">
        <v>8308</v>
      </c>
      <c r="R11" t="s">
        <v>8312</v>
      </c>
      <c r="S11" s="11">
        <v>42534.180717592593</v>
      </c>
      <c r="T11" s="11">
        <v>42594.180717592593</v>
      </c>
    </row>
    <row r="12" spans="1:20" ht="225" x14ac:dyDescent="0.25">
      <c r="A12">
        <v>172</v>
      </c>
      <c r="B12" s="9" t="s">
        <v>174</v>
      </c>
      <c r="C12" s="3" t="s">
        <v>4282</v>
      </c>
      <c r="D12" s="5">
        <v>95000</v>
      </c>
      <c r="E12" s="7">
        <v>0</v>
      </c>
      <c r="F12" t="s">
        <v>8220</v>
      </c>
      <c r="G12" t="s">
        <v>8223</v>
      </c>
      <c r="H12" t="s">
        <v>8245</v>
      </c>
      <c r="I12">
        <v>1426753723</v>
      </c>
      <c r="J12">
        <v>1423733323</v>
      </c>
      <c r="K12" t="b">
        <v>0</v>
      </c>
      <c r="L12">
        <v>0</v>
      </c>
      <c r="M12" t="b">
        <v>0</v>
      </c>
      <c r="N12" t="s">
        <v>8266</v>
      </c>
      <c r="O12" s="15">
        <v>0</v>
      </c>
      <c r="P12">
        <v>0</v>
      </c>
      <c r="Q12" s="17" t="s">
        <v>8308</v>
      </c>
      <c r="R12" t="s">
        <v>8312</v>
      </c>
      <c r="S12" s="11">
        <v>42047.394942129627</v>
      </c>
      <c r="T12" s="11">
        <v>42082.353275462956</v>
      </c>
    </row>
    <row r="13" spans="1:20" ht="255" x14ac:dyDescent="0.25">
      <c r="A13">
        <v>176</v>
      </c>
      <c r="B13" s="9" t="s">
        <v>178</v>
      </c>
      <c r="C13" s="3" t="s">
        <v>4286</v>
      </c>
      <c r="D13" s="5">
        <v>1500</v>
      </c>
      <c r="E13" s="7">
        <v>0</v>
      </c>
      <c r="F13" t="s">
        <v>8220</v>
      </c>
      <c r="G13" t="s">
        <v>8223</v>
      </c>
      <c r="H13" t="s">
        <v>8245</v>
      </c>
      <c r="I13">
        <v>1438803999</v>
      </c>
      <c r="J13">
        <v>1436211999</v>
      </c>
      <c r="K13" t="b">
        <v>0</v>
      </c>
      <c r="L13">
        <v>0</v>
      </c>
      <c r="M13" t="b">
        <v>0</v>
      </c>
      <c r="N13" t="s">
        <v>8266</v>
      </c>
      <c r="O13" s="15">
        <v>0</v>
      </c>
      <c r="P13">
        <v>0</v>
      </c>
      <c r="Q13" s="17" t="s">
        <v>8308</v>
      </c>
      <c r="R13" t="s">
        <v>8312</v>
      </c>
      <c r="S13" s="11">
        <v>42191.824062500003</v>
      </c>
      <c r="T13" s="11">
        <v>42221.824062500003</v>
      </c>
    </row>
    <row r="14" spans="1:20" ht="180" x14ac:dyDescent="0.25">
      <c r="A14">
        <v>177</v>
      </c>
      <c r="B14" s="9" t="s">
        <v>179</v>
      </c>
      <c r="C14" s="3" t="s">
        <v>4287</v>
      </c>
      <c r="D14" s="5">
        <v>450</v>
      </c>
      <c r="E14" s="7">
        <v>180</v>
      </c>
      <c r="F14" t="s">
        <v>8220</v>
      </c>
      <c r="G14" t="s">
        <v>8223</v>
      </c>
      <c r="H14" t="s">
        <v>8245</v>
      </c>
      <c r="I14">
        <v>1427155726</v>
      </c>
      <c r="J14">
        <v>1425690526</v>
      </c>
      <c r="K14" t="b">
        <v>0</v>
      </c>
      <c r="L14">
        <v>7</v>
      </c>
      <c r="M14" t="b">
        <v>0</v>
      </c>
      <c r="N14" t="s">
        <v>8266</v>
      </c>
      <c r="O14" s="15">
        <v>40</v>
      </c>
      <c r="P14">
        <v>25.71</v>
      </c>
      <c r="Q14" s="17" t="s">
        <v>8308</v>
      </c>
      <c r="R14" t="s">
        <v>8312</v>
      </c>
      <c r="S14" s="11">
        <v>42070.047754629632</v>
      </c>
      <c r="T14" s="11">
        <v>42087.00608796296</v>
      </c>
    </row>
    <row r="15" spans="1:20" ht="180" x14ac:dyDescent="0.25">
      <c r="A15">
        <v>179</v>
      </c>
      <c r="B15" s="9" t="s">
        <v>181</v>
      </c>
      <c r="C15" s="3" t="s">
        <v>4289</v>
      </c>
      <c r="D15" s="5">
        <v>1000</v>
      </c>
      <c r="E15" s="7">
        <v>200</v>
      </c>
      <c r="F15" t="s">
        <v>8220</v>
      </c>
      <c r="G15" t="s">
        <v>8223</v>
      </c>
      <c r="H15" t="s">
        <v>8245</v>
      </c>
      <c r="I15">
        <v>1457056555</v>
      </c>
      <c r="J15">
        <v>1454464555</v>
      </c>
      <c r="K15" t="b">
        <v>0</v>
      </c>
      <c r="L15">
        <v>2</v>
      </c>
      <c r="M15" t="b">
        <v>0</v>
      </c>
      <c r="N15" t="s">
        <v>8266</v>
      </c>
      <c r="O15" s="15">
        <v>20</v>
      </c>
      <c r="P15">
        <v>100</v>
      </c>
      <c r="Q15" s="17" t="s">
        <v>8308</v>
      </c>
      <c r="R15" t="s">
        <v>8312</v>
      </c>
      <c r="S15" s="11">
        <v>42403.080497685187</v>
      </c>
      <c r="T15" s="11">
        <v>42433.080497685187</v>
      </c>
    </row>
    <row r="16" spans="1:20" ht="270" x14ac:dyDescent="0.25">
      <c r="A16">
        <v>182</v>
      </c>
      <c r="B16" s="9" t="s">
        <v>184</v>
      </c>
      <c r="C16" s="3" t="s">
        <v>4292</v>
      </c>
      <c r="D16" s="5">
        <v>1000</v>
      </c>
      <c r="E16" s="7">
        <v>0</v>
      </c>
      <c r="F16" t="s">
        <v>8220</v>
      </c>
      <c r="G16" t="s">
        <v>8223</v>
      </c>
      <c r="H16" t="s">
        <v>8245</v>
      </c>
      <c r="I16">
        <v>1483748232</v>
      </c>
      <c r="J16">
        <v>1481156232</v>
      </c>
      <c r="K16" t="b">
        <v>0</v>
      </c>
      <c r="L16">
        <v>0</v>
      </c>
      <c r="M16" t="b">
        <v>0</v>
      </c>
      <c r="N16" t="s">
        <v>8266</v>
      </c>
      <c r="O16" s="15">
        <v>0</v>
      </c>
      <c r="P16">
        <v>0</v>
      </c>
      <c r="Q16" s="17" t="s">
        <v>8308</v>
      </c>
      <c r="R16" t="s">
        <v>8312</v>
      </c>
      <c r="S16" s="11">
        <v>42712.011944444443</v>
      </c>
      <c r="T16" s="11">
        <v>42742.011944444443</v>
      </c>
    </row>
    <row r="17" spans="1:20" ht="255" x14ac:dyDescent="0.25">
      <c r="A17">
        <v>186</v>
      </c>
      <c r="B17" s="9" t="s">
        <v>188</v>
      </c>
      <c r="C17" s="3" t="s">
        <v>4296</v>
      </c>
      <c r="D17" s="5">
        <v>5000</v>
      </c>
      <c r="E17" s="7">
        <v>0</v>
      </c>
      <c r="F17" t="s">
        <v>8220</v>
      </c>
      <c r="G17" t="s">
        <v>8223</v>
      </c>
      <c r="H17" t="s">
        <v>8245</v>
      </c>
      <c r="I17">
        <v>1488571200</v>
      </c>
      <c r="J17">
        <v>1485977434</v>
      </c>
      <c r="K17" t="b">
        <v>0</v>
      </c>
      <c r="L17">
        <v>0</v>
      </c>
      <c r="M17" t="b">
        <v>0</v>
      </c>
      <c r="N17" t="s">
        <v>8266</v>
      </c>
      <c r="O17" s="15">
        <v>0</v>
      </c>
      <c r="P17">
        <v>0</v>
      </c>
      <c r="Q17" s="17" t="s">
        <v>8308</v>
      </c>
      <c r="R17" t="s">
        <v>8312</v>
      </c>
      <c r="S17" s="11">
        <v>42767.812893518523</v>
      </c>
      <c r="T17" s="11">
        <v>42797.833333333328</v>
      </c>
    </row>
    <row r="18" spans="1:20" ht="195" x14ac:dyDescent="0.25">
      <c r="A18">
        <v>187</v>
      </c>
      <c r="B18" s="9" t="s">
        <v>189</v>
      </c>
      <c r="C18" s="3" t="s">
        <v>4297</v>
      </c>
      <c r="D18" s="5">
        <v>5000</v>
      </c>
      <c r="E18" s="7">
        <v>800</v>
      </c>
      <c r="F18" t="s">
        <v>8220</v>
      </c>
      <c r="G18" t="s">
        <v>8223</v>
      </c>
      <c r="H18" t="s">
        <v>8245</v>
      </c>
      <c r="I18">
        <v>1437461940</v>
      </c>
      <c r="J18">
        <v>1435383457</v>
      </c>
      <c r="K18" t="b">
        <v>0</v>
      </c>
      <c r="L18">
        <v>5</v>
      </c>
      <c r="M18" t="b">
        <v>0</v>
      </c>
      <c r="N18" t="s">
        <v>8266</v>
      </c>
      <c r="O18" s="15">
        <v>16</v>
      </c>
      <c r="P18">
        <v>160</v>
      </c>
      <c r="Q18" s="17" t="s">
        <v>8308</v>
      </c>
      <c r="R18" t="s">
        <v>8312</v>
      </c>
      <c r="S18" s="11">
        <v>42182.234456018516</v>
      </c>
      <c r="T18" s="11">
        <v>42206.290972222225</v>
      </c>
    </row>
    <row r="19" spans="1:20" ht="300" x14ac:dyDescent="0.25">
      <c r="A19">
        <v>188</v>
      </c>
      <c r="B19" s="9" t="s">
        <v>190</v>
      </c>
      <c r="C19" s="3" t="s">
        <v>4298</v>
      </c>
      <c r="D19" s="5">
        <v>1500</v>
      </c>
      <c r="E19" s="7">
        <v>0</v>
      </c>
      <c r="F19" t="s">
        <v>8220</v>
      </c>
      <c r="G19" t="s">
        <v>8223</v>
      </c>
      <c r="H19" t="s">
        <v>8245</v>
      </c>
      <c r="I19">
        <v>1409891015</v>
      </c>
      <c r="J19">
        <v>1407299015</v>
      </c>
      <c r="K19" t="b">
        <v>0</v>
      </c>
      <c r="L19">
        <v>0</v>
      </c>
      <c r="M19" t="b">
        <v>0</v>
      </c>
      <c r="N19" t="s">
        <v>8266</v>
      </c>
      <c r="O19" s="15">
        <v>0</v>
      </c>
      <c r="P19">
        <v>0</v>
      </c>
      <c r="Q19" s="17" t="s">
        <v>8308</v>
      </c>
      <c r="R19" t="s">
        <v>8312</v>
      </c>
      <c r="S19" s="11">
        <v>41857.18304398148</v>
      </c>
      <c r="T19" s="11">
        <v>41887.18304398148</v>
      </c>
    </row>
    <row r="20" spans="1:20" ht="270" x14ac:dyDescent="0.25">
      <c r="A20">
        <v>189</v>
      </c>
      <c r="B20" s="9" t="s">
        <v>191</v>
      </c>
      <c r="C20" s="3" t="s">
        <v>4299</v>
      </c>
      <c r="D20" s="5">
        <v>500000</v>
      </c>
      <c r="E20" s="7">
        <v>345</v>
      </c>
      <c r="F20" t="s">
        <v>8220</v>
      </c>
      <c r="G20" t="s">
        <v>8223</v>
      </c>
      <c r="H20" t="s">
        <v>8245</v>
      </c>
      <c r="I20">
        <v>1472920477</v>
      </c>
      <c r="J20">
        <v>1467736477</v>
      </c>
      <c r="K20" t="b">
        <v>0</v>
      </c>
      <c r="L20">
        <v>5</v>
      </c>
      <c r="M20" t="b">
        <v>0</v>
      </c>
      <c r="N20" t="s">
        <v>8266</v>
      </c>
      <c r="O20" s="15">
        <v>0</v>
      </c>
      <c r="P20">
        <v>69</v>
      </c>
      <c r="Q20" s="17" t="s">
        <v>8308</v>
      </c>
      <c r="R20" t="s">
        <v>8312</v>
      </c>
      <c r="S20" s="11">
        <v>42556.690706018519</v>
      </c>
      <c r="T20" s="11">
        <v>42616.690706018519</v>
      </c>
    </row>
    <row r="21" spans="1:20" ht="75" x14ac:dyDescent="0.25">
      <c r="A21">
        <v>190</v>
      </c>
      <c r="B21" s="9" t="s">
        <v>192</v>
      </c>
      <c r="C21" s="3" t="s">
        <v>4300</v>
      </c>
      <c r="D21" s="5">
        <v>12000</v>
      </c>
      <c r="E21" s="7">
        <v>50</v>
      </c>
      <c r="F21" t="s">
        <v>8220</v>
      </c>
      <c r="G21" t="s">
        <v>8223</v>
      </c>
      <c r="H21" t="s">
        <v>8245</v>
      </c>
      <c r="I21">
        <v>1466091446</v>
      </c>
      <c r="J21">
        <v>1465227446</v>
      </c>
      <c r="K21" t="b">
        <v>0</v>
      </c>
      <c r="L21">
        <v>1</v>
      </c>
      <c r="M21" t="b">
        <v>0</v>
      </c>
      <c r="N21" t="s">
        <v>8266</v>
      </c>
      <c r="O21" s="15">
        <v>0</v>
      </c>
      <c r="P21">
        <v>50</v>
      </c>
      <c r="Q21" s="17" t="s">
        <v>8308</v>
      </c>
      <c r="R21" t="s">
        <v>8312</v>
      </c>
      <c r="S21" s="11">
        <v>42527.650995370372</v>
      </c>
      <c r="T21" s="11">
        <v>42537.650995370372</v>
      </c>
    </row>
    <row r="22" spans="1:20" ht="255" x14ac:dyDescent="0.25">
      <c r="A22">
        <v>192</v>
      </c>
      <c r="B22" s="9" t="s">
        <v>194</v>
      </c>
      <c r="C22" s="3" t="s">
        <v>4302</v>
      </c>
      <c r="D22" s="5">
        <v>1000000</v>
      </c>
      <c r="E22" s="7">
        <v>17</v>
      </c>
      <c r="F22" t="s">
        <v>8220</v>
      </c>
      <c r="G22" t="s">
        <v>8223</v>
      </c>
      <c r="H22" t="s">
        <v>8245</v>
      </c>
      <c r="I22">
        <v>1413572432</v>
      </c>
      <c r="J22">
        <v>1410980432</v>
      </c>
      <c r="K22" t="b">
        <v>0</v>
      </c>
      <c r="L22">
        <v>3</v>
      </c>
      <c r="M22" t="b">
        <v>0</v>
      </c>
      <c r="N22" t="s">
        <v>8266</v>
      </c>
      <c r="O22" s="15">
        <v>0</v>
      </c>
      <c r="P22">
        <v>5.67</v>
      </c>
      <c r="Q22" s="17" t="s">
        <v>8308</v>
      </c>
      <c r="R22" t="s">
        <v>8312</v>
      </c>
      <c r="S22" s="11">
        <v>41899.792037037041</v>
      </c>
      <c r="T22" s="11">
        <v>41929.792037037041</v>
      </c>
    </row>
    <row r="23" spans="1:20" ht="270" x14ac:dyDescent="0.25">
      <c r="A23">
        <v>195</v>
      </c>
      <c r="B23" s="9" t="s">
        <v>197</v>
      </c>
      <c r="C23" s="3" t="s">
        <v>4305</v>
      </c>
      <c r="D23" s="5">
        <v>2000000</v>
      </c>
      <c r="E23" s="7">
        <v>0</v>
      </c>
      <c r="F23" t="s">
        <v>8220</v>
      </c>
      <c r="G23" t="s">
        <v>8223</v>
      </c>
      <c r="H23" t="s">
        <v>8245</v>
      </c>
      <c r="I23">
        <v>1436544332</v>
      </c>
      <c r="J23">
        <v>1431360332</v>
      </c>
      <c r="K23" t="b">
        <v>0</v>
      </c>
      <c r="L23">
        <v>0</v>
      </c>
      <c r="M23" t="b">
        <v>0</v>
      </c>
      <c r="N23" t="s">
        <v>8266</v>
      </c>
      <c r="O23" s="15">
        <v>0</v>
      </c>
      <c r="P23">
        <v>0</v>
      </c>
      <c r="Q23" s="17" t="s">
        <v>8308</v>
      </c>
      <c r="R23" t="s">
        <v>8312</v>
      </c>
      <c r="S23" s="11">
        <v>42135.67050925926</v>
      </c>
      <c r="T23" s="11">
        <v>42195.67050925926</v>
      </c>
    </row>
    <row r="24" spans="1:20" ht="255" x14ac:dyDescent="0.25">
      <c r="A24">
        <v>198</v>
      </c>
      <c r="B24" s="9" t="s">
        <v>200</v>
      </c>
      <c r="C24" s="3" t="s">
        <v>4308</v>
      </c>
      <c r="D24" s="5">
        <v>25000</v>
      </c>
      <c r="E24" s="7">
        <v>279</v>
      </c>
      <c r="F24" t="s">
        <v>8220</v>
      </c>
      <c r="G24" t="s">
        <v>8223</v>
      </c>
      <c r="H24" t="s">
        <v>8245</v>
      </c>
      <c r="I24">
        <v>1412500322</v>
      </c>
      <c r="J24">
        <v>1409908322</v>
      </c>
      <c r="K24" t="b">
        <v>0</v>
      </c>
      <c r="L24">
        <v>6</v>
      </c>
      <c r="M24" t="b">
        <v>0</v>
      </c>
      <c r="N24" t="s">
        <v>8266</v>
      </c>
      <c r="O24" s="15">
        <v>1</v>
      </c>
      <c r="P24">
        <v>46.5</v>
      </c>
      <c r="Q24" s="17" t="s">
        <v>8308</v>
      </c>
      <c r="R24" t="s">
        <v>8312</v>
      </c>
      <c r="S24" s="11">
        <v>41887.383356481485</v>
      </c>
      <c r="T24" s="11">
        <v>41917.383356481485</v>
      </c>
    </row>
    <row r="25" spans="1:20" ht="285" x14ac:dyDescent="0.25">
      <c r="A25">
        <v>199</v>
      </c>
      <c r="B25" s="9" t="s">
        <v>201</v>
      </c>
      <c r="C25" s="3" t="s">
        <v>4309</v>
      </c>
      <c r="D25" s="5">
        <v>10000</v>
      </c>
      <c r="E25" s="7">
        <v>0</v>
      </c>
      <c r="F25" t="s">
        <v>8220</v>
      </c>
      <c r="G25" t="s">
        <v>8223</v>
      </c>
      <c r="H25" t="s">
        <v>8245</v>
      </c>
      <c r="I25">
        <v>1472698702</v>
      </c>
      <c r="J25">
        <v>1470106702</v>
      </c>
      <c r="K25" t="b">
        <v>0</v>
      </c>
      <c r="L25">
        <v>0</v>
      </c>
      <c r="M25" t="b">
        <v>0</v>
      </c>
      <c r="N25" t="s">
        <v>8266</v>
      </c>
      <c r="O25" s="15">
        <v>0</v>
      </c>
      <c r="P25">
        <v>0</v>
      </c>
      <c r="Q25" s="17" t="s">
        <v>8308</v>
      </c>
      <c r="R25" t="s">
        <v>8312</v>
      </c>
      <c r="S25" s="11">
        <v>42584.123865740738</v>
      </c>
      <c r="T25" s="11">
        <v>42614.123865740738</v>
      </c>
    </row>
    <row r="26" spans="1:20" ht="195" x14ac:dyDescent="0.25">
      <c r="A26">
        <v>200</v>
      </c>
      <c r="B26" s="9" t="s">
        <v>202</v>
      </c>
      <c r="C26" s="3" t="s">
        <v>4310</v>
      </c>
      <c r="D26" s="5">
        <v>6000</v>
      </c>
      <c r="E26" s="7">
        <v>1571.55</v>
      </c>
      <c r="F26" t="s">
        <v>8220</v>
      </c>
      <c r="G26" t="s">
        <v>8223</v>
      </c>
      <c r="H26" t="s">
        <v>8245</v>
      </c>
      <c r="I26">
        <v>1410746403</v>
      </c>
      <c r="J26">
        <v>1408154403</v>
      </c>
      <c r="K26" t="b">
        <v>0</v>
      </c>
      <c r="L26">
        <v>18</v>
      </c>
      <c r="M26" t="b">
        <v>0</v>
      </c>
      <c r="N26" t="s">
        <v>8266</v>
      </c>
      <c r="O26" s="15">
        <v>26</v>
      </c>
      <c r="P26">
        <v>87.31</v>
      </c>
      <c r="Q26" s="17" t="s">
        <v>8308</v>
      </c>
      <c r="R26" t="s">
        <v>8312</v>
      </c>
      <c r="S26" s="11">
        <v>41867.083368055559</v>
      </c>
      <c r="T26" s="11">
        <v>41897.083368055559</v>
      </c>
    </row>
    <row r="27" spans="1:20" ht="270" x14ac:dyDescent="0.25">
      <c r="A27">
        <v>201</v>
      </c>
      <c r="B27" s="9" t="s">
        <v>203</v>
      </c>
      <c r="C27" s="3" t="s">
        <v>4311</v>
      </c>
      <c r="D27" s="5">
        <v>650</v>
      </c>
      <c r="E27" s="7">
        <v>380</v>
      </c>
      <c r="F27" t="s">
        <v>8220</v>
      </c>
      <c r="G27" t="s">
        <v>8223</v>
      </c>
      <c r="H27" t="s">
        <v>8245</v>
      </c>
      <c r="I27">
        <v>1423424329</v>
      </c>
      <c r="J27">
        <v>1421696329</v>
      </c>
      <c r="K27" t="b">
        <v>0</v>
      </c>
      <c r="L27">
        <v>7</v>
      </c>
      <c r="M27" t="b">
        <v>0</v>
      </c>
      <c r="N27" t="s">
        <v>8266</v>
      </c>
      <c r="O27" s="15">
        <v>58</v>
      </c>
      <c r="P27">
        <v>54.29</v>
      </c>
      <c r="Q27" s="17" t="s">
        <v>8308</v>
      </c>
      <c r="R27" t="s">
        <v>8312</v>
      </c>
      <c r="S27" s="11">
        <v>42023.818622685183</v>
      </c>
      <c r="T27" s="11">
        <v>42043.818622685183</v>
      </c>
    </row>
    <row r="28" spans="1:20" ht="90" x14ac:dyDescent="0.25">
      <c r="A28">
        <v>202</v>
      </c>
      <c r="B28" s="9" t="s">
        <v>204</v>
      </c>
      <c r="C28" s="3" t="s">
        <v>4312</v>
      </c>
      <c r="D28" s="5">
        <v>6000</v>
      </c>
      <c r="E28" s="7">
        <v>0</v>
      </c>
      <c r="F28" t="s">
        <v>8220</v>
      </c>
      <c r="G28" t="s">
        <v>8223</v>
      </c>
      <c r="H28" t="s">
        <v>8245</v>
      </c>
      <c r="I28">
        <v>1444337940</v>
      </c>
      <c r="J28">
        <v>1441750564</v>
      </c>
      <c r="K28" t="b">
        <v>0</v>
      </c>
      <c r="L28">
        <v>0</v>
      </c>
      <c r="M28" t="b">
        <v>0</v>
      </c>
      <c r="N28" t="s">
        <v>8266</v>
      </c>
      <c r="O28" s="15">
        <v>0</v>
      </c>
      <c r="P28">
        <v>0</v>
      </c>
      <c r="Q28" s="17" t="s">
        <v>8308</v>
      </c>
      <c r="R28" t="s">
        <v>8312</v>
      </c>
      <c r="S28" s="11">
        <v>42255.927824074075</v>
      </c>
      <c r="T28" s="11">
        <v>42285.874305555553</v>
      </c>
    </row>
    <row r="29" spans="1:20" ht="255" x14ac:dyDescent="0.25">
      <c r="A29">
        <v>205</v>
      </c>
      <c r="B29" s="9" t="s">
        <v>207</v>
      </c>
      <c r="C29" s="3" t="s">
        <v>4315</v>
      </c>
      <c r="D29" s="5">
        <v>8000</v>
      </c>
      <c r="E29" s="7">
        <v>1300</v>
      </c>
      <c r="F29" t="s">
        <v>8220</v>
      </c>
      <c r="G29" t="s">
        <v>8223</v>
      </c>
      <c r="H29" t="s">
        <v>8245</v>
      </c>
      <c r="I29">
        <v>1444144222</v>
      </c>
      <c r="J29">
        <v>1441120222</v>
      </c>
      <c r="K29" t="b">
        <v>0</v>
      </c>
      <c r="L29">
        <v>17</v>
      </c>
      <c r="M29" t="b">
        <v>0</v>
      </c>
      <c r="N29" t="s">
        <v>8266</v>
      </c>
      <c r="O29" s="15">
        <v>16</v>
      </c>
      <c r="P29">
        <v>76.47</v>
      </c>
      <c r="Q29" s="17" t="s">
        <v>8308</v>
      </c>
      <c r="R29" t="s">
        <v>8312</v>
      </c>
      <c r="S29" s="11">
        <v>42248.632199074069</v>
      </c>
      <c r="T29" s="11">
        <v>42283.632199074069</v>
      </c>
    </row>
    <row r="30" spans="1:20" ht="165" x14ac:dyDescent="0.25">
      <c r="A30">
        <v>206</v>
      </c>
      <c r="B30" s="9" t="s">
        <v>208</v>
      </c>
      <c r="C30" s="3" t="s">
        <v>4316</v>
      </c>
      <c r="D30" s="5">
        <v>12700</v>
      </c>
      <c r="E30" s="7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 s="15">
        <v>0</v>
      </c>
      <c r="P30">
        <v>0</v>
      </c>
      <c r="Q30" s="17" t="s">
        <v>8308</v>
      </c>
      <c r="R30" t="s">
        <v>8312</v>
      </c>
      <c r="S30" s="11">
        <v>42567.004432870366</v>
      </c>
      <c r="T30" s="11">
        <v>42588.004432870366</v>
      </c>
    </row>
    <row r="31" spans="1:20" ht="270" x14ac:dyDescent="0.25">
      <c r="A31">
        <v>209</v>
      </c>
      <c r="B31" s="9" t="s">
        <v>211</v>
      </c>
      <c r="C31" s="3" t="s">
        <v>4319</v>
      </c>
      <c r="D31" s="5">
        <v>25000</v>
      </c>
      <c r="E31" s="7">
        <v>0</v>
      </c>
      <c r="F31" t="s">
        <v>8220</v>
      </c>
      <c r="G31" t="s">
        <v>8223</v>
      </c>
      <c r="H31" t="s">
        <v>8245</v>
      </c>
      <c r="I31">
        <v>1436566135</v>
      </c>
      <c r="J31">
        <v>1433974135</v>
      </c>
      <c r="K31" t="b">
        <v>0</v>
      </c>
      <c r="L31">
        <v>0</v>
      </c>
      <c r="M31" t="b">
        <v>0</v>
      </c>
      <c r="N31" t="s">
        <v>8266</v>
      </c>
      <c r="O31" s="15">
        <v>0</v>
      </c>
      <c r="P31">
        <v>0</v>
      </c>
      <c r="Q31" s="17" t="s">
        <v>8308</v>
      </c>
      <c r="R31" t="s">
        <v>8312</v>
      </c>
      <c r="S31" s="11">
        <v>42165.922858796301</v>
      </c>
      <c r="T31" s="11">
        <v>42195.922858796301</v>
      </c>
    </row>
    <row r="32" spans="1:20" ht="270" x14ac:dyDescent="0.25">
      <c r="A32">
        <v>210</v>
      </c>
      <c r="B32" s="9" t="s">
        <v>212</v>
      </c>
      <c r="C32" s="3" t="s">
        <v>4320</v>
      </c>
      <c r="D32" s="5">
        <v>12000</v>
      </c>
      <c r="E32" s="7">
        <v>3030</v>
      </c>
      <c r="F32" t="s">
        <v>8220</v>
      </c>
      <c r="G32" t="s">
        <v>8223</v>
      </c>
      <c r="H32" t="s">
        <v>8245</v>
      </c>
      <c r="I32">
        <v>1443675600</v>
      </c>
      <c r="J32">
        <v>1441157592</v>
      </c>
      <c r="K32" t="b">
        <v>0</v>
      </c>
      <c r="L32">
        <v>33</v>
      </c>
      <c r="M32" t="b">
        <v>0</v>
      </c>
      <c r="N32" t="s">
        <v>8266</v>
      </c>
      <c r="O32" s="15">
        <v>25</v>
      </c>
      <c r="P32">
        <v>91.82</v>
      </c>
      <c r="Q32" s="17" t="s">
        <v>8308</v>
      </c>
      <c r="R32" t="s">
        <v>8312</v>
      </c>
      <c r="S32" s="11">
        <v>42249.064722222218</v>
      </c>
      <c r="T32" s="11">
        <v>42278.208333333328</v>
      </c>
    </row>
    <row r="33" spans="1:20" ht="285" x14ac:dyDescent="0.25">
      <c r="A33">
        <v>211</v>
      </c>
      <c r="B33" s="9" t="s">
        <v>213</v>
      </c>
      <c r="C33" s="3" t="s">
        <v>4321</v>
      </c>
      <c r="D33" s="5">
        <v>5000</v>
      </c>
      <c r="E33" s="7">
        <v>2230</v>
      </c>
      <c r="F33" t="s">
        <v>8220</v>
      </c>
      <c r="G33" t="s">
        <v>8223</v>
      </c>
      <c r="H33" t="s">
        <v>8245</v>
      </c>
      <c r="I33">
        <v>1442634617</v>
      </c>
      <c r="J33">
        <v>1440042617</v>
      </c>
      <c r="K33" t="b">
        <v>0</v>
      </c>
      <c r="L33">
        <v>12</v>
      </c>
      <c r="M33" t="b">
        <v>0</v>
      </c>
      <c r="N33" t="s">
        <v>8266</v>
      </c>
      <c r="O33" s="15">
        <v>45</v>
      </c>
      <c r="P33">
        <v>185.83</v>
      </c>
      <c r="Q33" s="17" t="s">
        <v>8308</v>
      </c>
      <c r="R33" t="s">
        <v>8312</v>
      </c>
      <c r="S33" s="11">
        <v>42236.159918981488</v>
      </c>
      <c r="T33" s="11">
        <v>42266.159918981488</v>
      </c>
    </row>
    <row r="34" spans="1:20" ht="195" x14ac:dyDescent="0.25">
      <c r="A34">
        <v>212</v>
      </c>
      <c r="B34" s="9" t="s">
        <v>214</v>
      </c>
      <c r="C34" s="3" t="s">
        <v>4322</v>
      </c>
      <c r="D34" s="5">
        <v>6300</v>
      </c>
      <c r="E34" s="7">
        <v>1</v>
      </c>
      <c r="F34" t="s">
        <v>8220</v>
      </c>
      <c r="G34" t="s">
        <v>8223</v>
      </c>
      <c r="H34" t="s">
        <v>8245</v>
      </c>
      <c r="I34">
        <v>1460837320</v>
      </c>
      <c r="J34">
        <v>1455656920</v>
      </c>
      <c r="K34" t="b">
        <v>0</v>
      </c>
      <c r="L34">
        <v>1</v>
      </c>
      <c r="M34" t="b">
        <v>0</v>
      </c>
      <c r="N34" t="s">
        <v>8266</v>
      </c>
      <c r="O34" s="15">
        <v>0</v>
      </c>
      <c r="P34">
        <v>1</v>
      </c>
      <c r="Q34" s="17" t="s">
        <v>8308</v>
      </c>
      <c r="R34" t="s">
        <v>8312</v>
      </c>
      <c r="S34" s="11">
        <v>42416.881018518514</v>
      </c>
      <c r="T34" s="11">
        <v>42476.839351851857</v>
      </c>
    </row>
    <row r="35" spans="1:20" ht="180" x14ac:dyDescent="0.25">
      <c r="A35">
        <v>213</v>
      </c>
      <c r="B35" s="9" t="s">
        <v>215</v>
      </c>
      <c r="C35" s="3" t="s">
        <v>4323</v>
      </c>
      <c r="D35" s="5">
        <v>50000</v>
      </c>
      <c r="E35" s="7">
        <v>20</v>
      </c>
      <c r="F35" t="s">
        <v>8220</v>
      </c>
      <c r="G35" t="s">
        <v>8223</v>
      </c>
      <c r="H35" t="s">
        <v>8245</v>
      </c>
      <c r="I35">
        <v>1439734001</v>
      </c>
      <c r="J35">
        <v>1437142547</v>
      </c>
      <c r="K35" t="b">
        <v>0</v>
      </c>
      <c r="L35">
        <v>1</v>
      </c>
      <c r="M35" t="b">
        <v>0</v>
      </c>
      <c r="N35" t="s">
        <v>8266</v>
      </c>
      <c r="O35" s="15">
        <v>0</v>
      </c>
      <c r="P35">
        <v>20</v>
      </c>
      <c r="Q35" s="17" t="s">
        <v>8308</v>
      </c>
      <c r="R35" t="s">
        <v>8312</v>
      </c>
      <c r="S35" s="11">
        <v>42202.594293981485</v>
      </c>
      <c r="T35" s="11">
        <v>42232.587974537033</v>
      </c>
    </row>
    <row r="36" spans="1:20" ht="285" x14ac:dyDescent="0.25">
      <c r="A36">
        <v>214</v>
      </c>
      <c r="B36" s="9" t="s">
        <v>216</v>
      </c>
      <c r="C36" s="3" t="s">
        <v>4324</v>
      </c>
      <c r="D36" s="5">
        <v>12500</v>
      </c>
      <c r="E36" s="7">
        <v>1</v>
      </c>
      <c r="F36" t="s">
        <v>8220</v>
      </c>
      <c r="G36" t="s">
        <v>8223</v>
      </c>
      <c r="H36" t="s">
        <v>8245</v>
      </c>
      <c r="I36">
        <v>1425655349</v>
      </c>
      <c r="J36">
        <v>1420471349</v>
      </c>
      <c r="K36" t="b">
        <v>0</v>
      </c>
      <c r="L36">
        <v>1</v>
      </c>
      <c r="M36" t="b">
        <v>0</v>
      </c>
      <c r="N36" t="s">
        <v>8266</v>
      </c>
      <c r="O36" s="15">
        <v>0</v>
      </c>
      <c r="P36">
        <v>1</v>
      </c>
      <c r="Q36" s="17" t="s">
        <v>8308</v>
      </c>
      <c r="R36" t="s">
        <v>8312</v>
      </c>
      <c r="S36" s="11">
        <v>42009.64061342593</v>
      </c>
      <c r="T36" s="11">
        <v>42069.64061342593</v>
      </c>
    </row>
    <row r="37" spans="1:20" ht="300" x14ac:dyDescent="0.25">
      <c r="A37">
        <v>216</v>
      </c>
      <c r="B37" s="9" t="s">
        <v>218</v>
      </c>
      <c r="C37" s="3" t="s">
        <v>4326</v>
      </c>
      <c r="D37" s="5">
        <v>50000</v>
      </c>
      <c r="E37" s="7">
        <v>27849.22</v>
      </c>
      <c r="F37" t="s">
        <v>8220</v>
      </c>
      <c r="G37" t="s">
        <v>8223</v>
      </c>
      <c r="H37" t="s">
        <v>8245</v>
      </c>
      <c r="I37">
        <v>1429740037</v>
      </c>
      <c r="J37">
        <v>1425423637</v>
      </c>
      <c r="K37" t="b">
        <v>0</v>
      </c>
      <c r="L37">
        <v>84</v>
      </c>
      <c r="M37" t="b">
        <v>0</v>
      </c>
      <c r="N37" t="s">
        <v>8266</v>
      </c>
      <c r="O37" s="15">
        <v>56</v>
      </c>
      <c r="P37">
        <v>331.54</v>
      </c>
      <c r="Q37" s="17" t="s">
        <v>8308</v>
      </c>
      <c r="R37" t="s">
        <v>8312</v>
      </c>
      <c r="S37" s="11">
        <v>42066.958761574075</v>
      </c>
      <c r="T37" s="11">
        <v>42116.917094907403</v>
      </c>
    </row>
    <row r="38" spans="1:20" ht="270" x14ac:dyDescent="0.25">
      <c r="A38">
        <v>218</v>
      </c>
      <c r="B38" s="9" t="s">
        <v>220</v>
      </c>
      <c r="C38" s="3" t="s">
        <v>4328</v>
      </c>
      <c r="D38" s="5">
        <v>5000</v>
      </c>
      <c r="E38" s="7">
        <v>100</v>
      </c>
      <c r="F38" t="s">
        <v>8220</v>
      </c>
      <c r="G38" t="s">
        <v>8223</v>
      </c>
      <c r="H38" t="s">
        <v>8245</v>
      </c>
      <c r="I38">
        <v>1431702289</v>
      </c>
      <c r="J38">
        <v>1426518289</v>
      </c>
      <c r="K38" t="b">
        <v>0</v>
      </c>
      <c r="L38">
        <v>1</v>
      </c>
      <c r="M38" t="b">
        <v>0</v>
      </c>
      <c r="N38" t="s">
        <v>8266</v>
      </c>
      <c r="O38" s="15">
        <v>2</v>
      </c>
      <c r="P38">
        <v>100</v>
      </c>
      <c r="Q38" s="17" t="s">
        <v>8308</v>
      </c>
      <c r="R38" t="s">
        <v>8312</v>
      </c>
      <c r="S38" s="11">
        <v>42079.628344907411</v>
      </c>
      <c r="T38" s="11">
        <v>42139.628344907411</v>
      </c>
    </row>
    <row r="39" spans="1:20" ht="180" x14ac:dyDescent="0.25">
      <c r="A39">
        <v>219</v>
      </c>
      <c r="B39" s="9" t="s">
        <v>221</v>
      </c>
      <c r="C39" s="3" t="s">
        <v>4329</v>
      </c>
      <c r="D39" s="5">
        <v>50000</v>
      </c>
      <c r="E39" s="7">
        <v>8815</v>
      </c>
      <c r="F39" t="s">
        <v>8220</v>
      </c>
      <c r="G39" t="s">
        <v>8223</v>
      </c>
      <c r="H39" t="s">
        <v>8245</v>
      </c>
      <c r="I39">
        <v>1459493940</v>
      </c>
      <c r="J39">
        <v>1456732225</v>
      </c>
      <c r="K39" t="b">
        <v>0</v>
      </c>
      <c r="L39">
        <v>76</v>
      </c>
      <c r="M39" t="b">
        <v>0</v>
      </c>
      <c r="N39" t="s">
        <v>8266</v>
      </c>
      <c r="O39" s="15">
        <v>18</v>
      </c>
      <c r="P39">
        <v>115.99</v>
      </c>
      <c r="Q39" s="17" t="s">
        <v>8308</v>
      </c>
      <c r="R39" t="s">
        <v>8312</v>
      </c>
      <c r="S39" s="11">
        <v>42429.326678240745</v>
      </c>
      <c r="T39" s="11">
        <v>42461.290972222225</v>
      </c>
    </row>
    <row r="40" spans="1:20" ht="285" x14ac:dyDescent="0.25">
      <c r="A40">
        <v>220</v>
      </c>
      <c r="B40" s="9" t="s">
        <v>222</v>
      </c>
      <c r="C40" s="3" t="s">
        <v>4330</v>
      </c>
      <c r="D40" s="5">
        <v>50000</v>
      </c>
      <c r="E40" s="7">
        <v>360</v>
      </c>
      <c r="F40" t="s">
        <v>8220</v>
      </c>
      <c r="G40" t="s">
        <v>8223</v>
      </c>
      <c r="H40" t="s">
        <v>8245</v>
      </c>
      <c r="I40">
        <v>1440101160</v>
      </c>
      <c r="J40">
        <v>1436542030</v>
      </c>
      <c r="K40" t="b">
        <v>0</v>
      </c>
      <c r="L40">
        <v>3</v>
      </c>
      <c r="M40" t="b">
        <v>0</v>
      </c>
      <c r="N40" t="s">
        <v>8266</v>
      </c>
      <c r="O40" s="15">
        <v>1</v>
      </c>
      <c r="P40">
        <v>120</v>
      </c>
      <c r="Q40" s="17" t="s">
        <v>8308</v>
      </c>
      <c r="R40" t="s">
        <v>8312</v>
      </c>
      <c r="S40" s="11">
        <v>42195.643865740742</v>
      </c>
      <c r="T40" s="11">
        <v>42236.837499999994</v>
      </c>
    </row>
    <row r="41" spans="1:20" ht="105" x14ac:dyDescent="0.25">
      <c r="A41">
        <v>221</v>
      </c>
      <c r="B41" s="9" t="s">
        <v>223</v>
      </c>
      <c r="C41" s="3" t="s">
        <v>4331</v>
      </c>
      <c r="D41" s="5">
        <v>50000</v>
      </c>
      <c r="E41" s="7">
        <v>0</v>
      </c>
      <c r="F41" t="s">
        <v>8220</v>
      </c>
      <c r="G41" t="s">
        <v>8223</v>
      </c>
      <c r="H41" t="s">
        <v>8245</v>
      </c>
      <c r="I41">
        <v>1427569564</v>
      </c>
      <c r="J41">
        <v>1422389164</v>
      </c>
      <c r="K41" t="b">
        <v>0</v>
      </c>
      <c r="L41">
        <v>0</v>
      </c>
      <c r="M41" t="b">
        <v>0</v>
      </c>
      <c r="N41" t="s">
        <v>8266</v>
      </c>
      <c r="O41" s="15">
        <v>0</v>
      </c>
      <c r="P41">
        <v>0</v>
      </c>
      <c r="Q41" s="17" t="s">
        <v>8308</v>
      </c>
      <c r="R41" t="s">
        <v>8312</v>
      </c>
      <c r="S41" s="11">
        <v>42031.837546296301</v>
      </c>
      <c r="T41" s="11">
        <v>42091.79587962963</v>
      </c>
    </row>
    <row r="42" spans="1:20" ht="270" x14ac:dyDescent="0.25">
      <c r="A42">
        <v>222</v>
      </c>
      <c r="B42" s="9" t="s">
        <v>224</v>
      </c>
      <c r="C42" s="3" t="s">
        <v>4332</v>
      </c>
      <c r="D42" s="5">
        <v>1000</v>
      </c>
      <c r="E42" s="7">
        <v>130</v>
      </c>
      <c r="F42" t="s">
        <v>8220</v>
      </c>
      <c r="G42" t="s">
        <v>8223</v>
      </c>
      <c r="H42" t="s">
        <v>8245</v>
      </c>
      <c r="I42">
        <v>1427423940</v>
      </c>
      <c r="J42">
        <v>1422383318</v>
      </c>
      <c r="K42" t="b">
        <v>0</v>
      </c>
      <c r="L42">
        <v>2</v>
      </c>
      <c r="M42" t="b">
        <v>0</v>
      </c>
      <c r="N42" t="s">
        <v>8266</v>
      </c>
      <c r="O42" s="15">
        <v>13</v>
      </c>
      <c r="P42">
        <v>65</v>
      </c>
      <c r="Q42" s="17" t="s">
        <v>8308</v>
      </c>
      <c r="R42" t="s">
        <v>8312</v>
      </c>
      <c r="S42" s="11">
        <v>42031.769884259258</v>
      </c>
      <c r="T42" s="11">
        <v>42090.110416666663</v>
      </c>
    </row>
    <row r="43" spans="1:20" ht="285" x14ac:dyDescent="0.25">
      <c r="A43">
        <v>223</v>
      </c>
      <c r="B43" s="9" t="s">
        <v>225</v>
      </c>
      <c r="C43" s="3" t="s">
        <v>4333</v>
      </c>
      <c r="D43" s="5">
        <v>1500000</v>
      </c>
      <c r="E43" s="7">
        <v>0</v>
      </c>
      <c r="F43" t="s">
        <v>8220</v>
      </c>
      <c r="G43" t="s">
        <v>8223</v>
      </c>
      <c r="H43" t="s">
        <v>8245</v>
      </c>
      <c r="I43">
        <v>1463879100</v>
      </c>
      <c r="J43">
        <v>1461287350</v>
      </c>
      <c r="K43" t="b">
        <v>0</v>
      </c>
      <c r="L43">
        <v>0</v>
      </c>
      <c r="M43" t="b">
        <v>0</v>
      </c>
      <c r="N43" t="s">
        <v>8266</v>
      </c>
      <c r="O43" s="15">
        <v>0</v>
      </c>
      <c r="P43">
        <v>0</v>
      </c>
      <c r="Q43" s="17" t="s">
        <v>8308</v>
      </c>
      <c r="R43" t="s">
        <v>8312</v>
      </c>
      <c r="S43" s="11">
        <v>42482.048032407409</v>
      </c>
      <c r="T43" s="11">
        <v>42512.045138888891</v>
      </c>
    </row>
    <row r="44" spans="1:20" ht="270" x14ac:dyDescent="0.25">
      <c r="A44">
        <v>225</v>
      </c>
      <c r="B44" s="9" t="s">
        <v>227</v>
      </c>
      <c r="C44" s="3" t="s">
        <v>4335</v>
      </c>
      <c r="D44" s="5">
        <v>200</v>
      </c>
      <c r="E44" s="7">
        <v>0</v>
      </c>
      <c r="F44" t="s">
        <v>8220</v>
      </c>
      <c r="G44" t="s">
        <v>8223</v>
      </c>
      <c r="H44" t="s">
        <v>8245</v>
      </c>
      <c r="I44">
        <v>1460153054</v>
      </c>
      <c r="J44">
        <v>1457564654</v>
      </c>
      <c r="K44" t="b">
        <v>0</v>
      </c>
      <c r="L44">
        <v>0</v>
      </c>
      <c r="M44" t="b">
        <v>0</v>
      </c>
      <c r="N44" t="s">
        <v>8266</v>
      </c>
      <c r="O44" s="15">
        <v>0</v>
      </c>
      <c r="P44">
        <v>0</v>
      </c>
      <c r="Q44" s="17" t="s">
        <v>8308</v>
      </c>
      <c r="R44" t="s">
        <v>8312</v>
      </c>
      <c r="S44" s="11">
        <v>42438.961273148147</v>
      </c>
      <c r="T44" s="11">
        <v>42468.919606481482</v>
      </c>
    </row>
    <row r="45" spans="1:20" ht="270" x14ac:dyDescent="0.25">
      <c r="A45">
        <v>227</v>
      </c>
      <c r="B45" s="9" t="s">
        <v>229</v>
      </c>
      <c r="C45" s="3" t="s">
        <v>4337</v>
      </c>
      <c r="D45" s="5">
        <v>28000</v>
      </c>
      <c r="E45" s="7">
        <v>0</v>
      </c>
      <c r="F45" t="s">
        <v>8220</v>
      </c>
      <c r="G45" t="s">
        <v>8223</v>
      </c>
      <c r="H45" t="s">
        <v>8245</v>
      </c>
      <c r="I45">
        <v>1436477241</v>
      </c>
      <c r="J45">
        <v>1433885241</v>
      </c>
      <c r="K45" t="b">
        <v>0</v>
      </c>
      <c r="L45">
        <v>0</v>
      </c>
      <c r="M45" t="b">
        <v>0</v>
      </c>
      <c r="N45" t="s">
        <v>8266</v>
      </c>
      <c r="O45" s="15">
        <v>0</v>
      </c>
      <c r="P45">
        <v>0</v>
      </c>
      <c r="Q45" s="17" t="s">
        <v>8308</v>
      </c>
      <c r="R45" t="s">
        <v>8312</v>
      </c>
      <c r="S45" s="11">
        <v>42164.893993055557</v>
      </c>
      <c r="T45" s="11">
        <v>42194.893993055557</v>
      </c>
    </row>
    <row r="46" spans="1:20" ht="270" x14ac:dyDescent="0.25">
      <c r="A46">
        <v>230</v>
      </c>
      <c r="B46" s="9" t="s">
        <v>232</v>
      </c>
      <c r="C46" s="3" t="s">
        <v>4340</v>
      </c>
      <c r="D46" s="5">
        <v>15000</v>
      </c>
      <c r="E46" s="7">
        <v>60</v>
      </c>
      <c r="F46" t="s">
        <v>8220</v>
      </c>
      <c r="G46" t="s">
        <v>8223</v>
      </c>
      <c r="H46" t="s">
        <v>8245</v>
      </c>
      <c r="I46">
        <v>1433443151</v>
      </c>
      <c r="J46">
        <v>1430851151</v>
      </c>
      <c r="K46" t="b">
        <v>0</v>
      </c>
      <c r="L46">
        <v>2</v>
      </c>
      <c r="M46" t="b">
        <v>0</v>
      </c>
      <c r="N46" t="s">
        <v>8266</v>
      </c>
      <c r="O46" s="15">
        <v>0</v>
      </c>
      <c r="P46">
        <v>30</v>
      </c>
      <c r="Q46" s="17" t="s">
        <v>8308</v>
      </c>
      <c r="R46" t="s">
        <v>8312</v>
      </c>
      <c r="S46" s="11">
        <v>42129.777210648142</v>
      </c>
      <c r="T46" s="11">
        <v>42159.777210648142</v>
      </c>
    </row>
    <row r="47" spans="1:20" ht="300" x14ac:dyDescent="0.25">
      <c r="A47">
        <v>231</v>
      </c>
      <c r="B47" s="9" t="s">
        <v>233</v>
      </c>
      <c r="C47" s="3" t="s">
        <v>4341</v>
      </c>
      <c r="D47" s="5">
        <v>1500000</v>
      </c>
      <c r="E47" s="7">
        <v>0</v>
      </c>
      <c r="F47" t="s">
        <v>8220</v>
      </c>
      <c r="G47" t="s">
        <v>8223</v>
      </c>
      <c r="H47" t="s">
        <v>8245</v>
      </c>
      <c r="I47">
        <v>1451775651</v>
      </c>
      <c r="J47">
        <v>1449183651</v>
      </c>
      <c r="K47" t="b">
        <v>0</v>
      </c>
      <c r="L47">
        <v>0</v>
      </c>
      <c r="M47" t="b">
        <v>0</v>
      </c>
      <c r="N47" t="s">
        <v>8266</v>
      </c>
      <c r="O47" s="15">
        <v>0</v>
      </c>
      <c r="P47">
        <v>0</v>
      </c>
      <c r="Q47" s="17" t="s">
        <v>8308</v>
      </c>
      <c r="R47" t="s">
        <v>8312</v>
      </c>
      <c r="S47" s="11">
        <v>42341.958923611113</v>
      </c>
      <c r="T47" s="11">
        <v>42371.958923611113</v>
      </c>
    </row>
    <row r="48" spans="1:20" ht="255" x14ac:dyDescent="0.25">
      <c r="A48">
        <v>233</v>
      </c>
      <c r="B48" s="9" t="s">
        <v>235</v>
      </c>
      <c r="C48" s="3" t="s">
        <v>4343</v>
      </c>
      <c r="D48" s="5">
        <v>350000</v>
      </c>
      <c r="E48" s="7">
        <v>0</v>
      </c>
      <c r="F48" t="s">
        <v>8220</v>
      </c>
      <c r="G48" t="s">
        <v>8223</v>
      </c>
      <c r="H48" t="s">
        <v>8245</v>
      </c>
      <c r="I48">
        <v>1475185972</v>
      </c>
      <c r="J48">
        <v>1472593972</v>
      </c>
      <c r="K48" t="b">
        <v>0</v>
      </c>
      <c r="L48">
        <v>0</v>
      </c>
      <c r="M48" t="b">
        <v>0</v>
      </c>
      <c r="N48" t="s">
        <v>8266</v>
      </c>
      <c r="O48" s="15">
        <v>0</v>
      </c>
      <c r="P48">
        <v>0</v>
      </c>
      <c r="Q48" s="17" t="s">
        <v>8308</v>
      </c>
      <c r="R48" t="s">
        <v>8312</v>
      </c>
      <c r="S48" s="11">
        <v>42612.911712962959</v>
      </c>
      <c r="T48" s="11">
        <v>42642.911712962959</v>
      </c>
    </row>
    <row r="49" spans="1:20" ht="285" x14ac:dyDescent="0.25">
      <c r="A49">
        <v>234</v>
      </c>
      <c r="B49" s="9" t="s">
        <v>236</v>
      </c>
      <c r="C49" s="3" t="s">
        <v>4344</v>
      </c>
      <c r="D49" s="5">
        <v>1000</v>
      </c>
      <c r="E49" s="7">
        <v>401</v>
      </c>
      <c r="F49" t="s">
        <v>8220</v>
      </c>
      <c r="G49" t="s">
        <v>8223</v>
      </c>
      <c r="H49" t="s">
        <v>8245</v>
      </c>
      <c r="I49">
        <v>1434847859</v>
      </c>
      <c r="J49">
        <v>1431391859</v>
      </c>
      <c r="K49" t="b">
        <v>0</v>
      </c>
      <c r="L49">
        <v>5</v>
      </c>
      <c r="M49" t="b">
        <v>0</v>
      </c>
      <c r="N49" t="s">
        <v>8266</v>
      </c>
      <c r="O49" s="15">
        <v>40</v>
      </c>
      <c r="P49">
        <v>80.2</v>
      </c>
      <c r="Q49" s="17" t="s">
        <v>8308</v>
      </c>
      <c r="R49" t="s">
        <v>8312</v>
      </c>
      <c r="S49" s="11">
        <v>42136.035405092596</v>
      </c>
      <c r="T49" s="11">
        <v>42176.035405092596</v>
      </c>
    </row>
    <row r="50" spans="1:20" ht="225" x14ac:dyDescent="0.25">
      <c r="A50">
        <v>235</v>
      </c>
      <c r="B50" s="9" t="s">
        <v>237</v>
      </c>
      <c r="C50" s="3" t="s">
        <v>4345</v>
      </c>
      <c r="D50" s="5">
        <v>10000</v>
      </c>
      <c r="E50" s="7">
        <v>0</v>
      </c>
      <c r="F50" t="s">
        <v>8220</v>
      </c>
      <c r="G50" t="s">
        <v>8223</v>
      </c>
      <c r="H50" t="s">
        <v>8245</v>
      </c>
      <c r="I50">
        <v>1436478497</v>
      </c>
      <c r="J50">
        <v>1433886497</v>
      </c>
      <c r="K50" t="b">
        <v>0</v>
      </c>
      <c r="L50">
        <v>0</v>
      </c>
      <c r="M50" t="b">
        <v>0</v>
      </c>
      <c r="N50" t="s">
        <v>8266</v>
      </c>
      <c r="O50" s="15">
        <v>0</v>
      </c>
      <c r="P50">
        <v>0</v>
      </c>
      <c r="Q50" s="17" t="s">
        <v>8308</v>
      </c>
      <c r="R50" t="s">
        <v>8312</v>
      </c>
      <c r="S50" s="11">
        <v>42164.908530092594</v>
      </c>
      <c r="T50" s="11">
        <v>42194.908530092594</v>
      </c>
    </row>
    <row r="51" spans="1:20" ht="285" x14ac:dyDescent="0.25">
      <c r="A51">
        <v>236</v>
      </c>
      <c r="B51" s="9" t="s">
        <v>238</v>
      </c>
      <c r="C51" s="3" t="s">
        <v>4346</v>
      </c>
      <c r="D51" s="5">
        <v>150000</v>
      </c>
      <c r="E51" s="7">
        <v>0</v>
      </c>
      <c r="F51" t="s">
        <v>8220</v>
      </c>
      <c r="G51" t="s">
        <v>8223</v>
      </c>
      <c r="H51" t="s">
        <v>8245</v>
      </c>
      <c r="I51">
        <v>1451952000</v>
      </c>
      <c r="J51">
        <v>1447380099</v>
      </c>
      <c r="K51" t="b">
        <v>0</v>
      </c>
      <c r="L51">
        <v>0</v>
      </c>
      <c r="M51" t="b">
        <v>0</v>
      </c>
      <c r="N51" t="s">
        <v>8266</v>
      </c>
      <c r="O51" s="15">
        <v>0</v>
      </c>
      <c r="P51">
        <v>0</v>
      </c>
      <c r="Q51" s="17" t="s">
        <v>8308</v>
      </c>
      <c r="R51" t="s">
        <v>8312</v>
      </c>
      <c r="S51" s="11">
        <v>42321.08447916666</v>
      </c>
      <c r="T51" s="11">
        <v>42374</v>
      </c>
    </row>
    <row r="52" spans="1:20" ht="120" x14ac:dyDescent="0.25">
      <c r="A52">
        <v>237</v>
      </c>
      <c r="B52" s="9" t="s">
        <v>239</v>
      </c>
      <c r="C52" s="3" t="s">
        <v>4347</v>
      </c>
      <c r="D52" s="5">
        <v>15000</v>
      </c>
      <c r="E52" s="7">
        <v>50</v>
      </c>
      <c r="F52" t="s">
        <v>8220</v>
      </c>
      <c r="G52" t="s">
        <v>8223</v>
      </c>
      <c r="H52" t="s">
        <v>8245</v>
      </c>
      <c r="I52">
        <v>1457445069</v>
      </c>
      <c r="J52">
        <v>1452261069</v>
      </c>
      <c r="K52" t="b">
        <v>0</v>
      </c>
      <c r="L52">
        <v>1</v>
      </c>
      <c r="M52" t="b">
        <v>0</v>
      </c>
      <c r="N52" t="s">
        <v>8266</v>
      </c>
      <c r="O52" s="15">
        <v>0</v>
      </c>
      <c r="P52">
        <v>50</v>
      </c>
      <c r="Q52" s="17" t="s">
        <v>8308</v>
      </c>
      <c r="R52" t="s">
        <v>8312</v>
      </c>
      <c r="S52" s="11">
        <v>42377.577187499999</v>
      </c>
      <c r="T52" s="11">
        <v>42437.577187499999</v>
      </c>
    </row>
    <row r="53" spans="1:20" ht="285" x14ac:dyDescent="0.25">
      <c r="A53">
        <v>238</v>
      </c>
      <c r="B53" s="9" t="s">
        <v>240</v>
      </c>
      <c r="C53" s="3" t="s">
        <v>4348</v>
      </c>
      <c r="D53" s="5">
        <v>26000</v>
      </c>
      <c r="E53" s="7">
        <v>0</v>
      </c>
      <c r="F53" t="s">
        <v>8220</v>
      </c>
      <c r="G53" t="s">
        <v>8223</v>
      </c>
      <c r="H53" t="s">
        <v>8245</v>
      </c>
      <c r="I53">
        <v>1483088400</v>
      </c>
      <c r="J53">
        <v>1481324760</v>
      </c>
      <c r="K53" t="b">
        <v>0</v>
      </c>
      <c r="L53">
        <v>0</v>
      </c>
      <c r="M53" t="b">
        <v>0</v>
      </c>
      <c r="N53" t="s">
        <v>8266</v>
      </c>
      <c r="O53" s="15">
        <v>0</v>
      </c>
      <c r="P53">
        <v>0</v>
      </c>
      <c r="Q53" s="17" t="s">
        <v>8308</v>
      </c>
      <c r="R53" t="s">
        <v>8312</v>
      </c>
      <c r="S53" s="11">
        <v>42713.962499999994</v>
      </c>
      <c r="T53" s="11">
        <v>42734.375</v>
      </c>
    </row>
    <row r="54" spans="1:20" ht="255" x14ac:dyDescent="0.25">
      <c r="A54">
        <v>420</v>
      </c>
      <c r="B54" s="9" t="s">
        <v>421</v>
      </c>
      <c r="C54" s="3" t="s">
        <v>4530</v>
      </c>
      <c r="D54" s="5">
        <v>3300</v>
      </c>
      <c r="E54" s="7">
        <v>14.5</v>
      </c>
      <c r="F54" t="s">
        <v>8220</v>
      </c>
      <c r="G54" t="s">
        <v>8223</v>
      </c>
      <c r="H54" t="s">
        <v>8245</v>
      </c>
      <c r="I54">
        <v>1394772031</v>
      </c>
      <c r="J54">
        <v>1392183631</v>
      </c>
      <c r="K54" t="b">
        <v>0</v>
      </c>
      <c r="L54">
        <v>3</v>
      </c>
      <c r="M54" t="b">
        <v>0</v>
      </c>
      <c r="N54" t="s">
        <v>8268</v>
      </c>
      <c r="O54" s="15">
        <v>0</v>
      </c>
      <c r="P54">
        <v>4.83</v>
      </c>
      <c r="Q54" s="17" t="s">
        <v>8308</v>
      </c>
      <c r="R54" t="s">
        <v>8314</v>
      </c>
      <c r="S54" s="11">
        <v>41682.23646990741</v>
      </c>
      <c r="T54" s="11">
        <v>41712.194803240738</v>
      </c>
    </row>
    <row r="55" spans="1:20" ht="255" x14ac:dyDescent="0.25">
      <c r="A55">
        <v>421</v>
      </c>
      <c r="B55" s="9" t="s">
        <v>422</v>
      </c>
      <c r="C55" s="3" t="s">
        <v>4531</v>
      </c>
      <c r="D55" s="5">
        <v>15000</v>
      </c>
      <c r="E55" s="7">
        <v>301</v>
      </c>
      <c r="F55" t="s">
        <v>8220</v>
      </c>
      <c r="G55" t="s">
        <v>8223</v>
      </c>
      <c r="H55" t="s">
        <v>8245</v>
      </c>
      <c r="I55">
        <v>1440157656</v>
      </c>
      <c r="J55">
        <v>1434973656</v>
      </c>
      <c r="K55" t="b">
        <v>0</v>
      </c>
      <c r="L55">
        <v>6</v>
      </c>
      <c r="M55" t="b">
        <v>0</v>
      </c>
      <c r="N55" t="s">
        <v>8268</v>
      </c>
      <c r="O55" s="15">
        <v>2</v>
      </c>
      <c r="P55">
        <v>50.17</v>
      </c>
      <c r="Q55" s="17" t="s">
        <v>8308</v>
      </c>
      <c r="R55" t="s">
        <v>8314</v>
      </c>
      <c r="S55" s="11">
        <v>42177.491388888884</v>
      </c>
      <c r="T55" s="11">
        <v>42237.491388888884</v>
      </c>
    </row>
    <row r="56" spans="1:20" ht="285" x14ac:dyDescent="0.25">
      <c r="A56">
        <v>422</v>
      </c>
      <c r="B56" s="9" t="s">
        <v>423</v>
      </c>
      <c r="C56" s="3" t="s">
        <v>4532</v>
      </c>
      <c r="D56" s="5">
        <v>40000</v>
      </c>
      <c r="E56" s="7">
        <v>430</v>
      </c>
      <c r="F56" t="s">
        <v>8220</v>
      </c>
      <c r="G56" t="s">
        <v>8223</v>
      </c>
      <c r="H56" t="s">
        <v>8245</v>
      </c>
      <c r="I56">
        <v>1410416097</v>
      </c>
      <c r="J56">
        <v>1407824097</v>
      </c>
      <c r="K56" t="b">
        <v>0</v>
      </c>
      <c r="L56">
        <v>12</v>
      </c>
      <c r="M56" t="b">
        <v>0</v>
      </c>
      <c r="N56" t="s">
        <v>8268</v>
      </c>
      <c r="O56" s="15">
        <v>1</v>
      </c>
      <c r="P56">
        <v>35.83</v>
      </c>
      <c r="Q56" s="17" t="s">
        <v>8308</v>
      </c>
      <c r="R56" t="s">
        <v>8314</v>
      </c>
      <c r="S56" s="11">
        <v>41863.260381944441</v>
      </c>
      <c r="T56" s="11">
        <v>41893.260381944441</v>
      </c>
    </row>
    <row r="57" spans="1:20" ht="225" x14ac:dyDescent="0.25">
      <c r="A57">
        <v>423</v>
      </c>
      <c r="B57" s="9" t="s">
        <v>424</v>
      </c>
      <c r="C57" s="3" t="s">
        <v>4533</v>
      </c>
      <c r="D57" s="5">
        <v>20000</v>
      </c>
      <c r="E57" s="7">
        <v>153</v>
      </c>
      <c r="F57" t="s">
        <v>8220</v>
      </c>
      <c r="G57" t="s">
        <v>8223</v>
      </c>
      <c r="H57" t="s">
        <v>8245</v>
      </c>
      <c r="I57">
        <v>1370470430</v>
      </c>
      <c r="J57">
        <v>1367878430</v>
      </c>
      <c r="K57" t="b">
        <v>0</v>
      </c>
      <c r="L57">
        <v>13</v>
      </c>
      <c r="M57" t="b">
        <v>0</v>
      </c>
      <c r="N57" t="s">
        <v>8268</v>
      </c>
      <c r="O57" s="15">
        <v>1</v>
      </c>
      <c r="P57">
        <v>11.77</v>
      </c>
      <c r="Q57" s="17" t="s">
        <v>8308</v>
      </c>
      <c r="R57" t="s">
        <v>8314</v>
      </c>
      <c r="S57" s="11">
        <v>41400.92627314815</v>
      </c>
      <c r="T57" s="11">
        <v>41430.92627314815</v>
      </c>
    </row>
    <row r="58" spans="1:20" ht="270" x14ac:dyDescent="0.25">
      <c r="A58">
        <v>424</v>
      </c>
      <c r="B58" s="9" t="s">
        <v>425</v>
      </c>
      <c r="C58" s="3" t="s">
        <v>4534</v>
      </c>
      <c r="D58" s="5">
        <v>3000</v>
      </c>
      <c r="E58" s="7">
        <v>203.9</v>
      </c>
      <c r="F58" t="s">
        <v>8220</v>
      </c>
      <c r="G58" t="s">
        <v>8223</v>
      </c>
      <c r="H58" t="s">
        <v>8245</v>
      </c>
      <c r="I58">
        <v>1332748899</v>
      </c>
      <c r="J58">
        <v>1327568499</v>
      </c>
      <c r="K58" t="b">
        <v>0</v>
      </c>
      <c r="L58">
        <v>5</v>
      </c>
      <c r="M58" t="b">
        <v>0</v>
      </c>
      <c r="N58" t="s">
        <v>8268</v>
      </c>
      <c r="O58" s="15">
        <v>7</v>
      </c>
      <c r="P58">
        <v>40.78</v>
      </c>
      <c r="Q58" s="17" t="s">
        <v>8308</v>
      </c>
      <c r="R58" t="s">
        <v>8314</v>
      </c>
      <c r="S58" s="11">
        <v>40934.376145833332</v>
      </c>
      <c r="T58" s="11">
        <v>40994.334479166668</v>
      </c>
    </row>
    <row r="59" spans="1:20" ht="300" x14ac:dyDescent="0.25">
      <c r="A59">
        <v>425</v>
      </c>
      <c r="B59" s="9" t="s">
        <v>426</v>
      </c>
      <c r="C59" s="3" t="s">
        <v>4535</v>
      </c>
      <c r="D59" s="5">
        <v>50000</v>
      </c>
      <c r="E59" s="7">
        <v>6</v>
      </c>
      <c r="F59" t="s">
        <v>8220</v>
      </c>
      <c r="G59" t="s">
        <v>8223</v>
      </c>
      <c r="H59" t="s">
        <v>8245</v>
      </c>
      <c r="I59">
        <v>1448660404</v>
      </c>
      <c r="J59">
        <v>1443472804</v>
      </c>
      <c r="K59" t="b">
        <v>0</v>
      </c>
      <c r="L59">
        <v>2</v>
      </c>
      <c r="M59" t="b">
        <v>0</v>
      </c>
      <c r="N59" t="s">
        <v>8268</v>
      </c>
      <c r="O59" s="15">
        <v>0</v>
      </c>
      <c r="P59">
        <v>3</v>
      </c>
      <c r="Q59" s="17" t="s">
        <v>8308</v>
      </c>
      <c r="R59" t="s">
        <v>8314</v>
      </c>
      <c r="S59" s="11">
        <v>42275.861157407402</v>
      </c>
      <c r="T59" s="11">
        <v>42335.902824074074</v>
      </c>
    </row>
    <row r="60" spans="1:20" ht="285" x14ac:dyDescent="0.25">
      <c r="A60">
        <v>426</v>
      </c>
      <c r="B60" s="9" t="s">
        <v>427</v>
      </c>
      <c r="C60" s="3" t="s">
        <v>4536</v>
      </c>
      <c r="D60" s="5">
        <v>10000</v>
      </c>
      <c r="E60" s="7">
        <v>133</v>
      </c>
      <c r="F60" t="s">
        <v>8220</v>
      </c>
      <c r="G60" t="s">
        <v>8223</v>
      </c>
      <c r="H60" t="s">
        <v>8245</v>
      </c>
      <c r="I60">
        <v>1456851914</v>
      </c>
      <c r="J60">
        <v>1454259914</v>
      </c>
      <c r="K60" t="b">
        <v>0</v>
      </c>
      <c r="L60">
        <v>8</v>
      </c>
      <c r="M60" t="b">
        <v>0</v>
      </c>
      <c r="N60" t="s">
        <v>8268</v>
      </c>
      <c r="O60" s="15">
        <v>1</v>
      </c>
      <c r="P60">
        <v>16.63</v>
      </c>
      <c r="Q60" s="17" t="s">
        <v>8308</v>
      </c>
      <c r="R60" t="s">
        <v>8314</v>
      </c>
      <c r="S60" s="11">
        <v>42400.711967592593</v>
      </c>
      <c r="T60" s="11">
        <v>42430.711967592593</v>
      </c>
    </row>
    <row r="61" spans="1:20" ht="300" x14ac:dyDescent="0.25">
      <c r="A61">
        <v>427</v>
      </c>
      <c r="B61" s="9" t="s">
        <v>428</v>
      </c>
      <c r="C61" s="3" t="s">
        <v>4537</v>
      </c>
      <c r="D61" s="5">
        <v>6500</v>
      </c>
      <c r="E61" s="7">
        <v>0</v>
      </c>
      <c r="F61" t="s">
        <v>8220</v>
      </c>
      <c r="G61" t="s">
        <v>8223</v>
      </c>
      <c r="H61" t="s">
        <v>8245</v>
      </c>
      <c r="I61">
        <v>1445540340</v>
      </c>
      <c r="J61">
        <v>1444340940</v>
      </c>
      <c r="K61" t="b">
        <v>0</v>
      </c>
      <c r="L61">
        <v>0</v>
      </c>
      <c r="M61" t="b">
        <v>0</v>
      </c>
      <c r="N61" t="s">
        <v>8268</v>
      </c>
      <c r="O61" s="15">
        <v>0</v>
      </c>
      <c r="P61">
        <v>0</v>
      </c>
      <c r="Q61" s="17" t="s">
        <v>8308</v>
      </c>
      <c r="R61" t="s">
        <v>8314</v>
      </c>
      <c r="S61" s="11">
        <v>42285.909027777772</v>
      </c>
      <c r="T61" s="11">
        <v>42299.790972222225</v>
      </c>
    </row>
    <row r="62" spans="1:20" ht="165" x14ac:dyDescent="0.25">
      <c r="A62">
        <v>428</v>
      </c>
      <c r="B62" s="9" t="s">
        <v>429</v>
      </c>
      <c r="C62" s="3" t="s">
        <v>4538</v>
      </c>
      <c r="D62" s="5">
        <v>12000</v>
      </c>
      <c r="E62" s="7">
        <v>676</v>
      </c>
      <c r="F62" t="s">
        <v>8220</v>
      </c>
      <c r="G62" t="s">
        <v>8223</v>
      </c>
      <c r="H62" t="s">
        <v>8245</v>
      </c>
      <c r="I62">
        <v>1402956000</v>
      </c>
      <c r="J62">
        <v>1400523845</v>
      </c>
      <c r="K62" t="b">
        <v>0</v>
      </c>
      <c r="L62">
        <v>13</v>
      </c>
      <c r="M62" t="b">
        <v>0</v>
      </c>
      <c r="N62" t="s">
        <v>8268</v>
      </c>
      <c r="O62" s="15">
        <v>6</v>
      </c>
      <c r="P62">
        <v>52</v>
      </c>
      <c r="Q62" s="17" t="s">
        <v>8308</v>
      </c>
      <c r="R62" t="s">
        <v>8314</v>
      </c>
      <c r="S62" s="11">
        <v>41778.766724537039</v>
      </c>
      <c r="T62" s="11">
        <v>41806.916666666664</v>
      </c>
    </row>
    <row r="63" spans="1:20" ht="315" x14ac:dyDescent="0.25">
      <c r="A63">
        <v>429</v>
      </c>
      <c r="B63" s="9" t="s">
        <v>430</v>
      </c>
      <c r="C63" s="3" t="s">
        <v>4539</v>
      </c>
      <c r="D63" s="5">
        <v>5000</v>
      </c>
      <c r="E63" s="7">
        <v>0</v>
      </c>
      <c r="F63" t="s">
        <v>8220</v>
      </c>
      <c r="G63" t="s">
        <v>8223</v>
      </c>
      <c r="H63" t="s">
        <v>8245</v>
      </c>
      <c r="I63">
        <v>1259297940</v>
      </c>
      <c r="J63">
        <v>1252964282</v>
      </c>
      <c r="K63" t="b">
        <v>0</v>
      </c>
      <c r="L63">
        <v>0</v>
      </c>
      <c r="M63" t="b">
        <v>0</v>
      </c>
      <c r="N63" t="s">
        <v>8268</v>
      </c>
      <c r="O63" s="15">
        <v>0</v>
      </c>
      <c r="P63">
        <v>0</v>
      </c>
      <c r="Q63" s="17" t="s">
        <v>8308</v>
      </c>
      <c r="R63" t="s">
        <v>8314</v>
      </c>
      <c r="S63" s="11">
        <v>40070.901412037041</v>
      </c>
      <c r="T63" s="11">
        <v>40144.207638888889</v>
      </c>
    </row>
    <row r="64" spans="1:20" ht="210" x14ac:dyDescent="0.25">
      <c r="A64">
        <v>430</v>
      </c>
      <c r="B64" s="9" t="s">
        <v>431</v>
      </c>
      <c r="C64" s="3" t="s">
        <v>4540</v>
      </c>
      <c r="D64" s="5">
        <v>1000</v>
      </c>
      <c r="E64" s="7">
        <v>24</v>
      </c>
      <c r="F64" t="s">
        <v>8220</v>
      </c>
      <c r="G64" t="s">
        <v>8223</v>
      </c>
      <c r="H64" t="s">
        <v>8245</v>
      </c>
      <c r="I64">
        <v>1378866867</v>
      </c>
      <c r="J64">
        <v>1377570867</v>
      </c>
      <c r="K64" t="b">
        <v>0</v>
      </c>
      <c r="L64">
        <v>5</v>
      </c>
      <c r="M64" t="b">
        <v>0</v>
      </c>
      <c r="N64" t="s">
        <v>8268</v>
      </c>
      <c r="O64" s="15">
        <v>2</v>
      </c>
      <c r="P64">
        <v>4.8</v>
      </c>
      <c r="Q64" s="17" t="s">
        <v>8308</v>
      </c>
      <c r="R64" t="s">
        <v>8314</v>
      </c>
      <c r="S64" s="11">
        <v>41513.107256944444</v>
      </c>
      <c r="T64" s="11">
        <v>41528.107256944444</v>
      </c>
    </row>
    <row r="65" spans="1:20" ht="300" x14ac:dyDescent="0.25">
      <c r="A65">
        <v>432</v>
      </c>
      <c r="B65" s="9" t="s">
        <v>433</v>
      </c>
      <c r="C65" s="3" t="s">
        <v>4542</v>
      </c>
      <c r="D65" s="5">
        <v>6000</v>
      </c>
      <c r="E65" s="7">
        <v>570</v>
      </c>
      <c r="F65" t="s">
        <v>8220</v>
      </c>
      <c r="G65" t="s">
        <v>8223</v>
      </c>
      <c r="H65" t="s">
        <v>8245</v>
      </c>
      <c r="I65">
        <v>1445448381</v>
      </c>
      <c r="J65">
        <v>1440264381</v>
      </c>
      <c r="K65" t="b">
        <v>0</v>
      </c>
      <c r="L65">
        <v>8</v>
      </c>
      <c r="M65" t="b">
        <v>0</v>
      </c>
      <c r="N65" t="s">
        <v>8268</v>
      </c>
      <c r="O65" s="15">
        <v>10</v>
      </c>
      <c r="P65">
        <v>71.25</v>
      </c>
      <c r="Q65" s="17" t="s">
        <v>8308</v>
      </c>
      <c r="R65" t="s">
        <v>8314</v>
      </c>
      <c r="S65" s="11">
        <v>42238.726631944446</v>
      </c>
      <c r="T65" s="11">
        <v>42298.726631944446</v>
      </c>
    </row>
    <row r="66" spans="1:20" ht="285" x14ac:dyDescent="0.25">
      <c r="A66">
        <v>433</v>
      </c>
      <c r="B66" s="9" t="s">
        <v>434</v>
      </c>
      <c r="C66" s="3" t="s">
        <v>4543</v>
      </c>
      <c r="D66" s="5">
        <v>3000</v>
      </c>
      <c r="E66" s="7">
        <v>0</v>
      </c>
      <c r="F66" t="s">
        <v>8220</v>
      </c>
      <c r="G66" t="s">
        <v>8223</v>
      </c>
      <c r="H66" t="s">
        <v>8245</v>
      </c>
      <c r="I66">
        <v>1444576022</v>
      </c>
      <c r="J66">
        <v>1439392022</v>
      </c>
      <c r="K66" t="b">
        <v>0</v>
      </c>
      <c r="L66">
        <v>0</v>
      </c>
      <c r="M66" t="b">
        <v>0</v>
      </c>
      <c r="N66" t="s">
        <v>8268</v>
      </c>
      <c r="O66" s="15">
        <v>0</v>
      </c>
      <c r="P66">
        <v>0</v>
      </c>
      <c r="Q66" s="17" t="s">
        <v>8308</v>
      </c>
      <c r="R66" t="s">
        <v>8314</v>
      </c>
      <c r="S66" s="11">
        <v>42228.629884259266</v>
      </c>
      <c r="T66" s="11">
        <v>42288.629884259266</v>
      </c>
    </row>
    <row r="67" spans="1:20" ht="300" x14ac:dyDescent="0.25">
      <c r="A67">
        <v>434</v>
      </c>
      <c r="B67" s="9" t="s">
        <v>435</v>
      </c>
      <c r="C67" s="3" t="s">
        <v>4544</v>
      </c>
      <c r="D67" s="5">
        <v>2500</v>
      </c>
      <c r="E67" s="7">
        <v>125</v>
      </c>
      <c r="F67" t="s">
        <v>8220</v>
      </c>
      <c r="G67" t="s">
        <v>8223</v>
      </c>
      <c r="H67" t="s">
        <v>8245</v>
      </c>
      <c r="I67">
        <v>1385931702</v>
      </c>
      <c r="J67">
        <v>1383076902</v>
      </c>
      <c r="K67" t="b">
        <v>0</v>
      </c>
      <c r="L67">
        <v>2</v>
      </c>
      <c r="M67" t="b">
        <v>0</v>
      </c>
      <c r="N67" t="s">
        <v>8268</v>
      </c>
      <c r="O67" s="15">
        <v>5</v>
      </c>
      <c r="P67">
        <v>62.5</v>
      </c>
      <c r="Q67" s="17" t="s">
        <v>8308</v>
      </c>
      <c r="R67" t="s">
        <v>8314</v>
      </c>
      <c r="S67" s="11">
        <v>41576.834513888891</v>
      </c>
      <c r="T67" s="11">
        <v>41609.876180555555</v>
      </c>
    </row>
    <row r="68" spans="1:20" ht="270" x14ac:dyDescent="0.25">
      <c r="A68">
        <v>435</v>
      </c>
      <c r="B68" s="9" t="s">
        <v>436</v>
      </c>
      <c r="C68" s="3" t="s">
        <v>4545</v>
      </c>
      <c r="D68" s="5">
        <v>110000</v>
      </c>
      <c r="E68" s="7">
        <v>3</v>
      </c>
      <c r="F68" t="s">
        <v>8220</v>
      </c>
      <c r="G68" t="s">
        <v>8223</v>
      </c>
      <c r="H68" t="s">
        <v>8245</v>
      </c>
      <c r="I68">
        <v>1379094980</v>
      </c>
      <c r="J68">
        <v>1376502980</v>
      </c>
      <c r="K68" t="b">
        <v>0</v>
      </c>
      <c r="L68">
        <v>3</v>
      </c>
      <c r="M68" t="b">
        <v>0</v>
      </c>
      <c r="N68" t="s">
        <v>8268</v>
      </c>
      <c r="O68" s="15">
        <v>0</v>
      </c>
      <c r="P68">
        <v>1</v>
      </c>
      <c r="Q68" s="17" t="s">
        <v>8308</v>
      </c>
      <c r="R68" t="s">
        <v>8314</v>
      </c>
      <c r="S68" s="11">
        <v>41500.747453703705</v>
      </c>
      <c r="T68" s="11">
        <v>41530.747453703705</v>
      </c>
    </row>
    <row r="69" spans="1:20" ht="255" x14ac:dyDescent="0.25">
      <c r="A69">
        <v>436</v>
      </c>
      <c r="B69" s="9" t="s">
        <v>437</v>
      </c>
      <c r="C69" s="3" t="s">
        <v>4546</v>
      </c>
      <c r="D69" s="5">
        <v>1000</v>
      </c>
      <c r="E69" s="7">
        <v>0</v>
      </c>
      <c r="F69" t="s">
        <v>8220</v>
      </c>
      <c r="G69" t="s">
        <v>8223</v>
      </c>
      <c r="H69" t="s">
        <v>8245</v>
      </c>
      <c r="I69">
        <v>1375260113</v>
      </c>
      <c r="J69">
        <v>1372668113</v>
      </c>
      <c r="K69" t="b">
        <v>0</v>
      </c>
      <c r="L69">
        <v>0</v>
      </c>
      <c r="M69" t="b">
        <v>0</v>
      </c>
      <c r="N69" t="s">
        <v>8268</v>
      </c>
      <c r="O69" s="15">
        <v>0</v>
      </c>
      <c r="P69">
        <v>0</v>
      </c>
      <c r="Q69" s="17" t="s">
        <v>8308</v>
      </c>
      <c r="R69" t="s">
        <v>8314</v>
      </c>
      <c r="S69" s="11">
        <v>41456.36241898148</v>
      </c>
      <c r="T69" s="11">
        <v>41486.36241898148</v>
      </c>
    </row>
    <row r="70" spans="1:20" ht="240" x14ac:dyDescent="0.25">
      <c r="A70">
        <v>438</v>
      </c>
      <c r="B70" s="9" t="s">
        <v>439</v>
      </c>
      <c r="C70" s="3" t="s">
        <v>4548</v>
      </c>
      <c r="D70" s="5">
        <v>20000</v>
      </c>
      <c r="E70" s="7">
        <v>1876</v>
      </c>
      <c r="F70" t="s">
        <v>8220</v>
      </c>
      <c r="G70" t="s">
        <v>8223</v>
      </c>
      <c r="H70" t="s">
        <v>8245</v>
      </c>
      <c r="I70">
        <v>1447830958</v>
      </c>
      <c r="J70">
        <v>1445235358</v>
      </c>
      <c r="K70" t="b">
        <v>0</v>
      </c>
      <c r="L70">
        <v>11</v>
      </c>
      <c r="M70" t="b">
        <v>0</v>
      </c>
      <c r="N70" t="s">
        <v>8268</v>
      </c>
      <c r="O70" s="15">
        <v>9</v>
      </c>
      <c r="P70">
        <v>170.55</v>
      </c>
      <c r="Q70" s="17" t="s">
        <v>8308</v>
      </c>
      <c r="R70" t="s">
        <v>8314</v>
      </c>
      <c r="S70" s="11">
        <v>42296.261087962965</v>
      </c>
      <c r="T70" s="11">
        <v>42326.302754629629</v>
      </c>
    </row>
    <row r="71" spans="1:20" ht="285" x14ac:dyDescent="0.25">
      <c r="A71">
        <v>439</v>
      </c>
      <c r="B71" s="9" t="s">
        <v>440</v>
      </c>
      <c r="C71" s="3" t="s">
        <v>4549</v>
      </c>
      <c r="D71" s="5">
        <v>450</v>
      </c>
      <c r="E71" s="7">
        <v>0</v>
      </c>
      <c r="F71" t="s">
        <v>8220</v>
      </c>
      <c r="G71" t="s">
        <v>8223</v>
      </c>
      <c r="H71" t="s">
        <v>8245</v>
      </c>
      <c r="I71">
        <v>1413569818</v>
      </c>
      <c r="J71">
        <v>1412705818</v>
      </c>
      <c r="K71" t="b">
        <v>0</v>
      </c>
      <c r="L71">
        <v>0</v>
      </c>
      <c r="M71" t="b">
        <v>0</v>
      </c>
      <c r="N71" t="s">
        <v>8268</v>
      </c>
      <c r="O71" s="15">
        <v>0</v>
      </c>
      <c r="P71">
        <v>0</v>
      </c>
      <c r="Q71" s="17" t="s">
        <v>8308</v>
      </c>
      <c r="R71" t="s">
        <v>8314</v>
      </c>
      <c r="S71" s="11">
        <v>41919.761782407404</v>
      </c>
      <c r="T71" s="11">
        <v>41929.761782407404</v>
      </c>
    </row>
    <row r="72" spans="1:20" ht="210" x14ac:dyDescent="0.25">
      <c r="A72">
        <v>440</v>
      </c>
      <c r="B72" s="9" t="s">
        <v>441</v>
      </c>
      <c r="C72" s="3" t="s">
        <v>4550</v>
      </c>
      <c r="D72" s="5">
        <v>5000</v>
      </c>
      <c r="E72" s="7">
        <v>5</v>
      </c>
      <c r="F72" t="s">
        <v>8220</v>
      </c>
      <c r="G72" t="s">
        <v>8223</v>
      </c>
      <c r="H72" t="s">
        <v>8245</v>
      </c>
      <c r="I72">
        <v>1458859153</v>
      </c>
      <c r="J72">
        <v>1456270753</v>
      </c>
      <c r="K72" t="b">
        <v>0</v>
      </c>
      <c r="L72">
        <v>1</v>
      </c>
      <c r="M72" t="b">
        <v>0</v>
      </c>
      <c r="N72" t="s">
        <v>8268</v>
      </c>
      <c r="O72" s="15">
        <v>0</v>
      </c>
      <c r="P72">
        <v>5</v>
      </c>
      <c r="Q72" s="17" t="s">
        <v>8308</v>
      </c>
      <c r="R72" t="s">
        <v>8314</v>
      </c>
      <c r="S72" s="11">
        <v>42423.985567129625</v>
      </c>
      <c r="T72" s="11">
        <v>42453.943900462968</v>
      </c>
    </row>
    <row r="73" spans="1:20" ht="45" x14ac:dyDescent="0.25">
      <c r="A73">
        <v>442</v>
      </c>
      <c r="B73" s="9" t="s">
        <v>443</v>
      </c>
      <c r="C73" s="3" t="s">
        <v>4552</v>
      </c>
      <c r="D73" s="5">
        <v>17000</v>
      </c>
      <c r="E73" s="7">
        <v>6691</v>
      </c>
      <c r="F73" t="s">
        <v>8220</v>
      </c>
      <c r="G73" t="s">
        <v>8223</v>
      </c>
      <c r="H73" t="s">
        <v>8245</v>
      </c>
      <c r="I73">
        <v>1424380783</v>
      </c>
      <c r="J73">
        <v>1421788783</v>
      </c>
      <c r="K73" t="b">
        <v>0</v>
      </c>
      <c r="L73">
        <v>17</v>
      </c>
      <c r="M73" t="b">
        <v>0</v>
      </c>
      <c r="N73" t="s">
        <v>8268</v>
      </c>
      <c r="O73" s="15">
        <v>39</v>
      </c>
      <c r="P73">
        <v>393.59</v>
      </c>
      <c r="Q73" s="17" t="s">
        <v>8308</v>
      </c>
      <c r="R73" t="s">
        <v>8314</v>
      </c>
      <c r="S73" s="11">
        <v>42024.888692129629</v>
      </c>
      <c r="T73" s="11">
        <v>42054.888692129629</v>
      </c>
    </row>
    <row r="74" spans="1:20" ht="210" x14ac:dyDescent="0.25">
      <c r="A74">
        <v>444</v>
      </c>
      <c r="B74" s="9" t="s">
        <v>445</v>
      </c>
      <c r="C74" s="3" t="s">
        <v>4554</v>
      </c>
      <c r="D74" s="5">
        <v>1000</v>
      </c>
      <c r="E74" s="7">
        <v>50</v>
      </c>
      <c r="F74" t="s">
        <v>8220</v>
      </c>
      <c r="G74" t="s">
        <v>8223</v>
      </c>
      <c r="H74" t="s">
        <v>8245</v>
      </c>
      <c r="I74">
        <v>1329342361</v>
      </c>
      <c r="J74">
        <v>1324158361</v>
      </c>
      <c r="K74" t="b">
        <v>0</v>
      </c>
      <c r="L74">
        <v>1</v>
      </c>
      <c r="M74" t="b">
        <v>0</v>
      </c>
      <c r="N74" t="s">
        <v>8268</v>
      </c>
      <c r="O74" s="15">
        <v>5</v>
      </c>
      <c r="P74">
        <v>50</v>
      </c>
      <c r="Q74" s="17" t="s">
        <v>8308</v>
      </c>
      <c r="R74" t="s">
        <v>8314</v>
      </c>
      <c r="S74" s="11">
        <v>40894.906956018516</v>
      </c>
      <c r="T74" s="11">
        <v>40954.906956018516</v>
      </c>
    </row>
    <row r="75" spans="1:20" ht="255" x14ac:dyDescent="0.25">
      <c r="A75">
        <v>445</v>
      </c>
      <c r="B75" s="9" t="s">
        <v>446</v>
      </c>
      <c r="C75" s="3" t="s">
        <v>4555</v>
      </c>
      <c r="D75" s="5">
        <v>60000</v>
      </c>
      <c r="E75" s="7">
        <v>2</v>
      </c>
      <c r="F75" t="s">
        <v>8220</v>
      </c>
      <c r="G75" t="s">
        <v>8223</v>
      </c>
      <c r="H75" t="s">
        <v>8245</v>
      </c>
      <c r="I75">
        <v>1432195375</v>
      </c>
      <c r="J75">
        <v>1430899375</v>
      </c>
      <c r="K75" t="b">
        <v>0</v>
      </c>
      <c r="L75">
        <v>2</v>
      </c>
      <c r="M75" t="b">
        <v>0</v>
      </c>
      <c r="N75" t="s">
        <v>8268</v>
      </c>
      <c r="O75" s="15">
        <v>0</v>
      </c>
      <c r="P75">
        <v>1</v>
      </c>
      <c r="Q75" s="17" t="s">
        <v>8308</v>
      </c>
      <c r="R75" t="s">
        <v>8314</v>
      </c>
      <c r="S75" s="11">
        <v>42130.335358796292</v>
      </c>
      <c r="T75" s="11">
        <v>42145.335358796292</v>
      </c>
    </row>
    <row r="76" spans="1:20" ht="270" x14ac:dyDescent="0.25">
      <c r="A76">
        <v>446</v>
      </c>
      <c r="B76" s="9" t="s">
        <v>447</v>
      </c>
      <c r="C76" s="3" t="s">
        <v>4556</v>
      </c>
      <c r="D76" s="5">
        <v>10500</v>
      </c>
      <c r="E76" s="7">
        <v>766</v>
      </c>
      <c r="F76" t="s">
        <v>8220</v>
      </c>
      <c r="G76" t="s">
        <v>8223</v>
      </c>
      <c r="H76" t="s">
        <v>8245</v>
      </c>
      <c r="I76">
        <v>1425434420</v>
      </c>
      <c r="J76">
        <v>1422842420</v>
      </c>
      <c r="K76" t="b">
        <v>0</v>
      </c>
      <c r="L76">
        <v>16</v>
      </c>
      <c r="M76" t="b">
        <v>0</v>
      </c>
      <c r="N76" t="s">
        <v>8268</v>
      </c>
      <c r="O76" s="15">
        <v>7</v>
      </c>
      <c r="P76">
        <v>47.88</v>
      </c>
      <c r="Q76" s="17" t="s">
        <v>8308</v>
      </c>
      <c r="R76" t="s">
        <v>8314</v>
      </c>
      <c r="S76" s="11">
        <v>42037.083564814813</v>
      </c>
      <c r="T76" s="11">
        <v>42067.083564814813</v>
      </c>
    </row>
    <row r="77" spans="1:20" ht="270" x14ac:dyDescent="0.25">
      <c r="A77">
        <v>448</v>
      </c>
      <c r="B77" s="9" t="s">
        <v>449</v>
      </c>
      <c r="C77" s="3" t="s">
        <v>4558</v>
      </c>
      <c r="D77" s="5">
        <v>2500</v>
      </c>
      <c r="E77" s="7">
        <v>82.01</v>
      </c>
      <c r="F77" t="s">
        <v>8220</v>
      </c>
      <c r="G77" t="s">
        <v>8223</v>
      </c>
      <c r="H77" t="s">
        <v>8245</v>
      </c>
      <c r="I77">
        <v>1400091095</v>
      </c>
      <c r="J77">
        <v>1398363095</v>
      </c>
      <c r="K77" t="b">
        <v>0</v>
      </c>
      <c r="L77">
        <v>4</v>
      </c>
      <c r="M77" t="b">
        <v>0</v>
      </c>
      <c r="N77" t="s">
        <v>8268</v>
      </c>
      <c r="O77" s="15">
        <v>3</v>
      </c>
      <c r="P77">
        <v>20.5</v>
      </c>
      <c r="Q77" s="17" t="s">
        <v>8308</v>
      </c>
      <c r="R77" t="s">
        <v>8314</v>
      </c>
      <c r="S77" s="11">
        <v>41753.758043981477</v>
      </c>
      <c r="T77" s="11">
        <v>41773.758043981477</v>
      </c>
    </row>
    <row r="78" spans="1:20" ht="300" x14ac:dyDescent="0.25">
      <c r="A78">
        <v>450</v>
      </c>
      <c r="B78" s="9" t="s">
        <v>451</v>
      </c>
      <c r="C78" s="3" t="s">
        <v>4560</v>
      </c>
      <c r="D78" s="5">
        <v>50000</v>
      </c>
      <c r="E78" s="7">
        <v>396</v>
      </c>
      <c r="F78" t="s">
        <v>8220</v>
      </c>
      <c r="G78" t="s">
        <v>8223</v>
      </c>
      <c r="H78" t="s">
        <v>8245</v>
      </c>
      <c r="I78">
        <v>1392417800</v>
      </c>
      <c r="J78">
        <v>1389825800</v>
      </c>
      <c r="K78" t="b">
        <v>0</v>
      </c>
      <c r="L78">
        <v>7</v>
      </c>
      <c r="M78" t="b">
        <v>0</v>
      </c>
      <c r="N78" t="s">
        <v>8268</v>
      </c>
      <c r="O78" s="15">
        <v>1</v>
      </c>
      <c r="P78">
        <v>56.57</v>
      </c>
      <c r="Q78" s="17" t="s">
        <v>8308</v>
      </c>
      <c r="R78" t="s">
        <v>8314</v>
      </c>
      <c r="S78" s="11">
        <v>41654.946759259255</v>
      </c>
      <c r="T78" s="11">
        <v>41684.946759259255</v>
      </c>
    </row>
    <row r="79" spans="1:20" ht="300" x14ac:dyDescent="0.25">
      <c r="A79">
        <v>451</v>
      </c>
      <c r="B79" s="9" t="s">
        <v>452</v>
      </c>
      <c r="C79" s="3" t="s">
        <v>4561</v>
      </c>
      <c r="D79" s="5">
        <v>20000</v>
      </c>
      <c r="E79" s="7">
        <v>0</v>
      </c>
      <c r="F79" t="s">
        <v>8220</v>
      </c>
      <c r="G79" t="s">
        <v>8223</v>
      </c>
      <c r="H79" t="s">
        <v>8245</v>
      </c>
      <c r="I79">
        <v>1390669791</v>
      </c>
      <c r="J79">
        <v>1388077791</v>
      </c>
      <c r="K79" t="b">
        <v>0</v>
      </c>
      <c r="L79">
        <v>0</v>
      </c>
      <c r="M79" t="b">
        <v>0</v>
      </c>
      <c r="N79" t="s">
        <v>8268</v>
      </c>
      <c r="O79" s="15">
        <v>0</v>
      </c>
      <c r="P79">
        <v>0</v>
      </c>
      <c r="Q79" s="17" t="s">
        <v>8308</v>
      </c>
      <c r="R79" t="s">
        <v>8314</v>
      </c>
      <c r="S79" s="11">
        <v>41634.715173611112</v>
      </c>
      <c r="T79" s="11">
        <v>41664.715173611112</v>
      </c>
    </row>
    <row r="80" spans="1:20" ht="180" x14ac:dyDescent="0.25">
      <c r="A80">
        <v>452</v>
      </c>
      <c r="B80" s="9" t="s">
        <v>453</v>
      </c>
      <c r="C80" s="3" t="s">
        <v>4562</v>
      </c>
      <c r="D80" s="5">
        <v>750</v>
      </c>
      <c r="E80" s="7">
        <v>480</v>
      </c>
      <c r="F80" t="s">
        <v>8220</v>
      </c>
      <c r="G80" t="s">
        <v>8223</v>
      </c>
      <c r="H80" t="s">
        <v>8245</v>
      </c>
      <c r="I80">
        <v>1431536015</v>
      </c>
      <c r="J80">
        <v>1428944015</v>
      </c>
      <c r="K80" t="b">
        <v>0</v>
      </c>
      <c r="L80">
        <v>12</v>
      </c>
      <c r="M80" t="b">
        <v>0</v>
      </c>
      <c r="N80" t="s">
        <v>8268</v>
      </c>
      <c r="O80" s="15">
        <v>64</v>
      </c>
      <c r="P80">
        <v>40</v>
      </c>
      <c r="Q80" s="17" t="s">
        <v>8308</v>
      </c>
      <c r="R80" t="s">
        <v>8314</v>
      </c>
      <c r="S80" s="11">
        <v>42107.703877314809</v>
      </c>
      <c r="T80" s="11">
        <v>42137.703877314809</v>
      </c>
    </row>
    <row r="81" spans="1:20" ht="285" x14ac:dyDescent="0.25">
      <c r="A81">
        <v>453</v>
      </c>
      <c r="B81" s="9" t="s">
        <v>454</v>
      </c>
      <c r="C81" s="3" t="s">
        <v>4563</v>
      </c>
      <c r="D81" s="5">
        <v>94875</v>
      </c>
      <c r="E81" s="7">
        <v>26</v>
      </c>
      <c r="F81" t="s">
        <v>8220</v>
      </c>
      <c r="G81" t="s">
        <v>8223</v>
      </c>
      <c r="H81" t="s">
        <v>8245</v>
      </c>
      <c r="I81">
        <v>1424375279</v>
      </c>
      <c r="J81">
        <v>1422992879</v>
      </c>
      <c r="K81" t="b">
        <v>0</v>
      </c>
      <c r="L81">
        <v>2</v>
      </c>
      <c r="M81" t="b">
        <v>0</v>
      </c>
      <c r="N81" t="s">
        <v>8268</v>
      </c>
      <c r="O81" s="15">
        <v>0</v>
      </c>
      <c r="P81">
        <v>13</v>
      </c>
      <c r="Q81" s="17" t="s">
        <v>8308</v>
      </c>
      <c r="R81" t="s">
        <v>8314</v>
      </c>
      <c r="S81" s="11">
        <v>42038.824988425928</v>
      </c>
      <c r="T81" s="11">
        <v>42054.824988425928</v>
      </c>
    </row>
    <row r="82" spans="1:20" ht="240" x14ac:dyDescent="0.25">
      <c r="A82">
        <v>454</v>
      </c>
      <c r="B82" s="9" t="s">
        <v>455</v>
      </c>
      <c r="C82" s="3" t="s">
        <v>4564</v>
      </c>
      <c r="D82" s="5">
        <v>10000</v>
      </c>
      <c r="E82" s="7">
        <v>82</v>
      </c>
      <c r="F82" t="s">
        <v>8220</v>
      </c>
      <c r="G82" t="s">
        <v>8223</v>
      </c>
      <c r="H82" t="s">
        <v>8245</v>
      </c>
      <c r="I82">
        <v>1417007640</v>
      </c>
      <c r="J82">
        <v>1414343571</v>
      </c>
      <c r="K82" t="b">
        <v>0</v>
      </c>
      <c r="L82">
        <v>5</v>
      </c>
      <c r="M82" t="b">
        <v>0</v>
      </c>
      <c r="N82" t="s">
        <v>8268</v>
      </c>
      <c r="O82" s="15">
        <v>1</v>
      </c>
      <c r="P82">
        <v>16.399999999999999</v>
      </c>
      <c r="Q82" s="17" t="s">
        <v>8308</v>
      </c>
      <c r="R82" t="s">
        <v>8314</v>
      </c>
      <c r="S82" s="11">
        <v>41938.717256944445</v>
      </c>
      <c r="T82" s="11">
        <v>41969.551388888889</v>
      </c>
    </row>
    <row r="83" spans="1:20" ht="300" x14ac:dyDescent="0.25">
      <c r="A83">
        <v>455</v>
      </c>
      <c r="B83" s="9" t="s">
        <v>456</v>
      </c>
      <c r="C83" s="3" t="s">
        <v>4565</v>
      </c>
      <c r="D83" s="5">
        <v>65000</v>
      </c>
      <c r="E83" s="7">
        <v>45</v>
      </c>
      <c r="F83" t="s">
        <v>8220</v>
      </c>
      <c r="G83" t="s">
        <v>8223</v>
      </c>
      <c r="H83" t="s">
        <v>8245</v>
      </c>
      <c r="I83">
        <v>1334622660</v>
      </c>
      <c r="J83">
        <v>1330733022</v>
      </c>
      <c r="K83" t="b">
        <v>0</v>
      </c>
      <c r="L83">
        <v>2</v>
      </c>
      <c r="M83" t="b">
        <v>0</v>
      </c>
      <c r="N83" t="s">
        <v>8268</v>
      </c>
      <c r="O83" s="15">
        <v>0</v>
      </c>
      <c r="P83">
        <v>22.5</v>
      </c>
      <c r="Q83" s="17" t="s">
        <v>8308</v>
      </c>
      <c r="R83" t="s">
        <v>8314</v>
      </c>
      <c r="S83" s="11">
        <v>40971.002569444441</v>
      </c>
      <c r="T83" s="11">
        <v>41016.021527777775</v>
      </c>
    </row>
    <row r="84" spans="1:20" ht="330" x14ac:dyDescent="0.25">
      <c r="A84">
        <v>456</v>
      </c>
      <c r="B84" s="9" t="s">
        <v>457</v>
      </c>
      <c r="C84" s="3" t="s">
        <v>4566</v>
      </c>
      <c r="D84" s="5">
        <v>8888</v>
      </c>
      <c r="E84" s="7">
        <v>61</v>
      </c>
      <c r="F84" t="s">
        <v>8220</v>
      </c>
      <c r="G84" t="s">
        <v>8223</v>
      </c>
      <c r="H84" t="s">
        <v>8245</v>
      </c>
      <c r="I84">
        <v>1382414340</v>
      </c>
      <c r="J84">
        <v>1380559201</v>
      </c>
      <c r="K84" t="b">
        <v>0</v>
      </c>
      <c r="L84">
        <v>3</v>
      </c>
      <c r="M84" t="b">
        <v>0</v>
      </c>
      <c r="N84" t="s">
        <v>8268</v>
      </c>
      <c r="O84" s="15">
        <v>1</v>
      </c>
      <c r="P84">
        <v>20.329999999999998</v>
      </c>
      <c r="Q84" s="17" t="s">
        <v>8308</v>
      </c>
      <c r="R84" t="s">
        <v>8314</v>
      </c>
      <c r="S84" s="11">
        <v>41547.694456018515</v>
      </c>
      <c r="T84" s="11">
        <v>41569.165972222225</v>
      </c>
    </row>
    <row r="85" spans="1:20" ht="285" x14ac:dyDescent="0.25">
      <c r="A85">
        <v>459</v>
      </c>
      <c r="B85" s="9" t="s">
        <v>460</v>
      </c>
      <c r="C85" s="3" t="s">
        <v>4569</v>
      </c>
      <c r="D85" s="5">
        <v>39000</v>
      </c>
      <c r="E85" s="7">
        <v>25</v>
      </c>
      <c r="F85" t="s">
        <v>8220</v>
      </c>
      <c r="G85" t="s">
        <v>8223</v>
      </c>
      <c r="H85" t="s">
        <v>8245</v>
      </c>
      <c r="I85">
        <v>1321201327</v>
      </c>
      <c r="J85">
        <v>1316013727</v>
      </c>
      <c r="K85" t="b">
        <v>0</v>
      </c>
      <c r="L85">
        <v>1</v>
      </c>
      <c r="M85" t="b">
        <v>0</v>
      </c>
      <c r="N85" t="s">
        <v>8268</v>
      </c>
      <c r="O85" s="15">
        <v>0</v>
      </c>
      <c r="P85">
        <v>25</v>
      </c>
      <c r="Q85" s="17" t="s">
        <v>8308</v>
      </c>
      <c r="R85" t="s">
        <v>8314</v>
      </c>
      <c r="S85" s="11">
        <v>40800.6403587963</v>
      </c>
      <c r="T85" s="11">
        <v>40860.682025462964</v>
      </c>
    </row>
    <row r="86" spans="1:20" ht="150" x14ac:dyDescent="0.25">
      <c r="A86">
        <v>460</v>
      </c>
      <c r="B86" s="9" t="s">
        <v>461</v>
      </c>
      <c r="C86" s="3" t="s">
        <v>4570</v>
      </c>
      <c r="D86" s="5">
        <v>8500</v>
      </c>
      <c r="E86" s="7">
        <v>25</v>
      </c>
      <c r="F86" t="s">
        <v>8220</v>
      </c>
      <c r="G86" t="s">
        <v>8223</v>
      </c>
      <c r="H86" t="s">
        <v>8245</v>
      </c>
      <c r="I86">
        <v>1401595200</v>
      </c>
      <c r="J86">
        <v>1398862875</v>
      </c>
      <c r="K86" t="b">
        <v>0</v>
      </c>
      <c r="L86">
        <v>2</v>
      </c>
      <c r="M86" t="b">
        <v>0</v>
      </c>
      <c r="N86" t="s">
        <v>8268</v>
      </c>
      <c r="O86" s="15">
        <v>0</v>
      </c>
      <c r="P86">
        <v>12.5</v>
      </c>
      <c r="Q86" s="17" t="s">
        <v>8308</v>
      </c>
      <c r="R86" t="s">
        <v>8314</v>
      </c>
      <c r="S86" s="11">
        <v>41759.542534722219</v>
      </c>
      <c r="T86" s="11">
        <v>41791.166666666664</v>
      </c>
    </row>
    <row r="87" spans="1:20" ht="285" x14ac:dyDescent="0.25">
      <c r="A87">
        <v>462</v>
      </c>
      <c r="B87" s="9" t="s">
        <v>463</v>
      </c>
      <c r="C87" s="3" t="s">
        <v>4572</v>
      </c>
      <c r="D87" s="5">
        <v>100000</v>
      </c>
      <c r="E87" s="7">
        <v>0</v>
      </c>
      <c r="F87" t="s">
        <v>8220</v>
      </c>
      <c r="G87" t="s">
        <v>8223</v>
      </c>
      <c r="H87" t="s">
        <v>8245</v>
      </c>
      <c r="I87">
        <v>1312945341</v>
      </c>
      <c r="J87">
        <v>1307761341</v>
      </c>
      <c r="K87" t="b">
        <v>0</v>
      </c>
      <c r="L87">
        <v>0</v>
      </c>
      <c r="M87" t="b">
        <v>0</v>
      </c>
      <c r="N87" t="s">
        <v>8268</v>
      </c>
      <c r="O87" s="15">
        <v>0</v>
      </c>
      <c r="P87">
        <v>0</v>
      </c>
      <c r="Q87" s="17" t="s">
        <v>8308</v>
      </c>
      <c r="R87" t="s">
        <v>8314</v>
      </c>
      <c r="S87" s="11">
        <v>40705.126631944448</v>
      </c>
      <c r="T87" s="11">
        <v>40765.126631944448</v>
      </c>
    </row>
    <row r="88" spans="1:20" ht="240" x14ac:dyDescent="0.25">
      <c r="A88">
        <v>463</v>
      </c>
      <c r="B88" s="9" t="s">
        <v>464</v>
      </c>
      <c r="C88" s="3" t="s">
        <v>4573</v>
      </c>
      <c r="D88" s="5">
        <v>55000</v>
      </c>
      <c r="E88" s="7">
        <v>1250</v>
      </c>
      <c r="F88" t="s">
        <v>8220</v>
      </c>
      <c r="G88" t="s">
        <v>8223</v>
      </c>
      <c r="H88" t="s">
        <v>8245</v>
      </c>
      <c r="I88">
        <v>1316883753</v>
      </c>
      <c r="J88">
        <v>1311699753</v>
      </c>
      <c r="K88" t="b">
        <v>0</v>
      </c>
      <c r="L88">
        <v>11</v>
      </c>
      <c r="M88" t="b">
        <v>0</v>
      </c>
      <c r="N88" t="s">
        <v>8268</v>
      </c>
      <c r="O88" s="15">
        <v>2</v>
      </c>
      <c r="P88">
        <v>113.64</v>
      </c>
      <c r="Q88" s="17" t="s">
        <v>8308</v>
      </c>
      <c r="R88" t="s">
        <v>8314</v>
      </c>
      <c r="S88" s="11">
        <v>40750.710104166668</v>
      </c>
      <c r="T88" s="11">
        <v>40810.710104166668</v>
      </c>
    </row>
    <row r="89" spans="1:20" ht="105" x14ac:dyDescent="0.25">
      <c r="A89">
        <v>465</v>
      </c>
      <c r="B89" s="9" t="s">
        <v>466</v>
      </c>
      <c r="C89" s="3" t="s">
        <v>4575</v>
      </c>
      <c r="D89" s="5">
        <v>512</v>
      </c>
      <c r="E89" s="7">
        <v>138</v>
      </c>
      <c r="F89" t="s">
        <v>8220</v>
      </c>
      <c r="G89" t="s">
        <v>8223</v>
      </c>
      <c r="H89" t="s">
        <v>8245</v>
      </c>
      <c r="I89">
        <v>1403837574</v>
      </c>
      <c r="J89">
        <v>1402455174</v>
      </c>
      <c r="K89" t="b">
        <v>0</v>
      </c>
      <c r="L89">
        <v>8</v>
      </c>
      <c r="M89" t="b">
        <v>0</v>
      </c>
      <c r="N89" t="s">
        <v>8268</v>
      </c>
      <c r="O89" s="15">
        <v>27</v>
      </c>
      <c r="P89">
        <v>17.25</v>
      </c>
      <c r="Q89" s="17" t="s">
        <v>8308</v>
      </c>
      <c r="R89" t="s">
        <v>8314</v>
      </c>
      <c r="S89" s="11">
        <v>41801.120069444441</v>
      </c>
      <c r="T89" s="11">
        <v>41817.120069444441</v>
      </c>
    </row>
    <row r="90" spans="1:20" ht="270" x14ac:dyDescent="0.25">
      <c r="A90">
        <v>466</v>
      </c>
      <c r="B90" s="9" t="s">
        <v>467</v>
      </c>
      <c r="C90" s="3" t="s">
        <v>4576</v>
      </c>
      <c r="D90" s="5">
        <v>10000</v>
      </c>
      <c r="E90" s="7">
        <v>76</v>
      </c>
      <c r="F90" t="s">
        <v>8220</v>
      </c>
      <c r="G90" t="s">
        <v>8223</v>
      </c>
      <c r="H90" t="s">
        <v>8245</v>
      </c>
      <c r="I90">
        <v>1347057464</v>
      </c>
      <c r="J90">
        <v>1344465464</v>
      </c>
      <c r="K90" t="b">
        <v>0</v>
      </c>
      <c r="L90">
        <v>5</v>
      </c>
      <c r="M90" t="b">
        <v>0</v>
      </c>
      <c r="N90" t="s">
        <v>8268</v>
      </c>
      <c r="O90" s="15">
        <v>1</v>
      </c>
      <c r="P90">
        <v>15.2</v>
      </c>
      <c r="Q90" s="17" t="s">
        <v>8308</v>
      </c>
      <c r="R90" t="s">
        <v>8314</v>
      </c>
      <c r="S90" s="11">
        <v>41129.942870370374</v>
      </c>
      <c r="T90" s="11">
        <v>41159.942870370374</v>
      </c>
    </row>
    <row r="91" spans="1:20" ht="270" x14ac:dyDescent="0.25">
      <c r="A91">
        <v>467</v>
      </c>
      <c r="B91" s="9" t="s">
        <v>468</v>
      </c>
      <c r="C91" s="3" t="s">
        <v>4577</v>
      </c>
      <c r="D91" s="5">
        <v>20000</v>
      </c>
      <c r="E91" s="7">
        <v>4315</v>
      </c>
      <c r="F91" t="s">
        <v>8220</v>
      </c>
      <c r="G91" t="s">
        <v>8223</v>
      </c>
      <c r="H91" t="s">
        <v>8245</v>
      </c>
      <c r="I91">
        <v>1348849134</v>
      </c>
      <c r="J91">
        <v>1344961134</v>
      </c>
      <c r="K91" t="b">
        <v>0</v>
      </c>
      <c r="L91">
        <v>39</v>
      </c>
      <c r="M91" t="b">
        <v>0</v>
      </c>
      <c r="N91" t="s">
        <v>8268</v>
      </c>
      <c r="O91" s="15">
        <v>22</v>
      </c>
      <c r="P91">
        <v>110.64</v>
      </c>
      <c r="Q91" s="17" t="s">
        <v>8308</v>
      </c>
      <c r="R91" t="s">
        <v>8314</v>
      </c>
      <c r="S91" s="11">
        <v>41135.679791666669</v>
      </c>
      <c r="T91" s="11">
        <v>41180.679791666669</v>
      </c>
    </row>
    <row r="92" spans="1:20" ht="240" x14ac:dyDescent="0.25">
      <c r="A92">
        <v>468</v>
      </c>
      <c r="B92" s="9" t="s">
        <v>469</v>
      </c>
      <c r="C92" s="3" t="s">
        <v>4578</v>
      </c>
      <c r="D92" s="5">
        <v>7500</v>
      </c>
      <c r="E92" s="7">
        <v>0</v>
      </c>
      <c r="F92" t="s">
        <v>8220</v>
      </c>
      <c r="G92" t="s">
        <v>8223</v>
      </c>
      <c r="H92" t="s">
        <v>8245</v>
      </c>
      <c r="I92">
        <v>1341978665</v>
      </c>
      <c r="J92">
        <v>1336795283</v>
      </c>
      <c r="K92" t="b">
        <v>0</v>
      </c>
      <c r="L92">
        <v>0</v>
      </c>
      <c r="M92" t="b">
        <v>0</v>
      </c>
      <c r="N92" t="s">
        <v>8268</v>
      </c>
      <c r="O92" s="15">
        <v>0</v>
      </c>
      <c r="P92">
        <v>0</v>
      </c>
      <c r="Q92" s="17" t="s">
        <v>8308</v>
      </c>
      <c r="R92" t="s">
        <v>8314</v>
      </c>
      <c r="S92" s="11">
        <v>41041.167627314811</v>
      </c>
      <c r="T92" s="11">
        <v>41101.160474537035</v>
      </c>
    </row>
    <row r="93" spans="1:20" ht="255" x14ac:dyDescent="0.25">
      <c r="A93">
        <v>470</v>
      </c>
      <c r="B93" s="9" t="s">
        <v>471</v>
      </c>
      <c r="C93" s="3" t="s">
        <v>4580</v>
      </c>
      <c r="D93" s="5">
        <v>5000</v>
      </c>
      <c r="E93" s="7">
        <v>51</v>
      </c>
      <c r="F93" t="s">
        <v>8220</v>
      </c>
      <c r="G93" t="s">
        <v>8223</v>
      </c>
      <c r="H93" t="s">
        <v>8245</v>
      </c>
      <c r="I93">
        <v>1389844800</v>
      </c>
      <c r="J93">
        <v>1385524889</v>
      </c>
      <c r="K93" t="b">
        <v>0</v>
      </c>
      <c r="L93">
        <v>2</v>
      </c>
      <c r="M93" t="b">
        <v>0</v>
      </c>
      <c r="N93" t="s">
        <v>8268</v>
      </c>
      <c r="O93" s="15">
        <v>1</v>
      </c>
      <c r="P93">
        <v>25.5</v>
      </c>
      <c r="Q93" s="17" t="s">
        <v>8308</v>
      </c>
      <c r="R93" t="s">
        <v>8314</v>
      </c>
      <c r="S93" s="11">
        <v>41605.167696759258</v>
      </c>
      <c r="T93" s="11">
        <v>41655.166666666664</v>
      </c>
    </row>
    <row r="94" spans="1:20" ht="270" x14ac:dyDescent="0.25">
      <c r="A94">
        <v>471</v>
      </c>
      <c r="B94" s="9" t="s">
        <v>472</v>
      </c>
      <c r="C94" s="3" t="s">
        <v>4581</v>
      </c>
      <c r="D94" s="5">
        <v>55000</v>
      </c>
      <c r="E94" s="7">
        <v>6541</v>
      </c>
      <c r="F94" t="s">
        <v>8220</v>
      </c>
      <c r="G94" t="s">
        <v>8223</v>
      </c>
      <c r="H94" t="s">
        <v>8245</v>
      </c>
      <c r="I94">
        <v>1397924379</v>
      </c>
      <c r="J94">
        <v>1394039979</v>
      </c>
      <c r="K94" t="b">
        <v>0</v>
      </c>
      <c r="L94">
        <v>170</v>
      </c>
      <c r="M94" t="b">
        <v>0</v>
      </c>
      <c r="N94" t="s">
        <v>8268</v>
      </c>
      <c r="O94" s="15">
        <v>12</v>
      </c>
      <c r="P94">
        <v>38.479999999999997</v>
      </c>
      <c r="Q94" s="17" t="s">
        <v>8308</v>
      </c>
      <c r="R94" t="s">
        <v>8314</v>
      </c>
      <c r="S94" s="11">
        <v>41703.721979166665</v>
      </c>
      <c r="T94" s="11">
        <v>41748.680312500001</v>
      </c>
    </row>
    <row r="95" spans="1:20" ht="300" x14ac:dyDescent="0.25">
      <c r="A95">
        <v>472</v>
      </c>
      <c r="B95" s="9" t="s">
        <v>473</v>
      </c>
      <c r="C95" s="3" t="s">
        <v>4582</v>
      </c>
      <c r="D95" s="5">
        <v>800</v>
      </c>
      <c r="E95" s="7">
        <v>141</v>
      </c>
      <c r="F95" t="s">
        <v>8220</v>
      </c>
      <c r="G95" t="s">
        <v>8223</v>
      </c>
      <c r="H95" t="s">
        <v>8245</v>
      </c>
      <c r="I95">
        <v>1408831718</v>
      </c>
      <c r="J95">
        <v>1406239718</v>
      </c>
      <c r="K95" t="b">
        <v>0</v>
      </c>
      <c r="L95">
        <v>5</v>
      </c>
      <c r="M95" t="b">
        <v>0</v>
      </c>
      <c r="N95" t="s">
        <v>8268</v>
      </c>
      <c r="O95" s="15">
        <v>18</v>
      </c>
      <c r="P95">
        <v>28.2</v>
      </c>
      <c r="Q95" s="17" t="s">
        <v>8308</v>
      </c>
      <c r="R95" t="s">
        <v>8314</v>
      </c>
      <c r="S95" s="11">
        <v>41844.922662037039</v>
      </c>
      <c r="T95" s="11">
        <v>41874.922662037039</v>
      </c>
    </row>
    <row r="96" spans="1:20" ht="255" x14ac:dyDescent="0.25">
      <c r="A96">
        <v>473</v>
      </c>
      <c r="B96" s="9" t="s">
        <v>474</v>
      </c>
      <c r="C96" s="3" t="s">
        <v>4583</v>
      </c>
      <c r="D96" s="5">
        <v>30000</v>
      </c>
      <c r="E96" s="7">
        <v>861</v>
      </c>
      <c r="F96" t="s">
        <v>8220</v>
      </c>
      <c r="G96" t="s">
        <v>8223</v>
      </c>
      <c r="H96" t="s">
        <v>8245</v>
      </c>
      <c r="I96">
        <v>1410972319</v>
      </c>
      <c r="J96">
        <v>1408380319</v>
      </c>
      <c r="K96" t="b">
        <v>0</v>
      </c>
      <c r="L96">
        <v>14</v>
      </c>
      <c r="M96" t="b">
        <v>0</v>
      </c>
      <c r="N96" t="s">
        <v>8268</v>
      </c>
      <c r="O96" s="15">
        <v>3</v>
      </c>
      <c r="P96">
        <v>61.5</v>
      </c>
      <c r="Q96" s="17" t="s">
        <v>8308</v>
      </c>
      <c r="R96" t="s">
        <v>8314</v>
      </c>
      <c r="S96" s="11">
        <v>41869.698136574072</v>
      </c>
      <c r="T96" s="11">
        <v>41899.698136574072</v>
      </c>
    </row>
    <row r="97" spans="1:20" ht="270" x14ac:dyDescent="0.25">
      <c r="A97">
        <v>474</v>
      </c>
      <c r="B97" s="9" t="s">
        <v>475</v>
      </c>
      <c r="C97" s="3" t="s">
        <v>4584</v>
      </c>
      <c r="D97" s="5">
        <v>3300</v>
      </c>
      <c r="E97" s="7">
        <v>1</v>
      </c>
      <c r="F97" t="s">
        <v>8220</v>
      </c>
      <c r="G97" t="s">
        <v>8223</v>
      </c>
      <c r="H97" t="s">
        <v>8245</v>
      </c>
      <c r="I97">
        <v>1487318029</v>
      </c>
      <c r="J97">
        <v>1484726029</v>
      </c>
      <c r="K97" t="b">
        <v>0</v>
      </c>
      <c r="L97">
        <v>1</v>
      </c>
      <c r="M97" t="b">
        <v>0</v>
      </c>
      <c r="N97" t="s">
        <v>8268</v>
      </c>
      <c r="O97" s="15">
        <v>0</v>
      </c>
      <c r="P97">
        <v>1</v>
      </c>
      <c r="Q97" s="17" t="s">
        <v>8308</v>
      </c>
      <c r="R97" t="s">
        <v>8314</v>
      </c>
      <c r="S97" s="11">
        <v>42753.329039351855</v>
      </c>
      <c r="T97" s="11">
        <v>42783.329039351855</v>
      </c>
    </row>
    <row r="98" spans="1:20" ht="270" x14ac:dyDescent="0.25">
      <c r="A98">
        <v>475</v>
      </c>
      <c r="B98" s="9" t="s">
        <v>476</v>
      </c>
      <c r="C98" s="3" t="s">
        <v>4585</v>
      </c>
      <c r="D98" s="5">
        <v>2000</v>
      </c>
      <c r="E98" s="7">
        <v>0</v>
      </c>
      <c r="F98" t="s">
        <v>8220</v>
      </c>
      <c r="G98" t="s">
        <v>8223</v>
      </c>
      <c r="H98" t="s">
        <v>8245</v>
      </c>
      <c r="I98">
        <v>1430877843</v>
      </c>
      <c r="J98">
        <v>1428285843</v>
      </c>
      <c r="K98" t="b">
        <v>0</v>
      </c>
      <c r="L98">
        <v>0</v>
      </c>
      <c r="M98" t="b">
        <v>0</v>
      </c>
      <c r="N98" t="s">
        <v>8268</v>
      </c>
      <c r="O98" s="15">
        <v>0</v>
      </c>
      <c r="P98">
        <v>0</v>
      </c>
      <c r="Q98" s="17" t="s">
        <v>8308</v>
      </c>
      <c r="R98" t="s">
        <v>8314</v>
      </c>
      <c r="S98" s="11">
        <v>42100.086145833338</v>
      </c>
      <c r="T98" s="11">
        <v>42130.086145833338</v>
      </c>
    </row>
    <row r="99" spans="1:20" ht="105" x14ac:dyDescent="0.25">
      <c r="A99">
        <v>476</v>
      </c>
      <c r="B99" s="9" t="s">
        <v>477</v>
      </c>
      <c r="C99" s="3" t="s">
        <v>4586</v>
      </c>
      <c r="D99" s="5">
        <v>220000</v>
      </c>
      <c r="E99" s="7">
        <v>4906.59</v>
      </c>
      <c r="F99" t="s">
        <v>8220</v>
      </c>
      <c r="G99" t="s">
        <v>8223</v>
      </c>
      <c r="H99" t="s">
        <v>8245</v>
      </c>
      <c r="I99">
        <v>1401767940</v>
      </c>
      <c r="J99">
        <v>1398727441</v>
      </c>
      <c r="K99" t="b">
        <v>0</v>
      </c>
      <c r="L99">
        <v>124</v>
      </c>
      <c r="M99" t="b">
        <v>0</v>
      </c>
      <c r="N99" t="s">
        <v>8268</v>
      </c>
      <c r="O99" s="15">
        <v>2</v>
      </c>
      <c r="P99">
        <v>39.57</v>
      </c>
      <c r="Q99" s="17" t="s">
        <v>8308</v>
      </c>
      <c r="R99" t="s">
        <v>8314</v>
      </c>
      <c r="S99" s="11">
        <v>41757.975011574075</v>
      </c>
      <c r="T99" s="11">
        <v>41793.165972222225</v>
      </c>
    </row>
    <row r="100" spans="1:20" ht="300" x14ac:dyDescent="0.25">
      <c r="A100">
        <v>477</v>
      </c>
      <c r="B100" s="9" t="s">
        <v>478</v>
      </c>
      <c r="C100" s="3" t="s">
        <v>4587</v>
      </c>
      <c r="D100" s="5">
        <v>1500</v>
      </c>
      <c r="E100" s="7">
        <v>0</v>
      </c>
      <c r="F100" t="s">
        <v>8220</v>
      </c>
      <c r="G100" t="s">
        <v>8223</v>
      </c>
      <c r="H100" t="s">
        <v>8245</v>
      </c>
      <c r="I100">
        <v>1337371334</v>
      </c>
      <c r="J100">
        <v>1332187334</v>
      </c>
      <c r="K100" t="b">
        <v>0</v>
      </c>
      <c r="L100">
        <v>0</v>
      </c>
      <c r="M100" t="b">
        <v>0</v>
      </c>
      <c r="N100" t="s">
        <v>8268</v>
      </c>
      <c r="O100" s="15">
        <v>0</v>
      </c>
      <c r="P100">
        <v>0</v>
      </c>
      <c r="Q100" s="17" t="s">
        <v>8308</v>
      </c>
      <c r="R100" t="s">
        <v>8314</v>
      </c>
      <c r="S100" s="11">
        <v>40987.83488425926</v>
      </c>
      <c r="T100" s="11">
        <v>41047.83488425926</v>
      </c>
    </row>
    <row r="101" spans="1:20" ht="255" x14ac:dyDescent="0.25">
      <c r="A101">
        <v>478</v>
      </c>
      <c r="B101" s="9" t="s">
        <v>479</v>
      </c>
      <c r="C101" s="3" t="s">
        <v>4588</v>
      </c>
      <c r="D101" s="5">
        <v>10000</v>
      </c>
      <c r="E101" s="7">
        <v>0</v>
      </c>
      <c r="F101" t="s">
        <v>8220</v>
      </c>
      <c r="G101" t="s">
        <v>8223</v>
      </c>
      <c r="H101" t="s">
        <v>8245</v>
      </c>
      <c r="I101">
        <v>1427921509</v>
      </c>
      <c r="J101">
        <v>1425333109</v>
      </c>
      <c r="K101" t="b">
        <v>0</v>
      </c>
      <c r="L101">
        <v>0</v>
      </c>
      <c r="M101" t="b">
        <v>0</v>
      </c>
      <c r="N101" t="s">
        <v>8268</v>
      </c>
      <c r="O101" s="15">
        <v>0</v>
      </c>
      <c r="P101">
        <v>0</v>
      </c>
      <c r="Q101" s="17" t="s">
        <v>8308</v>
      </c>
      <c r="R101" t="s">
        <v>8314</v>
      </c>
      <c r="S101" s="11">
        <v>42065.910983796297</v>
      </c>
      <c r="T101" s="11">
        <v>42095.869317129633</v>
      </c>
    </row>
    <row r="102" spans="1:20" ht="255" x14ac:dyDescent="0.25">
      <c r="A102">
        <v>479</v>
      </c>
      <c r="B102" s="9" t="s">
        <v>480</v>
      </c>
      <c r="C102" s="3" t="s">
        <v>4589</v>
      </c>
      <c r="D102" s="5">
        <v>15000</v>
      </c>
      <c r="E102" s="7">
        <v>4884</v>
      </c>
      <c r="F102" t="s">
        <v>8220</v>
      </c>
      <c r="G102" t="s">
        <v>8223</v>
      </c>
      <c r="H102" t="s">
        <v>8245</v>
      </c>
      <c r="I102">
        <v>1416566835</v>
      </c>
      <c r="J102">
        <v>1411379235</v>
      </c>
      <c r="K102" t="b">
        <v>0</v>
      </c>
      <c r="L102">
        <v>55</v>
      </c>
      <c r="M102" t="b">
        <v>0</v>
      </c>
      <c r="N102" t="s">
        <v>8268</v>
      </c>
      <c r="O102" s="15">
        <v>33</v>
      </c>
      <c r="P102">
        <v>88.8</v>
      </c>
      <c r="Q102" s="17" t="s">
        <v>8308</v>
      </c>
      <c r="R102" t="s">
        <v>8314</v>
      </c>
      <c r="S102" s="11">
        <v>41904.407812500001</v>
      </c>
      <c r="T102" s="11">
        <v>41964.449479166666</v>
      </c>
    </row>
    <row r="103" spans="1:20" ht="240" x14ac:dyDescent="0.25">
      <c r="A103">
        <v>480</v>
      </c>
      <c r="B103" s="9" t="s">
        <v>481</v>
      </c>
      <c r="C103" s="3" t="s">
        <v>4590</v>
      </c>
      <c r="D103" s="5">
        <v>40000</v>
      </c>
      <c r="E103" s="7">
        <v>7764</v>
      </c>
      <c r="F103" t="s">
        <v>8220</v>
      </c>
      <c r="G103" t="s">
        <v>8223</v>
      </c>
      <c r="H103" t="s">
        <v>8245</v>
      </c>
      <c r="I103">
        <v>1376049615</v>
      </c>
      <c r="J103">
        <v>1373457615</v>
      </c>
      <c r="K103" t="b">
        <v>0</v>
      </c>
      <c r="L103">
        <v>140</v>
      </c>
      <c r="M103" t="b">
        <v>0</v>
      </c>
      <c r="N103" t="s">
        <v>8268</v>
      </c>
      <c r="O103" s="15">
        <v>19</v>
      </c>
      <c r="P103">
        <v>55.46</v>
      </c>
      <c r="Q103" s="17" t="s">
        <v>8308</v>
      </c>
      <c r="R103" t="s">
        <v>8314</v>
      </c>
      <c r="S103" s="11">
        <v>41465.500173611108</v>
      </c>
      <c r="T103" s="11">
        <v>41495.500173611108</v>
      </c>
    </row>
    <row r="104" spans="1:20" ht="270" x14ac:dyDescent="0.25">
      <c r="A104">
        <v>481</v>
      </c>
      <c r="B104" s="9" t="s">
        <v>482</v>
      </c>
      <c r="C104" s="3" t="s">
        <v>4591</v>
      </c>
      <c r="D104" s="5">
        <v>30000</v>
      </c>
      <c r="E104" s="7">
        <v>1830</v>
      </c>
      <c r="F104" t="s">
        <v>8220</v>
      </c>
      <c r="G104" t="s">
        <v>8223</v>
      </c>
      <c r="H104" t="s">
        <v>8245</v>
      </c>
      <c r="I104">
        <v>1349885289</v>
      </c>
      <c r="J104">
        <v>1347293289</v>
      </c>
      <c r="K104" t="b">
        <v>0</v>
      </c>
      <c r="L104">
        <v>21</v>
      </c>
      <c r="M104" t="b">
        <v>0</v>
      </c>
      <c r="N104" t="s">
        <v>8268</v>
      </c>
      <c r="O104" s="15">
        <v>6</v>
      </c>
      <c r="P104">
        <v>87.14</v>
      </c>
      <c r="Q104" s="17" t="s">
        <v>8308</v>
      </c>
      <c r="R104" t="s">
        <v>8314</v>
      </c>
      <c r="S104" s="11">
        <v>41162.672326388885</v>
      </c>
      <c r="T104" s="11">
        <v>41192.672326388885</v>
      </c>
    </row>
    <row r="105" spans="1:20" ht="225" x14ac:dyDescent="0.25">
      <c r="A105">
        <v>482</v>
      </c>
      <c r="B105" s="9" t="s">
        <v>483</v>
      </c>
      <c r="C105" s="3" t="s">
        <v>4592</v>
      </c>
      <c r="D105" s="5">
        <v>10000</v>
      </c>
      <c r="E105" s="7">
        <v>10</v>
      </c>
      <c r="F105" t="s">
        <v>8220</v>
      </c>
      <c r="G105" t="s">
        <v>8223</v>
      </c>
      <c r="H105" t="s">
        <v>8245</v>
      </c>
      <c r="I105">
        <v>1460644440</v>
      </c>
      <c r="J105">
        <v>1458336690</v>
      </c>
      <c r="K105" t="b">
        <v>0</v>
      </c>
      <c r="L105">
        <v>1</v>
      </c>
      <c r="M105" t="b">
        <v>0</v>
      </c>
      <c r="N105" t="s">
        <v>8268</v>
      </c>
      <c r="O105" s="15">
        <v>0</v>
      </c>
      <c r="P105">
        <v>10</v>
      </c>
      <c r="Q105" s="17" t="s">
        <v>8308</v>
      </c>
      <c r="R105" t="s">
        <v>8314</v>
      </c>
      <c r="S105" s="11">
        <v>42447.896875000006</v>
      </c>
      <c r="T105" s="11">
        <v>42474.606944444444</v>
      </c>
    </row>
    <row r="106" spans="1:20" ht="210" x14ac:dyDescent="0.25">
      <c r="A106">
        <v>488</v>
      </c>
      <c r="B106" s="9" t="s">
        <v>489</v>
      </c>
      <c r="C106" s="3" t="s">
        <v>4598</v>
      </c>
      <c r="D106" s="5">
        <v>12000</v>
      </c>
      <c r="E106" s="7">
        <v>0</v>
      </c>
      <c r="F106" t="s">
        <v>8220</v>
      </c>
      <c r="G106" t="s">
        <v>8223</v>
      </c>
      <c r="H106" t="s">
        <v>8245</v>
      </c>
      <c r="I106">
        <v>1483924700</v>
      </c>
      <c r="J106">
        <v>1481332700</v>
      </c>
      <c r="K106" t="b">
        <v>0</v>
      </c>
      <c r="L106">
        <v>0</v>
      </c>
      <c r="M106" t="b">
        <v>0</v>
      </c>
      <c r="N106" t="s">
        <v>8268</v>
      </c>
      <c r="O106" s="15">
        <v>0</v>
      </c>
      <c r="P106">
        <v>0</v>
      </c>
      <c r="Q106" s="17" t="s">
        <v>8308</v>
      </c>
      <c r="R106" t="s">
        <v>8314</v>
      </c>
      <c r="S106" s="11">
        <v>42714.054398148146</v>
      </c>
      <c r="T106" s="11">
        <v>42744.054398148146</v>
      </c>
    </row>
    <row r="107" spans="1:20" ht="255" x14ac:dyDescent="0.25">
      <c r="A107">
        <v>489</v>
      </c>
      <c r="B107" s="9" t="s">
        <v>490</v>
      </c>
      <c r="C107" s="3" t="s">
        <v>4599</v>
      </c>
      <c r="D107" s="5">
        <v>74997</v>
      </c>
      <c r="E107" s="7">
        <v>215</v>
      </c>
      <c r="F107" t="s">
        <v>8220</v>
      </c>
      <c r="G107" t="s">
        <v>8223</v>
      </c>
      <c r="H107" t="s">
        <v>8245</v>
      </c>
      <c r="I107">
        <v>1325763180</v>
      </c>
      <c r="J107">
        <v>1323084816</v>
      </c>
      <c r="K107" t="b">
        <v>0</v>
      </c>
      <c r="L107">
        <v>3</v>
      </c>
      <c r="M107" t="b">
        <v>0</v>
      </c>
      <c r="N107" t="s">
        <v>8268</v>
      </c>
      <c r="O107" s="15">
        <v>0</v>
      </c>
      <c r="P107">
        <v>71.67</v>
      </c>
      <c r="Q107" s="17" t="s">
        <v>8308</v>
      </c>
      <c r="R107" t="s">
        <v>8314</v>
      </c>
      <c r="S107" s="11">
        <v>40882.481666666667</v>
      </c>
      <c r="T107" s="11">
        <v>40913.481249999997</v>
      </c>
    </row>
    <row r="108" spans="1:20" ht="60" x14ac:dyDescent="0.25">
      <c r="A108">
        <v>490</v>
      </c>
      <c r="B108" s="9" t="s">
        <v>491</v>
      </c>
      <c r="C108" s="3" t="s">
        <v>4600</v>
      </c>
      <c r="D108" s="5">
        <v>1000</v>
      </c>
      <c r="E108" s="7">
        <v>0</v>
      </c>
      <c r="F108" t="s">
        <v>8220</v>
      </c>
      <c r="G108" t="s">
        <v>8223</v>
      </c>
      <c r="H108" t="s">
        <v>8245</v>
      </c>
      <c r="I108">
        <v>1345677285</v>
      </c>
      <c r="J108">
        <v>1343085285</v>
      </c>
      <c r="K108" t="b">
        <v>0</v>
      </c>
      <c r="L108">
        <v>0</v>
      </c>
      <c r="M108" t="b">
        <v>0</v>
      </c>
      <c r="N108" t="s">
        <v>8268</v>
      </c>
      <c r="O108" s="15">
        <v>0</v>
      </c>
      <c r="P108">
        <v>0</v>
      </c>
      <c r="Q108" s="17" t="s">
        <v>8308</v>
      </c>
      <c r="R108" t="s">
        <v>8314</v>
      </c>
      <c r="S108" s="11">
        <v>41113.968576388892</v>
      </c>
      <c r="T108" s="11">
        <v>41143.968576388892</v>
      </c>
    </row>
    <row r="109" spans="1:20" ht="255" x14ac:dyDescent="0.25">
      <c r="A109">
        <v>491</v>
      </c>
      <c r="B109" s="9" t="s">
        <v>492</v>
      </c>
      <c r="C109" s="3" t="s">
        <v>4601</v>
      </c>
      <c r="D109" s="5">
        <v>10000</v>
      </c>
      <c r="E109" s="7">
        <v>0</v>
      </c>
      <c r="F109" t="s">
        <v>8220</v>
      </c>
      <c r="G109" t="s">
        <v>8223</v>
      </c>
      <c r="H109" t="s">
        <v>8245</v>
      </c>
      <c r="I109">
        <v>1453937699</v>
      </c>
      <c r="J109">
        <v>1451345699</v>
      </c>
      <c r="K109" t="b">
        <v>0</v>
      </c>
      <c r="L109">
        <v>0</v>
      </c>
      <c r="M109" t="b">
        <v>0</v>
      </c>
      <c r="N109" t="s">
        <v>8268</v>
      </c>
      <c r="O109" s="15">
        <v>0</v>
      </c>
      <c r="P109">
        <v>0</v>
      </c>
      <c r="Q109" s="17" t="s">
        <v>8308</v>
      </c>
      <c r="R109" t="s">
        <v>8314</v>
      </c>
      <c r="S109" s="11">
        <v>42366.982627314821</v>
      </c>
      <c r="T109" s="11">
        <v>42396.982627314821</v>
      </c>
    </row>
    <row r="110" spans="1:20" ht="270" x14ac:dyDescent="0.25">
      <c r="A110">
        <v>494</v>
      </c>
      <c r="B110" s="9" t="s">
        <v>495</v>
      </c>
      <c r="C110" s="3" t="s">
        <v>4604</v>
      </c>
      <c r="D110" s="5">
        <v>20000</v>
      </c>
      <c r="E110" s="7">
        <v>31</v>
      </c>
      <c r="F110" t="s">
        <v>8220</v>
      </c>
      <c r="G110" t="s">
        <v>8223</v>
      </c>
      <c r="H110" t="s">
        <v>8245</v>
      </c>
      <c r="I110">
        <v>1404356400</v>
      </c>
      <c r="J110">
        <v>1402343765</v>
      </c>
      <c r="K110" t="b">
        <v>0</v>
      </c>
      <c r="L110">
        <v>3</v>
      </c>
      <c r="M110" t="b">
        <v>0</v>
      </c>
      <c r="N110" t="s">
        <v>8268</v>
      </c>
      <c r="O110" s="15">
        <v>0</v>
      </c>
      <c r="P110">
        <v>10.33</v>
      </c>
      <c r="Q110" s="17" t="s">
        <v>8308</v>
      </c>
      <c r="R110" t="s">
        <v>8314</v>
      </c>
      <c r="S110" s="11">
        <v>41799.830613425926</v>
      </c>
      <c r="T110" s="11">
        <v>41823.125</v>
      </c>
    </row>
    <row r="111" spans="1:20" ht="270" x14ac:dyDescent="0.25">
      <c r="A111">
        <v>495</v>
      </c>
      <c r="B111" s="9" t="s">
        <v>496</v>
      </c>
      <c r="C111" s="3" t="s">
        <v>4605</v>
      </c>
      <c r="D111" s="5">
        <v>7000</v>
      </c>
      <c r="E111" s="7">
        <v>0</v>
      </c>
      <c r="F111" t="s">
        <v>8220</v>
      </c>
      <c r="G111" t="s">
        <v>8223</v>
      </c>
      <c r="H111" t="s">
        <v>8245</v>
      </c>
      <c r="I111">
        <v>1437076305</v>
      </c>
      <c r="J111">
        <v>1434484305</v>
      </c>
      <c r="K111" t="b">
        <v>0</v>
      </c>
      <c r="L111">
        <v>0</v>
      </c>
      <c r="M111" t="b">
        <v>0</v>
      </c>
      <c r="N111" t="s">
        <v>8268</v>
      </c>
      <c r="O111" s="15">
        <v>0</v>
      </c>
      <c r="P111">
        <v>0</v>
      </c>
      <c r="Q111" s="17" t="s">
        <v>8308</v>
      </c>
      <c r="R111" t="s">
        <v>8314</v>
      </c>
      <c r="S111" s="11">
        <v>42171.827604166669</v>
      </c>
      <c r="T111" s="11">
        <v>42201.827604166669</v>
      </c>
    </row>
    <row r="112" spans="1:20" ht="210" x14ac:dyDescent="0.25">
      <c r="A112">
        <v>496</v>
      </c>
      <c r="B112" s="9" t="s">
        <v>497</v>
      </c>
      <c r="C112" s="3" t="s">
        <v>4606</v>
      </c>
      <c r="D112" s="5">
        <v>60000</v>
      </c>
      <c r="E112" s="7">
        <v>1</v>
      </c>
      <c r="F112" t="s">
        <v>8220</v>
      </c>
      <c r="G112" t="s">
        <v>8223</v>
      </c>
      <c r="H112" t="s">
        <v>8245</v>
      </c>
      <c r="I112">
        <v>1392070874</v>
      </c>
      <c r="J112">
        <v>1386886874</v>
      </c>
      <c r="K112" t="b">
        <v>0</v>
      </c>
      <c r="L112">
        <v>1</v>
      </c>
      <c r="M112" t="b">
        <v>0</v>
      </c>
      <c r="N112" t="s">
        <v>8268</v>
      </c>
      <c r="O112" s="15">
        <v>0</v>
      </c>
      <c r="P112">
        <v>1</v>
      </c>
      <c r="Q112" s="17" t="s">
        <v>8308</v>
      </c>
      <c r="R112" t="s">
        <v>8314</v>
      </c>
      <c r="S112" s="11">
        <v>41620.93141203704</v>
      </c>
      <c r="T112" s="11">
        <v>41680.93141203704</v>
      </c>
    </row>
    <row r="113" spans="1:20" ht="75" x14ac:dyDescent="0.25">
      <c r="A113">
        <v>497</v>
      </c>
      <c r="B113" s="9" t="s">
        <v>498</v>
      </c>
      <c r="C113" s="3" t="s">
        <v>4607</v>
      </c>
      <c r="D113" s="5">
        <v>4480</v>
      </c>
      <c r="E113" s="7">
        <v>30</v>
      </c>
      <c r="F113" t="s">
        <v>8220</v>
      </c>
      <c r="G113" t="s">
        <v>8223</v>
      </c>
      <c r="H113" t="s">
        <v>8245</v>
      </c>
      <c r="I113">
        <v>1419483600</v>
      </c>
      <c r="J113">
        <v>1414889665</v>
      </c>
      <c r="K113" t="b">
        <v>0</v>
      </c>
      <c r="L113">
        <v>3</v>
      </c>
      <c r="M113" t="b">
        <v>0</v>
      </c>
      <c r="N113" t="s">
        <v>8268</v>
      </c>
      <c r="O113" s="15">
        <v>1</v>
      </c>
      <c r="P113">
        <v>10</v>
      </c>
      <c r="Q113" s="17" t="s">
        <v>8308</v>
      </c>
      <c r="R113" t="s">
        <v>8314</v>
      </c>
      <c r="S113" s="11">
        <v>41945.037789351853</v>
      </c>
      <c r="T113" s="11">
        <v>41998.208333333328</v>
      </c>
    </row>
    <row r="114" spans="1:20" ht="285" x14ac:dyDescent="0.25">
      <c r="A114">
        <v>498</v>
      </c>
      <c r="B114" s="9" t="s">
        <v>499</v>
      </c>
      <c r="C114" s="3" t="s">
        <v>4608</v>
      </c>
      <c r="D114" s="5">
        <v>65108</v>
      </c>
      <c r="E114" s="7">
        <v>2994</v>
      </c>
      <c r="F114" t="s">
        <v>8220</v>
      </c>
      <c r="G114" t="s">
        <v>8223</v>
      </c>
      <c r="H114" t="s">
        <v>8245</v>
      </c>
      <c r="I114">
        <v>1324664249</v>
      </c>
      <c r="J114">
        <v>1321035449</v>
      </c>
      <c r="K114" t="b">
        <v>0</v>
      </c>
      <c r="L114">
        <v>22</v>
      </c>
      <c r="M114" t="b">
        <v>0</v>
      </c>
      <c r="N114" t="s">
        <v>8268</v>
      </c>
      <c r="O114" s="15">
        <v>5</v>
      </c>
      <c r="P114">
        <v>136.09</v>
      </c>
      <c r="Q114" s="17" t="s">
        <v>8308</v>
      </c>
      <c r="R114" t="s">
        <v>8314</v>
      </c>
      <c r="S114" s="11">
        <v>40858.762141203704</v>
      </c>
      <c r="T114" s="11">
        <v>40900.762141203704</v>
      </c>
    </row>
    <row r="115" spans="1:20" ht="300" x14ac:dyDescent="0.25">
      <c r="A115">
        <v>499</v>
      </c>
      <c r="B115" s="9" t="s">
        <v>500</v>
      </c>
      <c r="C115" s="3" t="s">
        <v>4609</v>
      </c>
      <c r="D115" s="5">
        <v>20000</v>
      </c>
      <c r="E115" s="7">
        <v>1910</v>
      </c>
      <c r="F115" t="s">
        <v>8220</v>
      </c>
      <c r="G115" t="s">
        <v>8223</v>
      </c>
      <c r="H115" t="s">
        <v>8245</v>
      </c>
      <c r="I115">
        <v>1255381140</v>
      </c>
      <c r="J115">
        <v>1250630968</v>
      </c>
      <c r="K115" t="b">
        <v>0</v>
      </c>
      <c r="L115">
        <v>26</v>
      </c>
      <c r="M115" t="b">
        <v>0</v>
      </c>
      <c r="N115" t="s">
        <v>8268</v>
      </c>
      <c r="O115" s="15">
        <v>10</v>
      </c>
      <c r="P115">
        <v>73.459999999999994</v>
      </c>
      <c r="Q115" s="17" t="s">
        <v>8308</v>
      </c>
      <c r="R115" t="s">
        <v>8314</v>
      </c>
      <c r="S115" s="11">
        <v>40043.895462962959</v>
      </c>
      <c r="T115" s="11">
        <v>40098.874305555553</v>
      </c>
    </row>
    <row r="116" spans="1:20" ht="330" x14ac:dyDescent="0.25">
      <c r="A116">
        <v>500</v>
      </c>
      <c r="B116" s="9" t="s">
        <v>501</v>
      </c>
      <c r="C116" s="3" t="s">
        <v>4610</v>
      </c>
      <c r="D116" s="5">
        <v>6500</v>
      </c>
      <c r="E116" s="7">
        <v>215</v>
      </c>
      <c r="F116" t="s">
        <v>8220</v>
      </c>
      <c r="G116" t="s">
        <v>8223</v>
      </c>
      <c r="H116" t="s">
        <v>8245</v>
      </c>
      <c r="I116">
        <v>1273356960</v>
      </c>
      <c r="J116">
        <v>1268255751</v>
      </c>
      <c r="K116" t="b">
        <v>0</v>
      </c>
      <c r="L116">
        <v>4</v>
      </c>
      <c r="M116" t="b">
        <v>0</v>
      </c>
      <c r="N116" t="s">
        <v>8268</v>
      </c>
      <c r="O116" s="15">
        <v>3</v>
      </c>
      <c r="P116">
        <v>53.75</v>
      </c>
      <c r="Q116" s="17" t="s">
        <v>8308</v>
      </c>
      <c r="R116" t="s">
        <v>8314</v>
      </c>
      <c r="S116" s="11">
        <v>40247.886006944449</v>
      </c>
      <c r="T116" s="11">
        <v>40306.927777777775</v>
      </c>
    </row>
    <row r="117" spans="1:20" ht="270" x14ac:dyDescent="0.25">
      <c r="A117">
        <v>501</v>
      </c>
      <c r="B117" s="9" t="s">
        <v>502</v>
      </c>
      <c r="C117" s="3" t="s">
        <v>4611</v>
      </c>
      <c r="D117" s="5">
        <v>10000</v>
      </c>
      <c r="E117" s="7">
        <v>0</v>
      </c>
      <c r="F117" t="s">
        <v>8220</v>
      </c>
      <c r="G117" t="s">
        <v>8223</v>
      </c>
      <c r="H117" t="s">
        <v>8245</v>
      </c>
      <c r="I117">
        <v>1310189851</v>
      </c>
      <c r="J117">
        <v>1307597851</v>
      </c>
      <c r="K117" t="b">
        <v>0</v>
      </c>
      <c r="L117">
        <v>0</v>
      </c>
      <c r="M117" t="b">
        <v>0</v>
      </c>
      <c r="N117" t="s">
        <v>8268</v>
      </c>
      <c r="O117" s="15">
        <v>0</v>
      </c>
      <c r="P117">
        <v>0</v>
      </c>
      <c r="Q117" s="17" t="s">
        <v>8308</v>
      </c>
      <c r="R117" t="s">
        <v>8314</v>
      </c>
      <c r="S117" s="11">
        <v>40703.234386574077</v>
      </c>
      <c r="T117" s="11">
        <v>40733.234386574077</v>
      </c>
    </row>
    <row r="118" spans="1:20" ht="270" x14ac:dyDescent="0.25">
      <c r="A118">
        <v>502</v>
      </c>
      <c r="B118" s="9" t="s">
        <v>503</v>
      </c>
      <c r="C118" s="3" t="s">
        <v>4612</v>
      </c>
      <c r="D118" s="5">
        <v>20000</v>
      </c>
      <c r="E118" s="7">
        <v>230</v>
      </c>
      <c r="F118" t="s">
        <v>8220</v>
      </c>
      <c r="G118" t="s">
        <v>8223</v>
      </c>
      <c r="H118" t="s">
        <v>8245</v>
      </c>
      <c r="I118">
        <v>1332073025</v>
      </c>
      <c r="J118">
        <v>1329484625</v>
      </c>
      <c r="K118" t="b">
        <v>0</v>
      </c>
      <c r="L118">
        <v>4</v>
      </c>
      <c r="M118" t="b">
        <v>0</v>
      </c>
      <c r="N118" t="s">
        <v>8268</v>
      </c>
      <c r="O118" s="15">
        <v>1</v>
      </c>
      <c r="P118">
        <v>57.5</v>
      </c>
      <c r="Q118" s="17" t="s">
        <v>8308</v>
      </c>
      <c r="R118" t="s">
        <v>8314</v>
      </c>
      <c r="S118" s="11">
        <v>40956.553530092591</v>
      </c>
      <c r="T118" s="11">
        <v>40986.511863425927</v>
      </c>
    </row>
    <row r="119" spans="1:20" ht="285" x14ac:dyDescent="0.25">
      <c r="A119">
        <v>504</v>
      </c>
      <c r="B119" s="9" t="s">
        <v>505</v>
      </c>
      <c r="C119" s="3" t="s">
        <v>4614</v>
      </c>
      <c r="D119" s="5">
        <v>24500</v>
      </c>
      <c r="E119" s="7">
        <v>335</v>
      </c>
      <c r="F119" t="s">
        <v>8220</v>
      </c>
      <c r="G119" t="s">
        <v>8223</v>
      </c>
      <c r="H119" t="s">
        <v>8245</v>
      </c>
      <c r="I119">
        <v>1334097387</v>
      </c>
      <c r="J119">
        <v>1328916987</v>
      </c>
      <c r="K119" t="b">
        <v>0</v>
      </c>
      <c r="L119">
        <v>5</v>
      </c>
      <c r="M119" t="b">
        <v>0</v>
      </c>
      <c r="N119" t="s">
        <v>8268</v>
      </c>
      <c r="O119" s="15">
        <v>1</v>
      </c>
      <c r="P119">
        <v>67</v>
      </c>
      <c r="Q119" s="17" t="s">
        <v>8308</v>
      </c>
      <c r="R119" t="s">
        <v>8314</v>
      </c>
      <c r="S119" s="11">
        <v>40949.98364583333</v>
      </c>
      <c r="T119" s="11">
        <v>41009.941979166666</v>
      </c>
    </row>
    <row r="120" spans="1:20" ht="285" x14ac:dyDescent="0.25">
      <c r="A120">
        <v>505</v>
      </c>
      <c r="B120" s="9" t="s">
        <v>506</v>
      </c>
      <c r="C120" s="3" t="s">
        <v>4615</v>
      </c>
      <c r="D120" s="5">
        <v>12000</v>
      </c>
      <c r="E120" s="7">
        <v>52</v>
      </c>
      <c r="F120" t="s">
        <v>8220</v>
      </c>
      <c r="G120" t="s">
        <v>8223</v>
      </c>
      <c r="H120" t="s">
        <v>8245</v>
      </c>
      <c r="I120">
        <v>1451010086</v>
      </c>
      <c r="J120">
        <v>1447122086</v>
      </c>
      <c r="K120" t="b">
        <v>0</v>
      </c>
      <c r="L120">
        <v>14</v>
      </c>
      <c r="M120" t="b">
        <v>0</v>
      </c>
      <c r="N120" t="s">
        <v>8268</v>
      </c>
      <c r="O120" s="15">
        <v>0</v>
      </c>
      <c r="P120">
        <v>3.71</v>
      </c>
      <c r="Q120" s="17" t="s">
        <v>8308</v>
      </c>
      <c r="R120" t="s">
        <v>8314</v>
      </c>
      <c r="S120" s="11">
        <v>42318.098217592589</v>
      </c>
      <c r="T120" s="11">
        <v>42363.098217592589</v>
      </c>
    </row>
    <row r="121" spans="1:20" ht="240" x14ac:dyDescent="0.25">
      <c r="A121">
        <v>506</v>
      </c>
      <c r="B121" s="9" t="s">
        <v>507</v>
      </c>
      <c r="C121" s="3" t="s">
        <v>4616</v>
      </c>
      <c r="D121" s="5">
        <v>200000</v>
      </c>
      <c r="E121" s="7">
        <v>250</v>
      </c>
      <c r="F121" t="s">
        <v>8220</v>
      </c>
      <c r="G121" t="s">
        <v>8223</v>
      </c>
      <c r="H121" t="s">
        <v>8245</v>
      </c>
      <c r="I121">
        <v>1376140520</v>
      </c>
      <c r="J121">
        <v>1373548520</v>
      </c>
      <c r="K121" t="b">
        <v>0</v>
      </c>
      <c r="L121">
        <v>1</v>
      </c>
      <c r="M121" t="b">
        <v>0</v>
      </c>
      <c r="N121" t="s">
        <v>8268</v>
      </c>
      <c r="O121" s="15">
        <v>0</v>
      </c>
      <c r="P121">
        <v>250</v>
      </c>
      <c r="Q121" s="17" t="s">
        <v>8308</v>
      </c>
      <c r="R121" t="s">
        <v>8314</v>
      </c>
      <c r="S121" s="11">
        <v>41466.552314814813</v>
      </c>
      <c r="T121" s="11">
        <v>41496.552314814813</v>
      </c>
    </row>
    <row r="122" spans="1:20" ht="270" x14ac:dyDescent="0.25">
      <c r="A122">
        <v>507</v>
      </c>
      <c r="B122" s="9" t="s">
        <v>508</v>
      </c>
      <c r="C122" s="3" t="s">
        <v>4617</v>
      </c>
      <c r="D122" s="5">
        <v>20000</v>
      </c>
      <c r="E122" s="7">
        <v>640</v>
      </c>
      <c r="F122" t="s">
        <v>8220</v>
      </c>
      <c r="G122" t="s">
        <v>8223</v>
      </c>
      <c r="H122" t="s">
        <v>8245</v>
      </c>
      <c r="I122">
        <v>1350687657</v>
      </c>
      <c r="J122">
        <v>1346799657</v>
      </c>
      <c r="K122" t="b">
        <v>0</v>
      </c>
      <c r="L122">
        <v>10</v>
      </c>
      <c r="M122" t="b">
        <v>0</v>
      </c>
      <c r="N122" t="s">
        <v>8268</v>
      </c>
      <c r="O122" s="15">
        <v>3</v>
      </c>
      <c r="P122">
        <v>64</v>
      </c>
      <c r="Q122" s="17" t="s">
        <v>8308</v>
      </c>
      <c r="R122" t="s">
        <v>8314</v>
      </c>
      <c r="S122" s="11">
        <v>41156.958993055552</v>
      </c>
      <c r="T122" s="11">
        <v>41201.958993055552</v>
      </c>
    </row>
    <row r="123" spans="1:20" ht="270" x14ac:dyDescent="0.25">
      <c r="A123">
        <v>508</v>
      </c>
      <c r="B123" s="9" t="s">
        <v>509</v>
      </c>
      <c r="C123" s="3" t="s">
        <v>4618</v>
      </c>
      <c r="D123" s="5">
        <v>50000</v>
      </c>
      <c r="E123" s="7">
        <v>400</v>
      </c>
      <c r="F123" t="s">
        <v>8220</v>
      </c>
      <c r="G123" t="s">
        <v>8223</v>
      </c>
      <c r="H123" t="s">
        <v>8245</v>
      </c>
      <c r="I123">
        <v>1337955240</v>
      </c>
      <c r="J123">
        <v>1332808501</v>
      </c>
      <c r="K123" t="b">
        <v>0</v>
      </c>
      <c r="L123">
        <v>3</v>
      </c>
      <c r="M123" t="b">
        <v>0</v>
      </c>
      <c r="N123" t="s">
        <v>8268</v>
      </c>
      <c r="O123" s="15">
        <v>1</v>
      </c>
      <c r="P123">
        <v>133.33000000000001</v>
      </c>
      <c r="Q123" s="17" t="s">
        <v>8308</v>
      </c>
      <c r="R123" t="s">
        <v>8314</v>
      </c>
      <c r="S123" s="11">
        <v>40995.024317129632</v>
      </c>
      <c r="T123" s="11">
        <v>41054.593055555553</v>
      </c>
    </row>
    <row r="124" spans="1:20" ht="255" x14ac:dyDescent="0.25">
      <c r="A124">
        <v>510</v>
      </c>
      <c r="B124" s="9" t="s">
        <v>511</v>
      </c>
      <c r="C124" s="3" t="s">
        <v>4620</v>
      </c>
      <c r="D124" s="5">
        <v>14000</v>
      </c>
      <c r="E124" s="7">
        <v>0</v>
      </c>
      <c r="F124" t="s">
        <v>8220</v>
      </c>
      <c r="G124" t="s">
        <v>8223</v>
      </c>
      <c r="H124" t="s">
        <v>8245</v>
      </c>
      <c r="I124">
        <v>1456805639</v>
      </c>
      <c r="J124">
        <v>1454213639</v>
      </c>
      <c r="K124" t="b">
        <v>0</v>
      </c>
      <c r="L124">
        <v>0</v>
      </c>
      <c r="M124" t="b">
        <v>0</v>
      </c>
      <c r="N124" t="s">
        <v>8268</v>
      </c>
      <c r="O124" s="15">
        <v>0</v>
      </c>
      <c r="P124">
        <v>0</v>
      </c>
      <c r="Q124" s="17" t="s">
        <v>8308</v>
      </c>
      <c r="R124" t="s">
        <v>8314</v>
      </c>
      <c r="S124" s="11">
        <v>42400.176377314812</v>
      </c>
      <c r="T124" s="11">
        <v>42430.176377314812</v>
      </c>
    </row>
    <row r="125" spans="1:20" ht="240" x14ac:dyDescent="0.25">
      <c r="A125">
        <v>511</v>
      </c>
      <c r="B125" s="9" t="s">
        <v>512</v>
      </c>
      <c r="C125" s="3" t="s">
        <v>4621</v>
      </c>
      <c r="D125" s="5">
        <v>5000</v>
      </c>
      <c r="E125" s="7">
        <v>150</v>
      </c>
      <c r="F125" t="s">
        <v>8220</v>
      </c>
      <c r="G125" t="s">
        <v>8223</v>
      </c>
      <c r="H125" t="s">
        <v>8245</v>
      </c>
      <c r="I125">
        <v>1365228982</v>
      </c>
      <c r="J125">
        <v>1362640582</v>
      </c>
      <c r="K125" t="b">
        <v>0</v>
      </c>
      <c r="L125">
        <v>5</v>
      </c>
      <c r="M125" t="b">
        <v>0</v>
      </c>
      <c r="N125" t="s">
        <v>8268</v>
      </c>
      <c r="O125" s="15">
        <v>3</v>
      </c>
      <c r="P125">
        <v>30</v>
      </c>
      <c r="Q125" s="17" t="s">
        <v>8308</v>
      </c>
      <c r="R125" t="s">
        <v>8314</v>
      </c>
      <c r="S125" s="11">
        <v>41340.303032407406</v>
      </c>
      <c r="T125" s="11">
        <v>41370.261365740742</v>
      </c>
    </row>
    <row r="126" spans="1:20" ht="285" x14ac:dyDescent="0.25">
      <c r="A126">
        <v>512</v>
      </c>
      <c r="B126" s="9" t="s">
        <v>513</v>
      </c>
      <c r="C126" s="3" t="s">
        <v>4622</v>
      </c>
      <c r="D126" s="5">
        <v>8000</v>
      </c>
      <c r="E126" s="7">
        <v>11</v>
      </c>
      <c r="F126" t="s">
        <v>8220</v>
      </c>
      <c r="G126" t="s">
        <v>8223</v>
      </c>
      <c r="H126" t="s">
        <v>8245</v>
      </c>
      <c r="I126">
        <v>1479667727</v>
      </c>
      <c r="J126">
        <v>1475776127</v>
      </c>
      <c r="K126" t="b">
        <v>0</v>
      </c>
      <c r="L126">
        <v>2</v>
      </c>
      <c r="M126" t="b">
        <v>0</v>
      </c>
      <c r="N126" t="s">
        <v>8268</v>
      </c>
      <c r="O126" s="15">
        <v>0</v>
      </c>
      <c r="P126">
        <v>5.5</v>
      </c>
      <c r="Q126" s="17" t="s">
        <v>8308</v>
      </c>
      <c r="R126" t="s">
        <v>8314</v>
      </c>
      <c r="S126" s="11">
        <v>42649.742210648154</v>
      </c>
      <c r="T126" s="11">
        <v>42694.783877314811</v>
      </c>
    </row>
    <row r="127" spans="1:20" ht="210" x14ac:dyDescent="0.25">
      <c r="A127">
        <v>513</v>
      </c>
      <c r="B127" s="9" t="s">
        <v>514</v>
      </c>
      <c r="C127" s="3" t="s">
        <v>4623</v>
      </c>
      <c r="D127" s="5">
        <v>50000</v>
      </c>
      <c r="E127" s="7">
        <v>6962</v>
      </c>
      <c r="F127" t="s">
        <v>8220</v>
      </c>
      <c r="G127" t="s">
        <v>8223</v>
      </c>
      <c r="H127" t="s">
        <v>8245</v>
      </c>
      <c r="I127">
        <v>1471244400</v>
      </c>
      <c r="J127">
        <v>1467387705</v>
      </c>
      <c r="K127" t="b">
        <v>0</v>
      </c>
      <c r="L127">
        <v>68</v>
      </c>
      <c r="M127" t="b">
        <v>0</v>
      </c>
      <c r="N127" t="s">
        <v>8268</v>
      </c>
      <c r="O127" s="15">
        <v>14</v>
      </c>
      <c r="P127">
        <v>102.38</v>
      </c>
      <c r="Q127" s="17" t="s">
        <v>8308</v>
      </c>
      <c r="R127" t="s">
        <v>8314</v>
      </c>
      <c r="S127" s="11">
        <v>42552.653993055559</v>
      </c>
      <c r="T127" s="11">
        <v>42597.291666666672</v>
      </c>
    </row>
    <row r="128" spans="1:20" ht="225" x14ac:dyDescent="0.25">
      <c r="A128">
        <v>515</v>
      </c>
      <c r="B128" s="9" t="s">
        <v>516</v>
      </c>
      <c r="C128" s="3" t="s">
        <v>4625</v>
      </c>
      <c r="D128" s="5">
        <v>97000</v>
      </c>
      <c r="E128" s="7">
        <v>24651</v>
      </c>
      <c r="F128" t="s">
        <v>8220</v>
      </c>
      <c r="G128" t="s">
        <v>8223</v>
      </c>
      <c r="H128" t="s">
        <v>8245</v>
      </c>
      <c r="I128">
        <v>1451389601</v>
      </c>
      <c r="J128">
        <v>1447933601</v>
      </c>
      <c r="K128" t="b">
        <v>0</v>
      </c>
      <c r="L128">
        <v>34</v>
      </c>
      <c r="M128" t="b">
        <v>0</v>
      </c>
      <c r="N128" t="s">
        <v>8268</v>
      </c>
      <c r="O128" s="15">
        <v>25</v>
      </c>
      <c r="P128">
        <v>725.03</v>
      </c>
      <c r="Q128" s="17" t="s">
        <v>8308</v>
      </c>
      <c r="R128" t="s">
        <v>8314</v>
      </c>
      <c r="S128" s="11">
        <v>42327.490752314814</v>
      </c>
      <c r="T128" s="11">
        <v>42367.490752314814</v>
      </c>
    </row>
    <row r="129" spans="1:20" ht="270" x14ac:dyDescent="0.25">
      <c r="A129">
        <v>517</v>
      </c>
      <c r="B129" s="9" t="s">
        <v>518</v>
      </c>
      <c r="C129" s="3" t="s">
        <v>4627</v>
      </c>
      <c r="D129" s="5">
        <v>15000</v>
      </c>
      <c r="E129" s="7">
        <v>205</v>
      </c>
      <c r="F129" t="s">
        <v>8220</v>
      </c>
      <c r="G129" t="s">
        <v>8223</v>
      </c>
      <c r="H129" t="s">
        <v>8245</v>
      </c>
      <c r="I129">
        <v>1486046761</v>
      </c>
      <c r="J129">
        <v>1483454761</v>
      </c>
      <c r="K129" t="b">
        <v>0</v>
      </c>
      <c r="L129">
        <v>3</v>
      </c>
      <c r="M129" t="b">
        <v>0</v>
      </c>
      <c r="N129" t="s">
        <v>8268</v>
      </c>
      <c r="O129" s="15">
        <v>1</v>
      </c>
      <c r="P129">
        <v>68.33</v>
      </c>
      <c r="Q129" s="17" t="s">
        <v>8308</v>
      </c>
      <c r="R129" t="s">
        <v>8314</v>
      </c>
      <c r="S129" s="11">
        <v>42738.615289351852</v>
      </c>
      <c r="T129" s="11">
        <v>42768.615289351852</v>
      </c>
    </row>
    <row r="130" spans="1:20" ht="300" x14ac:dyDescent="0.25">
      <c r="A130">
        <v>518</v>
      </c>
      <c r="B130" s="9" t="s">
        <v>519</v>
      </c>
      <c r="C130" s="3" t="s">
        <v>4628</v>
      </c>
      <c r="D130" s="5">
        <v>7175</v>
      </c>
      <c r="E130" s="7">
        <v>0</v>
      </c>
      <c r="F130" t="s">
        <v>8220</v>
      </c>
      <c r="G130" t="s">
        <v>8223</v>
      </c>
      <c r="H130" t="s">
        <v>8245</v>
      </c>
      <c r="I130">
        <v>1441550760</v>
      </c>
      <c r="J130">
        <v>1438958824</v>
      </c>
      <c r="K130" t="b">
        <v>0</v>
      </c>
      <c r="L130">
        <v>0</v>
      </c>
      <c r="M130" t="b">
        <v>0</v>
      </c>
      <c r="N130" t="s">
        <v>8268</v>
      </c>
      <c r="O130" s="15">
        <v>0</v>
      </c>
      <c r="P130">
        <v>0</v>
      </c>
      <c r="Q130" s="17" t="s">
        <v>8308</v>
      </c>
      <c r="R130" t="s">
        <v>8314</v>
      </c>
      <c r="S130" s="11">
        <v>42223.616018518514</v>
      </c>
      <c r="T130" s="11">
        <v>42253.615277777775</v>
      </c>
    </row>
    <row r="131" spans="1:20" ht="270" x14ac:dyDescent="0.25">
      <c r="A131">
        <v>519</v>
      </c>
      <c r="B131" s="9" t="s">
        <v>520</v>
      </c>
      <c r="C131" s="3" t="s">
        <v>4629</v>
      </c>
      <c r="D131" s="5">
        <v>12001</v>
      </c>
      <c r="E131" s="7">
        <v>2746</v>
      </c>
      <c r="F131" t="s">
        <v>8220</v>
      </c>
      <c r="G131" t="s">
        <v>8223</v>
      </c>
      <c r="H131" t="s">
        <v>8245</v>
      </c>
      <c r="I131">
        <v>1354699421</v>
      </c>
      <c r="J131">
        <v>1352107421</v>
      </c>
      <c r="K131" t="b">
        <v>0</v>
      </c>
      <c r="L131">
        <v>70</v>
      </c>
      <c r="M131" t="b">
        <v>0</v>
      </c>
      <c r="N131" t="s">
        <v>8268</v>
      </c>
      <c r="O131" s="15">
        <v>23</v>
      </c>
      <c r="P131">
        <v>39.229999999999997</v>
      </c>
      <c r="Q131" s="17" t="s">
        <v>8308</v>
      </c>
      <c r="R131" t="s">
        <v>8314</v>
      </c>
      <c r="S131" s="11">
        <v>41218.391446759262</v>
      </c>
      <c r="T131" s="11">
        <v>41248.391446759262</v>
      </c>
    </row>
  </sheetData>
  <conditionalFormatting sqref="F1:F13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131 O1:P1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11B3D-1846-4622-A8CF-B3BBFF1C71B0}">
  <sheetPr codeName="Sheet14"/>
  <dimension ref="A1:C28"/>
  <sheetViews>
    <sheetView workbookViewId="0">
      <selection activeCell="E16" sqref="E16"/>
    </sheetView>
  </sheetViews>
  <sheetFormatPr defaultRowHeight="15" x14ac:dyDescent="0.25"/>
  <cols>
    <col min="1" max="1" width="28.42578125" bestFit="1" customWidth="1"/>
    <col min="2" max="3" width="13.85546875" style="26" customWidth="1"/>
  </cols>
  <sheetData>
    <row r="1" spans="1:3" x14ac:dyDescent="0.25">
      <c r="A1" s="27" t="s">
        <v>8392</v>
      </c>
      <c r="B1" s="25" t="s">
        <v>8389</v>
      </c>
      <c r="C1" s="25" t="s">
        <v>8390</v>
      </c>
    </row>
    <row r="2" spans="1:3" x14ac:dyDescent="0.25">
      <c r="A2" s="23" t="s">
        <v>8385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25">
      <c r="A3" s="23" t="s">
        <v>8386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25">
      <c r="A4" s="23" t="s">
        <v>8394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5">
      <c r="A5" s="23" t="s">
        <v>8395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x14ac:dyDescent="0.25">
      <c r="A6" s="23" t="s">
        <v>8396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 x14ac:dyDescent="0.25">
      <c r="A7" s="23" t="s">
        <v>8397</v>
      </c>
      <c r="B7" s="26">
        <f>B5-B6</f>
        <v>3500</v>
      </c>
      <c r="C7" s="26">
        <f>C5-C6</f>
        <v>8000</v>
      </c>
    </row>
    <row r="8" spans="1:3" x14ac:dyDescent="0.25">
      <c r="A8" s="23"/>
    </row>
    <row r="9" spans="1:3" x14ac:dyDescent="0.25">
      <c r="A9" s="23" t="s">
        <v>8387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25">
      <c r="A10" s="23" t="s">
        <v>8388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25">
      <c r="A11" s="23" t="s">
        <v>8398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25">
      <c r="A12" s="23" t="s">
        <v>8399</v>
      </c>
      <c r="B12" s="26">
        <f>_xlfn.QUARTILE.EXC('Successful US Kickstarters'!E:E, 3)</f>
        <v>5699</v>
      </c>
      <c r="C12" s="26">
        <f>_xlfn.QUARTILE.EXC('Failed US Kickstarters'!E:E, 3)</f>
        <v>501</v>
      </c>
    </row>
    <row r="13" spans="1:3" x14ac:dyDescent="0.25">
      <c r="A13" s="23" t="s">
        <v>8400</v>
      </c>
      <c r="B13" s="26">
        <f>_xlfn.QUARTILE.EXC('Successful US Kickstarters'!E:E, 1)</f>
        <v>1716.5074999999999</v>
      </c>
      <c r="C13" s="26">
        <f>_xlfn.QUARTILE.EXC('Failed US Kickstarters'!E:E, 1)</f>
        <v>9.25</v>
      </c>
    </row>
    <row r="14" spans="1:3" x14ac:dyDescent="0.25">
      <c r="A14" s="23" t="s">
        <v>8401</v>
      </c>
      <c r="B14" s="26">
        <f>B12-B13</f>
        <v>3982.4925000000003</v>
      </c>
      <c r="C14" s="26">
        <f>C12-C13</f>
        <v>491.75</v>
      </c>
    </row>
    <row r="16" spans="1:3" x14ac:dyDescent="0.25">
      <c r="A16" s="27" t="s">
        <v>8391</v>
      </c>
      <c r="B16" s="25" t="s">
        <v>8389</v>
      </c>
      <c r="C16" s="25" t="s">
        <v>8390</v>
      </c>
    </row>
    <row r="17" spans="1:3" x14ac:dyDescent="0.25">
      <c r="A17" s="23" t="s">
        <v>8385</v>
      </c>
      <c r="B17" s="26">
        <f>AVERAGE('Successful US Technology'!D:D)</f>
        <v>31604.789810126582</v>
      </c>
      <c r="C17" s="26">
        <f>AVERAGE('Failed US Technology'!D:D)</f>
        <v>43298.833333333336</v>
      </c>
    </row>
    <row r="18" spans="1:3" x14ac:dyDescent="0.25">
      <c r="A18" s="23" t="s">
        <v>8386</v>
      </c>
      <c r="B18" s="26">
        <f>MEDIAN('Successful US Technology'!D:D)</f>
        <v>11500</v>
      </c>
      <c r="C18" s="26">
        <f>MEDIAN('Failed US Technology'!D:D)</f>
        <v>22500</v>
      </c>
    </row>
    <row r="19" spans="1:3" x14ac:dyDescent="0.25">
      <c r="A19" s="23"/>
    </row>
    <row r="20" spans="1:3" x14ac:dyDescent="0.25">
      <c r="A20" s="23" t="s">
        <v>8387</v>
      </c>
      <c r="B20" s="26">
        <f>AVERAGE('Successful US Technology'!E:E)</f>
        <v>92418.954746835472</v>
      </c>
      <c r="C20" s="26">
        <f>AVERAGE('Failed US Technology'!E:E)</f>
        <v>5098.5754347826087</v>
      </c>
    </row>
    <row r="21" spans="1:3" x14ac:dyDescent="0.25">
      <c r="A21" s="23" t="s">
        <v>8388</v>
      </c>
      <c r="B21" s="26">
        <f>MEDIAN('Successful US Technology'!E:E)</f>
        <v>26378.985000000001</v>
      </c>
      <c r="C21" s="26">
        <f>MEDIAN('Failed US Technology'!E:E)</f>
        <v>301.5</v>
      </c>
    </row>
    <row r="23" spans="1:3" x14ac:dyDescent="0.25">
      <c r="A23" s="27" t="s">
        <v>8393</v>
      </c>
      <c r="B23" s="25" t="s">
        <v>8389</v>
      </c>
      <c r="C23" s="25" t="s">
        <v>8390</v>
      </c>
    </row>
    <row r="24" spans="1:3" x14ac:dyDescent="0.25">
      <c r="A24" s="23" t="s">
        <v>8385</v>
      </c>
      <c r="B24" s="26">
        <f>AVERAGE('Successful US Film'!D:D)</f>
        <v>15766.570881226053</v>
      </c>
      <c r="C24" s="26">
        <f>AVERAGE('Failed US Film'!D:D)</f>
        <v>93128.738461538465</v>
      </c>
    </row>
    <row r="25" spans="1:3" x14ac:dyDescent="0.25">
      <c r="A25" s="23" t="s">
        <v>8386</v>
      </c>
      <c r="B25" s="26">
        <f>MEDIAN('Successful US Film'!D:D)</f>
        <v>8000</v>
      </c>
      <c r="C25" s="26">
        <f>MEDIAN('Failed US Film'!D:D)</f>
        <v>12000</v>
      </c>
    </row>
    <row r="26" spans="1:3" x14ac:dyDescent="0.25">
      <c r="A26" s="23"/>
    </row>
    <row r="27" spans="1:3" x14ac:dyDescent="0.25">
      <c r="A27" s="23" t="s">
        <v>8387</v>
      </c>
      <c r="B27" s="26">
        <f>AVERAGE('Successful US Film'!E:E)</f>
        <v>18557.884712643678</v>
      </c>
      <c r="C27" s="26">
        <f>AVERAGE('Failed US Film'!E:E)</f>
        <v>1084.3059230769231</v>
      </c>
    </row>
    <row r="28" spans="1:3" x14ac:dyDescent="0.25">
      <c r="A28" s="23" t="s">
        <v>8388</v>
      </c>
      <c r="B28" s="26">
        <f>MEDIAN('Successful US Film'!E:E)</f>
        <v>9228</v>
      </c>
      <c r="C28" s="26">
        <f>MEDIAN('Failed US Film'!E:E)</f>
        <v>50.5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D8A19-4F7B-4599-8E03-6558C50B49F0}">
  <sheetPr codeName="Sheet16"/>
  <dimension ref="A1:J57"/>
  <sheetViews>
    <sheetView workbookViewId="0">
      <selection activeCell="L13" sqref="L13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8" bestFit="1" customWidth="1"/>
    <col min="9" max="9" width="15" bestFit="1" customWidth="1"/>
    <col min="10" max="10" width="27.7109375" customWidth="1"/>
    <col min="11" max="11" width="15" bestFit="1" customWidth="1"/>
    <col min="12" max="12" width="23" bestFit="1" customWidth="1"/>
    <col min="13" max="13" width="20" bestFit="1" customWidth="1"/>
  </cols>
  <sheetData>
    <row r="1" spans="1:10" x14ac:dyDescent="0.25">
      <c r="A1" s="18" t="s">
        <v>8222</v>
      </c>
      <c r="B1" t="s">
        <v>8364</v>
      </c>
    </row>
    <row r="3" spans="1:10" x14ac:dyDescent="0.25">
      <c r="A3" s="18" t="s">
        <v>8361</v>
      </c>
      <c r="B3" s="18" t="s">
        <v>8360</v>
      </c>
    </row>
    <row r="4" spans="1:10" x14ac:dyDescent="0.25">
      <c r="A4" s="18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8365</v>
      </c>
      <c r="G4" t="s">
        <v>8359</v>
      </c>
      <c r="J4" t="s">
        <v>8384</v>
      </c>
    </row>
    <row r="5" spans="1:10" x14ac:dyDescent="0.25">
      <c r="A5" s="19" t="s">
        <v>8308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</row>
    <row r="6" spans="1:10" x14ac:dyDescent="0.25">
      <c r="A6" s="20" t="s">
        <v>8314</v>
      </c>
      <c r="B6" s="13"/>
      <c r="C6" s="13">
        <v>100</v>
      </c>
      <c r="D6" s="13"/>
      <c r="E6" s="13"/>
      <c r="F6" s="13"/>
      <c r="G6" s="13">
        <v>100</v>
      </c>
    </row>
    <row r="7" spans="1:10" x14ac:dyDescent="0.25">
      <c r="A7" s="20" t="s">
        <v>8313</v>
      </c>
      <c r="B7" s="13"/>
      <c r="C7" s="13"/>
      <c r="D7" s="13"/>
      <c r="E7" s="13">
        <v>180</v>
      </c>
      <c r="F7" s="13"/>
      <c r="G7" s="13">
        <v>180</v>
      </c>
    </row>
    <row r="8" spans="1:10" x14ac:dyDescent="0.25">
      <c r="A8" s="20" t="s">
        <v>8312</v>
      </c>
      <c r="B8" s="13"/>
      <c r="C8" s="13">
        <v>80</v>
      </c>
      <c r="D8" s="13"/>
      <c r="E8" s="13"/>
      <c r="F8" s="13"/>
      <c r="G8" s="13">
        <v>80</v>
      </c>
    </row>
    <row r="9" spans="1:10" x14ac:dyDescent="0.25">
      <c r="A9" s="20" t="s">
        <v>8311</v>
      </c>
      <c r="B9" s="13">
        <v>40</v>
      </c>
      <c r="C9" s="13"/>
      <c r="D9" s="13"/>
      <c r="E9" s="13"/>
      <c r="F9" s="13"/>
      <c r="G9" s="13">
        <v>40</v>
      </c>
    </row>
    <row r="10" spans="1:10" x14ac:dyDescent="0.25">
      <c r="A10" s="20" t="s">
        <v>8310</v>
      </c>
      <c r="B10" s="13"/>
      <c r="C10" s="13"/>
      <c r="D10" s="13"/>
      <c r="E10" s="13">
        <v>60</v>
      </c>
      <c r="F10" s="13"/>
      <c r="G10" s="13">
        <v>60</v>
      </c>
    </row>
    <row r="11" spans="1:10" x14ac:dyDescent="0.25">
      <c r="A11" s="20" t="s">
        <v>8309</v>
      </c>
      <c r="B11" s="13"/>
      <c r="C11" s="13"/>
      <c r="D11" s="13"/>
      <c r="E11" s="13">
        <v>60</v>
      </c>
      <c r="F11" s="13"/>
      <c r="G11" s="13">
        <v>60</v>
      </c>
    </row>
    <row r="12" spans="1:10" x14ac:dyDescent="0.25">
      <c r="A12" s="19" t="s">
        <v>8334</v>
      </c>
      <c r="B12" s="13">
        <v>20</v>
      </c>
      <c r="C12" s="13">
        <v>140</v>
      </c>
      <c r="D12" s="13">
        <v>6</v>
      </c>
      <c r="E12" s="13">
        <v>34</v>
      </c>
      <c r="F12" s="13"/>
      <c r="G12" s="13">
        <v>200</v>
      </c>
    </row>
    <row r="13" spans="1:10" x14ac:dyDescent="0.25">
      <c r="A13" s="20" t="s">
        <v>8335</v>
      </c>
      <c r="B13" s="13">
        <v>20</v>
      </c>
      <c r="C13" s="13">
        <v>120</v>
      </c>
      <c r="D13" s="13"/>
      <c r="E13" s="13"/>
      <c r="F13" s="13"/>
      <c r="G13" s="13">
        <v>140</v>
      </c>
    </row>
    <row r="14" spans="1:10" x14ac:dyDescent="0.25">
      <c r="A14" s="20" t="s">
        <v>8351</v>
      </c>
      <c r="B14" s="13"/>
      <c r="C14" s="13">
        <v>20</v>
      </c>
      <c r="D14" s="13"/>
      <c r="E14" s="13"/>
      <c r="F14" s="13"/>
      <c r="G14" s="13">
        <v>20</v>
      </c>
    </row>
    <row r="15" spans="1:10" x14ac:dyDescent="0.25">
      <c r="A15" s="20" t="s">
        <v>8350</v>
      </c>
      <c r="B15" s="13"/>
      <c r="C15" s="13"/>
      <c r="D15" s="13">
        <v>6</v>
      </c>
      <c r="E15" s="13">
        <v>34</v>
      </c>
      <c r="F15" s="13"/>
      <c r="G15" s="13">
        <v>40</v>
      </c>
    </row>
    <row r="16" spans="1:10" x14ac:dyDescent="0.25">
      <c r="A16" s="19" t="s">
        <v>8331</v>
      </c>
      <c r="B16" s="13"/>
      <c r="C16" s="13">
        <v>140</v>
      </c>
      <c r="D16" s="13"/>
      <c r="E16" s="13">
        <v>80</v>
      </c>
      <c r="F16" s="13"/>
      <c r="G16" s="13">
        <v>220</v>
      </c>
    </row>
    <row r="17" spans="1:7" x14ac:dyDescent="0.25">
      <c r="A17" s="20" t="s">
        <v>8333</v>
      </c>
      <c r="B17" s="13"/>
      <c r="C17" s="13">
        <v>40</v>
      </c>
      <c r="D17" s="13"/>
      <c r="E17" s="13"/>
      <c r="F17" s="13"/>
      <c r="G17" s="13">
        <v>40</v>
      </c>
    </row>
    <row r="18" spans="1:7" x14ac:dyDescent="0.25">
      <c r="A18" s="20" t="s">
        <v>8349</v>
      </c>
      <c r="B18" s="13"/>
      <c r="C18" s="13"/>
      <c r="D18" s="13"/>
      <c r="E18" s="13">
        <v>80</v>
      </c>
      <c r="F18" s="13"/>
      <c r="G18" s="13">
        <v>80</v>
      </c>
    </row>
    <row r="19" spans="1:7" x14ac:dyDescent="0.25">
      <c r="A19" s="20" t="s">
        <v>8332</v>
      </c>
      <c r="B19" s="13"/>
      <c r="C19" s="13">
        <v>100</v>
      </c>
      <c r="D19" s="13"/>
      <c r="E19" s="13"/>
      <c r="F19" s="13"/>
      <c r="G19" s="13">
        <v>100</v>
      </c>
    </row>
    <row r="20" spans="1:7" x14ac:dyDescent="0.25">
      <c r="A20" s="19" t="s">
        <v>8329</v>
      </c>
      <c r="B20" s="13">
        <v>24</v>
      </c>
      <c r="C20" s="13"/>
      <c r="D20" s="13"/>
      <c r="E20" s="13"/>
      <c r="F20" s="13"/>
      <c r="G20" s="13">
        <v>24</v>
      </c>
    </row>
    <row r="21" spans="1:7" x14ac:dyDescent="0.25">
      <c r="A21" s="20" t="s">
        <v>8330</v>
      </c>
      <c r="B21" s="13">
        <v>24</v>
      </c>
      <c r="C21" s="13"/>
      <c r="D21" s="13"/>
      <c r="E21" s="13"/>
      <c r="F21" s="13"/>
      <c r="G21" s="13">
        <v>24</v>
      </c>
    </row>
    <row r="22" spans="1:7" x14ac:dyDescent="0.25">
      <c r="A22" s="19" t="s">
        <v>8323</v>
      </c>
      <c r="B22" s="13">
        <v>20</v>
      </c>
      <c r="C22" s="13">
        <v>120</v>
      </c>
      <c r="D22" s="13">
        <v>20</v>
      </c>
      <c r="E22" s="13">
        <v>540</v>
      </c>
      <c r="F22" s="13"/>
      <c r="G22" s="13">
        <v>700</v>
      </c>
    </row>
    <row r="23" spans="1:7" x14ac:dyDescent="0.25">
      <c r="A23" s="20" t="s">
        <v>8352</v>
      </c>
      <c r="B23" s="13"/>
      <c r="C23" s="13"/>
      <c r="D23" s="13"/>
      <c r="E23" s="13">
        <v>40</v>
      </c>
      <c r="F23" s="13"/>
      <c r="G23" s="13">
        <v>40</v>
      </c>
    </row>
    <row r="24" spans="1:7" x14ac:dyDescent="0.25">
      <c r="A24" s="20" t="s">
        <v>8328</v>
      </c>
      <c r="B24" s="13"/>
      <c r="C24" s="13"/>
      <c r="D24" s="13"/>
      <c r="E24" s="13">
        <v>40</v>
      </c>
      <c r="F24" s="13"/>
      <c r="G24" s="13">
        <v>40</v>
      </c>
    </row>
    <row r="25" spans="1:7" x14ac:dyDescent="0.25">
      <c r="A25" s="20" t="s">
        <v>8345</v>
      </c>
      <c r="B25" s="13"/>
      <c r="C25" s="13">
        <v>40</v>
      </c>
      <c r="D25" s="13">
        <v>20</v>
      </c>
      <c r="E25" s="13"/>
      <c r="F25" s="13"/>
      <c r="G25" s="13">
        <v>60</v>
      </c>
    </row>
    <row r="26" spans="1:7" x14ac:dyDescent="0.25">
      <c r="A26" s="20" t="s">
        <v>8327</v>
      </c>
      <c r="B26" s="13"/>
      <c r="C26" s="13">
        <v>20</v>
      </c>
      <c r="D26" s="13"/>
      <c r="E26" s="13">
        <v>140</v>
      </c>
      <c r="F26" s="13"/>
      <c r="G26" s="13">
        <v>160</v>
      </c>
    </row>
    <row r="27" spans="1:7" x14ac:dyDescent="0.25">
      <c r="A27" s="20" t="s">
        <v>8326</v>
      </c>
      <c r="B27" s="13"/>
      <c r="C27" s="13">
        <v>60</v>
      </c>
      <c r="D27" s="13"/>
      <c r="E27" s="13"/>
      <c r="F27" s="13"/>
      <c r="G27" s="13">
        <v>60</v>
      </c>
    </row>
    <row r="28" spans="1:7" x14ac:dyDescent="0.25">
      <c r="A28" s="20" t="s">
        <v>8325</v>
      </c>
      <c r="B28" s="13"/>
      <c r="C28" s="13"/>
      <c r="D28" s="13"/>
      <c r="E28" s="13">
        <v>20</v>
      </c>
      <c r="F28" s="13"/>
      <c r="G28" s="13">
        <v>20</v>
      </c>
    </row>
    <row r="29" spans="1:7" x14ac:dyDescent="0.25">
      <c r="A29" s="20" t="s">
        <v>8344</v>
      </c>
      <c r="B29" s="13"/>
      <c r="C29" s="13"/>
      <c r="D29" s="13"/>
      <c r="E29" s="13">
        <v>40</v>
      </c>
      <c r="F29" s="13"/>
      <c r="G29" s="13">
        <v>40</v>
      </c>
    </row>
    <row r="30" spans="1:7" x14ac:dyDescent="0.25">
      <c r="A30" s="20" t="s">
        <v>8324</v>
      </c>
      <c r="B30" s="13"/>
      <c r="C30" s="13"/>
      <c r="D30" s="13"/>
      <c r="E30" s="13">
        <v>260</v>
      </c>
      <c r="F30" s="13"/>
      <c r="G30" s="13">
        <v>260</v>
      </c>
    </row>
    <row r="31" spans="1:7" x14ac:dyDescent="0.25">
      <c r="A31" s="20" t="s">
        <v>8338</v>
      </c>
      <c r="B31" s="13">
        <v>20</v>
      </c>
      <c r="C31" s="13"/>
      <c r="D31" s="13"/>
      <c r="E31" s="13"/>
      <c r="F31" s="13"/>
      <c r="G31" s="13">
        <v>20</v>
      </c>
    </row>
    <row r="32" spans="1:7" x14ac:dyDescent="0.25">
      <c r="A32" s="19" t="s">
        <v>8336</v>
      </c>
      <c r="B32" s="13"/>
      <c r="C32" s="13">
        <v>117</v>
      </c>
      <c r="D32" s="13"/>
      <c r="E32" s="13">
        <v>103</v>
      </c>
      <c r="F32" s="13"/>
      <c r="G32" s="13">
        <v>220</v>
      </c>
    </row>
    <row r="33" spans="1:7" x14ac:dyDescent="0.25">
      <c r="A33" s="20" t="s">
        <v>8341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5">
      <c r="A34" s="20" t="s">
        <v>8348</v>
      </c>
      <c r="B34" s="13"/>
      <c r="C34" s="13">
        <v>20</v>
      </c>
      <c r="D34" s="13"/>
      <c r="E34" s="13"/>
      <c r="F34" s="13"/>
      <c r="G34" s="13">
        <v>20</v>
      </c>
    </row>
    <row r="35" spans="1:7" x14ac:dyDescent="0.25">
      <c r="A35" s="20" t="s">
        <v>8337</v>
      </c>
      <c r="B35" s="13"/>
      <c r="C35" s="13">
        <v>57</v>
      </c>
      <c r="D35" s="13"/>
      <c r="E35" s="13">
        <v>103</v>
      </c>
      <c r="F35" s="13"/>
      <c r="G35" s="13">
        <v>160</v>
      </c>
    </row>
    <row r="36" spans="1:7" x14ac:dyDescent="0.25">
      <c r="A36" s="20" t="s">
        <v>8343</v>
      </c>
      <c r="B36" s="13"/>
      <c r="C36" s="13">
        <v>20</v>
      </c>
      <c r="D36" s="13"/>
      <c r="E36" s="13"/>
      <c r="F36" s="13"/>
      <c r="G36" s="13">
        <v>20</v>
      </c>
    </row>
    <row r="37" spans="1:7" x14ac:dyDescent="0.25">
      <c r="A37" s="19" t="s">
        <v>8320</v>
      </c>
      <c r="B37" s="13">
        <v>30</v>
      </c>
      <c r="C37" s="13">
        <v>127</v>
      </c>
      <c r="D37" s="13"/>
      <c r="E37" s="13">
        <v>80</v>
      </c>
      <c r="F37" s="13"/>
      <c r="G37" s="13">
        <v>237</v>
      </c>
    </row>
    <row r="38" spans="1:7" x14ac:dyDescent="0.25">
      <c r="A38" s="20" t="s">
        <v>8342</v>
      </c>
      <c r="B38" s="13">
        <v>20</v>
      </c>
      <c r="C38" s="13"/>
      <c r="D38" s="13"/>
      <c r="E38" s="13"/>
      <c r="F38" s="13"/>
      <c r="G38" s="13">
        <v>20</v>
      </c>
    </row>
    <row r="39" spans="1:7" x14ac:dyDescent="0.25">
      <c r="A39" s="20" t="s">
        <v>8356</v>
      </c>
      <c r="B39" s="13"/>
      <c r="C39" s="13">
        <v>40</v>
      </c>
      <c r="D39" s="13"/>
      <c r="E39" s="13"/>
      <c r="F39" s="13"/>
      <c r="G39" s="13">
        <v>40</v>
      </c>
    </row>
    <row r="40" spans="1:7" x14ac:dyDescent="0.25">
      <c r="A40" s="20" t="s">
        <v>8322</v>
      </c>
      <c r="B40" s="13"/>
      <c r="C40" s="13">
        <v>40</v>
      </c>
      <c r="D40" s="13"/>
      <c r="E40" s="13"/>
      <c r="F40" s="13"/>
      <c r="G40" s="13">
        <v>40</v>
      </c>
    </row>
    <row r="41" spans="1:7" x14ac:dyDescent="0.25">
      <c r="A41" s="20" t="s">
        <v>8321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5">
      <c r="A42" s="20" t="s">
        <v>8340</v>
      </c>
      <c r="B42" s="13"/>
      <c r="C42" s="13"/>
      <c r="D42" s="13"/>
      <c r="E42" s="13">
        <v>20</v>
      </c>
      <c r="F42" s="13"/>
      <c r="G42" s="13">
        <v>20</v>
      </c>
    </row>
    <row r="43" spans="1:7" x14ac:dyDescent="0.25">
      <c r="A43" s="20" t="s">
        <v>8339</v>
      </c>
      <c r="B43" s="13">
        <v>10</v>
      </c>
      <c r="C43" s="13">
        <v>47</v>
      </c>
      <c r="D43" s="13"/>
      <c r="E43" s="13"/>
      <c r="F43" s="13"/>
      <c r="G43" s="13">
        <v>57</v>
      </c>
    </row>
    <row r="44" spans="1:7" x14ac:dyDescent="0.25">
      <c r="A44" s="19" t="s">
        <v>8317</v>
      </c>
      <c r="B44" s="13">
        <v>178</v>
      </c>
      <c r="C44" s="13">
        <v>213</v>
      </c>
      <c r="D44" s="13"/>
      <c r="E44" s="13">
        <v>209</v>
      </c>
      <c r="F44" s="13"/>
      <c r="G44" s="13">
        <v>600</v>
      </c>
    </row>
    <row r="45" spans="1:7" x14ac:dyDescent="0.25">
      <c r="A45" s="20" t="s">
        <v>8346</v>
      </c>
      <c r="B45" s="13"/>
      <c r="C45" s="13">
        <v>20</v>
      </c>
      <c r="D45" s="13"/>
      <c r="E45" s="13"/>
      <c r="F45" s="13"/>
      <c r="G45" s="13">
        <v>20</v>
      </c>
    </row>
    <row r="46" spans="1:7" x14ac:dyDescent="0.25">
      <c r="A46" s="20" t="s">
        <v>8347</v>
      </c>
      <c r="B46" s="13"/>
      <c r="C46" s="13"/>
      <c r="D46" s="13"/>
      <c r="E46" s="13">
        <v>140</v>
      </c>
      <c r="F46" s="13"/>
      <c r="G46" s="13">
        <v>140</v>
      </c>
    </row>
    <row r="47" spans="1:7" x14ac:dyDescent="0.25">
      <c r="A47" s="20" t="s">
        <v>8354</v>
      </c>
      <c r="B47" s="13"/>
      <c r="C47" s="13">
        <v>11</v>
      </c>
      <c r="D47" s="13"/>
      <c r="E47" s="13">
        <v>9</v>
      </c>
      <c r="F47" s="13"/>
      <c r="G47" s="13">
        <v>20</v>
      </c>
    </row>
    <row r="48" spans="1:7" x14ac:dyDescent="0.25">
      <c r="A48" s="20" t="s">
        <v>8353</v>
      </c>
      <c r="B48" s="13">
        <v>18</v>
      </c>
      <c r="C48" s="13">
        <v>2</v>
      </c>
      <c r="D48" s="13"/>
      <c r="E48" s="13">
        <v>40</v>
      </c>
      <c r="F48" s="13"/>
      <c r="G48" s="13">
        <v>60</v>
      </c>
    </row>
    <row r="49" spans="1:7" x14ac:dyDescent="0.25">
      <c r="A49" s="20" t="s">
        <v>8319</v>
      </c>
      <c r="B49" s="13">
        <v>60</v>
      </c>
      <c r="C49" s="13">
        <v>120</v>
      </c>
      <c r="D49" s="13"/>
      <c r="E49" s="13">
        <v>20</v>
      </c>
      <c r="F49" s="13"/>
      <c r="G49" s="13">
        <v>200</v>
      </c>
    </row>
    <row r="50" spans="1:7" x14ac:dyDescent="0.25">
      <c r="A50" s="20" t="s">
        <v>8318</v>
      </c>
      <c r="B50" s="13">
        <v>100</v>
      </c>
      <c r="C50" s="13">
        <v>60</v>
      </c>
      <c r="D50" s="13"/>
      <c r="E50" s="13"/>
      <c r="F50" s="13"/>
      <c r="G50" s="13">
        <v>160</v>
      </c>
    </row>
    <row r="51" spans="1:7" x14ac:dyDescent="0.25">
      <c r="A51" s="19" t="s">
        <v>8315</v>
      </c>
      <c r="B51" s="13">
        <v>37</v>
      </c>
      <c r="C51" s="13">
        <v>493</v>
      </c>
      <c r="D51" s="13">
        <v>24</v>
      </c>
      <c r="E51" s="13">
        <v>839</v>
      </c>
      <c r="F51" s="13"/>
      <c r="G51" s="13">
        <v>1393</v>
      </c>
    </row>
    <row r="52" spans="1:7" x14ac:dyDescent="0.25">
      <c r="A52" s="20" t="s">
        <v>8357</v>
      </c>
      <c r="B52" s="13">
        <v>20</v>
      </c>
      <c r="C52" s="13">
        <v>60</v>
      </c>
      <c r="D52" s="13"/>
      <c r="E52" s="13">
        <v>60</v>
      </c>
      <c r="F52" s="13"/>
      <c r="G52" s="13">
        <v>140</v>
      </c>
    </row>
    <row r="53" spans="1:7" x14ac:dyDescent="0.25">
      <c r="A53" s="20" t="s">
        <v>8316</v>
      </c>
      <c r="B53" s="13"/>
      <c r="C53" s="13">
        <v>353</v>
      </c>
      <c r="D53" s="13">
        <v>19</v>
      </c>
      <c r="E53" s="13">
        <v>694</v>
      </c>
      <c r="F53" s="13"/>
      <c r="G53" s="13">
        <v>1066</v>
      </c>
    </row>
    <row r="54" spans="1:7" x14ac:dyDescent="0.25">
      <c r="A54" s="20" t="s">
        <v>8355</v>
      </c>
      <c r="B54" s="13">
        <v>17</v>
      </c>
      <c r="C54" s="13">
        <v>80</v>
      </c>
      <c r="D54" s="13">
        <v>5</v>
      </c>
      <c r="E54" s="13">
        <v>85</v>
      </c>
      <c r="F54" s="13"/>
      <c r="G54" s="13">
        <v>187</v>
      </c>
    </row>
    <row r="55" spans="1:7" x14ac:dyDescent="0.25">
      <c r="A55" s="19" t="s">
        <v>8365</v>
      </c>
      <c r="B55" s="13"/>
      <c r="C55" s="13"/>
      <c r="D55" s="13"/>
      <c r="E55" s="13"/>
      <c r="F55" s="13"/>
      <c r="G55" s="13"/>
    </row>
    <row r="56" spans="1:7" x14ac:dyDescent="0.25">
      <c r="A56" s="20" t="s">
        <v>8365</v>
      </c>
      <c r="B56" s="13"/>
      <c r="C56" s="13"/>
      <c r="D56" s="13"/>
      <c r="E56" s="13"/>
      <c r="F56" s="13"/>
      <c r="G56" s="13"/>
    </row>
    <row r="57" spans="1:7" x14ac:dyDescent="0.25">
      <c r="A57" s="19" t="s">
        <v>8359</v>
      </c>
      <c r="B57" s="13">
        <v>349</v>
      </c>
      <c r="C57" s="13">
        <v>1530</v>
      </c>
      <c r="D57" s="13">
        <v>50</v>
      </c>
      <c r="E57" s="13">
        <v>2185</v>
      </c>
      <c r="F57" s="13"/>
      <c r="G57" s="13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1</vt:i4>
      </vt:variant>
    </vt:vector>
  </HeadingPairs>
  <TitlesOfParts>
    <vt:vector size="16" baseType="lpstr">
      <vt:lpstr>Kickstarter</vt:lpstr>
      <vt:lpstr>Theater Outcomes by Launch Date</vt:lpstr>
      <vt:lpstr>Outcomes Based on Goals</vt:lpstr>
      <vt:lpstr>Outcomes Based on Launch Date</vt:lpstr>
      <vt:lpstr>Category Statistics</vt:lpstr>
      <vt:lpstr>Subcategory Statistics</vt:lpstr>
      <vt:lpstr>Edinburgh Research</vt:lpstr>
      <vt:lpstr>Successful US Kickstarters</vt:lpstr>
      <vt:lpstr>Failed US Kickstarters</vt:lpstr>
      <vt:lpstr>Successful US Technology</vt:lpstr>
      <vt:lpstr>Failed US Technology</vt:lpstr>
      <vt:lpstr>Successful US Film</vt:lpstr>
      <vt:lpstr>Failed US Film</vt:lpstr>
      <vt:lpstr>Descriptive Statistics</vt:lpstr>
      <vt:lpstr>Sheet2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Gregory Morales</cp:lastModifiedBy>
  <dcterms:created xsi:type="dcterms:W3CDTF">2017-04-20T15:17:24Z</dcterms:created>
  <dcterms:modified xsi:type="dcterms:W3CDTF">2021-04-30T15:26:36Z</dcterms:modified>
</cp:coreProperties>
</file>