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ar\Desktop\"/>
    </mc:Choice>
  </mc:AlternateContent>
  <xr:revisionPtr revIDLastSave="0" documentId="8_{403A6BEC-474E-4259-AF0F-5818AEE142FA}" xr6:coauthVersionLast="47" xr6:coauthVersionMax="47" xr10:uidLastSave="{00000000-0000-0000-0000-000000000000}"/>
  <bookViews>
    <workbookView xWindow="-90" yWindow="-90" windowWidth="19380" windowHeight="10980" xr2:uid="{7FBCE8BA-D702-4ACB-8544-58B41E880D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G24" i="1"/>
  <c r="H22" i="1"/>
  <c r="G22" i="1"/>
  <c r="H20" i="1"/>
  <c r="G20" i="1"/>
  <c r="H18" i="1"/>
  <c r="G18" i="1"/>
  <c r="H16" i="1"/>
  <c r="G16" i="1"/>
  <c r="H14" i="1"/>
  <c r="G14" i="1"/>
  <c r="H12" i="1"/>
  <c r="G12" i="1"/>
  <c r="H10" i="1"/>
  <c r="G10" i="1"/>
  <c r="H8" i="1"/>
  <c r="G8" i="1"/>
  <c r="H6" i="1"/>
  <c r="G6" i="1"/>
  <c r="H4" i="1"/>
  <c r="G4" i="1"/>
  <c r="C31" i="1"/>
  <c r="C50" i="1"/>
  <c r="B50" i="1"/>
  <c r="C42" i="1"/>
  <c r="C52" i="1" s="1"/>
  <c r="B42" i="1"/>
  <c r="B31" i="1"/>
  <c r="C23" i="1"/>
  <c r="B23" i="1"/>
  <c r="B33" i="1" s="1"/>
  <c r="C6" i="1"/>
  <c r="B6" i="1"/>
  <c r="B11" i="1" s="1"/>
  <c r="B13" i="1" s="1"/>
  <c r="C8" i="1"/>
  <c r="B52" i="1" l="1"/>
  <c r="C33" i="1"/>
  <c r="C11" i="1"/>
  <c r="C13" i="1" s="1"/>
</calcChain>
</file>

<file path=xl/sharedStrings.xml><?xml version="1.0" encoding="utf-8"?>
<sst xmlns="http://schemas.openxmlformats.org/spreadsheetml/2006/main" count="61" uniqueCount="58">
  <si>
    <t>Financial Statement Analysis For Telus</t>
  </si>
  <si>
    <t>OTHER (INCOME) EXPENSES</t>
  </si>
  <si>
    <t>Changes in business combination-related provisions</t>
  </si>
  <si>
    <t>Interest expense</t>
  </si>
  <si>
    <t>Foreign exchange gain</t>
  </si>
  <si>
    <t>INCOME BEFORE INCOME TAXES</t>
  </si>
  <si>
    <t>Income taxes</t>
  </si>
  <si>
    <t>Current assets</t>
  </si>
  <si>
    <t>Non-current assets</t>
  </si>
  <si>
    <t>Total assets</t>
  </si>
  <si>
    <t>Current liabilities</t>
  </si>
  <si>
    <t>Non-current liabilities</t>
  </si>
  <si>
    <t>Total liabilities</t>
  </si>
  <si>
    <t>Owners' equity</t>
  </si>
  <si>
    <t>Total liabilities and owners' equity</t>
  </si>
  <si>
    <t>Assets</t>
  </si>
  <si>
    <t>Cash and cash equivalents</t>
  </si>
  <si>
    <t>Accounts receivable</t>
  </si>
  <si>
    <t>Due from affiliated companies</t>
  </si>
  <si>
    <t>Income and other taxes receivable</t>
  </si>
  <si>
    <t>Prepaid expenses</t>
  </si>
  <si>
    <t>Current derivative assets</t>
  </si>
  <si>
    <t>Property, plant and equipment, net</t>
  </si>
  <si>
    <t>Intangible assets, net</t>
  </si>
  <si>
    <t>Goodwill</t>
  </si>
  <si>
    <t>Deferred income taxes</t>
  </si>
  <si>
    <t>Other long-term assets</t>
  </si>
  <si>
    <t>Accounts payable and accrued liabilities</t>
  </si>
  <si>
    <t>Due to affiliated companies</t>
  </si>
  <si>
    <t>Income and other taxes payable</t>
  </si>
  <si>
    <t>Advance billings and customer deposits</t>
  </si>
  <si>
    <t>Current portion of provisions</t>
  </si>
  <si>
    <t>Current maturities of long-term debt</t>
  </si>
  <si>
    <t>Current portion of derivative liabilities</t>
  </si>
  <si>
    <t>Provisions</t>
  </si>
  <si>
    <t>Long-term debt</t>
  </si>
  <si>
    <t>Derivative liabilities</t>
  </si>
  <si>
    <t>Other long-term liabilities</t>
  </si>
  <si>
    <t>Revenue (Sales)</t>
  </si>
  <si>
    <t>Operating Income</t>
  </si>
  <si>
    <t>Net Income</t>
  </si>
  <si>
    <t>INCOME STATEMENT ITEMS</t>
  </si>
  <si>
    <t>TOTAL OPERATING EXPENSES</t>
  </si>
  <si>
    <t>_</t>
  </si>
  <si>
    <t>Total</t>
  </si>
  <si>
    <t xml:space="preserve">Total </t>
  </si>
  <si>
    <t xml:space="preserve">Ratios calculations </t>
  </si>
  <si>
    <t>Current Ratio = Current Assets/ Current Labilities</t>
  </si>
  <si>
    <t>Quick Ratio = (Current Assets-Inventory-Prepaid Expenses)/Current liabilities</t>
  </si>
  <si>
    <t>Times Interest Earned = Operating Income/Interest Expense</t>
  </si>
  <si>
    <t xml:space="preserve">Accounts receivable turnover = Operating Revenue/ Accounts Receivable </t>
  </si>
  <si>
    <t xml:space="preserve">Average collection period = 365/Accounts Receivable Turnover </t>
  </si>
  <si>
    <t xml:space="preserve">Asset turnover = Operating Revenue/Total Assets </t>
  </si>
  <si>
    <t>Gross profit margin = (Operating Revenues-Operating Costs)/Operating revenue</t>
  </si>
  <si>
    <t>Net profit margin = Net Income/Operating Revenue</t>
  </si>
  <si>
    <t>Total debt ratio = (Total Assets-Total Equity)/Total Assets</t>
  </si>
  <si>
    <t>Return on assets = Net Income/Total Assets</t>
  </si>
  <si>
    <t>Return on equity = Net Income/Total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</si>
</sst>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2D2D2D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164" fontId="2" fillId="0" borderId="0" xfId="0" applyNumberFormat="1" applyFont="1" applyAlignment="1">
      <alignment horizontal="left"/>
    </xf>
    <xf numFmtId="164" fontId="2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42A5-E2F4-4F26-A0F1-C9315AF06F15}">
  <dimension ref="A1:K63"/>
  <sheetViews>
    <sheetView tabSelected="1" workbookViewId="0">
      <selection activeCell="G24" sqref="G24:H24"/>
    </sheetView>
  </sheetViews>
  <sheetFormatPr defaultRowHeight="15.75" x14ac:dyDescent="0.75"/>
  <cols>
    <col min="1" max="1" width="45.58984375" style="4" customWidth="1"/>
    <col min="2" max="2" width="11.76953125" style="6" customWidth="1"/>
    <col min="3" max="3" width="13.2265625" style="6" customWidth="1"/>
    <col min="4" max="5" width="8.7265625" style="2"/>
    <col min="6" max="6" width="32.08984375" style="2" customWidth="1"/>
    <col min="7" max="16384" width="8.7265625" style="2"/>
  </cols>
  <sheetData>
    <row r="1" spans="1:11" x14ac:dyDescent="0.75">
      <c r="A1" s="10" t="s">
        <v>0</v>
      </c>
      <c r="B1" s="10"/>
      <c r="C1" s="10"/>
      <c r="D1" s="1"/>
      <c r="E1" s="1"/>
      <c r="F1" s="10" t="s">
        <v>46</v>
      </c>
      <c r="G1" s="10"/>
      <c r="H1" s="10"/>
      <c r="I1" s="10"/>
      <c r="J1" s="10"/>
      <c r="K1" s="10"/>
    </row>
    <row r="2" spans="1:11" s="4" customFormat="1" ht="15.5" x14ac:dyDescent="0.7">
      <c r="A2" s="3"/>
      <c r="B2" s="7"/>
      <c r="C2" s="7"/>
      <c r="F2" s="9"/>
    </row>
    <row r="3" spans="1:11" s="4" customFormat="1" ht="15.5" x14ac:dyDescent="0.7">
      <c r="A3" s="3" t="s">
        <v>41</v>
      </c>
      <c r="B3" s="7">
        <v>2021</v>
      </c>
      <c r="C3" s="7">
        <v>2020</v>
      </c>
      <c r="G3" s="4">
        <v>2021</v>
      </c>
      <c r="H3" s="4">
        <v>2020</v>
      </c>
    </row>
    <row r="4" spans="1:11" ht="31.25" x14ac:dyDescent="0.75">
      <c r="A4" s="4" t="s">
        <v>38</v>
      </c>
      <c r="B4" s="5">
        <v>2194</v>
      </c>
      <c r="C4" s="5">
        <v>1582</v>
      </c>
      <c r="F4" s="8" t="s">
        <v>47</v>
      </c>
      <c r="G4" s="2">
        <f>B23/B42</f>
        <v>0.77695167286245348</v>
      </c>
      <c r="H4" s="2">
        <f>C23/C42</f>
        <v>1.0995934959349594</v>
      </c>
    </row>
    <row r="5" spans="1:11" x14ac:dyDescent="0.75">
      <c r="A5" s="4" t="s">
        <v>42</v>
      </c>
      <c r="B5" s="5">
        <v>2009</v>
      </c>
      <c r="C5" s="5">
        <v>1461</v>
      </c>
    </row>
    <row r="6" spans="1:11" ht="62" x14ac:dyDescent="0.75">
      <c r="A6" s="4" t="s">
        <v>39</v>
      </c>
      <c r="B6" s="5">
        <f>B4-B5</f>
        <v>185</v>
      </c>
      <c r="C6" s="5">
        <f>C4-C5</f>
        <v>121</v>
      </c>
      <c r="F6" s="9" t="s">
        <v>48</v>
      </c>
      <c r="G6" s="2">
        <f>(B23-B21)/B42</f>
        <v>0.73234200743494426</v>
      </c>
      <c r="H6" s="2">
        <f>(C23-C21)/C42</f>
        <v>1.0528455284552845</v>
      </c>
    </row>
    <row r="7" spans="1:11" x14ac:dyDescent="0.75">
      <c r="A7" s="4" t="s">
        <v>1</v>
      </c>
      <c r="B7" s="5"/>
      <c r="C7" s="5"/>
    </row>
    <row r="8" spans="1:11" ht="46.5" x14ac:dyDescent="0.75">
      <c r="A8" s="2" t="s">
        <v>2</v>
      </c>
      <c r="B8" s="5" t="s">
        <v>43</v>
      </c>
      <c r="C8" s="5">
        <f>-74</f>
        <v>-74</v>
      </c>
      <c r="F8" s="9" t="s">
        <v>49</v>
      </c>
      <c r="G8" s="2">
        <f>B6/B9</f>
        <v>4.2045454545454541</v>
      </c>
      <c r="H8" s="2">
        <f>C6/C9</f>
        <v>2.6304347826086958</v>
      </c>
    </row>
    <row r="9" spans="1:11" x14ac:dyDescent="0.75">
      <c r="A9" s="2" t="s">
        <v>3</v>
      </c>
      <c r="B9" s="5">
        <v>44</v>
      </c>
      <c r="C9" s="5">
        <v>46</v>
      </c>
    </row>
    <row r="10" spans="1:11" ht="46.5" x14ac:dyDescent="0.75">
      <c r="A10" s="2" t="s">
        <v>4</v>
      </c>
      <c r="B10" s="5">
        <v>-1</v>
      </c>
      <c r="C10" s="5">
        <v>-2</v>
      </c>
      <c r="F10" s="9" t="s">
        <v>50</v>
      </c>
      <c r="G10" s="2">
        <f>B4/B18</f>
        <v>5.2995169082125608</v>
      </c>
      <c r="H10" s="2">
        <f>C4/C18</f>
        <v>5.3445945945945947</v>
      </c>
    </row>
    <row r="11" spans="1:11" x14ac:dyDescent="0.75">
      <c r="A11" s="4" t="s">
        <v>5</v>
      </c>
      <c r="B11" s="5">
        <f>B6-(B9+B10)</f>
        <v>142</v>
      </c>
      <c r="C11" s="5">
        <f>((C6-(C8+C10)))-C9</f>
        <v>151</v>
      </c>
    </row>
    <row r="12" spans="1:11" ht="46.5" x14ac:dyDescent="0.75">
      <c r="A12" s="2" t="s">
        <v>6</v>
      </c>
      <c r="B12" s="5">
        <v>64</v>
      </c>
      <c r="C12" s="5">
        <v>48</v>
      </c>
      <c r="F12" s="9" t="s">
        <v>51</v>
      </c>
      <c r="G12" s="2">
        <f>365/G10</f>
        <v>68.874202370100264</v>
      </c>
      <c r="H12" s="2">
        <f>365/H10</f>
        <v>68.293299620733251</v>
      </c>
    </row>
    <row r="13" spans="1:11" x14ac:dyDescent="0.75">
      <c r="A13" s="4" t="s">
        <v>40</v>
      </c>
      <c r="B13" s="5">
        <f>B11-B12</f>
        <v>78</v>
      </c>
      <c r="C13" s="5">
        <f>C11-C12</f>
        <v>103</v>
      </c>
    </row>
    <row r="14" spans="1:11" ht="31" x14ac:dyDescent="0.75">
      <c r="F14" s="9" t="s">
        <v>52</v>
      </c>
      <c r="G14" s="2">
        <f>B4/B33</f>
        <v>0.60507446221731931</v>
      </c>
      <c r="H14" s="2">
        <f>C4/C33</f>
        <v>0.42814614343707713</v>
      </c>
    </row>
    <row r="15" spans="1:11" x14ac:dyDescent="0.75">
      <c r="A15" s="10" t="s">
        <v>15</v>
      </c>
      <c r="B15" s="10"/>
      <c r="C15" s="10"/>
    </row>
    <row r="16" spans="1:11" ht="46.5" x14ac:dyDescent="0.75">
      <c r="A16" s="4" t="s">
        <v>7</v>
      </c>
      <c r="F16" s="9" t="s">
        <v>53</v>
      </c>
      <c r="G16" s="2">
        <f>(B4-B5)/B4</f>
        <v>8.4320875113947133E-2</v>
      </c>
      <c r="H16" s="2">
        <f>(C4-C5)/C4</f>
        <v>7.6485461441213654E-2</v>
      </c>
    </row>
    <row r="17" spans="1:8" x14ac:dyDescent="0.75">
      <c r="A17" s="2" t="s">
        <v>16</v>
      </c>
      <c r="B17" s="6">
        <v>115</v>
      </c>
      <c r="C17" s="6">
        <v>153</v>
      </c>
    </row>
    <row r="18" spans="1:8" ht="31" x14ac:dyDescent="0.75">
      <c r="A18" s="2" t="s">
        <v>17</v>
      </c>
      <c r="B18" s="6">
        <v>414</v>
      </c>
      <c r="C18" s="6">
        <v>296</v>
      </c>
      <c r="F18" s="9" t="s">
        <v>54</v>
      </c>
      <c r="G18" s="2">
        <f>B13/B4</f>
        <v>3.5551504102096627E-2</v>
      </c>
      <c r="H18" s="2">
        <f>C13/C4</f>
        <v>6.5107458912768645E-2</v>
      </c>
    </row>
    <row r="19" spans="1:8" x14ac:dyDescent="0.75">
      <c r="A19" s="2" t="s">
        <v>18</v>
      </c>
      <c r="B19" s="6">
        <v>53</v>
      </c>
      <c r="C19" s="6">
        <v>49</v>
      </c>
    </row>
    <row r="20" spans="1:8" ht="31" x14ac:dyDescent="0.75">
      <c r="A20" s="2" t="s">
        <v>19</v>
      </c>
      <c r="B20" s="6">
        <v>6</v>
      </c>
      <c r="C20" s="6">
        <v>18</v>
      </c>
      <c r="F20" s="9" t="s">
        <v>55</v>
      </c>
      <c r="G20" s="2">
        <f>(B33-B53)/B33</f>
        <v>0.54357418643132926</v>
      </c>
      <c r="H20" s="2">
        <f>(C33-C53)/C33</f>
        <v>0.69932341001353182</v>
      </c>
    </row>
    <row r="21" spans="1:8" x14ac:dyDescent="0.75">
      <c r="A21" s="2" t="s">
        <v>20</v>
      </c>
      <c r="B21" s="6">
        <v>36</v>
      </c>
      <c r="C21" s="6">
        <v>23</v>
      </c>
    </row>
    <row r="22" spans="1:8" ht="31" x14ac:dyDescent="0.75">
      <c r="A22" s="2" t="s">
        <v>21</v>
      </c>
      <c r="B22" s="6">
        <v>3</v>
      </c>
      <c r="C22" s="6">
        <v>2</v>
      </c>
      <c r="F22" s="9" t="s">
        <v>56</v>
      </c>
      <c r="G22" s="2">
        <f>B13/B33</f>
        <v>2.1511307225592941E-2</v>
      </c>
      <c r="H22" s="2">
        <f>C13/C33</f>
        <v>2.7875507442489851E-2</v>
      </c>
    </row>
    <row r="23" spans="1:8" x14ac:dyDescent="0.75">
      <c r="A23" s="4" t="s">
        <v>44</v>
      </c>
      <c r="B23" s="7">
        <f>SUM(B16:B22)</f>
        <v>627</v>
      </c>
      <c r="C23" s="7">
        <f>SUM(C16:C22)</f>
        <v>541</v>
      </c>
    </row>
    <row r="24" spans="1:8" ht="31" x14ac:dyDescent="0.75">
      <c r="B24" s="7"/>
      <c r="C24" s="7"/>
      <c r="F24" s="9" t="s">
        <v>57</v>
      </c>
      <c r="G24" s="2">
        <f>B13/B53</f>
        <v>4.7129909365558914E-2</v>
      </c>
      <c r="H24" s="2">
        <f>C13/C53</f>
        <v>9.2709270927092705E-2</v>
      </c>
    </row>
    <row r="25" spans="1:8" x14ac:dyDescent="0.75">
      <c r="A25" s="4" t="s">
        <v>8</v>
      </c>
    </row>
    <row r="26" spans="1:8" x14ac:dyDescent="0.75">
      <c r="A26" s="2" t="s">
        <v>22</v>
      </c>
      <c r="B26" s="6">
        <v>405</v>
      </c>
      <c r="C26" s="6">
        <v>362</v>
      </c>
    </row>
    <row r="27" spans="1:8" x14ac:dyDescent="0.75">
      <c r="A27" s="2" t="s">
        <v>23</v>
      </c>
      <c r="B27" s="6">
        <v>1158</v>
      </c>
      <c r="C27" s="6">
        <v>1323</v>
      </c>
    </row>
    <row r="28" spans="1:8" x14ac:dyDescent="0.75">
      <c r="A28" s="2" t="s">
        <v>24</v>
      </c>
      <c r="B28" s="6">
        <v>1380</v>
      </c>
      <c r="C28" s="6">
        <v>1428</v>
      </c>
    </row>
    <row r="29" spans="1:8" x14ac:dyDescent="0.75">
      <c r="A29" s="2" t="s">
        <v>25</v>
      </c>
      <c r="B29" s="6">
        <v>23</v>
      </c>
      <c r="C29" s="6">
        <v>7</v>
      </c>
    </row>
    <row r="30" spans="1:8" x14ac:dyDescent="0.75">
      <c r="A30" s="2" t="s">
        <v>26</v>
      </c>
      <c r="B30" s="6">
        <v>33</v>
      </c>
      <c r="C30" s="6">
        <v>34</v>
      </c>
    </row>
    <row r="31" spans="1:8" x14ac:dyDescent="0.75">
      <c r="A31" s="4" t="s">
        <v>44</v>
      </c>
      <c r="B31" s="7">
        <f>SUM(B26:B30)</f>
        <v>2999</v>
      </c>
      <c r="C31" s="7">
        <f>SUM(C26:C30)</f>
        <v>3154</v>
      </c>
    </row>
    <row r="32" spans="1:8" x14ac:dyDescent="0.75">
      <c r="A32" s="2"/>
      <c r="B32" s="7"/>
      <c r="C32" s="7"/>
    </row>
    <row r="33" spans="1:3" x14ac:dyDescent="0.75">
      <c r="A33" s="4" t="s">
        <v>9</v>
      </c>
      <c r="B33" s="7">
        <f>SUM(B23,B31)</f>
        <v>3626</v>
      </c>
      <c r="C33" s="7">
        <f>SUM(C23,C31)</f>
        <v>3695</v>
      </c>
    </row>
    <row r="34" spans="1:3" x14ac:dyDescent="0.75">
      <c r="A34" s="4" t="s">
        <v>10</v>
      </c>
    </row>
    <row r="35" spans="1:3" x14ac:dyDescent="0.75">
      <c r="A35" s="2" t="s">
        <v>27</v>
      </c>
      <c r="B35" s="6">
        <v>327</v>
      </c>
      <c r="C35" s="6">
        <v>252</v>
      </c>
    </row>
    <row r="36" spans="1:3" x14ac:dyDescent="0.75">
      <c r="A36" s="2" t="s">
        <v>28</v>
      </c>
      <c r="B36" s="6">
        <v>71</v>
      </c>
      <c r="C36" s="6">
        <v>31</v>
      </c>
    </row>
    <row r="37" spans="1:3" x14ac:dyDescent="0.75">
      <c r="A37" s="2" t="s">
        <v>29</v>
      </c>
      <c r="B37" s="6">
        <v>67</v>
      </c>
      <c r="C37" s="6">
        <v>91</v>
      </c>
    </row>
    <row r="38" spans="1:3" x14ac:dyDescent="0.75">
      <c r="A38" s="2" t="s">
        <v>30</v>
      </c>
      <c r="B38" s="6">
        <v>7</v>
      </c>
      <c r="C38" s="6">
        <v>8</v>
      </c>
    </row>
    <row r="39" spans="1:3" x14ac:dyDescent="0.75">
      <c r="A39" s="2" t="s">
        <v>31</v>
      </c>
      <c r="B39" s="6">
        <v>2</v>
      </c>
      <c r="C39" s="6">
        <v>17</v>
      </c>
    </row>
    <row r="40" spans="1:3" x14ac:dyDescent="0.75">
      <c r="A40" s="2" t="s">
        <v>32</v>
      </c>
      <c r="B40" s="6">
        <v>328</v>
      </c>
      <c r="C40" s="6">
        <v>92</v>
      </c>
    </row>
    <row r="41" spans="1:3" x14ac:dyDescent="0.75">
      <c r="A41" s="2" t="s">
        <v>33</v>
      </c>
      <c r="B41" s="6">
        <v>5</v>
      </c>
      <c r="C41" s="6">
        <v>1</v>
      </c>
    </row>
    <row r="42" spans="1:3" x14ac:dyDescent="0.75">
      <c r="A42" s="4" t="s">
        <v>45</v>
      </c>
      <c r="B42" s="7">
        <f>SUM(B35:B41)</f>
        <v>807</v>
      </c>
      <c r="C42" s="7">
        <f>SUM(C35:C41)</f>
        <v>492</v>
      </c>
    </row>
    <row r="43" spans="1:3" x14ac:dyDescent="0.75">
      <c r="A43" s="2"/>
    </row>
    <row r="44" spans="1:3" x14ac:dyDescent="0.75">
      <c r="A44" s="4" t="s">
        <v>11</v>
      </c>
    </row>
    <row r="45" spans="1:3" x14ac:dyDescent="0.75">
      <c r="A45" s="2" t="s">
        <v>34</v>
      </c>
      <c r="B45" s="6">
        <v>10</v>
      </c>
      <c r="C45" s="6">
        <v>24</v>
      </c>
    </row>
    <row r="46" spans="1:3" x14ac:dyDescent="0.75">
      <c r="A46" s="2" t="s">
        <v>35</v>
      </c>
      <c r="B46" s="6">
        <v>820</v>
      </c>
      <c r="C46" s="6">
        <v>1674</v>
      </c>
    </row>
    <row r="47" spans="1:3" x14ac:dyDescent="0.75">
      <c r="A47" s="2" t="s">
        <v>36</v>
      </c>
      <c r="B47" s="6">
        <v>17</v>
      </c>
      <c r="C47" s="6">
        <v>57</v>
      </c>
    </row>
    <row r="48" spans="1:3" x14ac:dyDescent="0.75">
      <c r="A48" s="2" t="s">
        <v>25</v>
      </c>
      <c r="B48" s="6">
        <v>305</v>
      </c>
      <c r="C48" s="6">
        <v>324</v>
      </c>
    </row>
    <row r="49" spans="1:3" x14ac:dyDescent="0.75">
      <c r="A49" s="2" t="s">
        <v>37</v>
      </c>
      <c r="B49" s="6">
        <v>12</v>
      </c>
      <c r="C49" s="6">
        <v>13</v>
      </c>
    </row>
    <row r="50" spans="1:3" x14ac:dyDescent="0.75">
      <c r="A50" s="4" t="s">
        <v>45</v>
      </c>
      <c r="B50" s="7">
        <f>SUM(B45:B49)</f>
        <v>1164</v>
      </c>
      <c r="C50" s="7">
        <f>SUM(C45:C49)</f>
        <v>2092</v>
      </c>
    </row>
    <row r="51" spans="1:3" x14ac:dyDescent="0.75">
      <c r="A51" s="2"/>
    </row>
    <row r="52" spans="1:3" x14ac:dyDescent="0.75">
      <c r="A52" s="4" t="s">
        <v>12</v>
      </c>
      <c r="B52" s="7">
        <f>B42+B50</f>
        <v>1971</v>
      </c>
      <c r="C52" s="7">
        <f>C42+C50</f>
        <v>2584</v>
      </c>
    </row>
    <row r="53" spans="1:3" x14ac:dyDescent="0.75">
      <c r="A53" s="4" t="s">
        <v>13</v>
      </c>
      <c r="B53" s="7">
        <v>1655</v>
      </c>
      <c r="C53" s="7">
        <v>1111</v>
      </c>
    </row>
    <row r="54" spans="1:3" x14ac:dyDescent="0.75">
      <c r="A54" s="4" t="s">
        <v>14</v>
      </c>
      <c r="B54" s="7">
        <v>3626</v>
      </c>
      <c r="C54" s="7">
        <v>3695</v>
      </c>
    </row>
    <row r="58" spans="1:3" x14ac:dyDescent="0.75">
      <c r="B58" s="5"/>
      <c r="C58" s="5"/>
    </row>
    <row r="59" spans="1:3" x14ac:dyDescent="0.75">
      <c r="B59" s="5"/>
      <c r="C59" s="5"/>
    </row>
    <row r="60" spans="1:3" x14ac:dyDescent="0.75">
      <c r="B60" s="5"/>
      <c r="C60" s="5"/>
    </row>
    <row r="61" spans="1:3" x14ac:dyDescent="0.75">
      <c r="B61" s="5"/>
      <c r="C61" s="5"/>
    </row>
    <row r="62" spans="1:3" x14ac:dyDescent="0.75">
      <c r="B62" s="5"/>
      <c r="C62" s="5"/>
    </row>
    <row r="63" spans="1:3" x14ac:dyDescent="0.75">
      <c r="B63" s="5"/>
      <c r="C63" s="5"/>
    </row>
  </sheetData>
  <mergeCells count="3">
    <mergeCell ref="A1:C1"/>
    <mergeCell ref="A15:C15"/>
    <mergeCell ref="F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morara744@gmail.com</dc:creator>
  <cp:lastModifiedBy>morara744@gmail.com</cp:lastModifiedBy>
  <dcterms:created xsi:type="dcterms:W3CDTF">2025-07-15T06:31:14Z</dcterms:created>
  <dcterms:modified xsi:type="dcterms:W3CDTF">2025-07-16T05:46:01Z</dcterms:modified>
</cp:coreProperties>
</file>