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mora\OneDrive\Desktop\Desarrollo\ADAPTA\Aire y ruido\web_django\servicios_adapta\excel_templates\"/>
    </mc:Choice>
  </mc:AlternateContent>
  <xr:revisionPtr revIDLastSave="0" documentId="13_ncr:1_{1D416530-1C0E-4342-BC64-9205EC983EA7}" xr6:coauthVersionLast="47" xr6:coauthVersionMax="47" xr10:uidLastSave="{00000000-0000-0000-0000-000000000000}"/>
  <bookViews>
    <workbookView xWindow="-108" yWindow="-108" windowWidth="23256" windowHeight="12456" xr2:uid="{00000000-000D-0000-FFFF-FFFF00000000}"/>
  </bookViews>
  <sheets>
    <sheet name="Resultados DIC 22" sheetId="1" r:id="rId1"/>
    <sheet name="Resumen" sheetId="2" r:id="rId2"/>
    <sheet name="Hoja explicativa" sheetId="3" r:id="rId3"/>
  </sheets>
  <definedNames>
    <definedName name="_Hlk65753721" localSheetId="1">Resumen!#REF!</definedName>
    <definedName name="_Toc61255623" localSheetId="1">Resumen!$A$3</definedName>
    <definedName name="_Toc63327908" localSheetId="1">Resumen!$A$4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2" l="1"/>
  <c r="G22" i="2"/>
  <c r="V9" i="1" l="1"/>
  <c r="V12" i="1"/>
  <c r="V13" i="1"/>
  <c r="V56" i="1"/>
  <c r="W56" i="1" s="1"/>
  <c r="V55" i="1"/>
  <c r="W55" i="1" s="1"/>
  <c r="V54" i="1"/>
  <c r="W54" i="1" s="1"/>
  <c r="V53" i="1"/>
  <c r="W53" i="1" s="1"/>
  <c r="V52" i="1"/>
  <c r="W52" i="1" s="1"/>
  <c r="V51" i="1"/>
  <c r="W51" i="1" s="1"/>
  <c r="V50" i="1"/>
  <c r="W50" i="1" s="1"/>
  <c r="V49" i="1"/>
  <c r="W49" i="1" s="1"/>
  <c r="V48" i="1"/>
  <c r="W48" i="1" s="1"/>
  <c r="V47" i="1"/>
  <c r="W47" i="1" s="1"/>
  <c r="V46" i="1"/>
  <c r="W46" i="1" s="1"/>
  <c r="V45" i="1"/>
  <c r="W45" i="1" s="1"/>
  <c r="V44" i="1"/>
  <c r="W44" i="1" s="1"/>
  <c r="V43" i="1"/>
  <c r="W43" i="1" s="1"/>
  <c r="V42" i="1"/>
  <c r="W42" i="1" s="1"/>
  <c r="V41" i="1"/>
  <c r="W41" i="1" s="1"/>
  <c r="V40" i="1"/>
  <c r="W40" i="1" s="1"/>
  <c r="V39" i="1"/>
  <c r="W39" i="1" s="1"/>
  <c r="V38" i="1"/>
  <c r="W38" i="1" s="1"/>
  <c r="V37" i="1"/>
  <c r="W37" i="1" s="1"/>
  <c r="V36" i="1"/>
  <c r="W36" i="1" s="1"/>
  <c r="V35" i="1"/>
  <c r="W35" i="1" s="1"/>
  <c r="V34" i="1"/>
  <c r="W34" i="1" s="1"/>
  <c r="V33" i="1"/>
  <c r="W33" i="1" s="1"/>
  <c r="V32" i="1"/>
  <c r="W32" i="1" s="1"/>
  <c r="V31" i="1"/>
  <c r="W31" i="1" s="1"/>
  <c r="V30" i="1"/>
  <c r="W30" i="1" s="1"/>
  <c r="V29" i="1"/>
  <c r="W29" i="1" s="1"/>
  <c r="V28" i="1"/>
  <c r="W28" i="1" s="1"/>
  <c r="V27" i="1"/>
  <c r="W27" i="1" s="1"/>
  <c r="V26" i="1"/>
  <c r="W26" i="1" s="1"/>
  <c r="V25" i="1"/>
  <c r="W25" i="1" s="1"/>
  <c r="V24" i="1"/>
  <c r="W24" i="1" s="1"/>
  <c r="V23" i="1"/>
  <c r="W23" i="1" s="1"/>
  <c r="V22" i="1"/>
  <c r="W22" i="1" s="1"/>
  <c r="V21" i="1"/>
  <c r="W21" i="1" s="1"/>
  <c r="V20" i="1"/>
  <c r="W20" i="1" s="1"/>
  <c r="V19" i="1"/>
  <c r="W19" i="1" s="1"/>
  <c r="V18" i="1"/>
  <c r="W18" i="1" s="1"/>
  <c r="V17" i="1"/>
  <c r="W17" i="1" s="1"/>
  <c r="V16" i="1"/>
  <c r="W16" i="1" s="1"/>
  <c r="V15" i="1"/>
  <c r="W15" i="1" s="1"/>
  <c r="V14" i="1"/>
  <c r="W14" i="1" s="1"/>
  <c r="J13" i="1"/>
  <c r="M13" i="1" s="1"/>
  <c r="J12" i="1"/>
  <c r="M12" i="1" s="1"/>
  <c r="V11" i="1"/>
  <c r="W11" i="1" s="1"/>
  <c r="V10" i="1"/>
  <c r="W10" i="1" s="1"/>
  <c r="J9" i="1"/>
  <c r="M9" i="1" s="1"/>
  <c r="V8" i="1"/>
  <c r="W8" i="1" s="1"/>
  <c r="V7" i="1"/>
  <c r="W7" i="1" s="1"/>
  <c r="V6" i="1"/>
  <c r="W6" i="1" s="1"/>
  <c r="V5" i="1"/>
  <c r="W5" i="1" s="1"/>
  <c r="V4" i="1"/>
  <c r="W4" i="1" s="1"/>
  <c r="V3" i="1"/>
  <c r="W3" i="1" s="1"/>
</calcChain>
</file>

<file path=xl/sharedStrings.xml><?xml version="1.0" encoding="utf-8"?>
<sst xmlns="http://schemas.openxmlformats.org/spreadsheetml/2006/main" count="431" uniqueCount="193">
  <si>
    <t xml:space="preserve">Estándares Diurnos </t>
  </si>
  <si>
    <t>Línea de base</t>
  </si>
  <si>
    <t>Tramo</t>
  </si>
  <si>
    <t>Sitio fijo</t>
  </si>
  <si>
    <t>Entorno</t>
  </si>
  <si>
    <t>PK</t>
  </si>
  <si>
    <t xml:space="preserve">Frecuencia </t>
  </si>
  <si>
    <t>Punto</t>
  </si>
  <si>
    <t>Latitud</t>
  </si>
  <si>
    <t>Longitud</t>
  </si>
  <si>
    <t>Guía MASS</t>
  </si>
  <si>
    <t xml:space="preserve">Guía MASS LB +3 </t>
  </si>
  <si>
    <t>GESTA RUIDO 2015</t>
  </si>
  <si>
    <t>LB +X</t>
  </si>
  <si>
    <t>Estándar más estricto</t>
  </si>
  <si>
    <t>LAeq</t>
  </si>
  <si>
    <t>LAmx</t>
  </si>
  <si>
    <t>LAmin</t>
  </si>
  <si>
    <t xml:space="preserve">LA10 </t>
  </si>
  <si>
    <t xml:space="preserve">LA50 </t>
  </si>
  <si>
    <t>LA90</t>
  </si>
  <si>
    <t>Observaciones linea de base</t>
  </si>
  <si>
    <t>LAeq2</t>
  </si>
  <si>
    <t>∆Laeq</t>
  </si>
  <si>
    <t>Nivel de percepción</t>
  </si>
  <si>
    <t>LAmx3</t>
  </si>
  <si>
    <t>LAmin4</t>
  </si>
  <si>
    <t>LA10 5</t>
  </si>
  <si>
    <t>LA50 6</t>
  </si>
  <si>
    <t>LA907</t>
  </si>
  <si>
    <t>Obrador Capurro</t>
  </si>
  <si>
    <t>Industrial</t>
  </si>
  <si>
    <t xml:space="preserve">Mensual </t>
  </si>
  <si>
    <t>EC01</t>
  </si>
  <si>
    <t>NA</t>
  </si>
  <si>
    <t>Obrador Sayago</t>
  </si>
  <si>
    <t>SY01</t>
  </si>
  <si>
    <t>Acopio Sayago</t>
  </si>
  <si>
    <t>ACP SY01</t>
  </si>
  <si>
    <t xml:space="preserve">DPT R102 </t>
  </si>
  <si>
    <t>Residencial</t>
  </si>
  <si>
    <t>Trimestral</t>
  </si>
  <si>
    <t>DPT R102  01</t>
  </si>
  <si>
    <t>55.</t>
  </si>
  <si>
    <t xml:space="preserve"> Trinchera Ruta 102</t>
  </si>
  <si>
    <t>TR102 01</t>
  </si>
  <si>
    <t>TR102 02</t>
  </si>
  <si>
    <t>Obrador Las Piedras</t>
  </si>
  <si>
    <t>Mensual</t>
  </si>
  <si>
    <t>OLP01</t>
  </si>
  <si>
    <t>Obrador en actividad, se observa entrada y salida de camiones. Se observa maquinaria realizando excavación dentro de la trinchera y cargando camiones con tierra para sacarla de la misma. También se puede apreciar tránsito por A. Saravia, pero prácticamente no se escucha por el ruido de la maquinaria y camiones en el obrador e ingresando al mismo. En el cual se pueden diferenciar bocinas de reversa, motores y golpes de maquinaria.</t>
  </si>
  <si>
    <t>Depósito Las Piedras</t>
  </si>
  <si>
    <t>LP01</t>
  </si>
  <si>
    <t>Depósito 21+000</t>
  </si>
  <si>
    <t>DPT 21,000 01</t>
  </si>
  <si>
    <t>70.</t>
  </si>
  <si>
    <t>Obrador Borrazás</t>
  </si>
  <si>
    <t>OBA01</t>
  </si>
  <si>
    <t xml:space="preserve">De fondo se puede escuchar ruido de tránsito constante por los alrededores y constante ladrido </t>
  </si>
  <si>
    <t>OBA02</t>
  </si>
  <si>
    <t>Se puede escuchar niños jugando y gritando en ambos lados de la traza. Tránsito constante por calles paralelas a la traza. Desde una de las viviendas cercanas se pueden escuchar instrumentos musicales ( Batería). A unos 50mts se observa una escuela ya sin actividad. También constantemente de fondo y a lo lejos ladridos. Durante toda la medición se podían escuchar los instrumentos musicales, destacando se la batería.</t>
  </si>
  <si>
    <t>Obrador Canelones</t>
  </si>
  <si>
    <t>C01</t>
  </si>
  <si>
    <t>C02</t>
  </si>
  <si>
    <t>65.</t>
  </si>
  <si>
    <t>Acopio 52+900</t>
  </si>
  <si>
    <t>ACP 52,900 01</t>
  </si>
  <si>
    <t>50.</t>
  </si>
  <si>
    <t>Obrador Santa Lucía</t>
  </si>
  <si>
    <t>SL02</t>
  </si>
  <si>
    <t xml:space="preserve">Obrador Independencia  </t>
  </si>
  <si>
    <t>I01</t>
  </si>
  <si>
    <t>I02</t>
  </si>
  <si>
    <t>Obrador 25 de Mayo</t>
  </si>
  <si>
    <t>25M01</t>
  </si>
  <si>
    <t>Obrador Berrondo</t>
  </si>
  <si>
    <t>Única medición</t>
  </si>
  <si>
    <t>B01</t>
  </si>
  <si>
    <t>No se realizó linea base</t>
  </si>
  <si>
    <t>Acopio 100+000</t>
  </si>
  <si>
    <t>ACP 100,000 01</t>
  </si>
  <si>
    <t>Depósito 100+000</t>
  </si>
  <si>
    <t>DPT 100,000 01</t>
  </si>
  <si>
    <t>Obrador Calleros</t>
  </si>
  <si>
    <t>Ca01</t>
  </si>
  <si>
    <t>Ca02</t>
  </si>
  <si>
    <t>Taller Piedra Alta</t>
  </si>
  <si>
    <t>TPA01</t>
  </si>
  <si>
    <t>N/A</t>
  </si>
  <si>
    <t>TPA02</t>
  </si>
  <si>
    <t>TPA03</t>
  </si>
  <si>
    <t>Planta de soldadura</t>
  </si>
  <si>
    <t>F04</t>
  </si>
  <si>
    <t>F05</t>
  </si>
  <si>
    <t>Obrador puente B102</t>
  </si>
  <si>
    <t>B102 01</t>
  </si>
  <si>
    <t>Obrador Florida</t>
  </si>
  <si>
    <t>F02</t>
  </si>
  <si>
    <t>Préstamo 114+500</t>
  </si>
  <si>
    <t>PTM 114,500 01</t>
  </si>
  <si>
    <t>PTM 114,500 02</t>
  </si>
  <si>
    <t>Acopio 126+000</t>
  </si>
  <si>
    <t>ACP 126,000 01</t>
  </si>
  <si>
    <t>Obrador puente B104</t>
  </si>
  <si>
    <t>Sólo LB</t>
  </si>
  <si>
    <t>B104 01</t>
  </si>
  <si>
    <t>Sólo linea de base</t>
  </si>
  <si>
    <t>Acopio 139+000</t>
  </si>
  <si>
    <t>ACP 139,000 01</t>
  </si>
  <si>
    <t>ACP 139,000 02</t>
  </si>
  <si>
    <t>ACP 139,000 03</t>
  </si>
  <si>
    <t>Obrador Sarandí Grande</t>
  </si>
  <si>
    <t xml:space="preserve">Trimestral </t>
  </si>
  <si>
    <t>SG01</t>
  </si>
  <si>
    <t>SG02</t>
  </si>
  <si>
    <t xml:space="preserve">Préstamo Puntas del Maciel </t>
  </si>
  <si>
    <t>PM01</t>
  </si>
  <si>
    <t>Acopio 178+000</t>
  </si>
  <si>
    <t>ACP 178,000 01</t>
  </si>
  <si>
    <t>ACP 178,000 02</t>
  </si>
  <si>
    <t>Obrador Durazno</t>
  </si>
  <si>
    <t>D01</t>
  </si>
  <si>
    <t>D02</t>
  </si>
  <si>
    <t>D03</t>
  </si>
  <si>
    <t>Obrador Zorrilla</t>
  </si>
  <si>
    <t>Zo01</t>
  </si>
  <si>
    <t>Zo02</t>
  </si>
  <si>
    <t>Obrador Molles – Carlos Reyles</t>
  </si>
  <si>
    <t>Mo01</t>
  </si>
  <si>
    <t>Mo02</t>
  </si>
  <si>
    <t>Mo03</t>
  </si>
  <si>
    <t>Acopio 236+000</t>
  </si>
  <si>
    <t>ACP 236,000 01</t>
  </si>
  <si>
    <t>ACP 236,000 02</t>
  </si>
  <si>
    <t>Acopio 249+700</t>
  </si>
  <si>
    <t>ACP 249,700 01</t>
  </si>
  <si>
    <t>ACP 249,700 02</t>
  </si>
  <si>
    <t>Se efectuaron las mediciones previstas en la planificación incluyendo las estructuras fijas y frentes de obra urbanos y rurales.</t>
  </si>
  <si>
    <t>Los valores de LAeq se compararon con el estándar más restrictivo entre las guías MASS (Banco Mundial), los valores de la Guía del Ministerio del Ambiente y la normativa de referencia establecida en el estudio de impacto.</t>
  </si>
  <si>
    <t>En la tabla a continuación se resumen los resultados en función de cantidad de estructuras fijas.</t>
  </si>
  <si>
    <t>Resumen general de mediciones en estructuras fijas</t>
  </si>
  <si>
    <t>Ítem</t>
  </si>
  <si>
    <t>Estructuras</t>
  </si>
  <si>
    <t>Puntos</t>
  </si>
  <si>
    <t>Planificadas (cantidad)</t>
  </si>
  <si>
    <t>Activas (cantidad)</t>
  </si>
  <si>
    <t>incluida la planta de Canaletas</t>
  </si>
  <si>
    <t>Activas con Frentes de obra a menos de 150 m*</t>
  </si>
  <si>
    <t>Mediciones de linea de base</t>
  </si>
  <si>
    <t>Sin actividad</t>
  </si>
  <si>
    <t>Incumplimiento (cantidad)</t>
  </si>
  <si>
    <t>pk</t>
  </si>
  <si>
    <t>Estructura</t>
  </si>
  <si>
    <t>Estándar (dBA)</t>
  </si>
  <si>
    <t>LAeq (dBA)</t>
  </si>
  <si>
    <t>Diferencia (dBA)</t>
  </si>
  <si>
    <t>Observaciones de campo</t>
  </si>
  <si>
    <t>Hoja Resultados : Las filas que aparecen en gris no corresponde medirlas en este mes</t>
  </si>
  <si>
    <t>Unidades: todos los valores se presentan en dBA</t>
  </si>
  <si>
    <t>Parámetro de los estándares: todos los estándares de referencia se refieren a LAeq</t>
  </si>
  <si>
    <t>Estándares IFC:  - Tomados de Guia MASS Guías Generales: Medio Ambiente página 62</t>
  </si>
  <si>
    <t>http://documentos.bancomundial.org/curated/es/862351490601664460/pdf/112110-SPANISH-General-Guidelines.pdf</t>
  </si>
  <si>
    <t>La aplicación de los estandares de la Guía Mass se realiza de la siguiente manera:
1-Para las estructuras fijas por cada punto se determina el tipo de entorno que presenta ya sea residencial, institucional, educativo o industrial-comercial para saber cuál estándar le corresponde de la tabla 1.7.1 si el 55 dBA o 70 dBA. Una vez establecido se compara contra la linea de base (LB) + 3; Para los casos en que el valor de LB+3 sea mayor que el estándar se establece dicho valor como estándar de la guía MASS, si es menor se establece el estándar sugerido en la tabla 1.7.1.
2-Para los frentes de obras se realiza el mismo ejercicio y los valores de LB se extraen del Anexo VI del EsIA</t>
  </si>
  <si>
    <t>Estándares EsIA: se recomienda repasar Documento Límites de Referencia para Niveles de Presion Sonora, en este documento también se encuentran las normativas Departamentales.</t>
  </si>
  <si>
    <t xml:space="preserve">Cuando aparece </t>
  </si>
  <si>
    <t>Significa que el estándar no aplica</t>
  </si>
  <si>
    <t>#</t>
  </si>
  <si>
    <t>Significa que el estándar de la guía no se emplea y aplica el LB Anexo VI EIA+X. Donde X=2 si es entorno urbarno, y X=3 si el punto de medición se encuentra en un entorno rural</t>
  </si>
  <si>
    <t xml:space="preserve">Identificación y coordenadas de puntos: corresponden a las informadas en los documentos de linea de base de cada obrador y planta. Para los casos de los depósitos y demás estructuras fijas. </t>
  </si>
  <si>
    <t>Obrador</t>
  </si>
  <si>
    <t>Nombre</t>
  </si>
  <si>
    <t>En blanco significa ya se realizó la línea de base</t>
  </si>
  <si>
    <t>En verde que falta realizar la línea de base</t>
  </si>
  <si>
    <t>Lugar descartado</t>
  </si>
  <si>
    <t>Comparación con estándares de referencia: Se presentan tres estándares, Guía MASS, Referencias del Anexo VI del EIA que toma en consideración la normativa departamental y las referencias del MVOTMA establecidas en el EIA. Se comparará con el estándar que tenga el valor más restrictivo, es decir, el más bajo de los tres.</t>
  </si>
  <si>
    <t>Percepción del ruido: Se calcula la diferencia de NPS obtenido en la medición con el valor de linea de base y así  conocer cuándo se presenta un cambio perceptible de NPS en los receptores tal como se muestra en la siguiente figura.</t>
  </si>
  <si>
    <t>Ejemplo</t>
  </si>
  <si>
    <t>Valor de LB</t>
  </si>
  <si>
    <t>Resultado monitoreo Mes x</t>
  </si>
  <si>
    <t>caso</t>
  </si>
  <si>
    <t>perceptible</t>
  </si>
  <si>
    <t>N/A cumple estándar</t>
  </si>
  <si>
    <t xml:space="preserve">SI la diferencia entre el resultado del monitoreo con el de LB da positivo (caso 1) significa que el monitoreo dio un valor mayor que el de LB. La diferencia en decibeles dirá que tan perceptible es ese nivel de LAeq </t>
  </si>
  <si>
    <t>Por el contrario, si la diferencia da negativo (caso 2), implica que la medición está por debajo de lo que se obtuvo en linea cumpliendo el estándar</t>
  </si>
  <si>
    <t>Para el caso de los frentes de obra que no tienen linea de base, la diferencia se realiza contra el estándar mas restrictivo</t>
  </si>
  <si>
    <t>Estándares Guía Gesta Ruido 2015</t>
  </si>
  <si>
    <t xml:space="preserve">*Dada la cercanía del frente de obra no se monitoreó ya que el ruido predominante es el del frente en actividad. </t>
  </si>
  <si>
    <t>Observaciones DIC 2022</t>
  </si>
  <si>
    <t>Obrador con actividad. Principalmente se percible la salida de vehículos y maquinaria desde la instalacion.</t>
  </si>
  <si>
    <t>No se aprecia mucha actividad en el taller, principalmente ruido generados por herramientas manuales. Calle  aledañas poco transitadas.</t>
  </si>
  <si>
    <t>Cada instalación fija tiene en promedio tres puntos de monitoreo, basta con que uno se encuentre por encima del estándar de referencia para que en la tabla se note como incumplimiento. En el mes de diciembre el incumplimiento se dio en el obrador Calleros y Taller Piedra Alta.</t>
  </si>
  <si>
    <t>Se verificó el desmantelamiento del obrador Molles, Acopio 139,000, Acopio 179,000 , Acopio 126,000 y obrador Sarandí Grande por lo que se desvinculan del monitoreo.
Entre las estructuras activas que presentaron frente de obra a menos de 150 m estuvieron: obrador Trinchera Ruta 102 y Obrador Las Piedras.</t>
  </si>
  <si>
    <t xml:space="preserve">Durante el periodo del presente informe, se realizaron mediciones en 15 estructuras fijas (27 puntos)  y 8 puntos en frentes de obra en toda la traza.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</si>
</sst>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scheme val="minor"/>
    </font>
    <font>
      <sz val="11"/>
      <color rgb="FF666666"/>
      <name val="Lato"/>
    </font>
    <font>
      <b/>
      <sz val="11"/>
      <color indexed="64"/>
      <name val="Calibri"/>
      <family val="2"/>
      <scheme val="minor"/>
    </font>
    <font>
      <b/>
      <sz val="11"/>
      <name val="Calibri"/>
      <family val="2"/>
      <scheme val="minor"/>
    </font>
    <font>
      <b/>
      <sz val="11"/>
      <color theme="1"/>
      <name val="Calibri"/>
      <family val="2"/>
      <scheme val="minor"/>
    </font>
    <font>
      <sz val="11"/>
      <name val="Calibri"/>
      <family val="2"/>
      <scheme val="minor"/>
    </font>
    <font>
      <sz val="11"/>
      <color indexed="64"/>
      <name val="Calibri"/>
      <family val="2"/>
      <scheme val="minor"/>
    </font>
    <font>
      <sz val="11"/>
      <color rgb="FF2C363A"/>
      <name val="Calibri"/>
      <family val="2"/>
    </font>
    <font>
      <b/>
      <sz val="9"/>
      <color rgb="FF2C363A"/>
      <name val="Calibri"/>
      <family val="2"/>
    </font>
    <font>
      <b/>
      <sz val="10"/>
      <color theme="1"/>
      <name val="Calibri"/>
      <family val="2"/>
    </font>
    <font>
      <b/>
      <sz val="10"/>
      <color indexed="64"/>
      <name val="Calibri"/>
      <family val="2"/>
    </font>
    <font>
      <sz val="10"/>
      <color theme="1"/>
      <name val="Calibri"/>
      <family val="2"/>
    </font>
    <font>
      <sz val="10"/>
      <color indexed="64"/>
      <name val="Calibri"/>
      <family val="2"/>
    </font>
    <font>
      <sz val="10"/>
      <color theme="1"/>
      <name val="Calibri"/>
      <family val="2"/>
      <scheme val="minor"/>
    </font>
    <font>
      <sz val="10"/>
      <name val="Corbel"/>
      <family val="2"/>
    </font>
    <font>
      <sz val="10"/>
      <color theme="0" tint="-0.34998626667073579"/>
      <name val="Corbel"/>
      <family val="2"/>
    </font>
    <font>
      <b/>
      <sz val="10"/>
      <color indexed="64"/>
      <name val="Corbel"/>
      <family val="2"/>
    </font>
    <font>
      <sz val="10"/>
      <color indexed="64"/>
      <name val="Corbel"/>
      <family val="2"/>
    </font>
    <font>
      <sz val="10"/>
      <color theme="2" tint="-0.499984740745262"/>
      <name val="Calibri"/>
      <family val="2"/>
    </font>
    <font>
      <sz val="10"/>
      <name val="Calibri"/>
      <family val="2"/>
    </font>
    <font>
      <sz val="11"/>
      <color rgb="FF2C363A"/>
      <name val="Calibri"/>
      <family val="2"/>
      <scheme val="minor"/>
    </font>
    <font>
      <sz val="11"/>
      <name val="Calibri"/>
      <family val="2"/>
      <scheme val="minor"/>
    </font>
    <font>
      <sz val="11"/>
      <name val="Calibri "/>
    </font>
  </fonts>
  <fills count="14">
    <fill>
      <patternFill patternType="none"/>
    </fill>
    <fill>
      <patternFill patternType="gray125"/>
    </fill>
    <fill>
      <patternFill patternType="solid">
        <fgColor rgb="FFC6EFCE"/>
        <bgColor rgb="FFC6EFCE"/>
      </patternFill>
    </fill>
    <fill>
      <patternFill patternType="solid">
        <fgColor theme="0"/>
        <bgColor theme="0"/>
      </patternFill>
    </fill>
    <fill>
      <patternFill patternType="solid">
        <fgColor theme="0" tint="-0.249977111117893"/>
        <bgColor theme="0" tint="-0.249977111117893"/>
      </patternFill>
    </fill>
    <fill>
      <patternFill patternType="solid">
        <fgColor theme="7" tint="0.59999389629810485"/>
        <bgColor theme="7" tint="0.59999389629810485"/>
      </patternFill>
    </fill>
    <fill>
      <patternFill patternType="solid">
        <fgColor theme="7" tint="0.79995117038483843"/>
        <bgColor theme="7" tint="0.79995117038483843"/>
      </patternFill>
    </fill>
    <fill>
      <patternFill patternType="solid">
        <fgColor rgb="FFD9D9D9"/>
        <bgColor rgb="FFD9D9D9"/>
      </patternFill>
    </fill>
    <fill>
      <patternFill patternType="solid">
        <fgColor theme="0" tint="-0.499984740745262"/>
        <bgColor theme="0" tint="-0.499984740745262"/>
      </patternFill>
    </fill>
    <fill>
      <patternFill patternType="solid">
        <fgColor theme="9" tint="0.59999389629810485"/>
        <bgColor theme="9" tint="0.59999389629810485"/>
      </patternFill>
    </fill>
    <fill>
      <patternFill patternType="solid">
        <fgColor rgb="FFFF7C80"/>
        <bgColor rgb="FFFF7C80"/>
      </patternFill>
    </fill>
    <fill>
      <patternFill patternType="solid">
        <fgColor theme="2"/>
        <bgColor theme="2"/>
      </patternFill>
    </fill>
    <fill>
      <patternFill patternType="solid">
        <fgColor theme="7" tint="0.79998168889431442"/>
        <bgColor theme="7" tint="0.79998168889431442"/>
      </patternFill>
    </fill>
    <fill>
      <patternFill patternType="solid">
        <fgColor theme="0" tint="-4.9989318521683403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right/>
      <top/>
      <bottom style="thick">
        <color theme="0" tint="-0.34998626667073579"/>
      </bottom>
      <diagonal/>
    </border>
    <border>
      <left style="thin">
        <color auto="1"/>
      </left>
      <right/>
      <top/>
      <bottom/>
      <diagonal/>
    </border>
    <border>
      <left style="thin">
        <color auto="1"/>
      </left>
      <right style="thin">
        <color auto="1"/>
      </right>
      <top style="thin">
        <color auto="1"/>
      </top>
      <bottom/>
      <diagonal/>
    </border>
    <border>
      <left/>
      <right/>
      <top/>
      <bottom style="thin">
        <color auto="1"/>
      </bottom>
      <diagonal/>
    </border>
  </borders>
  <cellStyleXfs count="4">
    <xf numFmtId="0" fontId="0" fillId="0" borderId="0"/>
    <xf numFmtId="0" fontId="4" fillId="2" borderId="0"/>
    <xf numFmtId="0" fontId="5" fillId="0" borderId="0"/>
    <xf numFmtId="0" fontId="6" fillId="0" borderId="0"/>
  </cellStyleXfs>
  <cellXfs count="96">
    <xf numFmtId="0" fontId="0" fillId="0" borderId="0" xfId="0"/>
    <xf numFmtId="0" fontId="0" fillId="0" borderId="0" xfId="0"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7" fillId="4" borderId="1" xfId="0" applyFont="1" applyFill="1" applyBorder="1" applyAlignment="1">
      <alignment vertical="top"/>
    </xf>
    <xf numFmtId="0" fontId="8" fillId="4" borderId="1" xfId="0" applyFont="1" applyFill="1" applyBorder="1" applyAlignment="1">
      <alignment vertical="top" wrapText="1"/>
    </xf>
    <xf numFmtId="0" fontId="9" fillId="5" borderId="1" xfId="0" applyFont="1" applyFill="1" applyBorder="1" applyAlignment="1">
      <alignment horizontal="left" vertical="top"/>
    </xf>
    <xf numFmtId="0" fontId="9" fillId="6" borderId="1" xfId="0" applyFont="1" applyFill="1" applyBorder="1" applyAlignment="1">
      <alignment vertical="top" wrapText="1"/>
    </xf>
    <xf numFmtId="0" fontId="8" fillId="4" borderId="4" xfId="0" applyFont="1" applyFill="1" applyBorder="1" applyAlignment="1">
      <alignment vertical="top"/>
    </xf>
    <xf numFmtId="0" fontId="8" fillId="4" borderId="5" xfId="0" applyFont="1" applyFill="1" applyBorder="1" applyAlignment="1">
      <alignment horizontal="left" vertical="top" wrapText="1"/>
    </xf>
    <xf numFmtId="0" fontId="8" fillId="4" borderId="4" xfId="0" applyFont="1" applyFill="1" applyBorder="1" applyAlignment="1">
      <alignment vertical="top" wrapText="1"/>
    </xf>
    <xf numFmtId="0" fontId="8" fillId="5" borderId="5" xfId="0" applyFont="1" applyFill="1" applyBorder="1" applyAlignment="1">
      <alignment horizontal="left" vertical="top"/>
    </xf>
    <xf numFmtId="0" fontId="8" fillId="5" borderId="4" xfId="0" applyFont="1" applyFill="1" applyBorder="1" applyAlignment="1">
      <alignment horizontal="left" vertical="top"/>
    </xf>
    <xf numFmtId="0" fontId="8" fillId="6" borderId="5" xfId="0" applyFont="1" applyFill="1" applyBorder="1" applyAlignment="1">
      <alignment horizontal="left" vertical="top"/>
    </xf>
    <xf numFmtId="0" fontId="8" fillId="6" borderId="5" xfId="0" applyFont="1" applyFill="1" applyBorder="1" applyAlignment="1">
      <alignment horizontal="left" vertical="top" wrapText="1"/>
    </xf>
    <xf numFmtId="0" fontId="8" fillId="6" borderId="4" xfId="0" applyFont="1" applyFill="1" applyBorder="1" applyAlignment="1">
      <alignment vertical="top" wrapText="1"/>
    </xf>
    <xf numFmtId="0" fontId="10" fillId="0" borderId="6" xfId="0" applyFont="1" applyBorder="1" applyAlignment="1">
      <alignment horizontal="left" vertical="top"/>
    </xf>
    <xf numFmtId="164" fontId="10" fillId="0" borderId="6" xfId="0" applyNumberFormat="1" applyFont="1" applyBorder="1" applyAlignment="1">
      <alignment horizontal="left" vertical="top"/>
    </xf>
    <xf numFmtId="166" fontId="10" fillId="0" borderId="6" xfId="0" applyNumberFormat="1" applyFont="1" applyBorder="1" applyAlignment="1">
      <alignment horizontal="left" vertical="top"/>
    </xf>
    <xf numFmtId="166" fontId="10" fillId="0" borderId="6" xfId="1" applyNumberFormat="1" applyFont="1" applyFill="1" applyBorder="1" applyAlignment="1">
      <alignment horizontal="left" vertical="top"/>
    </xf>
    <xf numFmtId="166" fontId="10" fillId="0" borderId="6" xfId="1" applyNumberFormat="1" applyFont="1" applyFill="1" applyBorder="1" applyAlignment="1">
      <alignment horizontal="left" vertical="top" wrapText="1"/>
    </xf>
    <xf numFmtId="2" fontId="10" fillId="0" borderId="6" xfId="1" applyNumberFormat="1" applyFont="1" applyFill="1" applyBorder="1" applyAlignment="1">
      <alignment horizontal="left" vertical="top"/>
    </xf>
    <xf numFmtId="2" fontId="10" fillId="0" borderId="6" xfId="1" applyNumberFormat="1" applyFont="1" applyFill="1" applyBorder="1" applyAlignment="1">
      <alignment horizontal="left" vertical="top" wrapText="1"/>
    </xf>
    <xf numFmtId="0" fontId="10" fillId="0" borderId="6" xfId="0" applyFont="1" applyBorder="1" applyAlignment="1">
      <alignment horizontal="left" vertical="top" wrapText="1"/>
    </xf>
    <xf numFmtId="0" fontId="11" fillId="3" borderId="0" xfId="0" applyFont="1" applyFill="1" applyAlignment="1">
      <alignment horizontal="left" vertical="top"/>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2" fillId="0" borderId="0" xfId="0" applyFont="1" applyAlignment="1">
      <alignment horizontal="justify" vertical="center"/>
    </xf>
    <xf numFmtId="0" fontId="13" fillId="0" borderId="0" xfId="0" applyFont="1" applyAlignment="1">
      <alignment horizontal="center" vertical="center"/>
    </xf>
    <xf numFmtId="0" fontId="15" fillId="7" borderId="1" xfId="0" applyFont="1" applyFill="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0" fontId="11" fillId="0" borderId="0" xfId="0" applyFont="1" applyAlignment="1">
      <alignment horizontal="left" vertical="top"/>
    </xf>
    <xf numFmtId="0" fontId="14" fillId="7" borderId="1" xfId="0" applyFont="1" applyFill="1" applyBorder="1" applyAlignment="1">
      <alignment horizontal="left" vertical="center" wrapText="1"/>
    </xf>
    <xf numFmtId="0" fontId="0" fillId="3" borderId="0" xfId="0" applyFill="1"/>
    <xf numFmtId="0" fontId="9" fillId="3" borderId="0" xfId="0" applyFont="1" applyFill="1"/>
    <xf numFmtId="0" fontId="5" fillId="0" borderId="0" xfId="2"/>
    <xf numFmtId="0" fontId="0" fillId="3" borderId="7" xfId="0" applyFill="1" applyBorder="1"/>
    <xf numFmtId="0" fontId="19" fillId="3" borderId="4" xfId="0" applyFont="1" applyFill="1" applyBorder="1" applyAlignment="1">
      <alignment horizontal="center" vertical="center"/>
    </xf>
    <xf numFmtId="0" fontId="20" fillId="3" borderId="4" xfId="0" applyFont="1" applyFill="1" applyBorder="1" applyAlignment="1">
      <alignment horizontal="center" vertical="center"/>
    </xf>
    <xf numFmtId="0" fontId="21" fillId="8" borderId="9" xfId="0" applyFont="1" applyFill="1" applyBorder="1" applyAlignment="1">
      <alignment horizontal="center" vertical="center"/>
    </xf>
    <xf numFmtId="0" fontId="22" fillId="0" borderId="1" xfId="0" applyFont="1" applyBorder="1" applyAlignment="1">
      <alignment horizontal="center" vertical="center"/>
    </xf>
    <xf numFmtId="0" fontId="22" fillId="9" borderId="1" xfId="0" applyFont="1" applyFill="1" applyBorder="1" applyAlignment="1">
      <alignment horizontal="center" vertical="center"/>
    </xf>
    <xf numFmtId="0" fontId="18" fillId="10" borderId="1" xfId="0" applyFont="1" applyFill="1" applyBorder="1" applyAlignment="1">
      <alignment horizontal="center"/>
    </xf>
    <xf numFmtId="0" fontId="0" fillId="3" borderId="10" xfId="0" applyFill="1" applyBorder="1"/>
    <xf numFmtId="0" fontId="0" fillId="3" borderId="10" xfId="0" applyFill="1" applyBorder="1" applyAlignment="1">
      <alignment horizontal="center" wrapText="1"/>
    </xf>
    <xf numFmtId="0" fontId="0" fillId="3" borderId="10" xfId="0" applyFill="1" applyBorder="1" applyAlignment="1">
      <alignment horizontal="center"/>
    </xf>
    <xf numFmtId="0" fontId="9" fillId="11" borderId="1" xfId="0" applyFont="1" applyFill="1" applyBorder="1" applyAlignment="1">
      <alignment horizontal="left" vertical="top"/>
    </xf>
    <xf numFmtId="0" fontId="14" fillId="5" borderId="1" xfId="0" applyFont="1" applyFill="1" applyBorder="1" applyAlignment="1">
      <alignment horizontal="left" vertical="top"/>
    </xf>
    <xf numFmtId="0" fontId="14" fillId="12" borderId="1" xfId="0" applyFont="1" applyFill="1" applyBorder="1" applyAlignment="1">
      <alignment horizontal="left" vertical="top"/>
    </xf>
    <xf numFmtId="0" fontId="0" fillId="3" borderId="1" xfId="0" applyFill="1" applyBorder="1" applyAlignment="1">
      <alignment horizontal="left" vertical="top"/>
    </xf>
    <xf numFmtId="0" fontId="23" fillId="3" borderId="1" xfId="0" applyFont="1" applyFill="1" applyBorder="1" applyAlignment="1">
      <alignment horizontal="left" vertical="top"/>
    </xf>
    <xf numFmtId="166" fontId="24" fillId="0" borderId="1" xfId="1" applyNumberFormat="1" applyFont="1" applyFill="1" applyBorder="1" applyAlignment="1">
      <alignment horizontal="left" vertical="top"/>
    </xf>
    <xf numFmtId="2" fontId="24" fillId="0" borderId="1" xfId="1" applyNumberFormat="1" applyFont="1" applyFill="1" applyBorder="1" applyAlignment="1">
      <alignment horizontal="left" vertical="top"/>
    </xf>
    <xf numFmtId="166" fontId="10" fillId="13" borderId="6" xfId="1" applyNumberFormat="1" applyFont="1" applyFill="1" applyBorder="1" applyAlignment="1">
      <alignment horizontal="left" vertical="top"/>
    </xf>
    <xf numFmtId="2" fontId="10" fillId="13" borderId="6" xfId="1" applyNumberFormat="1" applyFont="1" applyFill="1" applyBorder="1" applyAlignment="1">
      <alignment horizontal="left" vertical="top"/>
    </xf>
    <xf numFmtId="0" fontId="10" fillId="13" borderId="6" xfId="0" applyFont="1" applyFill="1" applyBorder="1" applyAlignment="1">
      <alignment horizontal="left" vertical="top"/>
    </xf>
    <xf numFmtId="164" fontId="10" fillId="13" borderId="6" xfId="0" applyNumberFormat="1" applyFont="1" applyFill="1" applyBorder="1" applyAlignment="1">
      <alignment horizontal="left" vertical="top"/>
    </xf>
    <xf numFmtId="165" fontId="10" fillId="13" borderId="6" xfId="0" applyNumberFormat="1" applyFont="1" applyFill="1" applyBorder="1" applyAlignment="1">
      <alignment horizontal="left" vertical="top"/>
    </xf>
    <xf numFmtId="166" fontId="10" fillId="13" borderId="6" xfId="0" applyNumberFormat="1" applyFont="1" applyFill="1" applyBorder="1" applyAlignment="1">
      <alignment horizontal="left" vertical="top"/>
    </xf>
    <xf numFmtId="1" fontId="16" fillId="0" borderId="1" xfId="0" applyNumberFormat="1" applyFont="1" applyBorder="1" applyAlignment="1">
      <alignment horizontal="left" vertical="top" wrapText="1"/>
    </xf>
    <xf numFmtId="0" fontId="25" fillId="0" borderId="0" xfId="0" applyFont="1" applyAlignment="1">
      <alignment wrapText="1"/>
    </xf>
    <xf numFmtId="0" fontId="26" fillId="0" borderId="0" xfId="0" applyFont="1" applyAlignment="1">
      <alignment horizontal="left" vertical="top"/>
    </xf>
    <xf numFmtId="0" fontId="3" fillId="0" borderId="0" xfId="0" applyFont="1"/>
    <xf numFmtId="2" fontId="10" fillId="13" borderId="6" xfId="1" applyNumberFormat="1" applyFont="1" applyFill="1" applyBorder="1" applyAlignment="1">
      <alignment horizontal="left" vertical="top" wrapText="1"/>
    </xf>
    <xf numFmtId="0" fontId="0" fillId="13" borderId="0" xfId="0" applyFill="1" applyAlignment="1">
      <alignment horizontal="left" vertical="top"/>
    </xf>
    <xf numFmtId="0" fontId="10" fillId="0" borderId="0" xfId="0" applyFont="1" applyAlignment="1">
      <alignment horizontal="left" vertical="top"/>
    </xf>
    <xf numFmtId="165" fontId="10" fillId="0" borderId="6" xfId="0" applyNumberFormat="1" applyFont="1" applyBorder="1" applyAlignment="1">
      <alignment horizontal="left" vertical="top"/>
    </xf>
    <xf numFmtId="166" fontId="10" fillId="0" borderId="6" xfId="0" applyNumberFormat="1" applyFont="1" applyBorder="1" applyAlignment="1">
      <alignment horizontal="left" vertical="top" wrapText="1"/>
    </xf>
    <xf numFmtId="2" fontId="10" fillId="0" borderId="6" xfId="0" applyNumberFormat="1" applyFont="1" applyBorder="1" applyAlignment="1">
      <alignment horizontal="left" vertical="top" wrapText="1"/>
    </xf>
    <xf numFmtId="166" fontId="10" fillId="0" borderId="6" xfId="1" applyNumberFormat="1" applyFont="1" applyFill="1" applyBorder="1" applyAlignment="1">
      <alignment vertical="top" wrapText="1"/>
    </xf>
    <xf numFmtId="2" fontId="10" fillId="0" borderId="6" xfId="1" applyNumberFormat="1" applyFont="1" applyFill="1" applyBorder="1" applyAlignment="1">
      <alignment vertical="top" wrapText="1"/>
    </xf>
    <xf numFmtId="0" fontId="27" fillId="0" borderId="1" xfId="0" applyFont="1" applyBorder="1" applyAlignment="1">
      <alignment vertical="top"/>
    </xf>
    <xf numFmtId="166" fontId="10" fillId="13" borderId="6" xfId="1" applyNumberFormat="1" applyFont="1" applyFill="1" applyBorder="1" applyAlignment="1">
      <alignment vertical="top" wrapText="1"/>
    </xf>
    <xf numFmtId="2" fontId="10" fillId="13" borderId="6" xfId="1" applyNumberFormat="1" applyFont="1" applyFill="1" applyBorder="1" applyAlignment="1">
      <alignment vertical="top" wrapText="1"/>
    </xf>
    <xf numFmtId="166" fontId="8" fillId="13" borderId="6" xfId="0" applyNumberFormat="1" applyFont="1" applyFill="1" applyBorder="1" applyAlignment="1">
      <alignment horizontal="left" vertical="top"/>
    </xf>
    <xf numFmtId="0" fontId="10" fillId="13" borderId="6" xfId="0" applyFont="1" applyFill="1" applyBorder="1" applyAlignment="1">
      <alignment horizontal="left" vertical="top" wrapText="1"/>
    </xf>
    <xf numFmtId="166" fontId="10" fillId="13" borderId="6" xfId="0" applyNumberFormat="1" applyFont="1" applyFill="1" applyBorder="1" applyAlignment="1">
      <alignment horizontal="left" vertical="top" wrapText="1"/>
    </xf>
    <xf numFmtId="0" fontId="2" fillId="13" borderId="0" xfId="0" applyFont="1" applyFill="1" applyAlignment="1">
      <alignment horizontal="left" vertical="top" wrapText="1"/>
    </xf>
    <xf numFmtId="0" fontId="1" fillId="0" borderId="0" xfId="0" applyFont="1" applyAlignment="1">
      <alignment wrapText="1"/>
    </xf>
    <xf numFmtId="166" fontId="16" fillId="0" borderId="1" xfId="0" applyNumberFormat="1" applyFont="1" applyBorder="1" applyAlignment="1">
      <alignment horizontal="left" vertical="top" wrapText="1"/>
    </xf>
    <xf numFmtId="0" fontId="8" fillId="4" borderId="1" xfId="0" applyFont="1" applyFill="1" applyBorder="1" applyAlignment="1">
      <alignment horizontal="left" vertical="top"/>
    </xf>
    <xf numFmtId="0" fontId="0" fillId="0" borderId="2" xfId="0" applyBorder="1"/>
    <xf numFmtId="0" fontId="0" fillId="0" borderId="3" xfId="0" applyBorder="1"/>
    <xf numFmtId="0" fontId="9" fillId="5" borderId="1" xfId="0" applyFont="1" applyFill="1" applyBorder="1" applyAlignment="1">
      <alignment horizontal="left" vertical="top"/>
    </xf>
    <xf numFmtId="17" fontId="9" fillId="6" borderId="1" xfId="0" applyNumberFormat="1" applyFont="1" applyFill="1" applyBorder="1" applyAlignment="1">
      <alignment horizontal="left" vertical="top" wrapText="1"/>
    </xf>
    <xf numFmtId="0" fontId="14" fillId="7" borderId="1" xfId="0" applyFont="1" applyFill="1" applyBorder="1" applyAlignment="1">
      <alignment horizontal="left" vertical="top" wrapText="1"/>
    </xf>
    <xf numFmtId="0" fontId="0" fillId="0" borderId="4" xfId="0" applyBorder="1"/>
    <xf numFmtId="17" fontId="15" fillId="7" borderId="1" xfId="0" applyNumberFormat="1" applyFont="1" applyFill="1" applyBorder="1" applyAlignment="1">
      <alignment horizontal="left" vertical="top" wrapText="1"/>
    </xf>
    <xf numFmtId="0" fontId="16" fillId="0" borderId="1" xfId="0" applyFont="1" applyBorder="1" applyAlignment="1">
      <alignment horizontal="left" vertical="top" wrapText="1"/>
    </xf>
    <xf numFmtId="0" fontId="0" fillId="3" borderId="0" xfId="0" applyFill="1" applyAlignment="1">
      <alignment horizontal="left" vertical="top" wrapText="1"/>
    </xf>
    <xf numFmtId="0" fontId="0" fillId="3" borderId="0" xfId="0" applyFill="1"/>
    <xf numFmtId="0" fontId="0" fillId="3" borderId="0" xfId="0" applyFill="1" applyAlignment="1">
      <alignment horizontal="left" wrapText="1"/>
    </xf>
    <xf numFmtId="0" fontId="0" fillId="3" borderId="8" xfId="0" applyFill="1" applyBorder="1" applyAlignment="1">
      <alignment horizontal="left" wrapText="1"/>
    </xf>
    <xf numFmtId="0" fontId="9" fillId="3" borderId="0" xfId="0" applyFont="1" applyFill="1" applyAlignment="1">
      <alignment horizontal="left" vertical="top" wrapText="1"/>
    </xf>
    <xf numFmtId="0" fontId="9" fillId="3" borderId="0" xfId="0" applyFont="1" applyFill="1" applyAlignment="1">
      <alignment horizontal="left" vertical="center" wrapText="1"/>
    </xf>
  </cellXfs>
  <cellStyles count="4">
    <cellStyle name="Good" xfId="1" builtinId="26"/>
    <cellStyle name="Hyperlink" xfId="2" builtinId="8"/>
    <cellStyle name="Normal" xfId="0" builtinId="0"/>
    <cellStyle name="Normal 2" xfId="3" xr:uid="{00000000-0005-0000-0000-000003000000}"/>
  </cellStyles>
  <dxfs count="46">
    <dxf>
      <font>
        <b/>
        <color indexed="2"/>
      </font>
    </dxf>
    <dxf>
      <font>
        <b/>
        <color indexed="2"/>
      </font>
    </dxf>
    <dxf>
      <font>
        <strike val="0"/>
        <vertAlign val="baseline"/>
        <sz val="11"/>
        <name val="Calibri"/>
        <scheme val="minor"/>
      </font>
      <numFmt numFmtId="2" formatCode="0.00"/>
      <fill>
        <patternFill patternType="none">
          <bgColor auto="1"/>
        </patternFill>
      </fill>
      <alignment horizontal="left" vertical="top" wrapText="1"/>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2" formatCode="0.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6" formatCode="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5" formatCode="0.000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5" formatCode="0.000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numFmt numFmtId="164" formatCode="0.000"/>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ont>
        <strike val="0"/>
        <vertAlign val="baseline"/>
        <sz val="11"/>
        <name val="Calibri"/>
        <scheme val="minor"/>
      </font>
      <fill>
        <patternFill patternType="none">
          <bgColor auto="1"/>
        </patternFill>
      </fill>
      <alignment horizontal="left" vertical="top"/>
      <border outline="0">
        <left style="thin">
          <color theme="1" tint="4.9989318521683403E-2"/>
        </left>
        <right style="thin">
          <color theme="1" tint="4.9989318521683403E-2"/>
        </right>
        <top style="thin">
          <color theme="1" tint="4.9989318521683403E-2"/>
        </top>
        <bottom style="thin">
          <color theme="1" tint="4.9989318521683403E-2"/>
        </bottom>
      </border>
    </dxf>
    <dxf>
      <fill>
        <patternFill patternType="none">
          <fgColor indexed="64"/>
          <bgColor indexed="65"/>
        </patternFill>
      </fill>
    </dxf>
    <dxf>
      <fill>
        <patternFill patternType="none">
          <bgColor auto="1"/>
        </patternFill>
      </fill>
    </dxf>
    <dxf>
      <fill>
        <patternFill patternType="solid">
          <fgColor theme="4" tint="0.39991454817346722"/>
          <bgColor theme="4" tint="0.399914548173467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ill>
        <patternFill patternType="solid">
          <fgColor theme="4" tint="0.39991454817346722"/>
          <bgColor theme="4" tint="0.399914548173467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ill>
        <patternFill patternType="solid">
          <fgColor theme="4" tint="0.39991454817346722"/>
          <bgColor theme="4" tint="0.39991454817346722"/>
        </patternFill>
      </fill>
    </dxf>
    <dxf>
      <fill>
        <patternFill patternType="solid">
          <fgColor theme="4" tint="0.59996337778862885"/>
          <bgColor theme="4" tint="0.59996337778862885"/>
        </patternFill>
      </fill>
    </dxf>
    <dxf>
      <fill>
        <patternFill patternType="solid">
          <fgColor theme="4" tint="-0.24994659260841701"/>
          <bgColor theme="4" tint="-0.24994659260841701"/>
        </patternFill>
      </fill>
    </dxf>
    <dxf>
      <fill>
        <patternFill patternType="solid">
          <fgColor theme="4" tint="-0.499984740745262"/>
          <bgColor theme="4" tint="-0.499984740745262"/>
        </patternFill>
      </fill>
    </dxf>
    <dxf>
      <font>
        <b/>
        <color indexed="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5</xdr:col>
      <xdr:colOff>636804</xdr:colOff>
      <xdr:row>69</xdr:row>
      <xdr:rowOff>189700</xdr:rowOff>
    </xdr:to>
    <xdr:pic>
      <xdr:nvPicPr>
        <xdr:cNvPr id="2" name="Imagen 1">
          <a:extLst>
            <a:ext uri="{FF2B5EF4-FFF2-40B4-BE49-F238E27FC236}">
              <a16:creationId xmlns:a16="http://schemas.microsoft.com/office/drawing/2014/main" id="{7B69A028-A909-4EE6-8329-075515D0CADA}"/>
            </a:ext>
          </a:extLst>
        </xdr:cNvPr>
        <xdr:cNvPicPr>
          <a:picLocks noChangeAspect="1"/>
        </xdr:cNvPicPr>
      </xdr:nvPicPr>
      <xdr:blipFill>
        <a:blip xmlns:r="http://schemas.openxmlformats.org/officeDocument/2006/relationships" r:embed="rId1"/>
        <a:stretch>
          <a:fillRect/>
        </a:stretch>
      </xdr:blipFill>
      <xdr:spPr>
        <a:xfrm>
          <a:off x="0" y="12439650"/>
          <a:ext cx="5123079" cy="4761700"/>
        </a:xfrm>
        <a:prstGeom prst="rect">
          <a:avLst/>
        </a:prstGeom>
        <a:ln>
          <a:prstDash val="solid"/>
        </a:ln>
      </xdr:spPr>
    </xdr:pic>
    <xdr:clientData/>
  </xdr:twoCellAnchor>
  <xdr:twoCellAnchor>
    <xdr:from>
      <xdr:col>0</xdr:col>
      <xdr:colOff>238125</xdr:colOff>
      <xdr:row>32</xdr:row>
      <xdr:rowOff>228600</xdr:rowOff>
    </xdr:from>
    <xdr:to>
      <xdr:col>4</xdr:col>
      <xdr:colOff>53340</xdr:colOff>
      <xdr:row>41</xdr:row>
      <xdr:rowOff>184171</xdr:rowOff>
    </xdr:to>
    <xdr:pic>
      <xdr:nvPicPr>
        <xdr:cNvPr id="3" name="Imagen 2" descr="cid:image001.png@01D681F6.18138A40">
          <a:extLst>
            <a:ext uri="{FF2B5EF4-FFF2-40B4-BE49-F238E27FC236}">
              <a16:creationId xmlns:a16="http://schemas.microsoft.com/office/drawing/2014/main" id="{460D0DB1-BBD7-49E9-9D22-F5491CB5978E}"/>
            </a:ext>
          </a:extLst>
        </xdr:cNvPr>
        <xdr:cNvPicPr>
          <a:picLocks noChangeAspect="1" noChangeArrowheads="1"/>
        </xdr:cNvPicPr>
      </xdr:nvPicPr>
      <xdr:blipFill>
        <a:blip xmlns:r="http://schemas.openxmlformats.org/officeDocument/2006/relationships" r:embed="rId1" r:link="rId1" cstate="print"/>
        <a:srcRect/>
        <a:stretch>
          <a:fillRect/>
        </a:stretch>
      </xdr:blipFill>
      <xdr:spPr bwMode="auto">
        <a:xfrm>
          <a:off x="238125" y="8267700"/>
          <a:ext cx="3568065" cy="3594121"/>
        </a:xfrm>
        <a:prstGeom prst="rect">
          <a:avLst/>
        </a:prstGeom>
        <a:noFill/>
        <a:ln>
          <a:prstDash val="solid"/>
        </a:ln>
      </xdr:spPr>
    </xdr:pic>
    <xdr:clientData/>
  </xdr:twoCellAnchor>
  <xdr:twoCellAnchor editAs="oneCell">
    <xdr:from>
      <xdr:col>0</xdr:col>
      <xdr:colOff>9525</xdr:colOff>
      <xdr:row>6</xdr:row>
      <xdr:rowOff>161925</xdr:rowOff>
    </xdr:from>
    <xdr:to>
      <xdr:col>3</xdr:col>
      <xdr:colOff>494862</xdr:colOff>
      <xdr:row>15</xdr:row>
      <xdr:rowOff>609330</xdr:rowOff>
    </xdr:to>
    <xdr:pic>
      <xdr:nvPicPr>
        <xdr:cNvPr id="4" name="Imagen 3">
          <a:extLst>
            <a:ext uri="{FF2B5EF4-FFF2-40B4-BE49-F238E27FC236}">
              <a16:creationId xmlns:a16="http://schemas.microsoft.com/office/drawing/2014/main" id="{EBC975C3-1534-4CB8-AA59-61B18BD51083}"/>
            </a:ext>
          </a:extLst>
        </xdr:cNvPr>
        <xdr:cNvPicPr>
          <a:picLocks noChangeAspect="1"/>
        </xdr:cNvPicPr>
      </xdr:nvPicPr>
      <xdr:blipFill>
        <a:blip xmlns:r="http://schemas.openxmlformats.org/officeDocument/2006/relationships" r:embed="rId2"/>
        <a:stretch>
          <a:fillRect/>
        </a:stretch>
      </xdr:blipFill>
      <xdr:spPr>
        <a:xfrm>
          <a:off x="9525" y="1304925"/>
          <a:ext cx="3504762" cy="2161905"/>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AC56" dataDxfId="32">
  <autoFilter ref="A2:AC56" xr:uid="{00000000-0009-0000-0100-000001000000}">
    <filterColumn colId="28">
      <colorFilter dxfId="31"/>
    </filterColumn>
  </autoFilter>
  <tableColumns count="29">
    <tableColumn id="1" xr3:uid="{00000000-0010-0000-0000-000001000000}" name="Tramo" dataDxfId="30"/>
    <tableColumn id="2" xr3:uid="{00000000-0010-0000-0000-000002000000}" name="Sitio fijo" dataDxfId="29"/>
    <tableColumn id="3" xr3:uid="{00000000-0010-0000-0000-000003000000}" name="Entorno" dataDxfId="28"/>
    <tableColumn id="4" xr3:uid="{00000000-0010-0000-0000-000004000000}" name="PK" dataDxfId="27"/>
    <tableColumn id="5" xr3:uid="{00000000-0010-0000-0000-000005000000}" name="Frecuencia " dataDxfId="26"/>
    <tableColumn id="6" xr3:uid="{00000000-0010-0000-0000-000006000000}" name="Punto" dataDxfId="25"/>
    <tableColumn id="7" xr3:uid="{00000000-0010-0000-0000-000007000000}" name="Latitud" dataDxfId="24"/>
    <tableColumn id="8" xr3:uid="{00000000-0010-0000-0000-000008000000}" name="Longitud" dataDxfId="23"/>
    <tableColumn id="9" xr3:uid="{00000000-0010-0000-0000-000009000000}" name="Guía MASS" dataDxfId="22"/>
    <tableColumn id="10" xr3:uid="{00000000-0010-0000-0000-00000A000000}" name="Guía MASS LB +3 " dataDxfId="21"/>
    <tableColumn id="11" xr3:uid="{00000000-0010-0000-0000-00000B000000}" name="GESTA RUIDO 2015" dataDxfId="20"/>
    <tableColumn id="12" xr3:uid="{00000000-0010-0000-0000-00000C000000}" name="LB +X" dataDxfId="19"/>
    <tableColumn id="13" xr3:uid="{00000000-0010-0000-0000-00000D000000}" name="Estándar más estricto" dataDxfId="18"/>
    <tableColumn id="14" xr3:uid="{00000000-0010-0000-0000-00000E000000}" name="LAeq" dataDxfId="17"/>
    <tableColumn id="15" xr3:uid="{00000000-0010-0000-0000-00000F000000}" name="LAmx" dataDxfId="16"/>
    <tableColumn id="16" xr3:uid="{00000000-0010-0000-0000-000010000000}" name="LAmin" dataDxfId="15"/>
    <tableColumn id="17" xr3:uid="{00000000-0010-0000-0000-000011000000}" name="LA10 " dataDxfId="14"/>
    <tableColumn id="18" xr3:uid="{00000000-0010-0000-0000-000012000000}" name="LA50 " dataDxfId="13"/>
    <tableColumn id="19" xr3:uid="{00000000-0010-0000-0000-000013000000}" name="LA90" dataDxfId="12"/>
    <tableColumn id="20" xr3:uid="{00000000-0010-0000-0000-000014000000}" name="Observaciones linea de base" dataDxfId="11"/>
    <tableColumn id="21" xr3:uid="{00000000-0010-0000-0000-000015000000}" name="LAeq2" dataDxfId="10"/>
    <tableColumn id="22" xr3:uid="{00000000-0010-0000-0000-000016000000}" name="∆Laeq" dataDxfId="9"/>
    <tableColumn id="23" xr3:uid="{00000000-0010-0000-0000-000017000000}" name="Nivel de percepción" dataDxfId="8"/>
    <tableColumn id="24" xr3:uid="{00000000-0010-0000-0000-000018000000}" name="LAmx3" dataDxfId="7"/>
    <tableColumn id="25" xr3:uid="{00000000-0010-0000-0000-000019000000}" name="LAmin4" dataDxfId="6"/>
    <tableColumn id="26" xr3:uid="{00000000-0010-0000-0000-00001A000000}" name="LA10 5" dataDxfId="5"/>
    <tableColumn id="27" xr3:uid="{00000000-0010-0000-0000-00001B000000}" name="LA50 6" dataDxfId="4"/>
    <tableColumn id="28" xr3:uid="{00000000-0010-0000-0000-00001C000000}" name="LA907" dataDxfId="3"/>
    <tableColumn id="29" xr3:uid="{00000000-0010-0000-0000-00001D000000}" name="Observaciones DIC 2022" dataDxfId="2"/>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documentos.bancomundial.org/curated/es/862351490601664460/pdf/112110-SPANISH-General-Guideline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7"/>
  <sheetViews>
    <sheetView showGridLines="0" tabSelected="1" zoomScale="70" zoomScaleNormal="70" workbookViewId="0">
      <pane xSplit="5" ySplit="2" topLeftCell="F24" activePane="bottomRight" state="frozen"/>
      <selection activeCell="U14" sqref="U14"/>
      <selection pane="topRight"/>
      <selection pane="bottomLeft"/>
      <selection pane="bottomRight" activeCell="X3" sqref="X3:AC56"/>
    </sheetView>
  </sheetViews>
  <sheetFormatPr defaultColWidth="11.5546875" defaultRowHeight="14.4"/>
  <cols>
    <col min="1" max="1" width="9.33203125" style="1" bestFit="1" customWidth="1"/>
    <col min="2" max="2" width="28.88671875" style="1" customWidth="1"/>
    <col min="3" max="3" width="14.5546875" style="1" customWidth="1"/>
    <col min="4" max="4" width="15.6640625" style="1" customWidth="1"/>
    <col min="5" max="5" width="12.109375" style="1" customWidth="1"/>
    <col min="6" max="6" width="15.44140625" style="2" customWidth="1"/>
    <col min="7" max="7" width="12.109375" style="2" hidden="1" customWidth="1"/>
    <col min="8" max="8" width="11.6640625" style="2" hidden="1" customWidth="1"/>
    <col min="9" max="9" width="14.6640625" style="2" hidden="1" customWidth="1"/>
    <col min="10" max="10" width="18" style="2" hidden="1" customWidth="1"/>
    <col min="11" max="11" width="16.109375" style="2" hidden="1" customWidth="1"/>
    <col min="12" max="12" width="7.88671875" style="2" hidden="1" customWidth="1"/>
    <col min="13" max="13" width="21.109375" style="2" customWidth="1"/>
    <col min="14" max="14" width="9.109375" style="2" hidden="1" customWidth="1"/>
    <col min="15" max="15" width="9" style="2" hidden="1" customWidth="1"/>
    <col min="16" max="18" width="8.44140625" style="2" hidden="1" customWidth="1"/>
    <col min="19" max="19" width="7.33203125" style="2" hidden="1" customWidth="1"/>
    <col min="20" max="20" width="54.44140625" style="2" hidden="1" customWidth="1"/>
    <col min="21" max="21" width="8.33203125" style="1" customWidth="1"/>
    <col min="22" max="22" width="10.6640625" style="1" customWidth="1"/>
    <col min="23" max="23" width="28.5546875" style="1" customWidth="1"/>
    <col min="24" max="24" width="8.88671875" style="1" customWidth="1"/>
    <col min="25" max="25" width="9.44140625" style="1" customWidth="1"/>
    <col min="26" max="27" width="8.6640625" style="1" customWidth="1"/>
    <col min="28" max="28" width="8.33203125" style="1" customWidth="1"/>
    <col min="29" max="29" width="116.5546875" style="3" customWidth="1"/>
    <col min="30" max="49" width="11.5546875" style="1" customWidth="1"/>
    <col min="50" max="16384" width="11.5546875" style="1"/>
  </cols>
  <sheetData>
    <row r="1" spans="1:29">
      <c r="A1" s="4"/>
      <c r="B1" s="4"/>
      <c r="C1" s="4"/>
      <c r="D1" s="4"/>
      <c r="E1" s="4"/>
      <c r="F1" s="4"/>
      <c r="G1" s="4"/>
      <c r="H1" s="4"/>
      <c r="I1" s="81" t="s">
        <v>0</v>
      </c>
      <c r="J1" s="82"/>
      <c r="K1" s="82"/>
      <c r="L1" s="83"/>
      <c r="M1" s="5"/>
      <c r="N1" s="84" t="s">
        <v>1</v>
      </c>
      <c r="O1" s="82"/>
      <c r="P1" s="82"/>
      <c r="Q1" s="82"/>
      <c r="R1" s="82"/>
      <c r="S1" s="83"/>
      <c r="T1" s="6"/>
      <c r="U1" s="85">
        <v>44896</v>
      </c>
      <c r="V1" s="82"/>
      <c r="W1" s="82"/>
      <c r="X1" s="82"/>
      <c r="Y1" s="82"/>
      <c r="Z1" s="82"/>
      <c r="AA1" s="82"/>
      <c r="AB1" s="83"/>
      <c r="AC1" s="7"/>
    </row>
    <row r="2" spans="1:29" ht="28.95" customHeight="1">
      <c r="A2" s="8" t="s">
        <v>2</v>
      </c>
      <c r="B2" s="8" t="s">
        <v>3</v>
      </c>
      <c r="C2" s="8" t="s">
        <v>4</v>
      </c>
      <c r="D2" s="8" t="s">
        <v>5</v>
      </c>
      <c r="E2" s="8" t="s">
        <v>6</v>
      </c>
      <c r="F2" s="8" t="s">
        <v>7</v>
      </c>
      <c r="G2" s="8" t="s">
        <v>8</v>
      </c>
      <c r="H2" s="8" t="s">
        <v>9</v>
      </c>
      <c r="I2" s="9" t="s">
        <v>10</v>
      </c>
      <c r="J2" s="9" t="s">
        <v>11</v>
      </c>
      <c r="K2" s="9" t="s">
        <v>12</v>
      </c>
      <c r="L2" s="9" t="s">
        <v>13</v>
      </c>
      <c r="M2" s="10" t="s">
        <v>14</v>
      </c>
      <c r="N2" s="11" t="s">
        <v>15</v>
      </c>
      <c r="O2" s="11" t="s">
        <v>16</v>
      </c>
      <c r="P2" s="11" t="s">
        <v>17</v>
      </c>
      <c r="Q2" s="11" t="s">
        <v>18</v>
      </c>
      <c r="R2" s="11" t="s">
        <v>19</v>
      </c>
      <c r="S2" s="11" t="s">
        <v>20</v>
      </c>
      <c r="T2" s="12" t="s">
        <v>21</v>
      </c>
      <c r="U2" s="13" t="s">
        <v>22</v>
      </c>
      <c r="V2" s="13" t="s">
        <v>23</v>
      </c>
      <c r="W2" s="14" t="s">
        <v>24</v>
      </c>
      <c r="X2" s="13" t="s">
        <v>25</v>
      </c>
      <c r="Y2" s="13" t="s">
        <v>26</v>
      </c>
      <c r="Z2" s="13" t="s">
        <v>27</v>
      </c>
      <c r="AA2" s="13" t="s">
        <v>28</v>
      </c>
      <c r="AB2" s="13" t="s">
        <v>29</v>
      </c>
      <c r="AC2" s="15" t="s">
        <v>187</v>
      </c>
    </row>
    <row r="3" spans="1:29" ht="45" customHeight="1">
      <c r="A3" s="16">
        <v>1</v>
      </c>
      <c r="B3" s="16" t="s">
        <v>30</v>
      </c>
      <c r="C3" s="16" t="s">
        <v>31</v>
      </c>
      <c r="D3" s="17">
        <v>2.6</v>
      </c>
      <c r="E3" s="16" t="s">
        <v>32</v>
      </c>
      <c r="F3" s="16" t="s">
        <v>33</v>
      </c>
      <c r="G3" s="67">
        <v>-34.876069999999999</v>
      </c>
      <c r="H3" s="67">
        <v>-56.204410000000003</v>
      </c>
      <c r="I3" s="18">
        <v>70</v>
      </c>
      <c r="J3" s="18" t="s">
        <v>34</v>
      </c>
      <c r="K3" s="18">
        <v>75</v>
      </c>
      <c r="L3" s="18" t="s">
        <v>34</v>
      </c>
      <c r="M3" s="18">
        <v>70</v>
      </c>
      <c r="N3" s="18">
        <v>62.2</v>
      </c>
      <c r="O3" s="18">
        <v>65.8</v>
      </c>
      <c r="P3" s="18">
        <v>54.6</v>
      </c>
      <c r="Q3" s="18">
        <v>64.400000000000006</v>
      </c>
      <c r="R3" s="18">
        <v>56.4</v>
      </c>
      <c r="S3" s="18">
        <v>53.2</v>
      </c>
      <c r="T3" s="18"/>
      <c r="U3" s="19"/>
      <c r="V3" s="19">
        <f t="shared" ref="V3:V9" si="0">U3-N3</f>
        <v>-62.2</v>
      </c>
      <c r="W3" s="21" t="str">
        <f t="shared" ref="W3:W8" si="1">IF(V3="","",IF(AND(V3&lt;=1,V3&gt;=0),"Poco Perceptible",IF(AND(V3&lt;=3,V3&gt;1),"Perceptible",IF(AND(V3&lt;=6,V3&gt;3),"Obvio",IF(V3&gt;6,"Importante","N/A por debajo de valor de LB")))))</f>
        <v>N/A por debajo de valor de LB</v>
      </c>
      <c r="X3" s="19"/>
      <c r="Y3" s="19"/>
      <c r="Z3" s="19"/>
      <c r="AA3" s="19"/>
      <c r="AB3" s="19"/>
      <c r="AC3" s="20"/>
    </row>
    <row r="4" spans="1:29" ht="45" customHeight="1">
      <c r="A4" s="16">
        <v>1</v>
      </c>
      <c r="B4" s="16" t="s">
        <v>35</v>
      </c>
      <c r="C4" s="16" t="s">
        <v>31</v>
      </c>
      <c r="D4" s="17">
        <v>8.65</v>
      </c>
      <c r="E4" s="16" t="s">
        <v>32</v>
      </c>
      <c r="F4" s="16" t="s">
        <v>36</v>
      </c>
      <c r="G4" s="67">
        <v>-34.825811999999999</v>
      </c>
      <c r="H4" s="67">
        <v>-56.209834999999998</v>
      </c>
      <c r="I4" s="18">
        <v>70</v>
      </c>
      <c r="J4" s="18" t="s">
        <v>34</v>
      </c>
      <c r="K4" s="18">
        <v>70</v>
      </c>
      <c r="L4" s="18" t="s">
        <v>34</v>
      </c>
      <c r="M4" s="18">
        <v>70</v>
      </c>
      <c r="N4" s="18">
        <v>65.2</v>
      </c>
      <c r="O4" s="18">
        <v>73.8</v>
      </c>
      <c r="P4" s="18">
        <v>60.5</v>
      </c>
      <c r="Q4" s="18">
        <v>68.7</v>
      </c>
      <c r="R4" s="18">
        <v>65.7</v>
      </c>
      <c r="S4" s="18">
        <v>65.099999999999994</v>
      </c>
      <c r="T4" s="18"/>
      <c r="U4" s="19"/>
      <c r="V4" s="19">
        <f t="shared" si="0"/>
        <v>-65.2</v>
      </c>
      <c r="W4" s="21" t="str">
        <f t="shared" si="1"/>
        <v>N/A por debajo de valor de LB</v>
      </c>
      <c r="X4" s="19"/>
      <c r="Y4" s="19"/>
      <c r="Z4" s="19"/>
      <c r="AA4" s="19"/>
      <c r="AB4" s="19"/>
      <c r="AC4" s="20"/>
    </row>
    <row r="5" spans="1:29" ht="45" customHeight="1">
      <c r="A5" s="16">
        <v>1</v>
      </c>
      <c r="B5" s="16" t="s">
        <v>37</v>
      </c>
      <c r="C5" s="16" t="s">
        <v>31</v>
      </c>
      <c r="D5" s="17">
        <v>8.5399999999999991</v>
      </c>
      <c r="E5" s="16" t="s">
        <v>32</v>
      </c>
      <c r="F5" s="16" t="s">
        <v>38</v>
      </c>
      <c r="G5" s="67">
        <v>-34.826407000000003</v>
      </c>
      <c r="H5" s="67">
        <v>-56.211235000000002</v>
      </c>
      <c r="I5" s="18">
        <v>70</v>
      </c>
      <c r="J5" s="18" t="s">
        <v>34</v>
      </c>
      <c r="K5" s="18">
        <v>70</v>
      </c>
      <c r="L5" s="18" t="s">
        <v>34</v>
      </c>
      <c r="M5" s="18">
        <v>70</v>
      </c>
      <c r="N5" s="18">
        <v>65.2</v>
      </c>
      <c r="O5" s="18">
        <v>73.8</v>
      </c>
      <c r="P5" s="18">
        <v>60.5</v>
      </c>
      <c r="Q5" s="18">
        <v>68.7</v>
      </c>
      <c r="R5" s="18">
        <v>65.7</v>
      </c>
      <c r="S5" s="18">
        <v>65.099999999999994</v>
      </c>
      <c r="T5" s="18"/>
      <c r="U5" s="19"/>
      <c r="V5" s="19">
        <f t="shared" si="0"/>
        <v>-65.2</v>
      </c>
      <c r="W5" s="21" t="str">
        <f t="shared" si="1"/>
        <v>N/A por debajo de valor de LB</v>
      </c>
      <c r="X5" s="19"/>
      <c r="Y5" s="19"/>
      <c r="Z5" s="19"/>
      <c r="AA5" s="19"/>
      <c r="AB5" s="19"/>
      <c r="AC5" s="70"/>
    </row>
    <row r="6" spans="1:29" s="65" customFormat="1" ht="28.5" hidden="1" customHeight="1">
      <c r="A6" s="56">
        <v>1</v>
      </c>
      <c r="B6" s="56" t="s">
        <v>39</v>
      </c>
      <c r="C6" s="56" t="s">
        <v>40</v>
      </c>
      <c r="D6" s="57">
        <v>12</v>
      </c>
      <c r="E6" s="56" t="s">
        <v>41</v>
      </c>
      <c r="F6" s="56" t="s">
        <v>42</v>
      </c>
      <c r="G6" s="58">
        <v>-34.796140000000001</v>
      </c>
      <c r="H6" s="58">
        <v>-56.195439999999998</v>
      </c>
      <c r="I6" s="59" t="s">
        <v>43</v>
      </c>
      <c r="J6" s="59">
        <v>70.930000000000007</v>
      </c>
      <c r="K6" s="59">
        <v>70</v>
      </c>
      <c r="L6" s="59" t="s">
        <v>34</v>
      </c>
      <c r="M6" s="59">
        <v>70</v>
      </c>
      <c r="N6" s="59">
        <v>67.930000000000007</v>
      </c>
      <c r="O6" s="59">
        <v>72.61</v>
      </c>
      <c r="P6" s="59">
        <v>64.599999999999994</v>
      </c>
      <c r="Q6" s="59">
        <v>68.19</v>
      </c>
      <c r="R6" s="59">
        <v>67.63</v>
      </c>
      <c r="S6" s="59">
        <v>65.83</v>
      </c>
      <c r="T6" s="59"/>
      <c r="U6" s="54"/>
      <c r="V6" s="54">
        <f t="shared" si="0"/>
        <v>-67.930000000000007</v>
      </c>
      <c r="W6" s="55" t="str">
        <f t="shared" si="1"/>
        <v>N/A por debajo de valor de LB</v>
      </c>
      <c r="X6" s="54"/>
      <c r="Y6" s="54"/>
      <c r="Z6" s="54"/>
      <c r="AA6" s="54"/>
      <c r="AB6" s="54"/>
      <c r="AC6" s="73"/>
    </row>
    <row r="7" spans="1:29" ht="43.2" customHeight="1">
      <c r="A7" s="16">
        <v>1</v>
      </c>
      <c r="B7" s="16" t="s">
        <v>44</v>
      </c>
      <c r="C7" s="16" t="s">
        <v>40</v>
      </c>
      <c r="D7" s="17">
        <v>13.2</v>
      </c>
      <c r="E7" s="16" t="s">
        <v>41</v>
      </c>
      <c r="F7" s="16" t="s">
        <v>45</v>
      </c>
      <c r="G7" s="67">
        <v>-34.786073000000002</v>
      </c>
      <c r="H7" s="67">
        <v>-56.220613999999998</v>
      </c>
      <c r="I7" s="18" t="s">
        <v>43</v>
      </c>
      <c r="J7" s="18">
        <v>70.75</v>
      </c>
      <c r="K7" s="18">
        <v>70</v>
      </c>
      <c r="L7" s="18" t="s">
        <v>34</v>
      </c>
      <c r="M7" s="18">
        <v>70</v>
      </c>
      <c r="N7" s="18">
        <v>67.75</v>
      </c>
      <c r="O7" s="18">
        <v>72.61</v>
      </c>
      <c r="P7" s="18">
        <v>64.599999999999994</v>
      </c>
      <c r="Q7" s="18">
        <v>68.19</v>
      </c>
      <c r="R7" s="18">
        <v>67.63</v>
      </c>
      <c r="S7" s="18">
        <v>65.83</v>
      </c>
      <c r="T7" s="18"/>
      <c r="U7" s="19"/>
      <c r="V7" s="19">
        <f t="shared" si="0"/>
        <v>-67.75</v>
      </c>
      <c r="W7" s="21" t="str">
        <f t="shared" si="1"/>
        <v>N/A por debajo de valor de LB</v>
      </c>
      <c r="X7" s="19"/>
      <c r="Y7" s="19"/>
      <c r="Z7" s="19"/>
      <c r="AA7" s="19"/>
      <c r="AB7" s="19"/>
      <c r="AC7" s="72"/>
    </row>
    <row r="8" spans="1:29">
      <c r="A8" s="16">
        <v>1</v>
      </c>
      <c r="B8" s="16" t="s">
        <v>44</v>
      </c>
      <c r="C8" s="16" t="s">
        <v>40</v>
      </c>
      <c r="D8" s="17">
        <v>13.38</v>
      </c>
      <c r="E8" s="16" t="s">
        <v>41</v>
      </c>
      <c r="F8" s="16" t="s">
        <v>46</v>
      </c>
      <c r="G8" s="67">
        <v>-34.783538999999998</v>
      </c>
      <c r="H8" s="67">
        <v>-56.222785000000002</v>
      </c>
      <c r="I8" s="18" t="s">
        <v>43</v>
      </c>
      <c r="J8" s="18">
        <v>58.583606204219848</v>
      </c>
      <c r="K8" s="18">
        <v>70</v>
      </c>
      <c r="L8" s="18" t="s">
        <v>34</v>
      </c>
      <c r="M8" s="18">
        <v>58.583606204219848</v>
      </c>
      <c r="N8" s="18">
        <v>55.583606204219848</v>
      </c>
      <c r="O8" s="18">
        <v>56.691589999999998</v>
      </c>
      <c r="P8" s="18">
        <v>52.069319999999998</v>
      </c>
      <c r="Q8" s="18">
        <v>55.847132999999999</v>
      </c>
      <c r="R8" s="18">
        <v>54.927594999999997</v>
      </c>
      <c r="S8" s="18">
        <v>52.966188000000002</v>
      </c>
      <c r="T8" s="68"/>
      <c r="U8" s="19"/>
      <c r="V8" s="19">
        <f t="shared" si="0"/>
        <v>-55.583606204219848</v>
      </c>
      <c r="W8" s="21" t="str">
        <f t="shared" si="1"/>
        <v>N/A por debajo de valor de LB</v>
      </c>
      <c r="X8" s="19"/>
      <c r="Y8" s="19"/>
      <c r="Z8" s="19"/>
      <c r="AA8" s="19"/>
      <c r="AB8" s="19"/>
      <c r="AC8" s="72"/>
    </row>
    <row r="9" spans="1:29" ht="126" customHeight="1">
      <c r="A9" s="16">
        <v>1</v>
      </c>
      <c r="B9" s="16" t="s">
        <v>47</v>
      </c>
      <c r="C9" s="16" t="s">
        <v>40</v>
      </c>
      <c r="D9" s="17">
        <v>19.23</v>
      </c>
      <c r="E9" s="16" t="s">
        <v>48</v>
      </c>
      <c r="F9" s="16" t="s">
        <v>49</v>
      </c>
      <c r="G9" s="67">
        <v>-34.730963000000003</v>
      </c>
      <c r="H9" s="67">
        <v>-56.220713000000003</v>
      </c>
      <c r="I9" s="18" t="s">
        <v>43</v>
      </c>
      <c r="J9" s="18">
        <f>+Tabla1[[#This Row],[LAeq]]+3</f>
        <v>63.6</v>
      </c>
      <c r="K9" s="18">
        <v>65</v>
      </c>
      <c r="L9" s="18" t="s">
        <v>34</v>
      </c>
      <c r="M9" s="18">
        <f>MIN(Tabla1[[#This Row],[Guía MASS]:[LB +X]])</f>
        <v>63.6</v>
      </c>
      <c r="N9" s="18">
        <v>60.6</v>
      </c>
      <c r="O9" s="19">
        <v>66.855176650677393</v>
      </c>
      <c r="P9" s="19">
        <v>50.651286124401487</v>
      </c>
      <c r="Q9" s="19">
        <v>63.924679193802618</v>
      </c>
      <c r="R9" s="19">
        <v>58.574526824096083</v>
      </c>
      <c r="S9" s="19">
        <v>53.828878192282012</v>
      </c>
      <c r="T9" s="20" t="s">
        <v>50</v>
      </c>
      <c r="U9" s="19"/>
      <c r="V9" s="19">
        <f t="shared" si="0"/>
        <v>-60.6</v>
      </c>
      <c r="W9" s="21"/>
      <c r="X9" s="19"/>
      <c r="Y9" s="19"/>
      <c r="Z9" s="19"/>
      <c r="AA9" s="19"/>
      <c r="AB9" s="19"/>
      <c r="AC9" s="72"/>
    </row>
    <row r="10" spans="1:29" s="65" customFormat="1" hidden="1">
      <c r="A10" s="56">
        <v>1</v>
      </c>
      <c r="B10" s="56" t="s">
        <v>51</v>
      </c>
      <c r="C10" s="56" t="s">
        <v>31</v>
      </c>
      <c r="D10" s="57">
        <v>21.46</v>
      </c>
      <c r="E10" s="56" t="s">
        <v>41</v>
      </c>
      <c r="F10" s="56" t="s">
        <v>52</v>
      </c>
      <c r="G10" s="58">
        <v>-34.711047000000001</v>
      </c>
      <c r="H10" s="58">
        <v>-56.216904999999997</v>
      </c>
      <c r="I10" s="59">
        <v>70</v>
      </c>
      <c r="J10" s="59" t="s">
        <v>34</v>
      </c>
      <c r="K10" s="59">
        <v>70</v>
      </c>
      <c r="L10" s="59" t="s">
        <v>34</v>
      </c>
      <c r="M10" s="59">
        <v>70</v>
      </c>
      <c r="N10" s="59">
        <v>66.3</v>
      </c>
      <c r="O10" s="59">
        <v>66.400000000000006</v>
      </c>
      <c r="P10" s="59">
        <v>47.8</v>
      </c>
      <c r="Q10" s="59">
        <v>66.3</v>
      </c>
      <c r="R10" s="59">
        <v>59.7</v>
      </c>
      <c r="S10" s="59">
        <v>58.6</v>
      </c>
      <c r="T10" s="59"/>
      <c r="U10" s="54"/>
      <c r="V10" s="54">
        <f>U10-N10</f>
        <v>-66.3</v>
      </c>
      <c r="W10" s="55" t="str">
        <f>IF(V10="","",IF(AND(V10&lt;=1,V10&gt;=0),"Poco Perceptible",IF(AND(V10&lt;=3,V10&gt;1),"Perceptible",IF(AND(V10&lt;=6,V10&gt;3),"Obvio",IF(V10&gt;6,"Importante","N/A por debajo de valor de LB")))))</f>
        <v>N/A por debajo de valor de LB</v>
      </c>
      <c r="X10" s="54"/>
      <c r="Y10" s="54"/>
      <c r="Z10" s="54"/>
      <c r="AA10" s="54"/>
      <c r="AB10" s="54"/>
      <c r="AC10" s="73"/>
    </row>
    <row r="11" spans="1:29" s="65" customFormat="1" ht="45" hidden="1" customHeight="1">
      <c r="A11" s="56">
        <v>1</v>
      </c>
      <c r="B11" s="56" t="s">
        <v>53</v>
      </c>
      <c r="C11" s="56" t="s">
        <v>31</v>
      </c>
      <c r="D11" s="57">
        <v>21</v>
      </c>
      <c r="E11" s="56" t="s">
        <v>41</v>
      </c>
      <c r="F11" s="56" t="s">
        <v>54</v>
      </c>
      <c r="G11" s="58">
        <v>-34.715468000000001</v>
      </c>
      <c r="H11" s="58">
        <v>-56.219492000000002</v>
      </c>
      <c r="I11" s="59" t="s">
        <v>55</v>
      </c>
      <c r="J11" s="59">
        <v>75.72</v>
      </c>
      <c r="K11" s="59" t="s">
        <v>55</v>
      </c>
      <c r="L11" s="59">
        <v>74.72</v>
      </c>
      <c r="M11" s="59">
        <v>74.72</v>
      </c>
      <c r="N11" s="59">
        <v>72.72</v>
      </c>
      <c r="O11" s="59">
        <v>74.290000000000006</v>
      </c>
      <c r="P11" s="59">
        <v>61.63</v>
      </c>
      <c r="Q11" s="59">
        <v>73.73</v>
      </c>
      <c r="R11" s="59">
        <v>72.790000000000006</v>
      </c>
      <c r="S11" s="59">
        <v>71.84</v>
      </c>
      <c r="T11" s="59"/>
      <c r="U11" s="54"/>
      <c r="V11" s="54">
        <f>U11-N11</f>
        <v>-72.72</v>
      </c>
      <c r="W11" s="55" t="str">
        <f>IF(V11="","",IF(AND(V11&lt;=1,V11&gt;=0),"Poco Perceptible",IF(AND(V11&lt;=3,V11&gt;1),"Perceptible",IF(AND(V11&lt;=6,V11&gt;3),"Obvio",IF(V11&gt;6,"Importante","N/A por debajo de valor de LB")))))</f>
        <v>N/A por debajo de valor de LB</v>
      </c>
      <c r="X11" s="54"/>
      <c r="Y11" s="54"/>
      <c r="Z11" s="54"/>
      <c r="AA11" s="54"/>
      <c r="AB11" s="54"/>
      <c r="AC11" s="74"/>
    </row>
    <row r="12" spans="1:29" ht="28.8">
      <c r="A12" s="16">
        <v>1</v>
      </c>
      <c r="B12" s="16" t="s">
        <v>56</v>
      </c>
      <c r="C12" s="16" t="s">
        <v>40</v>
      </c>
      <c r="D12" s="17">
        <v>22.8</v>
      </c>
      <c r="E12" s="16" t="s">
        <v>48</v>
      </c>
      <c r="F12" s="16" t="s">
        <v>57</v>
      </c>
      <c r="G12" s="67">
        <v>-34.699426000000003</v>
      </c>
      <c r="H12" s="67">
        <v>-56.215470000000003</v>
      </c>
      <c r="I12" s="18" t="s">
        <v>43</v>
      </c>
      <c r="J12" s="18">
        <f>+Tabla1[[#This Row],[LAeq]]+3</f>
        <v>63.1</v>
      </c>
      <c r="K12" s="18">
        <v>65</v>
      </c>
      <c r="L12" s="18" t="s">
        <v>34</v>
      </c>
      <c r="M12" s="18">
        <f>MIN(Tabla1[[#This Row],[Guía MASS]:[LB +X]])</f>
        <v>63.1</v>
      </c>
      <c r="N12" s="18">
        <v>60.1</v>
      </c>
      <c r="O12" s="18">
        <v>71.099999999999994</v>
      </c>
      <c r="P12" s="18">
        <v>50.3</v>
      </c>
      <c r="Q12" s="18">
        <v>60.8</v>
      </c>
      <c r="R12" s="18">
        <v>53.5</v>
      </c>
      <c r="S12" s="18">
        <v>51.4</v>
      </c>
      <c r="T12" s="68" t="s">
        <v>58</v>
      </c>
      <c r="U12" s="19"/>
      <c r="V12" s="19">
        <f t="shared" ref="V12:V13" si="2">U12-N12</f>
        <v>-60.1</v>
      </c>
      <c r="W12" s="21"/>
      <c r="X12" s="19"/>
      <c r="Y12" s="19"/>
      <c r="Z12" s="19"/>
      <c r="AA12" s="19"/>
      <c r="AB12" s="19"/>
      <c r="AC12" s="71"/>
    </row>
    <row r="13" spans="1:29" ht="100.8">
      <c r="A13" s="16">
        <v>1</v>
      </c>
      <c r="B13" s="16" t="s">
        <v>56</v>
      </c>
      <c r="C13" s="16" t="s">
        <v>40</v>
      </c>
      <c r="D13" s="17">
        <v>22.8</v>
      </c>
      <c r="E13" s="16" t="s">
        <v>48</v>
      </c>
      <c r="F13" s="16" t="s">
        <v>59</v>
      </c>
      <c r="G13" s="67">
        <v>-34.699184000000002</v>
      </c>
      <c r="H13" s="67">
        <v>-56.215246999999998</v>
      </c>
      <c r="I13" s="18" t="s">
        <v>43</v>
      </c>
      <c r="J13" s="18">
        <f>+Tabla1[[#This Row],[LAeq]]+3</f>
        <v>62.4</v>
      </c>
      <c r="K13" s="18">
        <v>65</v>
      </c>
      <c r="L13" s="18" t="s">
        <v>34</v>
      </c>
      <c r="M13" s="18">
        <f>MIN(Tabla1[[#This Row],[Guía MASS]:[LB +X]])</f>
        <v>62.4</v>
      </c>
      <c r="N13" s="18">
        <v>59.4</v>
      </c>
      <c r="O13" s="18">
        <v>77.099999999999994</v>
      </c>
      <c r="P13" s="18">
        <v>46</v>
      </c>
      <c r="Q13" s="18">
        <v>63.6</v>
      </c>
      <c r="R13" s="18">
        <v>57.9</v>
      </c>
      <c r="S13" s="18">
        <v>55.1</v>
      </c>
      <c r="T13" s="68" t="s">
        <v>60</v>
      </c>
      <c r="U13" s="19"/>
      <c r="V13" s="19">
        <f t="shared" si="2"/>
        <v>-59.4</v>
      </c>
      <c r="W13" s="21"/>
      <c r="X13" s="19"/>
      <c r="Y13" s="19"/>
      <c r="Z13" s="19"/>
      <c r="AA13" s="19"/>
      <c r="AB13" s="19"/>
      <c r="AC13" s="71"/>
    </row>
    <row r="14" spans="1:29">
      <c r="A14" s="16">
        <v>2</v>
      </c>
      <c r="B14" s="16" t="s">
        <v>61</v>
      </c>
      <c r="C14" s="16" t="s">
        <v>40</v>
      </c>
      <c r="D14" s="17">
        <v>42.2</v>
      </c>
      <c r="E14" s="16" t="s">
        <v>32</v>
      </c>
      <c r="F14" s="16" t="s">
        <v>62</v>
      </c>
      <c r="G14" s="67">
        <v>-34.537256999999997</v>
      </c>
      <c r="H14" s="67">
        <v>-56.276246</v>
      </c>
      <c r="I14" s="18" t="s">
        <v>43</v>
      </c>
      <c r="J14" s="18">
        <v>63.3</v>
      </c>
      <c r="K14" s="18">
        <v>65</v>
      </c>
      <c r="L14" s="18" t="s">
        <v>34</v>
      </c>
      <c r="M14" s="18">
        <v>63.3</v>
      </c>
      <c r="N14" s="18">
        <v>60.3</v>
      </c>
      <c r="O14" s="18">
        <v>65.400000000000006</v>
      </c>
      <c r="P14" s="18">
        <v>54.5</v>
      </c>
      <c r="Q14" s="18">
        <v>60.1</v>
      </c>
      <c r="R14" s="18">
        <v>56.7</v>
      </c>
      <c r="S14" s="18">
        <v>54.2</v>
      </c>
      <c r="T14" s="18"/>
      <c r="U14" s="19"/>
      <c r="V14" s="19">
        <f t="shared" ref="V14:V56" si="3">U14-N14</f>
        <v>-60.3</v>
      </c>
      <c r="W14" s="21" t="str">
        <f t="shared" ref="W14:W56" si="4">IF(V14="","",IF(AND(V14&lt;=1,V14&gt;=0),"Poco Perceptible",IF(AND(V14&lt;=3,V14&gt;1),"Perceptible",IF(AND(V14&lt;=6,V14&gt;3),"Obvio",IF(V14&gt;6,"Importante","N/A por debajo de valor de LB")))))</f>
        <v>N/A por debajo de valor de LB</v>
      </c>
      <c r="X14" s="19"/>
      <c r="Y14" s="19"/>
      <c r="Z14" s="19"/>
      <c r="AA14" s="19"/>
      <c r="AB14" s="19"/>
      <c r="AC14" s="71"/>
    </row>
    <row r="15" spans="1:29">
      <c r="A15" s="16">
        <v>2</v>
      </c>
      <c r="B15" s="16" t="s">
        <v>61</v>
      </c>
      <c r="C15" s="16" t="s">
        <v>40</v>
      </c>
      <c r="D15" s="17">
        <v>42.2</v>
      </c>
      <c r="E15" s="16" t="s">
        <v>32</v>
      </c>
      <c r="F15" s="16" t="s">
        <v>63</v>
      </c>
      <c r="G15" s="67">
        <v>-34.537942000000001</v>
      </c>
      <c r="H15" s="67">
        <v>-56.277659999999997</v>
      </c>
      <c r="I15" s="18" t="s">
        <v>43</v>
      </c>
      <c r="J15" s="18">
        <v>76.7</v>
      </c>
      <c r="K15" s="18" t="s">
        <v>64</v>
      </c>
      <c r="L15" s="18">
        <v>75.7</v>
      </c>
      <c r="M15" s="18">
        <v>75.7</v>
      </c>
      <c r="N15" s="18">
        <v>73.7</v>
      </c>
      <c r="O15" s="18">
        <v>78.8</v>
      </c>
      <c r="P15" s="18">
        <v>73.7</v>
      </c>
      <c r="Q15" s="18">
        <v>75.5</v>
      </c>
      <c r="R15" s="18">
        <v>72</v>
      </c>
      <c r="S15" s="18">
        <v>71.099999999999994</v>
      </c>
      <c r="T15" s="18"/>
      <c r="U15" s="19"/>
      <c r="V15" s="19">
        <f t="shared" si="3"/>
        <v>-73.7</v>
      </c>
      <c r="W15" s="21" t="str">
        <f t="shared" si="4"/>
        <v>N/A por debajo de valor de LB</v>
      </c>
      <c r="X15" s="19"/>
      <c r="Y15" s="19"/>
      <c r="Z15" s="19"/>
      <c r="AA15" s="19"/>
      <c r="AB15" s="19"/>
      <c r="AC15" s="71"/>
    </row>
    <row r="16" spans="1:29" s="65" customFormat="1" hidden="1">
      <c r="A16" s="56">
        <v>2</v>
      </c>
      <c r="B16" s="56" t="s">
        <v>65</v>
      </c>
      <c r="C16" s="56" t="s">
        <v>40</v>
      </c>
      <c r="D16" s="57">
        <v>52.9</v>
      </c>
      <c r="E16" s="56" t="s">
        <v>41</v>
      </c>
      <c r="F16" s="56" t="s">
        <v>66</v>
      </c>
      <c r="G16" s="58">
        <v>-34.473199000000001</v>
      </c>
      <c r="H16" s="58">
        <v>-56.359692000000003</v>
      </c>
      <c r="I16" s="59" t="s">
        <v>43</v>
      </c>
      <c r="J16" s="59">
        <v>66</v>
      </c>
      <c r="K16" s="59" t="s">
        <v>67</v>
      </c>
      <c r="L16" s="59">
        <v>66</v>
      </c>
      <c r="M16" s="59">
        <v>66</v>
      </c>
      <c r="N16" s="59">
        <v>63</v>
      </c>
      <c r="O16" s="59">
        <v>66.930000000000007</v>
      </c>
      <c r="P16" s="59">
        <v>61.83</v>
      </c>
      <c r="Q16" s="59">
        <v>64.489999999999995</v>
      </c>
      <c r="R16" s="59">
        <v>63.55</v>
      </c>
      <c r="S16" s="59">
        <v>63.44</v>
      </c>
      <c r="T16" s="59"/>
      <c r="U16" s="54"/>
      <c r="V16" s="54">
        <f t="shared" si="3"/>
        <v>-63</v>
      </c>
      <c r="W16" s="55" t="str">
        <f t="shared" si="4"/>
        <v>N/A por debajo de valor de LB</v>
      </c>
      <c r="X16" s="54"/>
      <c r="Y16" s="54"/>
      <c r="Z16" s="54"/>
      <c r="AA16" s="54"/>
      <c r="AB16" s="54"/>
      <c r="AC16" s="74"/>
    </row>
    <row r="17" spans="1:29" s="65" customFormat="1" ht="30" hidden="1" customHeight="1">
      <c r="A17" s="56">
        <v>2</v>
      </c>
      <c r="B17" s="56" t="s">
        <v>68</v>
      </c>
      <c r="C17" s="56" t="s">
        <v>40</v>
      </c>
      <c r="D17" s="57">
        <v>58</v>
      </c>
      <c r="E17" s="56" t="s">
        <v>41</v>
      </c>
      <c r="F17" s="56" t="s">
        <v>69</v>
      </c>
      <c r="G17" s="58">
        <v>-34.425666</v>
      </c>
      <c r="H17" s="58">
        <v>-56.372064999999999</v>
      </c>
      <c r="I17" s="59" t="s">
        <v>43</v>
      </c>
      <c r="J17" s="59">
        <v>60.9</v>
      </c>
      <c r="K17" s="59" t="s">
        <v>67</v>
      </c>
      <c r="L17" s="59">
        <v>60.9</v>
      </c>
      <c r="M17" s="59">
        <v>60.9</v>
      </c>
      <c r="N17" s="59">
        <v>57.9</v>
      </c>
      <c r="O17" s="59">
        <v>66.599999999999994</v>
      </c>
      <c r="P17" s="59">
        <v>49.6</v>
      </c>
      <c r="Q17" s="59">
        <v>53.8</v>
      </c>
      <c r="R17" s="59">
        <v>43.7</v>
      </c>
      <c r="S17" s="59">
        <v>38.9</v>
      </c>
      <c r="T17" s="59"/>
      <c r="U17" s="54"/>
      <c r="V17" s="54">
        <f t="shared" si="3"/>
        <v>-57.9</v>
      </c>
      <c r="W17" s="55" t="str">
        <f t="shared" si="4"/>
        <v>N/A por debajo de valor de LB</v>
      </c>
      <c r="X17" s="54"/>
      <c r="Y17" s="54"/>
      <c r="Z17" s="54"/>
      <c r="AA17" s="54"/>
      <c r="AB17" s="54"/>
      <c r="AC17" s="74"/>
    </row>
    <row r="18" spans="1:29" s="65" customFormat="1" hidden="1">
      <c r="A18" s="56">
        <v>2</v>
      </c>
      <c r="B18" s="56" t="s">
        <v>70</v>
      </c>
      <c r="C18" s="56" t="s">
        <v>40</v>
      </c>
      <c r="D18" s="57">
        <v>68.5</v>
      </c>
      <c r="E18" s="56" t="s">
        <v>32</v>
      </c>
      <c r="F18" s="56" t="s">
        <v>71</v>
      </c>
      <c r="G18" s="58">
        <v>-34.353267000000002</v>
      </c>
      <c r="H18" s="58">
        <v>-56.399726999999999</v>
      </c>
      <c r="I18" s="59" t="s">
        <v>43</v>
      </c>
      <c r="J18" s="59">
        <v>62.4</v>
      </c>
      <c r="K18" s="59">
        <v>65</v>
      </c>
      <c r="L18" s="59" t="s">
        <v>34</v>
      </c>
      <c r="M18" s="59">
        <v>62.4</v>
      </c>
      <c r="N18" s="59">
        <v>59.4</v>
      </c>
      <c r="O18" s="59">
        <v>60.3</v>
      </c>
      <c r="P18" s="59">
        <v>51.5</v>
      </c>
      <c r="Q18" s="59">
        <v>55.6</v>
      </c>
      <c r="R18" s="59">
        <v>52.1</v>
      </c>
      <c r="S18" s="59">
        <v>48.7</v>
      </c>
      <c r="T18" s="59"/>
      <c r="U18" s="54"/>
      <c r="V18" s="54">
        <f t="shared" si="3"/>
        <v>-59.4</v>
      </c>
      <c r="W18" s="55" t="str">
        <f t="shared" si="4"/>
        <v>N/A por debajo de valor de LB</v>
      </c>
      <c r="X18" s="54"/>
      <c r="Y18" s="54"/>
      <c r="Z18" s="54"/>
      <c r="AA18" s="54"/>
      <c r="AB18" s="54"/>
      <c r="AC18" s="74"/>
    </row>
    <row r="19" spans="1:29" s="65" customFormat="1" ht="30" hidden="1" customHeight="1">
      <c r="A19" s="56">
        <v>2</v>
      </c>
      <c r="B19" s="56" t="s">
        <v>70</v>
      </c>
      <c r="C19" s="56" t="s">
        <v>40</v>
      </c>
      <c r="D19" s="57">
        <v>68.5</v>
      </c>
      <c r="E19" s="56" t="s">
        <v>32</v>
      </c>
      <c r="F19" s="56" t="s">
        <v>72</v>
      </c>
      <c r="G19" s="58">
        <v>-34.352880999999996</v>
      </c>
      <c r="H19" s="58">
        <v>-56.398848000000001</v>
      </c>
      <c r="I19" s="59" t="s">
        <v>43</v>
      </c>
      <c r="J19" s="59">
        <v>74.900000000000006</v>
      </c>
      <c r="K19" s="59" t="s">
        <v>64</v>
      </c>
      <c r="L19" s="59">
        <v>73.900000000000006</v>
      </c>
      <c r="M19" s="59">
        <v>73.900000000000006</v>
      </c>
      <c r="N19" s="59">
        <v>71.900000000000006</v>
      </c>
      <c r="O19" s="59">
        <v>72</v>
      </c>
      <c r="P19" s="59">
        <v>53</v>
      </c>
      <c r="Q19" s="59">
        <v>77.099999999999994</v>
      </c>
      <c r="R19" s="59">
        <v>57.8</v>
      </c>
      <c r="S19" s="59">
        <v>49.8</v>
      </c>
      <c r="T19" s="59"/>
      <c r="U19" s="54"/>
      <c r="V19" s="54">
        <f t="shared" si="3"/>
        <v>-71.900000000000006</v>
      </c>
      <c r="W19" s="55" t="str">
        <f t="shared" si="4"/>
        <v>N/A por debajo de valor de LB</v>
      </c>
      <c r="X19" s="54"/>
      <c r="Y19" s="54"/>
      <c r="Z19" s="54"/>
      <c r="AA19" s="54"/>
      <c r="AB19" s="54"/>
      <c r="AC19" s="64"/>
    </row>
    <row r="20" spans="1:29" s="65" customFormat="1" hidden="1">
      <c r="A20" s="56">
        <v>2</v>
      </c>
      <c r="B20" s="56" t="s">
        <v>73</v>
      </c>
      <c r="C20" s="56" t="s">
        <v>40</v>
      </c>
      <c r="D20" s="57">
        <v>88.5</v>
      </c>
      <c r="E20" s="56" t="s">
        <v>41</v>
      </c>
      <c r="F20" s="56" t="s">
        <v>74</v>
      </c>
      <c r="G20" s="58">
        <v>-34.186953000000003</v>
      </c>
      <c r="H20" s="58">
        <v>-56.341822999999998</v>
      </c>
      <c r="I20" s="59" t="s">
        <v>43</v>
      </c>
      <c r="J20" s="59">
        <v>67.8</v>
      </c>
      <c r="K20" s="59" t="s">
        <v>64</v>
      </c>
      <c r="L20" s="59">
        <v>66.8</v>
      </c>
      <c r="M20" s="59">
        <v>66.8</v>
      </c>
      <c r="N20" s="59">
        <v>64.8</v>
      </c>
      <c r="O20" s="59">
        <v>66.5</v>
      </c>
      <c r="P20" s="59">
        <v>50.5</v>
      </c>
      <c r="Q20" s="59">
        <v>61.1</v>
      </c>
      <c r="R20" s="59">
        <v>52</v>
      </c>
      <c r="S20" s="59">
        <v>45.9</v>
      </c>
      <c r="T20" s="59"/>
      <c r="U20" s="54"/>
      <c r="V20" s="54">
        <f t="shared" si="3"/>
        <v>-64.8</v>
      </c>
      <c r="W20" s="55" t="str">
        <f t="shared" si="4"/>
        <v>N/A por debajo de valor de LB</v>
      </c>
      <c r="X20" s="54"/>
      <c r="Y20" s="54"/>
      <c r="Z20" s="54"/>
      <c r="AA20" s="54"/>
      <c r="AB20" s="54"/>
      <c r="AC20" s="64"/>
    </row>
    <row r="21" spans="1:29" s="65" customFormat="1" hidden="1">
      <c r="A21" s="56">
        <v>3</v>
      </c>
      <c r="B21" s="56" t="s">
        <v>75</v>
      </c>
      <c r="C21" s="56" t="s">
        <v>40</v>
      </c>
      <c r="D21" s="57">
        <v>95.4</v>
      </c>
      <c r="E21" s="56" t="s">
        <v>76</v>
      </c>
      <c r="F21" s="56" t="s">
        <v>77</v>
      </c>
      <c r="G21" s="58">
        <v>-34.157471000000001</v>
      </c>
      <c r="H21" s="58">
        <v>-56.295940999999999</v>
      </c>
      <c r="I21" s="59">
        <v>55</v>
      </c>
      <c r="J21" s="59" t="s">
        <v>34</v>
      </c>
      <c r="K21" s="59">
        <v>50</v>
      </c>
      <c r="L21" s="59" t="s">
        <v>34</v>
      </c>
      <c r="M21" s="59">
        <v>50</v>
      </c>
      <c r="N21" s="59"/>
      <c r="O21" s="59"/>
      <c r="P21" s="59"/>
      <c r="Q21" s="59"/>
      <c r="R21" s="59"/>
      <c r="S21" s="59"/>
      <c r="T21" s="59" t="s">
        <v>78</v>
      </c>
      <c r="U21" s="54"/>
      <c r="V21" s="54">
        <f t="shared" si="3"/>
        <v>0</v>
      </c>
      <c r="W21" s="55" t="str">
        <f t="shared" si="4"/>
        <v>Poco Perceptible</v>
      </c>
      <c r="X21" s="54"/>
      <c r="Y21" s="54"/>
      <c r="Z21" s="54"/>
      <c r="AA21" s="54"/>
      <c r="AB21" s="54"/>
      <c r="AC21" s="64"/>
    </row>
    <row r="22" spans="1:29" s="65" customFormat="1" hidden="1">
      <c r="A22" s="56">
        <v>3</v>
      </c>
      <c r="B22" s="56" t="s">
        <v>79</v>
      </c>
      <c r="C22" s="56" t="s">
        <v>40</v>
      </c>
      <c r="D22" s="57">
        <v>100</v>
      </c>
      <c r="E22" s="56" t="s">
        <v>41</v>
      </c>
      <c r="F22" s="56" t="s">
        <v>80</v>
      </c>
      <c r="G22" s="58">
        <v>-34.124924999999998</v>
      </c>
      <c r="H22" s="58">
        <v>-56.276429</v>
      </c>
      <c r="I22" s="59" t="s">
        <v>43</v>
      </c>
      <c r="J22" s="59">
        <v>60.91</v>
      </c>
      <c r="K22" s="59" t="s">
        <v>67</v>
      </c>
      <c r="L22" s="59">
        <v>60.91</v>
      </c>
      <c r="M22" s="59">
        <v>60.91</v>
      </c>
      <c r="N22" s="59">
        <v>57.91</v>
      </c>
      <c r="O22" s="59">
        <v>64.83</v>
      </c>
      <c r="P22" s="59">
        <v>52.64</v>
      </c>
      <c r="Q22" s="59">
        <v>63.66</v>
      </c>
      <c r="R22" s="59">
        <v>61.15</v>
      </c>
      <c r="S22" s="59">
        <v>60.16</v>
      </c>
      <c r="T22" s="59"/>
      <c r="U22" s="54"/>
      <c r="V22" s="54">
        <f t="shared" si="3"/>
        <v>-57.91</v>
      </c>
      <c r="W22" s="55" t="str">
        <f t="shared" si="4"/>
        <v>N/A por debajo de valor de LB</v>
      </c>
      <c r="X22" s="75"/>
      <c r="Y22" s="75"/>
      <c r="Z22" s="75"/>
      <c r="AA22" s="75"/>
      <c r="AB22" s="75"/>
      <c r="AC22" s="64"/>
    </row>
    <row r="23" spans="1:29" s="65" customFormat="1" hidden="1">
      <c r="A23" s="56">
        <v>3</v>
      </c>
      <c r="B23" s="56" t="s">
        <v>81</v>
      </c>
      <c r="C23" s="56" t="s">
        <v>40</v>
      </c>
      <c r="D23" s="57">
        <v>100</v>
      </c>
      <c r="E23" s="56" t="s">
        <v>41</v>
      </c>
      <c r="F23" s="56" t="s">
        <v>82</v>
      </c>
      <c r="G23" s="58">
        <v>-34.128881</v>
      </c>
      <c r="H23" s="58">
        <v>-56.277666000000004</v>
      </c>
      <c r="I23" s="59" t="s">
        <v>43</v>
      </c>
      <c r="J23" s="59">
        <v>65.599999999999994</v>
      </c>
      <c r="K23" s="59" t="s">
        <v>67</v>
      </c>
      <c r="L23" s="59">
        <v>65.599999999999994</v>
      </c>
      <c r="M23" s="59">
        <v>65.599999999999994</v>
      </c>
      <c r="N23" s="59">
        <v>62.6</v>
      </c>
      <c r="O23" s="59">
        <v>66.819999999999993</v>
      </c>
      <c r="P23" s="59">
        <v>46.23</v>
      </c>
      <c r="Q23" s="59">
        <v>65.510000000000005</v>
      </c>
      <c r="R23" s="59">
        <v>62.5</v>
      </c>
      <c r="S23" s="59">
        <v>60.32</v>
      </c>
      <c r="T23" s="59"/>
      <c r="U23" s="54"/>
      <c r="V23" s="54">
        <f t="shared" si="3"/>
        <v>-62.6</v>
      </c>
      <c r="W23" s="55" t="str">
        <f t="shared" si="4"/>
        <v>N/A por debajo de valor de LB</v>
      </c>
      <c r="X23" s="75"/>
      <c r="Y23" s="75"/>
      <c r="Z23" s="75"/>
      <c r="AA23" s="75"/>
      <c r="AB23" s="75"/>
      <c r="AC23" s="64"/>
    </row>
    <row r="24" spans="1:29" ht="45" customHeight="1">
      <c r="A24" s="16">
        <v>3</v>
      </c>
      <c r="B24" s="16" t="s">
        <v>83</v>
      </c>
      <c r="C24" s="16" t="s">
        <v>40</v>
      </c>
      <c r="D24" s="17">
        <v>106.6</v>
      </c>
      <c r="E24" s="16" t="s">
        <v>48</v>
      </c>
      <c r="F24" s="16" t="s">
        <v>84</v>
      </c>
      <c r="G24" s="67">
        <v>-34.089483000000001</v>
      </c>
      <c r="H24" s="67">
        <v>-56.218831000000002</v>
      </c>
      <c r="I24" s="18" t="s">
        <v>43</v>
      </c>
      <c r="J24" s="18">
        <v>60.9</v>
      </c>
      <c r="K24" s="18" t="s">
        <v>67</v>
      </c>
      <c r="L24" s="18">
        <v>62.6</v>
      </c>
      <c r="M24" s="18">
        <v>60.9</v>
      </c>
      <c r="N24" s="18">
        <v>57.9</v>
      </c>
      <c r="O24" s="18">
        <v>58.2</v>
      </c>
      <c r="P24" s="18">
        <v>52.6</v>
      </c>
      <c r="Q24" s="18">
        <v>58.1</v>
      </c>
      <c r="R24" s="18">
        <v>57.7</v>
      </c>
      <c r="S24" s="18">
        <v>55.3</v>
      </c>
      <c r="T24" s="18"/>
      <c r="U24" s="19"/>
      <c r="V24" s="19">
        <f t="shared" si="3"/>
        <v>-57.9</v>
      </c>
      <c r="W24" s="21" t="str">
        <f t="shared" si="4"/>
        <v>N/A por debajo de valor de LB</v>
      </c>
      <c r="X24" s="18"/>
      <c r="Y24" s="18"/>
      <c r="Z24" s="18"/>
      <c r="AA24" s="18"/>
      <c r="AB24" s="18"/>
      <c r="AC24" s="22"/>
    </row>
    <row r="25" spans="1:29" ht="30" customHeight="1">
      <c r="A25" s="16">
        <v>3</v>
      </c>
      <c r="B25" s="16" t="s">
        <v>83</v>
      </c>
      <c r="C25" s="16" t="s">
        <v>40</v>
      </c>
      <c r="D25" s="17">
        <v>106.6</v>
      </c>
      <c r="E25" s="16" t="s">
        <v>48</v>
      </c>
      <c r="F25" s="16" t="s">
        <v>85</v>
      </c>
      <c r="G25" s="67">
        <v>-34.090425000000003</v>
      </c>
      <c r="H25" s="67">
        <v>-56.219431</v>
      </c>
      <c r="I25" s="18" t="s">
        <v>43</v>
      </c>
      <c r="J25" s="18">
        <v>67.2</v>
      </c>
      <c r="K25" s="18" t="s">
        <v>67</v>
      </c>
      <c r="L25" s="18">
        <v>67.2</v>
      </c>
      <c r="M25" s="18">
        <v>67.2</v>
      </c>
      <c r="N25" s="18">
        <v>64.2</v>
      </c>
      <c r="O25" s="18">
        <v>64.099999999999994</v>
      </c>
      <c r="P25" s="18">
        <v>56.4</v>
      </c>
      <c r="Q25" s="18">
        <v>63.2</v>
      </c>
      <c r="R25" s="18">
        <v>62.4</v>
      </c>
      <c r="S25" s="18">
        <v>60.8</v>
      </c>
      <c r="T25" s="18"/>
      <c r="U25" s="19"/>
      <c r="V25" s="19">
        <f t="shared" si="3"/>
        <v>-64.2</v>
      </c>
      <c r="W25" s="21" t="str">
        <f t="shared" si="4"/>
        <v>N/A por debajo de valor de LB</v>
      </c>
      <c r="X25" s="18"/>
      <c r="Y25" s="18"/>
      <c r="Z25" s="18"/>
      <c r="AA25" s="18"/>
      <c r="AB25" s="18"/>
      <c r="AC25" s="22"/>
    </row>
    <row r="26" spans="1:29" ht="32.25" customHeight="1">
      <c r="A26" s="16">
        <v>3</v>
      </c>
      <c r="B26" s="16" t="s">
        <v>86</v>
      </c>
      <c r="C26" s="16" t="s">
        <v>40</v>
      </c>
      <c r="D26" s="17">
        <v>106.7</v>
      </c>
      <c r="E26" s="16" t="s">
        <v>41</v>
      </c>
      <c r="F26" s="16" t="s">
        <v>87</v>
      </c>
      <c r="G26" s="67">
        <v>-34.087702999999998</v>
      </c>
      <c r="H26" s="67">
        <v>-56.214247999999998</v>
      </c>
      <c r="I26" s="18" t="s">
        <v>43</v>
      </c>
      <c r="J26" s="18">
        <v>61.5</v>
      </c>
      <c r="K26" s="18">
        <v>70</v>
      </c>
      <c r="L26" s="18" t="s">
        <v>88</v>
      </c>
      <c r="M26" s="18">
        <v>61.5</v>
      </c>
      <c r="N26" s="18">
        <v>58.5</v>
      </c>
      <c r="O26" s="18">
        <v>64.099999999999994</v>
      </c>
      <c r="P26" s="18">
        <v>49</v>
      </c>
      <c r="Q26" s="18">
        <v>62.3</v>
      </c>
      <c r="R26" s="18">
        <v>59.4</v>
      </c>
      <c r="S26" s="18">
        <v>58.6</v>
      </c>
      <c r="T26" s="68"/>
      <c r="U26" s="19"/>
      <c r="V26" s="19">
        <f t="shared" si="3"/>
        <v>-58.5</v>
      </c>
      <c r="W26" s="21" t="str">
        <f t="shared" si="4"/>
        <v>N/A por debajo de valor de LB</v>
      </c>
      <c r="X26" s="18"/>
      <c r="Y26" s="18"/>
      <c r="Z26" s="18"/>
      <c r="AA26" s="18"/>
      <c r="AB26" s="18"/>
      <c r="AC26" s="22"/>
    </row>
    <row r="27" spans="1:29" ht="37.5" customHeight="1">
      <c r="A27" s="16">
        <v>3</v>
      </c>
      <c r="B27" s="16" t="s">
        <v>86</v>
      </c>
      <c r="C27" s="16" t="s">
        <v>40</v>
      </c>
      <c r="D27" s="17">
        <v>106.7</v>
      </c>
      <c r="E27" s="16" t="s">
        <v>41</v>
      </c>
      <c r="F27" s="16" t="s">
        <v>89</v>
      </c>
      <c r="G27" s="67">
        <v>-34.088282</v>
      </c>
      <c r="H27" s="67">
        <v>-56.515261000000002</v>
      </c>
      <c r="I27" s="18" t="s">
        <v>43</v>
      </c>
      <c r="J27" s="18">
        <v>68</v>
      </c>
      <c r="K27" s="18">
        <v>70</v>
      </c>
      <c r="L27" s="18" t="s">
        <v>88</v>
      </c>
      <c r="M27" s="18">
        <v>68</v>
      </c>
      <c r="N27" s="18">
        <v>65</v>
      </c>
      <c r="O27" s="18">
        <v>65.7</v>
      </c>
      <c r="P27" s="18">
        <v>58.4</v>
      </c>
      <c r="Q27" s="18">
        <v>65.599999999999994</v>
      </c>
      <c r="R27" s="18">
        <v>63.9</v>
      </c>
      <c r="S27" s="18">
        <v>61.6</v>
      </c>
      <c r="T27" s="68"/>
      <c r="U27" s="19"/>
      <c r="V27" s="19">
        <f t="shared" si="3"/>
        <v>-65</v>
      </c>
      <c r="W27" s="21" t="str">
        <f t="shared" si="4"/>
        <v>N/A por debajo de valor de LB</v>
      </c>
      <c r="X27" s="18"/>
      <c r="Y27" s="18"/>
      <c r="Z27" s="18"/>
      <c r="AA27" s="18"/>
      <c r="AB27" s="18"/>
      <c r="AC27" s="22"/>
    </row>
    <row r="28" spans="1:29" ht="47.25" customHeight="1">
      <c r="A28" s="16">
        <v>3</v>
      </c>
      <c r="B28" s="16" t="s">
        <v>86</v>
      </c>
      <c r="C28" s="16" t="s">
        <v>40</v>
      </c>
      <c r="D28" s="17">
        <v>106.7</v>
      </c>
      <c r="E28" s="16" t="s">
        <v>41</v>
      </c>
      <c r="F28" s="16" t="s">
        <v>90</v>
      </c>
      <c r="G28" s="67">
        <v>-34.087746000000003</v>
      </c>
      <c r="H28" s="67">
        <v>-56.215522999999997</v>
      </c>
      <c r="I28" s="18">
        <v>55</v>
      </c>
      <c r="J28" s="18" t="s">
        <v>34</v>
      </c>
      <c r="K28" s="18">
        <v>70</v>
      </c>
      <c r="L28" s="18" t="s">
        <v>88</v>
      </c>
      <c r="M28" s="18">
        <v>55</v>
      </c>
      <c r="N28" s="18">
        <v>50.2</v>
      </c>
      <c r="O28" s="18">
        <v>57.1</v>
      </c>
      <c r="P28" s="18">
        <v>49.4</v>
      </c>
      <c r="Q28" s="18">
        <v>54.2</v>
      </c>
      <c r="R28" s="18">
        <v>51.6</v>
      </c>
      <c r="S28" s="18">
        <v>50.4</v>
      </c>
      <c r="T28" s="22"/>
      <c r="U28" s="19"/>
      <c r="V28" s="19">
        <f t="shared" si="3"/>
        <v>-50.2</v>
      </c>
      <c r="W28" s="21" t="str">
        <f t="shared" si="4"/>
        <v>N/A por debajo de valor de LB</v>
      </c>
      <c r="X28" s="18"/>
      <c r="Y28" s="18"/>
      <c r="Z28" s="18"/>
      <c r="AA28" s="18"/>
      <c r="AB28" s="18"/>
      <c r="AC28" s="23"/>
    </row>
    <row r="29" spans="1:29" ht="30" customHeight="1">
      <c r="A29" s="23">
        <v>3</v>
      </c>
      <c r="B29" s="16" t="s">
        <v>91</v>
      </c>
      <c r="C29" s="16" t="s">
        <v>40</v>
      </c>
      <c r="D29" s="17">
        <v>110.4</v>
      </c>
      <c r="E29" s="16" t="s">
        <v>48</v>
      </c>
      <c r="F29" s="16" t="s">
        <v>92</v>
      </c>
      <c r="G29" s="67">
        <v>-34.064174999999999</v>
      </c>
      <c r="H29" s="67">
        <v>-56.237274999999997</v>
      </c>
      <c r="I29" s="18" t="s">
        <v>43</v>
      </c>
      <c r="J29" s="18">
        <v>63.9</v>
      </c>
      <c r="K29" s="18" t="s">
        <v>67</v>
      </c>
      <c r="L29" s="18">
        <v>63.9</v>
      </c>
      <c r="M29" s="18">
        <v>63.9</v>
      </c>
      <c r="N29" s="18">
        <v>60.9</v>
      </c>
      <c r="O29" s="18">
        <v>63.1</v>
      </c>
      <c r="P29" s="18">
        <v>49.3</v>
      </c>
      <c r="Q29" s="18">
        <v>65.099999999999994</v>
      </c>
      <c r="R29" s="18">
        <v>56</v>
      </c>
      <c r="S29" s="18">
        <v>48.3</v>
      </c>
      <c r="T29" s="18"/>
      <c r="U29" s="19"/>
      <c r="V29" s="19">
        <f t="shared" si="3"/>
        <v>-60.9</v>
      </c>
      <c r="W29" s="21" t="str">
        <f t="shared" si="4"/>
        <v>N/A por debajo de valor de LB</v>
      </c>
      <c r="X29" s="19"/>
      <c r="Y29" s="19"/>
      <c r="Z29" s="19"/>
      <c r="AA29" s="19"/>
      <c r="AB29" s="19"/>
      <c r="AC29" s="69"/>
    </row>
    <row r="30" spans="1:29" ht="30" customHeight="1">
      <c r="A30" s="23">
        <v>3</v>
      </c>
      <c r="B30" s="16" t="s">
        <v>91</v>
      </c>
      <c r="C30" s="16" t="s">
        <v>40</v>
      </c>
      <c r="D30" s="17">
        <v>109</v>
      </c>
      <c r="E30" s="16" t="s">
        <v>48</v>
      </c>
      <c r="F30" s="16" t="s">
        <v>93</v>
      </c>
      <c r="G30" s="67">
        <v>-34.066583000000001</v>
      </c>
      <c r="H30" s="67">
        <v>-56.237442000000001</v>
      </c>
      <c r="I30" s="18" t="s">
        <v>43</v>
      </c>
      <c r="J30" s="18">
        <v>78</v>
      </c>
      <c r="K30" s="18" t="s">
        <v>67</v>
      </c>
      <c r="L30" s="18">
        <v>78</v>
      </c>
      <c r="M30" s="18">
        <v>78</v>
      </c>
      <c r="N30" s="18">
        <v>75</v>
      </c>
      <c r="O30" s="18">
        <v>78.599999999999994</v>
      </c>
      <c r="P30" s="18">
        <v>68.7</v>
      </c>
      <c r="Q30" s="18">
        <v>79.400000000000006</v>
      </c>
      <c r="R30" s="18">
        <v>69</v>
      </c>
      <c r="S30" s="18">
        <v>54.6</v>
      </c>
      <c r="T30" s="18"/>
      <c r="U30" s="19"/>
      <c r="V30" s="19">
        <f t="shared" si="3"/>
        <v>-75</v>
      </c>
      <c r="W30" s="21" t="str">
        <f t="shared" si="4"/>
        <v>N/A por debajo de valor de LB</v>
      </c>
      <c r="X30" s="19"/>
      <c r="Y30" s="19"/>
      <c r="Z30" s="19"/>
      <c r="AA30" s="19"/>
      <c r="AB30" s="19"/>
      <c r="AC30" s="22"/>
    </row>
    <row r="31" spans="1:29" s="65" customFormat="1" hidden="1">
      <c r="A31" s="76">
        <v>3</v>
      </c>
      <c r="B31" s="56" t="s">
        <v>94</v>
      </c>
      <c r="C31" s="56" t="s">
        <v>40</v>
      </c>
      <c r="D31" s="57">
        <v>109.18</v>
      </c>
      <c r="E31" s="56" t="s">
        <v>41</v>
      </c>
      <c r="F31" s="56" t="s">
        <v>95</v>
      </c>
      <c r="G31" s="58">
        <v>-34.075580600000002</v>
      </c>
      <c r="H31" s="58">
        <v>-56.233834999999999</v>
      </c>
      <c r="I31" s="59" t="s">
        <v>43</v>
      </c>
      <c r="J31" s="59">
        <v>65.666998555749117</v>
      </c>
      <c r="K31" s="59" t="s">
        <v>67</v>
      </c>
      <c r="L31" s="59">
        <v>65.666998555749117</v>
      </c>
      <c r="M31" s="59">
        <v>65.666998555749117</v>
      </c>
      <c r="N31" s="59">
        <v>62.666998555749117</v>
      </c>
      <c r="O31" s="59">
        <v>64.731110000000001</v>
      </c>
      <c r="P31" s="59">
        <v>58.575600000000001</v>
      </c>
      <c r="Q31" s="59">
        <v>63.223826000000003</v>
      </c>
      <c r="R31" s="59">
        <v>62.897509999999997</v>
      </c>
      <c r="S31" s="59">
        <v>62.137636999999998</v>
      </c>
      <c r="T31" s="64"/>
      <c r="U31" s="54"/>
      <c r="V31" s="54">
        <f t="shared" si="3"/>
        <v>-62.666998555749117</v>
      </c>
      <c r="W31" s="55" t="str">
        <f t="shared" si="4"/>
        <v>N/A por debajo de valor de LB</v>
      </c>
      <c r="X31" s="54"/>
      <c r="Y31" s="54"/>
      <c r="Z31" s="54"/>
      <c r="AA31" s="54"/>
      <c r="AB31" s="54"/>
      <c r="AC31" s="64"/>
    </row>
    <row r="32" spans="1:29" ht="30" customHeight="1">
      <c r="A32" s="16">
        <v>3</v>
      </c>
      <c r="B32" s="16" t="s">
        <v>96</v>
      </c>
      <c r="C32" s="16" t="s">
        <v>40</v>
      </c>
      <c r="D32" s="17">
        <v>112.5</v>
      </c>
      <c r="E32" s="16" t="s">
        <v>48</v>
      </c>
      <c r="F32" s="16" t="s">
        <v>97</v>
      </c>
      <c r="G32" s="67">
        <v>-34.045614999999998</v>
      </c>
      <c r="H32" s="67">
        <v>-56.236407</v>
      </c>
      <c r="I32" s="18" t="s">
        <v>43</v>
      </c>
      <c r="J32" s="18">
        <v>65.7</v>
      </c>
      <c r="K32" s="18" t="s">
        <v>67</v>
      </c>
      <c r="L32" s="18">
        <v>65.7</v>
      </c>
      <c r="M32" s="18">
        <v>65.7</v>
      </c>
      <c r="N32" s="18">
        <v>62.7</v>
      </c>
      <c r="O32" s="18">
        <v>65.7</v>
      </c>
      <c r="P32" s="18">
        <v>57.8</v>
      </c>
      <c r="Q32" s="18">
        <v>65.3</v>
      </c>
      <c r="R32" s="18">
        <v>60.7</v>
      </c>
      <c r="S32" s="18">
        <v>57.1</v>
      </c>
      <c r="T32" s="18"/>
      <c r="U32" s="19"/>
      <c r="V32" s="19">
        <f t="shared" si="3"/>
        <v>-62.7</v>
      </c>
      <c r="W32" s="21" t="str">
        <f t="shared" si="4"/>
        <v>N/A por debajo de valor de LB</v>
      </c>
      <c r="X32" s="19"/>
      <c r="Y32" s="19"/>
      <c r="Z32" s="19"/>
      <c r="AA32" s="19"/>
      <c r="AB32" s="19"/>
      <c r="AC32" s="22"/>
    </row>
    <row r="33" spans="1:29" s="65" customFormat="1" hidden="1">
      <c r="A33" s="56">
        <v>3</v>
      </c>
      <c r="B33" s="56" t="s">
        <v>98</v>
      </c>
      <c r="C33" s="56" t="s">
        <v>40</v>
      </c>
      <c r="D33" s="57">
        <v>114.5</v>
      </c>
      <c r="E33" s="56" t="s">
        <v>41</v>
      </c>
      <c r="F33" s="56" t="s">
        <v>99</v>
      </c>
      <c r="G33" s="58">
        <v>-34.024442999999998</v>
      </c>
      <c r="H33" s="58">
        <v>-56.238916000000003</v>
      </c>
      <c r="I33" s="59" t="s">
        <v>43</v>
      </c>
      <c r="J33" s="59">
        <v>64.53</v>
      </c>
      <c r="K33" s="59" t="s">
        <v>67</v>
      </c>
      <c r="L33" s="59">
        <v>64.53</v>
      </c>
      <c r="M33" s="59">
        <v>64.53</v>
      </c>
      <c r="N33" s="59">
        <v>61.53</v>
      </c>
      <c r="O33" s="59">
        <v>67.84</v>
      </c>
      <c r="P33" s="59">
        <v>52.73</v>
      </c>
      <c r="Q33" s="59">
        <v>67.13</v>
      </c>
      <c r="R33" s="59">
        <v>65.650000000000006</v>
      </c>
      <c r="S33" s="59">
        <v>64.040000000000006</v>
      </c>
      <c r="T33" s="54"/>
      <c r="U33" s="54"/>
      <c r="V33" s="54">
        <f t="shared" si="3"/>
        <v>-61.53</v>
      </c>
      <c r="W33" s="55" t="str">
        <f t="shared" si="4"/>
        <v>N/A por debajo de valor de LB</v>
      </c>
      <c r="X33" s="59"/>
      <c r="Y33" s="59"/>
      <c r="Z33" s="59"/>
      <c r="AA33" s="59"/>
      <c r="AB33" s="59"/>
      <c r="AC33" s="64"/>
    </row>
    <row r="34" spans="1:29" s="65" customFormat="1" hidden="1">
      <c r="A34" s="56">
        <v>3</v>
      </c>
      <c r="B34" s="56" t="s">
        <v>98</v>
      </c>
      <c r="C34" s="56" t="s">
        <v>40</v>
      </c>
      <c r="D34" s="57">
        <v>114.5</v>
      </c>
      <c r="E34" s="56" t="s">
        <v>41</v>
      </c>
      <c r="F34" s="56" t="s">
        <v>100</v>
      </c>
      <c r="G34" s="58">
        <v>-34.027611</v>
      </c>
      <c r="H34" s="58">
        <v>-56.236488000000001</v>
      </c>
      <c r="I34" s="59" t="s">
        <v>43</v>
      </c>
      <c r="J34" s="59">
        <v>58.5</v>
      </c>
      <c r="K34" s="59" t="s">
        <v>67</v>
      </c>
      <c r="L34" s="59">
        <v>58.5</v>
      </c>
      <c r="M34" s="59">
        <v>58.5</v>
      </c>
      <c r="N34" s="59">
        <v>55.5</v>
      </c>
      <c r="O34" s="59">
        <v>57.34</v>
      </c>
      <c r="P34" s="59">
        <v>50.81</v>
      </c>
      <c r="Q34" s="59">
        <v>57.21</v>
      </c>
      <c r="R34" s="59">
        <v>56.03</v>
      </c>
      <c r="S34" s="59">
        <v>53.11</v>
      </c>
      <c r="T34" s="59"/>
      <c r="U34" s="54"/>
      <c r="V34" s="54">
        <f t="shared" si="3"/>
        <v>-55.5</v>
      </c>
      <c r="W34" s="55" t="str">
        <f t="shared" si="4"/>
        <v>N/A por debajo de valor de LB</v>
      </c>
      <c r="X34" s="54"/>
      <c r="Y34" s="54"/>
      <c r="Z34" s="54"/>
      <c r="AA34" s="54"/>
      <c r="AB34" s="54"/>
      <c r="AC34" s="64"/>
    </row>
    <row r="35" spans="1:29" s="65" customFormat="1" hidden="1">
      <c r="A35" s="56">
        <v>3</v>
      </c>
      <c r="B35" s="56" t="s">
        <v>101</v>
      </c>
      <c r="C35" s="56" t="s">
        <v>40</v>
      </c>
      <c r="D35" s="57">
        <v>126</v>
      </c>
      <c r="E35" s="56" t="s">
        <v>41</v>
      </c>
      <c r="F35" s="56" t="s">
        <v>102</v>
      </c>
      <c r="G35" s="58">
        <v>-33.927802999999997</v>
      </c>
      <c r="H35" s="58">
        <v>-56.240316</v>
      </c>
      <c r="I35" s="59" t="s">
        <v>43</v>
      </c>
      <c r="J35" s="59">
        <v>56.14</v>
      </c>
      <c r="K35" s="59" t="s">
        <v>67</v>
      </c>
      <c r="L35" s="59">
        <v>56.14</v>
      </c>
      <c r="M35" s="59">
        <v>56.14</v>
      </c>
      <c r="N35" s="59">
        <v>53.14</v>
      </c>
      <c r="O35" s="59">
        <v>53.84</v>
      </c>
      <c r="P35" s="59">
        <v>45.66</v>
      </c>
      <c r="Q35" s="59">
        <v>51.96</v>
      </c>
      <c r="R35" s="59">
        <v>48.69</v>
      </c>
      <c r="S35" s="59">
        <v>47.88</v>
      </c>
      <c r="T35" s="59"/>
      <c r="U35" s="54"/>
      <c r="V35" s="54">
        <f t="shared" si="3"/>
        <v>-53.14</v>
      </c>
      <c r="W35" s="55" t="str">
        <f t="shared" si="4"/>
        <v>N/A por debajo de valor de LB</v>
      </c>
      <c r="X35" s="54"/>
      <c r="Y35" s="54"/>
      <c r="Z35" s="54"/>
      <c r="AA35" s="54"/>
      <c r="AB35" s="54"/>
      <c r="AC35" s="64"/>
    </row>
    <row r="36" spans="1:29" s="65" customFormat="1" hidden="1">
      <c r="A36" s="56">
        <v>3</v>
      </c>
      <c r="B36" s="56" t="s">
        <v>103</v>
      </c>
      <c r="C36" s="56" t="s">
        <v>40</v>
      </c>
      <c r="D36" s="57">
        <v>130.52000000000001</v>
      </c>
      <c r="E36" s="56" t="s">
        <v>104</v>
      </c>
      <c r="F36" s="56" t="s">
        <v>105</v>
      </c>
      <c r="G36" s="58">
        <v>-33.896053000000002</v>
      </c>
      <c r="H36" s="58">
        <v>-56.257632999999998</v>
      </c>
      <c r="I36" s="59" t="s">
        <v>43</v>
      </c>
      <c r="J36" s="59">
        <v>67.030623967731501</v>
      </c>
      <c r="K36" s="59" t="s">
        <v>67</v>
      </c>
      <c r="L36" s="59">
        <v>67.030623967731501</v>
      </c>
      <c r="M36" s="59">
        <v>67.030623967731501</v>
      </c>
      <c r="N36" s="59">
        <v>64.030623967731501</v>
      </c>
      <c r="O36" s="59">
        <v>65.505369999999999</v>
      </c>
      <c r="P36" s="59">
        <v>57.158360000000002</v>
      </c>
      <c r="Q36" s="59">
        <v>64.263832999999991</v>
      </c>
      <c r="R36" s="59">
        <v>63.866950000000003</v>
      </c>
      <c r="S36" s="59">
        <v>62.058492999999999</v>
      </c>
      <c r="T36" s="77" t="s">
        <v>106</v>
      </c>
      <c r="U36" s="54"/>
      <c r="V36" s="54">
        <f t="shared" si="3"/>
        <v>-64.030623967731501</v>
      </c>
      <c r="W36" s="55" t="str">
        <f t="shared" si="4"/>
        <v>N/A por debajo de valor de LB</v>
      </c>
      <c r="X36" s="54"/>
      <c r="Y36" s="54"/>
      <c r="Z36" s="54"/>
      <c r="AA36" s="54"/>
      <c r="AB36" s="54"/>
      <c r="AC36" s="64"/>
    </row>
    <row r="37" spans="1:29" s="65" customFormat="1" hidden="1">
      <c r="A37" s="56">
        <v>3</v>
      </c>
      <c r="B37" s="56" t="s">
        <v>107</v>
      </c>
      <c r="C37" s="56" t="s">
        <v>40</v>
      </c>
      <c r="D37" s="57">
        <v>139</v>
      </c>
      <c r="E37" s="56" t="s">
        <v>32</v>
      </c>
      <c r="F37" s="56" t="s">
        <v>108</v>
      </c>
      <c r="G37" s="58">
        <v>-33.836897</v>
      </c>
      <c r="H37" s="58">
        <v>-56.303159999999998</v>
      </c>
      <c r="I37" s="59">
        <v>55</v>
      </c>
      <c r="J37" s="59" t="s">
        <v>34</v>
      </c>
      <c r="K37" s="59">
        <v>65</v>
      </c>
      <c r="L37" s="59" t="s">
        <v>34</v>
      </c>
      <c r="M37" s="59">
        <v>55</v>
      </c>
      <c r="N37" s="59">
        <v>51.81</v>
      </c>
      <c r="O37" s="59">
        <v>64.17</v>
      </c>
      <c r="P37" s="59">
        <v>40.840000000000003</v>
      </c>
      <c r="Q37" s="59">
        <v>63.58</v>
      </c>
      <c r="R37" s="59">
        <v>57.45</v>
      </c>
      <c r="S37" s="59">
        <v>44.78</v>
      </c>
      <c r="T37" s="59"/>
      <c r="U37" s="54"/>
      <c r="V37" s="54">
        <f t="shared" si="3"/>
        <v>-51.81</v>
      </c>
      <c r="W37" s="55" t="str">
        <f t="shared" si="4"/>
        <v>N/A por debajo de valor de LB</v>
      </c>
      <c r="X37" s="59"/>
      <c r="Y37" s="59"/>
      <c r="Z37" s="59"/>
      <c r="AA37" s="59"/>
      <c r="AB37" s="59"/>
      <c r="AC37" s="64"/>
    </row>
    <row r="38" spans="1:29" s="65" customFormat="1" hidden="1">
      <c r="A38" s="56">
        <v>3</v>
      </c>
      <c r="B38" s="56" t="s">
        <v>107</v>
      </c>
      <c r="C38" s="56" t="s">
        <v>40</v>
      </c>
      <c r="D38" s="57">
        <v>139</v>
      </c>
      <c r="E38" s="56" t="s">
        <v>32</v>
      </c>
      <c r="F38" s="56" t="s">
        <v>109</v>
      </c>
      <c r="G38" s="58">
        <v>-33.838180999999999</v>
      </c>
      <c r="H38" s="58">
        <v>-56.302132999999998</v>
      </c>
      <c r="I38" s="59">
        <v>55</v>
      </c>
      <c r="J38" s="59" t="s">
        <v>34</v>
      </c>
      <c r="K38" s="59">
        <v>65</v>
      </c>
      <c r="L38" s="59" t="s">
        <v>34</v>
      </c>
      <c r="M38" s="59">
        <v>55</v>
      </c>
      <c r="N38" s="59">
        <v>47.68</v>
      </c>
      <c r="O38" s="59">
        <v>50.3</v>
      </c>
      <c r="P38" s="59">
        <v>45.44</v>
      </c>
      <c r="Q38" s="59">
        <v>49.83</v>
      </c>
      <c r="R38" s="59">
        <v>48.79</v>
      </c>
      <c r="S38" s="59">
        <v>47.96</v>
      </c>
      <c r="T38" s="59"/>
      <c r="U38" s="54"/>
      <c r="V38" s="54">
        <f t="shared" si="3"/>
        <v>-47.68</v>
      </c>
      <c r="W38" s="55" t="str">
        <f t="shared" si="4"/>
        <v>N/A por debajo de valor de LB</v>
      </c>
      <c r="X38" s="59"/>
      <c r="Y38" s="59"/>
      <c r="Z38" s="59"/>
      <c r="AA38" s="59"/>
      <c r="AB38" s="59"/>
      <c r="AC38" s="64"/>
    </row>
    <row r="39" spans="1:29" s="65" customFormat="1" hidden="1">
      <c r="A39" s="56">
        <v>3</v>
      </c>
      <c r="B39" s="56" t="s">
        <v>107</v>
      </c>
      <c r="C39" s="56" t="s">
        <v>40</v>
      </c>
      <c r="D39" s="57">
        <v>139</v>
      </c>
      <c r="E39" s="56" t="s">
        <v>32</v>
      </c>
      <c r="F39" s="56" t="s">
        <v>110</v>
      </c>
      <c r="G39" s="58">
        <v>-33.836007000000002</v>
      </c>
      <c r="H39" s="58">
        <v>-56.304836000000002</v>
      </c>
      <c r="I39" s="59">
        <v>55</v>
      </c>
      <c r="J39" s="59" t="s">
        <v>34</v>
      </c>
      <c r="K39" s="59">
        <v>65</v>
      </c>
      <c r="L39" s="59" t="s">
        <v>34</v>
      </c>
      <c r="M39" s="59">
        <v>55</v>
      </c>
      <c r="N39" s="59">
        <v>49.7</v>
      </c>
      <c r="O39" s="59">
        <v>52.33</v>
      </c>
      <c r="P39" s="59">
        <v>46.87</v>
      </c>
      <c r="Q39" s="59">
        <v>50.84</v>
      </c>
      <c r="R39" s="59">
        <v>49.94</v>
      </c>
      <c r="S39" s="59">
        <v>49.36</v>
      </c>
      <c r="T39" s="59"/>
      <c r="U39" s="54"/>
      <c r="V39" s="54">
        <f t="shared" si="3"/>
        <v>-49.7</v>
      </c>
      <c r="W39" s="55" t="str">
        <f t="shared" si="4"/>
        <v>N/A por debajo de valor de LB</v>
      </c>
      <c r="X39" s="59"/>
      <c r="Y39" s="59"/>
      <c r="Z39" s="59"/>
      <c r="AA39" s="59"/>
      <c r="AB39" s="59"/>
      <c r="AC39" s="64"/>
    </row>
    <row r="40" spans="1:29" s="65" customFormat="1" ht="45" hidden="1" customHeight="1">
      <c r="A40" s="56">
        <v>4</v>
      </c>
      <c r="B40" s="56" t="s">
        <v>111</v>
      </c>
      <c r="C40" s="56" t="s">
        <v>40</v>
      </c>
      <c r="D40" s="57">
        <v>149</v>
      </c>
      <c r="E40" s="56" t="s">
        <v>112</v>
      </c>
      <c r="F40" s="56" t="s">
        <v>113</v>
      </c>
      <c r="G40" s="58">
        <v>-33.752650000000003</v>
      </c>
      <c r="H40" s="58">
        <v>-56.235030000000002</v>
      </c>
      <c r="I40" s="59" t="s">
        <v>43</v>
      </c>
      <c r="J40" s="59">
        <v>56.3</v>
      </c>
      <c r="K40" s="59" t="s">
        <v>67</v>
      </c>
      <c r="L40" s="59">
        <v>56.3</v>
      </c>
      <c r="M40" s="59">
        <v>56.3</v>
      </c>
      <c r="N40" s="59">
        <v>53.3</v>
      </c>
      <c r="O40" s="59">
        <v>55</v>
      </c>
      <c r="P40" s="59">
        <v>52.4</v>
      </c>
      <c r="Q40" s="59">
        <v>54.2</v>
      </c>
      <c r="R40" s="59">
        <v>53.4</v>
      </c>
      <c r="S40" s="59">
        <v>53.2</v>
      </c>
      <c r="T40" s="59"/>
      <c r="U40" s="54"/>
      <c r="V40" s="54">
        <f t="shared" si="3"/>
        <v>-53.3</v>
      </c>
      <c r="W40" s="55" t="str">
        <f t="shared" si="4"/>
        <v>N/A por debajo de valor de LB</v>
      </c>
      <c r="X40" s="54"/>
      <c r="Y40" s="54"/>
      <c r="Z40" s="54"/>
      <c r="AA40" s="54"/>
      <c r="AB40" s="54"/>
      <c r="AC40" s="64"/>
    </row>
    <row r="41" spans="1:29" s="65" customFormat="1" ht="30" hidden="1" customHeight="1">
      <c r="A41" s="56">
        <v>4</v>
      </c>
      <c r="B41" s="56" t="s">
        <v>111</v>
      </c>
      <c r="C41" s="56" t="s">
        <v>40</v>
      </c>
      <c r="D41" s="57">
        <v>149</v>
      </c>
      <c r="E41" s="56" t="s">
        <v>112</v>
      </c>
      <c r="F41" s="56" t="s">
        <v>114</v>
      </c>
      <c r="G41" s="58">
        <v>-33.753279999999997</v>
      </c>
      <c r="H41" s="58">
        <v>-56.324640000000002</v>
      </c>
      <c r="I41" s="59" t="s">
        <v>43</v>
      </c>
      <c r="J41" s="59">
        <v>55</v>
      </c>
      <c r="K41" s="59" t="s">
        <v>67</v>
      </c>
      <c r="L41" s="59">
        <v>55</v>
      </c>
      <c r="M41" s="59">
        <v>55</v>
      </c>
      <c r="N41" s="59">
        <v>52</v>
      </c>
      <c r="O41" s="59">
        <v>55.7</v>
      </c>
      <c r="P41" s="59">
        <v>51.8</v>
      </c>
      <c r="Q41" s="59">
        <v>52.8</v>
      </c>
      <c r="R41" s="59">
        <v>52.2</v>
      </c>
      <c r="S41" s="59">
        <v>52</v>
      </c>
      <c r="T41" s="59"/>
      <c r="U41" s="54"/>
      <c r="V41" s="54">
        <f t="shared" si="3"/>
        <v>-52</v>
      </c>
      <c r="W41" s="55" t="str">
        <f t="shared" si="4"/>
        <v>N/A por debajo de valor de LB</v>
      </c>
      <c r="X41" s="54"/>
      <c r="Y41" s="54"/>
      <c r="Z41" s="54"/>
      <c r="AA41" s="54"/>
      <c r="AB41" s="54"/>
      <c r="AC41" s="64"/>
    </row>
    <row r="42" spans="1:29" s="65" customFormat="1" ht="59.25" hidden="1" customHeight="1">
      <c r="A42" s="56">
        <v>4</v>
      </c>
      <c r="B42" s="56" t="s">
        <v>115</v>
      </c>
      <c r="C42" s="56" t="s">
        <v>40</v>
      </c>
      <c r="D42" s="57">
        <v>165</v>
      </c>
      <c r="E42" s="56" t="s">
        <v>112</v>
      </c>
      <c r="F42" s="56" t="s">
        <v>116</v>
      </c>
      <c r="G42" s="58">
        <v>-33.630549999999999</v>
      </c>
      <c r="H42" s="58">
        <v>-56.348860000000002</v>
      </c>
      <c r="I42" s="59">
        <v>55</v>
      </c>
      <c r="J42" s="59" t="s">
        <v>34</v>
      </c>
      <c r="K42" s="59" t="s">
        <v>67</v>
      </c>
      <c r="L42" s="59">
        <v>50.5</v>
      </c>
      <c r="M42" s="59">
        <v>50.5</v>
      </c>
      <c r="N42" s="59">
        <v>47.5</v>
      </c>
      <c r="O42" s="59">
        <v>48.3</v>
      </c>
      <c r="P42" s="59">
        <v>41</v>
      </c>
      <c r="Q42" s="59">
        <v>48.1</v>
      </c>
      <c r="R42" s="59">
        <v>46.9</v>
      </c>
      <c r="S42" s="59">
        <v>46</v>
      </c>
      <c r="T42" s="59"/>
      <c r="U42" s="54"/>
      <c r="V42" s="54">
        <f t="shared" si="3"/>
        <v>-47.5</v>
      </c>
      <c r="W42" s="55" t="str">
        <f t="shared" si="4"/>
        <v>N/A por debajo de valor de LB</v>
      </c>
      <c r="X42" s="54"/>
      <c r="Y42" s="54"/>
      <c r="Z42" s="54"/>
      <c r="AA42" s="54"/>
      <c r="AB42" s="54"/>
      <c r="AC42" s="64"/>
    </row>
    <row r="43" spans="1:29" s="65" customFormat="1" hidden="1">
      <c r="A43" s="56">
        <v>4</v>
      </c>
      <c r="B43" s="56" t="s">
        <v>117</v>
      </c>
      <c r="C43" s="56" t="s">
        <v>40</v>
      </c>
      <c r="D43" s="57">
        <v>178</v>
      </c>
      <c r="E43" s="56" t="s">
        <v>32</v>
      </c>
      <c r="F43" s="56" t="s">
        <v>118</v>
      </c>
      <c r="G43" s="58">
        <v>-33.522486999999998</v>
      </c>
      <c r="H43" s="58">
        <v>-56.414029999999997</v>
      </c>
      <c r="I43" s="59">
        <v>55</v>
      </c>
      <c r="J43" s="59" t="s">
        <v>34</v>
      </c>
      <c r="K43" s="59">
        <v>65</v>
      </c>
      <c r="L43" s="59" t="s">
        <v>34</v>
      </c>
      <c r="M43" s="59">
        <v>55</v>
      </c>
      <c r="N43" s="59">
        <v>46.14</v>
      </c>
      <c r="O43" s="59">
        <v>46.86</v>
      </c>
      <c r="P43" s="59">
        <v>42.38</v>
      </c>
      <c r="Q43" s="59">
        <v>46.43</v>
      </c>
      <c r="R43" s="59">
        <v>44.07</v>
      </c>
      <c r="S43" s="59">
        <v>42.63</v>
      </c>
      <c r="T43" s="59"/>
      <c r="U43" s="54"/>
      <c r="V43" s="54">
        <f t="shared" si="3"/>
        <v>-46.14</v>
      </c>
      <c r="W43" s="55" t="str">
        <f t="shared" si="4"/>
        <v>N/A por debajo de valor de LB</v>
      </c>
      <c r="X43" s="54"/>
      <c r="Y43" s="54"/>
      <c r="Z43" s="54"/>
      <c r="AA43" s="54"/>
      <c r="AB43" s="54"/>
      <c r="AC43" s="78"/>
    </row>
    <row r="44" spans="1:29" s="65" customFormat="1" hidden="1">
      <c r="A44" s="56">
        <v>4</v>
      </c>
      <c r="B44" s="56" t="s">
        <v>117</v>
      </c>
      <c r="C44" s="56" t="s">
        <v>40</v>
      </c>
      <c r="D44" s="57">
        <v>178</v>
      </c>
      <c r="E44" s="56" t="s">
        <v>32</v>
      </c>
      <c r="F44" s="56" t="s">
        <v>119</v>
      </c>
      <c r="G44" s="58">
        <v>-33.521807000000003</v>
      </c>
      <c r="H44" s="58">
        <v>-56.415081999999998</v>
      </c>
      <c r="I44" s="59">
        <v>55</v>
      </c>
      <c r="J44" s="59" t="s">
        <v>34</v>
      </c>
      <c r="K44" s="59">
        <v>65</v>
      </c>
      <c r="L44" s="59" t="s">
        <v>34</v>
      </c>
      <c r="M44" s="59">
        <v>55</v>
      </c>
      <c r="N44" s="59">
        <v>46.01</v>
      </c>
      <c r="O44" s="59">
        <v>48.21</v>
      </c>
      <c r="P44" s="59">
        <v>42.81</v>
      </c>
      <c r="Q44" s="59">
        <v>46.83</v>
      </c>
      <c r="R44" s="59">
        <v>45.77</v>
      </c>
      <c r="S44" s="59">
        <v>43.45</v>
      </c>
      <c r="T44" s="59"/>
      <c r="U44" s="54"/>
      <c r="V44" s="54">
        <f t="shared" si="3"/>
        <v>-46.01</v>
      </c>
      <c r="W44" s="55" t="str">
        <f t="shared" si="4"/>
        <v>N/A por debajo de valor de LB</v>
      </c>
      <c r="X44" s="54"/>
      <c r="Y44" s="54"/>
      <c r="Z44" s="54"/>
      <c r="AA44" s="54"/>
      <c r="AB44" s="54"/>
      <c r="AC44" s="64"/>
    </row>
    <row r="45" spans="1:29" s="65" customFormat="1" ht="30" hidden="1" customHeight="1">
      <c r="A45" s="56">
        <v>4</v>
      </c>
      <c r="B45" s="56" t="s">
        <v>120</v>
      </c>
      <c r="C45" s="56" t="s">
        <v>40</v>
      </c>
      <c r="D45" s="57">
        <v>192</v>
      </c>
      <c r="E45" s="56" t="s">
        <v>112</v>
      </c>
      <c r="F45" s="56" t="s">
        <v>121</v>
      </c>
      <c r="G45" s="58">
        <v>-33.420332000000002</v>
      </c>
      <c r="H45" s="58">
        <v>-56.505267000000003</v>
      </c>
      <c r="I45" s="59" t="s">
        <v>43</v>
      </c>
      <c r="J45" s="59">
        <v>58.7</v>
      </c>
      <c r="K45" s="59" t="s">
        <v>67</v>
      </c>
      <c r="L45" s="59">
        <v>58.7</v>
      </c>
      <c r="M45" s="59">
        <v>58.7</v>
      </c>
      <c r="N45" s="59">
        <v>55.7</v>
      </c>
      <c r="O45" s="59">
        <v>57.3</v>
      </c>
      <c r="P45" s="59">
        <v>47.5</v>
      </c>
      <c r="Q45" s="59">
        <v>52.5</v>
      </c>
      <c r="R45" s="59">
        <v>47.1</v>
      </c>
      <c r="S45" s="59">
        <v>41.9</v>
      </c>
      <c r="T45" s="59"/>
      <c r="U45" s="54"/>
      <c r="V45" s="54">
        <f t="shared" si="3"/>
        <v>-55.7</v>
      </c>
      <c r="W45" s="55" t="str">
        <f t="shared" si="4"/>
        <v>N/A por debajo de valor de LB</v>
      </c>
      <c r="X45" s="54"/>
      <c r="Y45" s="54"/>
      <c r="Z45" s="54"/>
      <c r="AA45" s="54"/>
      <c r="AB45" s="54"/>
      <c r="AC45" s="64"/>
    </row>
    <row r="46" spans="1:29" s="65" customFormat="1" ht="30" hidden="1" customHeight="1">
      <c r="A46" s="56">
        <v>4</v>
      </c>
      <c r="B46" s="56" t="s">
        <v>120</v>
      </c>
      <c r="C46" s="56" t="s">
        <v>40</v>
      </c>
      <c r="D46" s="57">
        <v>192</v>
      </c>
      <c r="E46" s="56" t="s">
        <v>112</v>
      </c>
      <c r="F46" s="56" t="s">
        <v>122</v>
      </c>
      <c r="G46" s="58">
        <v>-33.418148000000002</v>
      </c>
      <c r="H46" s="58">
        <v>-56.506126000000002</v>
      </c>
      <c r="I46" s="59" t="s">
        <v>43</v>
      </c>
      <c r="J46" s="59">
        <v>69.8</v>
      </c>
      <c r="K46" s="59" t="s">
        <v>67</v>
      </c>
      <c r="L46" s="59">
        <v>69.8</v>
      </c>
      <c r="M46" s="59">
        <v>69.8</v>
      </c>
      <c r="N46" s="59">
        <v>66.8</v>
      </c>
      <c r="O46" s="59">
        <v>70.2</v>
      </c>
      <c r="P46" s="59">
        <v>54.6</v>
      </c>
      <c r="Q46" s="59">
        <v>70.3</v>
      </c>
      <c r="R46" s="59">
        <v>58.7</v>
      </c>
      <c r="S46" s="59">
        <v>52</v>
      </c>
      <c r="T46" s="59"/>
      <c r="U46" s="54"/>
      <c r="V46" s="54">
        <f t="shared" si="3"/>
        <v>-66.8</v>
      </c>
      <c r="W46" s="55" t="str">
        <f t="shared" si="4"/>
        <v>N/A por debajo de valor de LB</v>
      </c>
      <c r="X46" s="54"/>
      <c r="Y46" s="54"/>
      <c r="Z46" s="54"/>
      <c r="AA46" s="54"/>
      <c r="AB46" s="54"/>
      <c r="AC46" s="64"/>
    </row>
    <row r="47" spans="1:29" s="65" customFormat="1" hidden="1">
      <c r="A47" s="56">
        <v>4</v>
      </c>
      <c r="B47" s="56" t="s">
        <v>120</v>
      </c>
      <c r="C47" s="56" t="s">
        <v>40</v>
      </c>
      <c r="D47" s="57">
        <v>192</v>
      </c>
      <c r="E47" s="56" t="s">
        <v>112</v>
      </c>
      <c r="F47" s="56" t="s">
        <v>123</v>
      </c>
      <c r="G47" s="58">
        <v>-33.419668999999999</v>
      </c>
      <c r="H47" s="58">
        <v>-56.504665000000003</v>
      </c>
      <c r="I47" s="59" t="s">
        <v>43</v>
      </c>
      <c r="J47" s="59">
        <v>68.2</v>
      </c>
      <c r="K47" s="59" t="s">
        <v>67</v>
      </c>
      <c r="L47" s="59">
        <v>68.2</v>
      </c>
      <c r="M47" s="59">
        <v>68.2</v>
      </c>
      <c r="N47" s="59">
        <v>65.2</v>
      </c>
      <c r="O47" s="59">
        <v>66.900000000000006</v>
      </c>
      <c r="P47" s="59">
        <v>58.1</v>
      </c>
      <c r="Q47" s="59">
        <v>69.099999999999994</v>
      </c>
      <c r="R47" s="59">
        <v>57.1</v>
      </c>
      <c r="S47" s="59">
        <v>48.7</v>
      </c>
      <c r="T47" s="59"/>
      <c r="U47" s="54"/>
      <c r="V47" s="54">
        <f t="shared" si="3"/>
        <v>-65.2</v>
      </c>
      <c r="W47" s="55" t="str">
        <f t="shared" si="4"/>
        <v>N/A por debajo de valor de LB</v>
      </c>
      <c r="X47" s="54"/>
      <c r="Y47" s="54"/>
      <c r="Z47" s="54"/>
      <c r="AA47" s="54"/>
      <c r="AB47" s="54"/>
      <c r="AC47" s="64"/>
    </row>
    <row r="48" spans="1:29" ht="45" customHeight="1">
      <c r="A48" s="16">
        <v>4</v>
      </c>
      <c r="B48" s="16" t="s">
        <v>124</v>
      </c>
      <c r="C48" s="16" t="s">
        <v>40</v>
      </c>
      <c r="D48" s="17">
        <v>197</v>
      </c>
      <c r="E48" s="16" t="s">
        <v>32</v>
      </c>
      <c r="F48" s="16" t="s">
        <v>125</v>
      </c>
      <c r="G48" s="67">
        <v>-33.386830000000003</v>
      </c>
      <c r="H48" s="67">
        <v>-56.529539999999997</v>
      </c>
      <c r="I48" s="18" t="s">
        <v>43</v>
      </c>
      <c r="J48" s="18">
        <v>62.5</v>
      </c>
      <c r="K48" s="18">
        <v>65</v>
      </c>
      <c r="L48" s="18" t="s">
        <v>34</v>
      </c>
      <c r="M48" s="18">
        <v>62.5</v>
      </c>
      <c r="N48" s="18">
        <v>59.5</v>
      </c>
      <c r="O48" s="18">
        <v>60.2</v>
      </c>
      <c r="P48" s="18">
        <v>56.3</v>
      </c>
      <c r="Q48" s="18">
        <v>59.2</v>
      </c>
      <c r="R48" s="18">
        <v>58.9</v>
      </c>
      <c r="S48" s="18">
        <v>57.1</v>
      </c>
      <c r="T48" s="18"/>
      <c r="U48" s="19"/>
      <c r="V48" s="19">
        <f t="shared" si="3"/>
        <v>-59.5</v>
      </c>
      <c r="W48" s="21" t="str">
        <f t="shared" si="4"/>
        <v>N/A por debajo de valor de LB</v>
      </c>
      <c r="X48" s="19"/>
      <c r="Y48" s="19"/>
      <c r="Z48" s="19"/>
      <c r="AA48" s="19"/>
      <c r="AB48" s="19"/>
      <c r="AC48" s="22"/>
    </row>
    <row r="49" spans="1:29" ht="60" customHeight="1">
      <c r="A49" s="16">
        <v>4</v>
      </c>
      <c r="B49" s="16" t="s">
        <v>124</v>
      </c>
      <c r="C49" s="16" t="s">
        <v>40</v>
      </c>
      <c r="D49" s="17">
        <v>197</v>
      </c>
      <c r="E49" s="16" t="s">
        <v>32</v>
      </c>
      <c r="F49" s="16" t="s">
        <v>126</v>
      </c>
      <c r="G49" s="67">
        <v>-33.387009999999997</v>
      </c>
      <c r="H49" s="67">
        <v>-56.529130000000002</v>
      </c>
      <c r="I49" s="18" t="s">
        <v>43</v>
      </c>
      <c r="J49" s="18">
        <v>69.7</v>
      </c>
      <c r="K49" s="18" t="s">
        <v>64</v>
      </c>
      <c r="L49" s="18">
        <v>68.7</v>
      </c>
      <c r="M49" s="18">
        <v>68.7</v>
      </c>
      <c r="N49" s="18">
        <v>66.7</v>
      </c>
      <c r="O49" s="18">
        <v>83.9</v>
      </c>
      <c r="P49" s="18">
        <v>66.3</v>
      </c>
      <c r="Q49" s="18">
        <v>68.8</v>
      </c>
      <c r="R49" s="18">
        <v>67</v>
      </c>
      <c r="S49" s="18">
        <v>66.5</v>
      </c>
      <c r="T49" s="18"/>
      <c r="U49" s="19"/>
      <c r="V49" s="19">
        <f t="shared" si="3"/>
        <v>-66.7</v>
      </c>
      <c r="W49" s="21" t="str">
        <f t="shared" si="4"/>
        <v>N/A por debajo de valor de LB</v>
      </c>
      <c r="X49" s="19"/>
      <c r="Y49" s="19"/>
      <c r="Z49" s="19"/>
      <c r="AA49" s="19"/>
      <c r="AB49" s="19"/>
      <c r="AC49" s="22"/>
    </row>
    <row r="50" spans="1:29" s="65" customFormat="1" ht="45" hidden="1" customHeight="1">
      <c r="A50" s="56">
        <v>5</v>
      </c>
      <c r="B50" s="56" t="s">
        <v>127</v>
      </c>
      <c r="C50" s="56" t="s">
        <v>40</v>
      </c>
      <c r="D50" s="57">
        <v>236.3</v>
      </c>
      <c r="E50" s="56" t="s">
        <v>32</v>
      </c>
      <c r="F50" s="56" t="s">
        <v>128</v>
      </c>
      <c r="G50" s="58">
        <v>-33.055239</v>
      </c>
      <c r="H50" s="58">
        <v>-56.480302999999999</v>
      </c>
      <c r="I50" s="59" t="s">
        <v>43</v>
      </c>
      <c r="J50" s="59">
        <v>58</v>
      </c>
      <c r="K50" s="59">
        <v>65</v>
      </c>
      <c r="L50" s="59" t="s">
        <v>34</v>
      </c>
      <c r="M50" s="59">
        <v>58</v>
      </c>
      <c r="N50" s="59">
        <v>55</v>
      </c>
      <c r="O50" s="59">
        <v>56.4</v>
      </c>
      <c r="P50" s="59">
        <v>47.7</v>
      </c>
      <c r="Q50" s="59">
        <v>55.7</v>
      </c>
      <c r="R50" s="59">
        <v>55</v>
      </c>
      <c r="S50" s="59">
        <v>49.7</v>
      </c>
      <c r="T50" s="59"/>
      <c r="U50" s="54"/>
      <c r="V50" s="54">
        <f t="shared" si="3"/>
        <v>-55</v>
      </c>
      <c r="W50" s="55" t="str">
        <f t="shared" si="4"/>
        <v>N/A por debajo de valor de LB</v>
      </c>
      <c r="X50" s="54"/>
      <c r="Y50" s="54"/>
      <c r="Z50" s="54"/>
      <c r="AA50" s="54"/>
      <c r="AB50" s="54"/>
      <c r="AC50" s="64"/>
    </row>
    <row r="51" spans="1:29" s="65" customFormat="1" ht="45" hidden="1" customHeight="1">
      <c r="A51" s="56">
        <v>5</v>
      </c>
      <c r="B51" s="56" t="s">
        <v>127</v>
      </c>
      <c r="C51" s="56" t="s">
        <v>40</v>
      </c>
      <c r="D51" s="57">
        <v>236.3</v>
      </c>
      <c r="E51" s="56" t="s">
        <v>32</v>
      </c>
      <c r="F51" s="56" t="s">
        <v>129</v>
      </c>
      <c r="G51" s="58">
        <v>-33.055016000000002</v>
      </c>
      <c r="H51" s="58">
        <v>-56.481180000000002</v>
      </c>
      <c r="I51" s="59" t="s">
        <v>43</v>
      </c>
      <c r="J51" s="59">
        <v>55.6</v>
      </c>
      <c r="K51" s="59">
        <v>65</v>
      </c>
      <c r="L51" s="59" t="s">
        <v>34</v>
      </c>
      <c r="M51" s="59">
        <v>55.6</v>
      </c>
      <c r="N51" s="59">
        <v>52.6</v>
      </c>
      <c r="O51" s="59">
        <v>60.3</v>
      </c>
      <c r="P51" s="59">
        <v>46.1</v>
      </c>
      <c r="Q51" s="59">
        <v>57.2</v>
      </c>
      <c r="R51" s="59">
        <v>53</v>
      </c>
      <c r="S51" s="59">
        <v>51.6</v>
      </c>
      <c r="T51" s="59"/>
      <c r="U51" s="54"/>
      <c r="V51" s="54">
        <f t="shared" si="3"/>
        <v>-52.6</v>
      </c>
      <c r="W51" s="55" t="str">
        <f t="shared" si="4"/>
        <v>N/A por debajo de valor de LB</v>
      </c>
      <c r="X51" s="54"/>
      <c r="Y51" s="54"/>
      <c r="Z51" s="54"/>
      <c r="AA51" s="54"/>
      <c r="AB51" s="54"/>
      <c r="AC51" s="64"/>
    </row>
    <row r="52" spans="1:29" s="65" customFormat="1" ht="31.95" hidden="1" customHeight="1">
      <c r="A52" s="56">
        <v>5</v>
      </c>
      <c r="B52" s="56" t="s">
        <v>127</v>
      </c>
      <c r="C52" s="56" t="s">
        <v>40</v>
      </c>
      <c r="D52" s="57">
        <v>236.3</v>
      </c>
      <c r="E52" s="56" t="s">
        <v>32</v>
      </c>
      <c r="F52" s="56" t="s">
        <v>130</v>
      </c>
      <c r="G52" s="58">
        <v>-33.055877000000002</v>
      </c>
      <c r="H52" s="58">
        <v>-56.481130999999998</v>
      </c>
      <c r="I52" s="59">
        <v>55</v>
      </c>
      <c r="J52" s="59" t="s">
        <v>34</v>
      </c>
      <c r="K52" s="59">
        <v>65</v>
      </c>
      <c r="L52" s="59" t="s">
        <v>34</v>
      </c>
      <c r="M52" s="59">
        <v>55</v>
      </c>
      <c r="N52" s="59">
        <v>50.4</v>
      </c>
      <c r="O52" s="59">
        <v>55</v>
      </c>
      <c r="P52" s="59">
        <v>48.8</v>
      </c>
      <c r="Q52" s="59">
        <v>52.7</v>
      </c>
      <c r="R52" s="59">
        <v>51</v>
      </c>
      <c r="S52" s="59">
        <v>49.6</v>
      </c>
      <c r="T52" s="59"/>
      <c r="U52" s="54"/>
      <c r="V52" s="54">
        <f t="shared" si="3"/>
        <v>-50.4</v>
      </c>
      <c r="W52" s="55" t="str">
        <f t="shared" si="4"/>
        <v>N/A por debajo de valor de LB</v>
      </c>
      <c r="X52" s="54"/>
      <c r="Y52" s="54"/>
      <c r="Z52" s="54"/>
      <c r="AA52" s="54"/>
      <c r="AB52" s="54"/>
      <c r="AC52" s="64"/>
    </row>
    <row r="53" spans="1:29" ht="18" customHeight="1">
      <c r="A53" s="16">
        <v>5</v>
      </c>
      <c r="B53" s="16" t="s">
        <v>131</v>
      </c>
      <c r="C53" s="16" t="s">
        <v>40</v>
      </c>
      <c r="D53" s="17">
        <v>236</v>
      </c>
      <c r="E53" s="16" t="s">
        <v>48</v>
      </c>
      <c r="F53" s="16" t="s">
        <v>132</v>
      </c>
      <c r="G53" s="67">
        <v>-33.059320999999997</v>
      </c>
      <c r="H53" s="67">
        <v>-56.477169000000004</v>
      </c>
      <c r="I53" s="18">
        <v>55</v>
      </c>
      <c r="J53" s="18" t="s">
        <v>34</v>
      </c>
      <c r="K53" s="18">
        <v>65</v>
      </c>
      <c r="L53" s="18" t="s">
        <v>34</v>
      </c>
      <c r="M53" s="18">
        <v>55</v>
      </c>
      <c r="N53" s="18">
        <v>50.89</v>
      </c>
      <c r="O53" s="18">
        <v>55.18</v>
      </c>
      <c r="P53" s="18">
        <v>43.38</v>
      </c>
      <c r="Q53" s="18">
        <v>54.41</v>
      </c>
      <c r="R53" s="18">
        <v>52.84</v>
      </c>
      <c r="S53" s="18">
        <v>44.91</v>
      </c>
      <c r="T53" s="18"/>
      <c r="U53" s="19"/>
      <c r="V53" s="19">
        <f t="shared" si="3"/>
        <v>-50.89</v>
      </c>
      <c r="W53" s="21" t="str">
        <f t="shared" si="4"/>
        <v>N/A por debajo de valor de LB</v>
      </c>
      <c r="X53" s="19"/>
      <c r="Y53" s="19"/>
      <c r="Z53" s="19"/>
      <c r="AA53" s="19"/>
      <c r="AB53" s="19"/>
      <c r="AC53" s="22"/>
    </row>
    <row r="54" spans="1:29" ht="18.75" customHeight="1">
      <c r="A54" s="16">
        <v>5</v>
      </c>
      <c r="B54" s="16" t="s">
        <v>131</v>
      </c>
      <c r="C54" s="16" t="s">
        <v>40</v>
      </c>
      <c r="D54" s="17">
        <v>236</v>
      </c>
      <c r="E54" s="16" t="s">
        <v>48</v>
      </c>
      <c r="F54" s="16" t="s">
        <v>133</v>
      </c>
      <c r="G54" s="67">
        <v>-33.058204000000003</v>
      </c>
      <c r="H54" s="67">
        <v>-56.478174000000003</v>
      </c>
      <c r="I54" s="18" t="s">
        <v>43</v>
      </c>
      <c r="J54" s="18">
        <v>58.35</v>
      </c>
      <c r="K54" s="18">
        <v>65</v>
      </c>
      <c r="L54" s="18" t="s">
        <v>34</v>
      </c>
      <c r="M54" s="18">
        <v>58.35</v>
      </c>
      <c r="N54" s="18">
        <v>55.35</v>
      </c>
      <c r="O54" s="18">
        <v>58.01</v>
      </c>
      <c r="P54" s="18">
        <v>49.47</v>
      </c>
      <c r="Q54" s="18">
        <v>57.62</v>
      </c>
      <c r="R54" s="18">
        <v>55.21</v>
      </c>
      <c r="S54" s="18">
        <v>54.48</v>
      </c>
      <c r="T54" s="18"/>
      <c r="U54" s="19"/>
      <c r="V54" s="19">
        <f t="shared" si="3"/>
        <v>-55.35</v>
      </c>
      <c r="W54" s="21" t="str">
        <f t="shared" si="4"/>
        <v>N/A por debajo de valor de LB</v>
      </c>
      <c r="X54" s="19"/>
      <c r="Y54" s="19"/>
      <c r="Z54" s="19"/>
      <c r="AA54" s="19"/>
      <c r="AB54" s="19"/>
      <c r="AC54" s="22"/>
    </row>
    <row r="55" spans="1:29" ht="30" customHeight="1">
      <c r="A55" s="16">
        <v>5</v>
      </c>
      <c r="B55" s="16" t="s">
        <v>134</v>
      </c>
      <c r="C55" s="16" t="s">
        <v>40</v>
      </c>
      <c r="D55" s="17">
        <v>249.7</v>
      </c>
      <c r="E55" s="16" t="s">
        <v>48</v>
      </c>
      <c r="F55" s="16" t="s">
        <v>135</v>
      </c>
      <c r="G55" s="67">
        <v>-32.944949000000001</v>
      </c>
      <c r="H55" s="67">
        <v>-56.508253000000003</v>
      </c>
      <c r="I55" s="18">
        <v>55</v>
      </c>
      <c r="J55" s="18" t="s">
        <v>34</v>
      </c>
      <c r="K55" s="18">
        <v>50</v>
      </c>
      <c r="L55" s="18" t="s">
        <v>34</v>
      </c>
      <c r="M55" s="18">
        <v>50</v>
      </c>
      <c r="N55" s="18">
        <v>39.97</v>
      </c>
      <c r="O55" s="18">
        <v>40.200000000000003</v>
      </c>
      <c r="P55" s="18">
        <v>34.409999999999997</v>
      </c>
      <c r="Q55" s="18">
        <v>40.08</v>
      </c>
      <c r="R55" s="18">
        <v>39.69</v>
      </c>
      <c r="S55" s="18">
        <v>38.03</v>
      </c>
      <c r="T55" s="18"/>
      <c r="U55" s="19"/>
      <c r="V55" s="19">
        <f t="shared" si="3"/>
        <v>-39.97</v>
      </c>
      <c r="W55" s="21" t="str">
        <f t="shared" si="4"/>
        <v>N/A por debajo de valor de LB</v>
      </c>
      <c r="X55" s="19"/>
      <c r="Y55" s="19"/>
      <c r="Z55" s="19"/>
      <c r="AA55" s="19"/>
      <c r="AB55" s="19"/>
      <c r="AC55" s="22"/>
    </row>
    <row r="56" spans="1:29" ht="30" customHeight="1">
      <c r="A56" s="16">
        <v>5</v>
      </c>
      <c r="B56" s="16" t="s">
        <v>134</v>
      </c>
      <c r="C56" s="16" t="s">
        <v>40</v>
      </c>
      <c r="D56" s="17">
        <v>249.7</v>
      </c>
      <c r="E56" s="16" t="s">
        <v>48</v>
      </c>
      <c r="F56" s="16" t="s">
        <v>136</v>
      </c>
      <c r="G56" s="67">
        <v>-32.947204999999997</v>
      </c>
      <c r="H56" s="67">
        <v>-56.507579</v>
      </c>
      <c r="I56" s="18">
        <v>55</v>
      </c>
      <c r="J56" s="18" t="s">
        <v>34</v>
      </c>
      <c r="K56" s="18">
        <v>50</v>
      </c>
      <c r="L56" s="18" t="s">
        <v>34</v>
      </c>
      <c r="M56" s="18">
        <v>50</v>
      </c>
      <c r="N56" s="18">
        <v>41.4</v>
      </c>
      <c r="O56" s="18">
        <v>55.06</v>
      </c>
      <c r="P56" s="18">
        <v>39</v>
      </c>
      <c r="Q56" s="18">
        <v>43.19</v>
      </c>
      <c r="R56" s="18">
        <v>41.09</v>
      </c>
      <c r="S56" s="18">
        <v>39.28</v>
      </c>
      <c r="T56" s="18"/>
      <c r="U56" s="19"/>
      <c r="V56" s="19">
        <f t="shared" si="3"/>
        <v>-41.4</v>
      </c>
      <c r="W56" s="21" t="str">
        <f t="shared" si="4"/>
        <v>N/A por debajo de valor de LB</v>
      </c>
      <c r="X56" s="19"/>
      <c r="Y56" s="19"/>
      <c r="Z56" s="19"/>
      <c r="AA56" s="19"/>
      <c r="AB56" s="19"/>
      <c r="AC56" s="22"/>
    </row>
    <row r="57" spans="1:29">
      <c r="A57" s="24"/>
      <c r="B57" s="2"/>
      <c r="C57" s="2"/>
      <c r="D57" s="2"/>
      <c r="E57" s="2"/>
      <c r="U57" s="25"/>
      <c r="V57" s="25"/>
      <c r="W57" s="25"/>
      <c r="X57" s="25"/>
      <c r="Y57" s="25"/>
      <c r="Z57" s="25"/>
      <c r="AA57" s="25"/>
      <c r="AB57" s="25"/>
      <c r="AC57" s="26"/>
    </row>
    <row r="59" spans="1:29">
      <c r="B59" s="66"/>
      <c r="U59"/>
      <c r="V59" s="66"/>
      <c r="Y59"/>
    </row>
    <row r="60" spans="1:29">
      <c r="B60" s="66"/>
      <c r="U60"/>
      <c r="V60" s="66"/>
    </row>
    <row r="61" spans="1:29">
      <c r="B61" s="66"/>
      <c r="U61"/>
      <c r="V61" s="66"/>
    </row>
    <row r="62" spans="1:29">
      <c r="B62" s="66"/>
      <c r="U62"/>
      <c r="V62"/>
      <c r="W62"/>
    </row>
    <row r="63" spans="1:29">
      <c r="B63" s="66"/>
      <c r="U63"/>
      <c r="V63"/>
      <c r="W63"/>
    </row>
    <row r="64" spans="1:29">
      <c r="B64" s="66"/>
      <c r="U64"/>
      <c r="V64"/>
      <c r="W64"/>
    </row>
    <row r="65" spans="2:23">
      <c r="B65" s="66"/>
      <c r="V65"/>
      <c r="W65"/>
    </row>
    <row r="66" spans="2:23">
      <c r="B66" s="66"/>
      <c r="V66"/>
      <c r="W66"/>
    </row>
    <row r="67" spans="2:23">
      <c r="V67"/>
      <c r="W67"/>
    </row>
    <row r="68" spans="2:23">
      <c r="V68"/>
      <c r="W68"/>
    </row>
    <row r="69" spans="2:23">
      <c r="V69"/>
      <c r="W69"/>
    </row>
    <row r="70" spans="2:23">
      <c r="V70"/>
      <c r="W70"/>
    </row>
    <row r="71" spans="2:23">
      <c r="V71"/>
      <c r="W71"/>
    </row>
    <row r="72" spans="2:23">
      <c r="V72"/>
      <c r="W72"/>
    </row>
    <row r="73" spans="2:23">
      <c r="V73"/>
      <c r="W73"/>
    </row>
    <row r="74" spans="2:23">
      <c r="V74"/>
      <c r="W74"/>
    </row>
    <row r="75" spans="2:23">
      <c r="V75"/>
      <c r="W75"/>
    </row>
    <row r="76" spans="2:23">
      <c r="V76"/>
      <c r="W76"/>
    </row>
    <row r="77" spans="2:23">
      <c r="V77"/>
      <c r="W77"/>
    </row>
  </sheetData>
  <mergeCells count="3">
    <mergeCell ref="I1:L1"/>
    <mergeCell ref="N1:S1"/>
    <mergeCell ref="U1:AB1"/>
  </mergeCells>
  <conditionalFormatting sqref="U3:U56">
    <cfRule type="cellIs" dxfId="45" priority="13" operator="greaterThan">
      <formula>M3</formula>
    </cfRule>
  </conditionalFormatting>
  <conditionalFormatting sqref="W17:W56">
    <cfRule type="expression" dxfId="44" priority="9">
      <formula>IF(OR(W17="Importante"),TRUE,FALSE)</formula>
    </cfRule>
    <cfRule type="expression" dxfId="43" priority="10">
      <formula>IF(OR(W17="Obvio"),TRUE,FALSE)</formula>
    </cfRule>
    <cfRule type="expression" dxfId="42" priority="11">
      <formula>IF(OR(W17="Poco Perceptible"),TRUE,FALSE)</formula>
    </cfRule>
    <cfRule type="expression" dxfId="41" priority="12">
      <formula>IF(OR(W17="Perceptible"),TRUE,FALSE)</formula>
    </cfRule>
  </conditionalFormatting>
  <conditionalFormatting sqref="W4:W16">
    <cfRule type="expression" dxfId="40" priority="5">
      <formula>IF(OR(W4="Importante"),TRUE,FALSE)</formula>
    </cfRule>
    <cfRule type="expression" dxfId="39" priority="6">
      <formula>IF(OR(W4="Obvio"),TRUE,FALSE)</formula>
    </cfRule>
    <cfRule type="expression" dxfId="38" priority="7">
      <formula>IF(OR(W4="Poco Perceptible"),TRUE,FALSE)</formula>
    </cfRule>
    <cfRule type="expression" dxfId="37" priority="8">
      <formula>IF(OR(W4="Perceptible"),TRUE,FALSE)</formula>
    </cfRule>
  </conditionalFormatting>
  <conditionalFormatting sqref="W3">
    <cfRule type="expression" dxfId="36" priority="1">
      <formula>IF(OR(W3="Importante"),TRUE,FALSE)</formula>
    </cfRule>
    <cfRule type="expression" dxfId="35" priority="2">
      <formula>IF(OR(W3="Obvio"),TRUE,FALSE)</formula>
    </cfRule>
    <cfRule type="expression" dxfId="34" priority="3">
      <formula>IF(OR(W3="Poco Perceptible"),TRUE,FALSE)</formula>
    </cfRule>
    <cfRule type="expression" dxfId="33" priority="4">
      <formula>IF(OR(W3="Perceptible"),TRUE,FALSE)</formula>
    </cfRule>
  </conditionalFormatting>
  <pageMargins left="0.7" right="0.7" top="0.75" bottom="0.75" header="0.3" footer="0.3"/>
  <pageSetup paperSize="9" firstPageNumber="4294967295"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4"/>
  <sheetViews>
    <sheetView zoomScale="85" workbookViewId="0">
      <selection activeCell="H17" sqref="H17"/>
    </sheetView>
  </sheetViews>
  <sheetFormatPr defaultColWidth="11.5546875" defaultRowHeight="14.4"/>
  <cols>
    <col min="1" max="1" width="63" customWidth="1"/>
    <col min="2" max="2" width="15.88671875" customWidth="1"/>
    <col min="3" max="3" width="30.33203125" bestFit="1" customWidth="1"/>
    <col min="4" max="4" width="23.88671875" bestFit="1" customWidth="1"/>
    <col min="8" max="8" width="81.6640625" customWidth="1"/>
  </cols>
  <sheetData>
    <row r="2" spans="1:7" ht="28.95" customHeight="1">
      <c r="A2" s="27" t="s">
        <v>137</v>
      </c>
    </row>
    <row r="3" spans="1:7" ht="57.6" customHeight="1">
      <c r="A3" s="27" t="s">
        <v>138</v>
      </c>
    </row>
    <row r="4" spans="1:7" ht="43.2" customHeight="1">
      <c r="A4" s="27" t="s">
        <v>192</v>
      </c>
    </row>
    <row r="5" spans="1:7" ht="28.95" customHeight="1">
      <c r="A5" s="27" t="s">
        <v>139</v>
      </c>
    </row>
    <row r="6" spans="1:7">
      <c r="A6" s="28" t="s">
        <v>140</v>
      </c>
    </row>
    <row r="7" spans="1:7">
      <c r="A7" s="28"/>
    </row>
    <row r="8" spans="1:7">
      <c r="A8" s="86" t="s">
        <v>141</v>
      </c>
      <c r="B8" s="88">
        <v>44896</v>
      </c>
      <c r="C8" s="83"/>
    </row>
    <row r="9" spans="1:7">
      <c r="A9" s="87"/>
      <c r="B9" s="29" t="s">
        <v>142</v>
      </c>
      <c r="C9" s="29" t="s">
        <v>143</v>
      </c>
    </row>
    <row r="10" spans="1:7">
      <c r="A10" s="30" t="s">
        <v>144</v>
      </c>
      <c r="B10" s="30">
        <v>15</v>
      </c>
      <c r="C10" s="30">
        <v>27</v>
      </c>
    </row>
    <row r="11" spans="1:7">
      <c r="A11" s="31" t="s">
        <v>145</v>
      </c>
      <c r="B11" s="30">
        <v>10</v>
      </c>
      <c r="C11" s="30">
        <v>18</v>
      </c>
      <c r="D11" s="63" t="s">
        <v>146</v>
      </c>
    </row>
    <row r="12" spans="1:7">
      <c r="A12" s="31" t="s">
        <v>147</v>
      </c>
      <c r="B12" s="30">
        <v>2</v>
      </c>
      <c r="C12" s="30">
        <v>3</v>
      </c>
    </row>
    <row r="13" spans="1:7">
      <c r="A13" s="31" t="s">
        <v>148</v>
      </c>
      <c r="B13" s="30">
        <v>0</v>
      </c>
      <c r="C13" s="30">
        <v>0</v>
      </c>
      <c r="G13" s="32"/>
    </row>
    <row r="14" spans="1:7">
      <c r="A14" s="31" t="s">
        <v>149</v>
      </c>
      <c r="B14" s="30">
        <v>3</v>
      </c>
      <c r="C14" s="30">
        <v>6</v>
      </c>
      <c r="G14" s="32"/>
    </row>
    <row r="15" spans="1:7">
      <c r="A15" s="31" t="s">
        <v>150</v>
      </c>
      <c r="B15" s="60">
        <v>2</v>
      </c>
      <c r="C15" s="60">
        <v>2</v>
      </c>
      <c r="G15" s="32"/>
    </row>
    <row r="16" spans="1:7" ht="23.25" customHeight="1">
      <c r="A16" s="89" t="s">
        <v>186</v>
      </c>
      <c r="B16" s="82"/>
      <c r="C16" s="83"/>
      <c r="G16" s="32"/>
    </row>
    <row r="17" spans="1:8">
      <c r="A17" s="28"/>
      <c r="G17" s="32"/>
    </row>
    <row r="18" spans="1:8" ht="69" customHeight="1">
      <c r="A18" s="61" t="s">
        <v>190</v>
      </c>
      <c r="G18" s="32"/>
    </row>
    <row r="19" spans="1:8" ht="60" customHeight="1">
      <c r="A19" s="79" t="s">
        <v>191</v>
      </c>
      <c r="G19" s="32"/>
    </row>
    <row r="21" spans="1:8" ht="25.5" customHeight="1">
      <c r="A21" s="33" t="s">
        <v>151</v>
      </c>
      <c r="B21" s="33" t="s">
        <v>2</v>
      </c>
      <c r="C21" s="33" t="s">
        <v>152</v>
      </c>
      <c r="D21" s="33" t="s">
        <v>7</v>
      </c>
      <c r="E21" s="33" t="s">
        <v>153</v>
      </c>
      <c r="F21" s="33" t="s">
        <v>154</v>
      </c>
      <c r="G21" s="33" t="s">
        <v>155</v>
      </c>
      <c r="H21" s="33" t="s">
        <v>156</v>
      </c>
    </row>
    <row r="22" spans="1:8" ht="32.25" customHeight="1">
      <c r="A22" s="17">
        <v>106.6</v>
      </c>
      <c r="B22" s="16">
        <v>3</v>
      </c>
      <c r="C22" s="16" t="s">
        <v>83</v>
      </c>
      <c r="D22" s="16" t="s">
        <v>84</v>
      </c>
      <c r="E22" s="18">
        <v>60.9</v>
      </c>
      <c r="F22" s="19">
        <v>66.599999999999994</v>
      </c>
      <c r="G22" s="80">
        <f>+F22-E22</f>
        <v>5.6999999999999957</v>
      </c>
      <c r="H22" s="22" t="s">
        <v>188</v>
      </c>
    </row>
    <row r="23" spans="1:8" ht="25.5" customHeight="1">
      <c r="A23" s="17">
        <v>106.7</v>
      </c>
      <c r="B23" s="16">
        <v>3</v>
      </c>
      <c r="C23" s="16" t="s">
        <v>86</v>
      </c>
      <c r="D23" s="16" t="s">
        <v>90</v>
      </c>
      <c r="E23" s="18">
        <v>55</v>
      </c>
      <c r="F23" s="19">
        <v>59.1</v>
      </c>
      <c r="G23" s="80">
        <f>+F23-E23</f>
        <v>4.1000000000000014</v>
      </c>
      <c r="H23" s="23" t="s">
        <v>189</v>
      </c>
    </row>
    <row r="24" spans="1:8">
      <c r="B24" s="62"/>
    </row>
  </sheetData>
  <mergeCells count="3">
    <mergeCell ref="A8:A9"/>
    <mergeCell ref="B8:C8"/>
    <mergeCell ref="A16:C16"/>
  </mergeCells>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2"/>
  <sheetViews>
    <sheetView workbookViewId="0">
      <selection activeCell="E13" sqref="E13"/>
    </sheetView>
  </sheetViews>
  <sheetFormatPr defaultColWidth="11" defaultRowHeight="14.4"/>
  <cols>
    <col min="1" max="2" width="11" style="34" customWidth="1"/>
    <col min="3" max="3" width="23.33203125" style="34" customWidth="1"/>
    <col min="4" max="8" width="11" style="34" customWidth="1"/>
    <col min="9" max="9" width="12.109375" style="34" customWidth="1"/>
    <col min="10" max="10" width="17.5546875" style="34" bestFit="1" customWidth="1"/>
    <col min="11" max="30" width="11" style="34" customWidth="1"/>
    <col min="31" max="16384" width="11" style="34"/>
  </cols>
  <sheetData>
    <row r="1" spans="1:1">
      <c r="A1" s="35" t="s">
        <v>157</v>
      </c>
    </row>
    <row r="3" spans="1:1">
      <c r="A3" s="35" t="s">
        <v>158</v>
      </c>
    </row>
    <row r="4" spans="1:1">
      <c r="A4" s="35" t="s">
        <v>159</v>
      </c>
    </row>
    <row r="5" spans="1:1">
      <c r="A5" s="35" t="s">
        <v>160</v>
      </c>
    </row>
    <row r="6" spans="1:1">
      <c r="A6" s="36" t="s">
        <v>161</v>
      </c>
    </row>
    <row r="16" spans="1:1" ht="55.5" customHeight="1"/>
    <row r="17" spans="1:14" ht="83.25" customHeight="1">
      <c r="A17" s="90" t="s">
        <v>162</v>
      </c>
      <c r="B17" s="91"/>
      <c r="C17" s="91"/>
      <c r="D17" s="91"/>
      <c r="E17" s="91"/>
      <c r="F17" s="91"/>
      <c r="G17" s="91"/>
      <c r="H17" s="91"/>
      <c r="I17" s="91"/>
      <c r="J17" s="91"/>
      <c r="K17" s="91"/>
      <c r="L17" s="91"/>
      <c r="M17" s="91"/>
      <c r="N17" s="91"/>
    </row>
    <row r="19" spans="1:14">
      <c r="A19" s="35" t="s">
        <v>163</v>
      </c>
      <c r="C19" s="37"/>
    </row>
    <row r="20" spans="1:14">
      <c r="A20" s="34" t="s">
        <v>164</v>
      </c>
      <c r="C20" s="38" t="s">
        <v>34</v>
      </c>
      <c r="D20" s="34" t="s">
        <v>165</v>
      </c>
    </row>
    <row r="21" spans="1:14" ht="28.5" customHeight="1">
      <c r="C21" s="39" t="s">
        <v>166</v>
      </c>
      <c r="D21" s="93" t="s">
        <v>167</v>
      </c>
      <c r="E21" s="91"/>
      <c r="F21" s="91"/>
      <c r="G21" s="91"/>
      <c r="H21" s="91"/>
      <c r="I21" s="91"/>
      <c r="J21" s="91"/>
      <c r="K21" s="91"/>
      <c r="L21" s="91"/>
      <c r="M21" s="91"/>
      <c r="N21" s="91"/>
    </row>
    <row r="23" spans="1:14">
      <c r="A23" s="35" t="s">
        <v>168</v>
      </c>
    </row>
    <row r="25" spans="1:14">
      <c r="A25" s="40" t="s">
        <v>2</v>
      </c>
      <c r="B25" s="40" t="s">
        <v>169</v>
      </c>
    </row>
    <row r="26" spans="1:14">
      <c r="A26" s="41" t="s">
        <v>166</v>
      </c>
      <c r="B26" s="41" t="s">
        <v>170</v>
      </c>
      <c r="C26" s="34" t="s">
        <v>171</v>
      </c>
    </row>
    <row r="27" spans="1:14">
      <c r="A27" s="42" t="s">
        <v>166</v>
      </c>
      <c r="B27" s="42" t="s">
        <v>170</v>
      </c>
      <c r="C27" s="34" t="s">
        <v>172</v>
      </c>
    </row>
    <row r="28" spans="1:14">
      <c r="A28" s="43" t="s">
        <v>166</v>
      </c>
      <c r="B28" s="43" t="s">
        <v>170</v>
      </c>
      <c r="C28" s="34" t="s">
        <v>173</v>
      </c>
    </row>
    <row r="30" spans="1:14" ht="30" customHeight="1">
      <c r="A30" s="94" t="s">
        <v>174</v>
      </c>
      <c r="B30" s="91"/>
      <c r="C30" s="91"/>
      <c r="D30" s="91"/>
      <c r="E30" s="91"/>
      <c r="F30" s="91"/>
      <c r="G30" s="91"/>
      <c r="H30" s="91"/>
      <c r="I30" s="91"/>
      <c r="J30" s="91"/>
      <c r="K30" s="91"/>
      <c r="L30" s="91"/>
      <c r="M30" s="91"/>
      <c r="N30" s="91"/>
    </row>
    <row r="32" spans="1:14" ht="30.75" customHeight="1">
      <c r="A32" s="95" t="s">
        <v>175</v>
      </c>
      <c r="B32" s="91"/>
      <c r="C32" s="91"/>
      <c r="D32" s="91"/>
      <c r="E32" s="91"/>
      <c r="F32" s="91"/>
      <c r="G32" s="91"/>
      <c r="H32" s="91"/>
      <c r="I32" s="91"/>
      <c r="J32" s="91"/>
      <c r="K32" s="91"/>
      <c r="L32" s="91"/>
      <c r="M32" s="91"/>
      <c r="N32" s="91"/>
    </row>
    <row r="33" spans="1:10" ht="43.2" customHeight="1">
      <c r="F33" s="34" t="s">
        <v>176</v>
      </c>
      <c r="G33" s="44" t="s">
        <v>177</v>
      </c>
      <c r="H33" s="45" t="s">
        <v>178</v>
      </c>
      <c r="I33" s="46"/>
    </row>
    <row r="34" spans="1:10">
      <c r="F34" s="47" t="s">
        <v>179</v>
      </c>
      <c r="G34" s="48" t="s">
        <v>15</v>
      </c>
      <c r="H34" s="49" t="s">
        <v>15</v>
      </c>
      <c r="I34" s="49" t="s">
        <v>23</v>
      </c>
    </row>
    <row r="35" spans="1:10">
      <c r="F35" s="50">
        <v>1</v>
      </c>
      <c r="G35" s="51">
        <v>62.2</v>
      </c>
      <c r="H35" s="52">
        <v>64.64</v>
      </c>
      <c r="I35" s="52">
        <v>2.4399999999999982</v>
      </c>
      <c r="J35" s="34" t="s">
        <v>180</v>
      </c>
    </row>
    <row r="36" spans="1:10">
      <c r="F36" s="50">
        <v>2</v>
      </c>
      <c r="G36" s="51">
        <v>65.2</v>
      </c>
      <c r="H36" s="52">
        <v>61.36</v>
      </c>
      <c r="I36" s="52">
        <v>-3.840000000000003</v>
      </c>
      <c r="J36" s="53" t="s">
        <v>181</v>
      </c>
    </row>
    <row r="38" spans="1:10" ht="64.5" customHeight="1">
      <c r="F38" s="90" t="s">
        <v>182</v>
      </c>
      <c r="G38" s="91"/>
      <c r="H38" s="91"/>
      <c r="I38" s="91"/>
      <c r="J38" s="91"/>
    </row>
    <row r="39" spans="1:10" ht="31.5" customHeight="1">
      <c r="F39" s="90" t="s">
        <v>183</v>
      </c>
      <c r="G39" s="91"/>
      <c r="H39" s="91"/>
      <c r="I39" s="91"/>
      <c r="J39" s="91"/>
    </row>
    <row r="40" spans="1:10" ht="28.5" customHeight="1">
      <c r="F40" s="92" t="s">
        <v>184</v>
      </c>
      <c r="G40" s="91"/>
      <c r="H40" s="91"/>
      <c r="I40" s="91"/>
      <c r="J40" s="91"/>
    </row>
    <row r="41" spans="1:10" ht="59.25" customHeight="1">
      <c r="F41" s="92"/>
      <c r="G41" s="91"/>
      <c r="H41" s="91"/>
      <c r="I41" s="91"/>
      <c r="J41" s="91"/>
    </row>
    <row r="44" spans="1:10">
      <c r="A44" s="35" t="s">
        <v>185</v>
      </c>
    </row>
    <row r="72" spans="2:2">
      <c r="B72" s="35"/>
    </row>
  </sheetData>
  <mergeCells count="8">
    <mergeCell ref="F39:J39"/>
    <mergeCell ref="F40:J40"/>
    <mergeCell ref="F41:J41"/>
    <mergeCell ref="A17:N17"/>
    <mergeCell ref="D21:N21"/>
    <mergeCell ref="A30:N30"/>
    <mergeCell ref="A32:N32"/>
    <mergeCell ref="F38:J38"/>
  </mergeCells>
  <conditionalFormatting sqref="H35">
    <cfRule type="expression" dxfId="1" priority="6">
      <formula>IF(OR(#REF!="Obvio",#REF!="Importante"),TRUE,FALSE)</formula>
    </cfRule>
  </conditionalFormatting>
  <conditionalFormatting sqref="H36">
    <cfRule type="expression" dxfId="0" priority="5">
      <formula>IF(OR(J36="Obvio",J36="Importante"),TRUE,FALSE)</formula>
    </cfRule>
  </conditionalFormatting>
  <hyperlinks>
    <hyperlink ref="A6" r:id="rId1" xr:uid="{00000000-0004-0000-0200-000000000000}"/>
  </hyperlinks>
  <pageMargins left="0.7" right="0.7" top="0.75" bottom="0.75" header="0.3" footer="0.3"/>
  <pageSetup paperSize="9" firstPageNumber="4294967295"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Resultados DIC 22</vt:lpstr>
      <vt:lpstr>Resumen</vt:lpstr>
      <vt:lpstr>Hoja explicativa</vt:lpstr>
      <vt:lpstr>Resumen!_Toc61255623</vt:lpstr>
      <vt:lpstr>Resumen!_Toc63327908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nartia</dc:creator>
  <cp:lastModifiedBy>Agustin Moras</cp:lastModifiedBy>
  <cp:revision>1</cp:revision>
  <dcterms:created xsi:type="dcterms:W3CDTF">2020-03-19T22:03:00Z</dcterms:created>
  <dcterms:modified xsi:type="dcterms:W3CDTF">2023-05-25T19:53:15Z</dcterms:modified>
</cp:coreProperties>
</file>