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PDF SOLUTIONS\ReadPDFText\"/>
    </mc:Choice>
  </mc:AlternateContent>
  <xr:revisionPtr revIDLastSave="0" documentId="13_ncr:1_{78D667FC-444E-4C69-96E0-D0D0F4EC2F11}" xr6:coauthVersionLast="47" xr6:coauthVersionMax="47" xr10:uidLastSave="{00000000-0000-0000-0000-000000000000}"/>
  <bookViews>
    <workbookView xWindow="-39876" yWindow="1908" windowWidth="41424" windowHeight="20568" tabRatio="240" xr2:uid="{40CF009D-E697-40A1-A4EC-6EC16945332B}"/>
    <workbookView xWindow="-41460" yWindow="1452" windowWidth="41424" windowHeight="24672" activeTab="1" xr2:uid="{5ED05884-FF7C-42EC-AAA8-CF4ABD6E4D19}"/>
    <workbookView xWindow="48756" yWindow="1356" windowWidth="41424" windowHeight="20568" activeTab="2" xr2:uid="{79208039-F8E4-4EDA-86AD-B3F52F1A6D1F}"/>
  </bookViews>
  <sheets>
    <sheet name="rotation calculations" sheetId="1" r:id="rId1"/>
    <sheet name="origin adjustments" sheetId="2" r:id="rId2"/>
    <sheet name="widht-height adjustments" sheetId="3" r:id="rId3"/>
  </sheets>
  <definedNames>
    <definedName name="angle">'rotation calculations'!$B$8</definedName>
    <definedName name="cosH">'rotation calculations'!$B$13</definedName>
    <definedName name="cosW">'rotation calculations'!$B$11</definedName>
    <definedName name="haB">'rotation calculations'!$E$8</definedName>
    <definedName name="hAdj">'rotation calculations'!$E$7:$G$8</definedName>
    <definedName name="haM">'rotation calculations'!$F$8</definedName>
    <definedName name="haT">'rotation calculations'!$G$8</definedName>
    <definedName name="height">'rotation calculations'!$B$7</definedName>
    <definedName name="sinH">'rotation calculations'!$B$14</definedName>
    <definedName name="sinW">'rotation calculations'!$B$12</definedName>
    <definedName name="wAdj">'rotation calculations'!$E$5:$G$6</definedName>
    <definedName name="waL">'rotation calculations'!$F$6</definedName>
    <definedName name="waR">'rotation calculations'!$G$6</definedName>
    <definedName name="width">'rotation calculations'!$B$6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3" l="1"/>
  <c r="T14" i="3"/>
  <c r="U14" i="3"/>
  <c r="V14" i="3"/>
  <c r="R14" i="3"/>
  <c r="R15" i="3" s="1"/>
  <c r="Q14" i="3"/>
  <c r="L14" i="3"/>
  <c r="M14" i="3"/>
  <c r="N14" i="3"/>
  <c r="O14" i="3"/>
  <c r="K14" i="3"/>
  <c r="J14" i="3"/>
  <c r="E14" i="3"/>
  <c r="F14" i="3"/>
  <c r="G14" i="3"/>
  <c r="H14" i="3"/>
  <c r="H15" i="3" s="1"/>
  <c r="D14" i="3"/>
  <c r="C14" i="3"/>
  <c r="V212" i="1"/>
  <c r="V45" i="1"/>
  <c r="V7" i="1"/>
  <c r="V15" i="3"/>
  <c r="U15" i="3"/>
  <c r="T15" i="3"/>
  <c r="S15" i="3"/>
  <c r="Q15" i="3"/>
  <c r="M15" i="3"/>
  <c r="N15" i="3"/>
  <c r="K15" i="3"/>
  <c r="J15" i="3"/>
  <c r="E15" i="3"/>
  <c r="L15" i="3"/>
  <c r="D15" i="3"/>
  <c r="C15" i="3"/>
  <c r="O15" i="3"/>
  <c r="F15" i="3"/>
  <c r="G15" i="3"/>
  <c r="E9" i="3"/>
  <c r="F9" i="3"/>
  <c r="G9" i="3"/>
  <c r="G12" i="3" s="1"/>
  <c r="H9" i="3"/>
  <c r="H12" i="3" s="1"/>
  <c r="D9" i="3"/>
  <c r="C9" i="3"/>
  <c r="L9" i="3"/>
  <c r="L12" i="3" s="1"/>
  <c r="M9" i="3"/>
  <c r="N9" i="3"/>
  <c r="O9" i="3"/>
  <c r="O12" i="3" s="1"/>
  <c r="K9" i="3"/>
  <c r="K12" i="3" s="1"/>
  <c r="J9" i="3"/>
  <c r="J12" i="3" s="1"/>
  <c r="S9" i="3"/>
  <c r="T9" i="3"/>
  <c r="T12" i="3" s="1"/>
  <c r="U9" i="3"/>
  <c r="V9" i="3"/>
  <c r="V12" i="3" s="1"/>
  <c r="R9" i="3"/>
  <c r="R12" i="3" s="1"/>
  <c r="Q9" i="3"/>
  <c r="Q12" i="3" s="1"/>
  <c r="S12" i="3"/>
  <c r="U12" i="3"/>
  <c r="M12" i="3"/>
  <c r="N12" i="3"/>
  <c r="C12" i="3"/>
  <c r="E12" i="3"/>
  <c r="D12" i="3"/>
  <c r="F12" i="3"/>
  <c r="Y44" i="1"/>
  <c r="Y43" i="1"/>
  <c r="Y46" i="1"/>
  <c r="Y47" i="1"/>
  <c r="Y90" i="1"/>
  <c r="Y89" i="1"/>
  <c r="Y132" i="1"/>
  <c r="Y131" i="1"/>
  <c r="Y176" i="1"/>
  <c r="Y175" i="1"/>
  <c r="Y346" i="1"/>
  <c r="Y345" i="1"/>
  <c r="Y302" i="1"/>
  <c r="Y301" i="1"/>
  <c r="Y260" i="1"/>
  <c r="Y259" i="1"/>
  <c r="Y214" i="1"/>
  <c r="Y213" i="1"/>
  <c r="X346" i="1"/>
  <c r="X345" i="1"/>
  <c r="X302" i="1"/>
  <c r="X301" i="1"/>
  <c r="X260" i="1"/>
  <c r="X259" i="1"/>
  <c r="V88" i="1"/>
  <c r="V174" i="1"/>
  <c r="V130" i="1"/>
  <c r="Y9" i="1"/>
  <c r="X213" i="1"/>
  <c r="X214" i="1"/>
  <c r="X176" i="1"/>
  <c r="X175" i="1"/>
  <c r="X131" i="1"/>
  <c r="X132" i="1"/>
  <c r="X90" i="1"/>
  <c r="F107" i="1" s="1"/>
  <c r="X89" i="1"/>
  <c r="X47" i="1"/>
  <c r="X46" i="1"/>
  <c r="X9" i="1"/>
  <c r="X8" i="1"/>
  <c r="Y8" i="1" s="1"/>
  <c r="AQ47" i="1"/>
  <c r="AQ46" i="1"/>
  <c r="AP79" i="1"/>
  <c r="AL79" i="1"/>
  <c r="AV77" i="1" s="1"/>
  <c r="AV78" i="1" s="1"/>
  <c r="AP77" i="1"/>
  <c r="AP78" i="1" s="1"/>
  <c r="AL74" i="1"/>
  <c r="AV74" i="1" s="1"/>
  <c r="AV75" i="1" s="1"/>
  <c r="AL73" i="1"/>
  <c r="AP74" i="1" s="1"/>
  <c r="AL69" i="1"/>
  <c r="AV67" i="1" s="1"/>
  <c r="AV68" i="1" s="1"/>
  <c r="AL68" i="1"/>
  <c r="AP67" i="1" s="1"/>
  <c r="AL64" i="1"/>
  <c r="AV64" i="1" s="1"/>
  <c r="AV65" i="1" s="1"/>
  <c r="AL63" i="1"/>
  <c r="AP64" i="1" s="1"/>
  <c r="AL59" i="1"/>
  <c r="AV57" i="1" s="1"/>
  <c r="AV58" i="1" s="1"/>
  <c r="AL58" i="1"/>
  <c r="AP57" i="1" s="1"/>
  <c r="AN54" i="1"/>
  <c r="AP54" i="1" s="1"/>
  <c r="AP51" i="1"/>
  <c r="AN68" i="1" s="1"/>
  <c r="AN45" i="1"/>
  <c r="AM46" i="1" s="1"/>
  <c r="AR46" i="1" s="1"/>
  <c r="AF14" i="2"/>
  <c r="P14" i="2"/>
  <c r="AQ14" i="2"/>
  <c r="AK14" i="2"/>
  <c r="U14" i="2"/>
  <c r="S14" i="2"/>
  <c r="O14" i="2"/>
  <c r="AN14" i="2" s="1"/>
  <c r="AU14" i="2" s="1"/>
  <c r="N14" i="2"/>
  <c r="AG14" i="2" s="1"/>
  <c r="I14" i="2"/>
  <c r="AI14" i="2" s="1"/>
  <c r="G14" i="2"/>
  <c r="F14" i="2"/>
  <c r="AN8" i="2"/>
  <c r="AN34" i="2"/>
  <c r="AG37" i="2"/>
  <c r="AG34" i="2"/>
  <c r="AS34" i="2"/>
  <c r="AK34" i="2"/>
  <c r="U34" i="2"/>
  <c r="O34" i="2"/>
  <c r="Q34" i="2" s="1"/>
  <c r="N34" i="2"/>
  <c r="I34" i="2"/>
  <c r="AI34" i="2" s="1"/>
  <c r="H34" i="2"/>
  <c r="AQ34" i="2" s="1"/>
  <c r="G34" i="2"/>
  <c r="F34" i="2"/>
  <c r="AS31" i="2"/>
  <c r="AK31" i="2"/>
  <c r="U31" i="2"/>
  <c r="O31" i="2"/>
  <c r="AN31" i="2" s="1"/>
  <c r="N31" i="2"/>
  <c r="AG31" i="2" s="1"/>
  <c r="I31" i="2"/>
  <c r="S31" i="2" s="1"/>
  <c r="H31" i="2"/>
  <c r="AQ31" i="2" s="1"/>
  <c r="G31" i="2"/>
  <c r="F31" i="2"/>
  <c r="AK24" i="2"/>
  <c r="U24" i="2"/>
  <c r="O24" i="2"/>
  <c r="Q24" i="2" s="1"/>
  <c r="N24" i="2"/>
  <c r="AG24" i="2" s="1"/>
  <c r="I24" i="2"/>
  <c r="AI24" i="2" s="1"/>
  <c r="H24" i="2"/>
  <c r="AQ24" i="2" s="1"/>
  <c r="G24" i="2"/>
  <c r="F24" i="2"/>
  <c r="AK21" i="2"/>
  <c r="U21" i="2"/>
  <c r="O21" i="2"/>
  <c r="Q21" i="2" s="1"/>
  <c r="N21" i="2"/>
  <c r="AG21" i="2" s="1"/>
  <c r="I21" i="2"/>
  <c r="AI21" i="2" s="1"/>
  <c r="H21" i="2"/>
  <c r="AQ21" i="2" s="1"/>
  <c r="G21" i="2"/>
  <c r="F21" i="2"/>
  <c r="AK8" i="2"/>
  <c r="U8" i="2"/>
  <c r="O8" i="2"/>
  <c r="Q8" i="2" s="1"/>
  <c r="N8" i="2"/>
  <c r="AG8" i="2" s="1"/>
  <c r="I8" i="2"/>
  <c r="AI8" i="2" s="1"/>
  <c r="AQ8" i="2"/>
  <c r="G8" i="2"/>
  <c r="F8" i="2"/>
  <c r="AK5" i="2"/>
  <c r="U5" i="2"/>
  <c r="O5" i="2"/>
  <c r="Q5" i="2" s="1"/>
  <c r="N5" i="2"/>
  <c r="AG5" i="2" s="1"/>
  <c r="I5" i="2"/>
  <c r="AI5" i="2" s="1"/>
  <c r="H5" i="2"/>
  <c r="AQ5" i="2" s="1"/>
  <c r="G5" i="2"/>
  <c r="F5" i="2"/>
  <c r="AS37" i="2"/>
  <c r="AK37" i="2"/>
  <c r="U37" i="2"/>
  <c r="O37" i="2"/>
  <c r="Q37" i="2" s="1"/>
  <c r="N37" i="2"/>
  <c r="I37" i="2"/>
  <c r="S37" i="2" s="1"/>
  <c r="H37" i="2"/>
  <c r="AQ37" i="2" s="1"/>
  <c r="G37" i="2"/>
  <c r="F37" i="2"/>
  <c r="AK27" i="2"/>
  <c r="U27" i="2"/>
  <c r="O27" i="2"/>
  <c r="Q27" i="2" s="1"/>
  <c r="N27" i="2"/>
  <c r="AG27" i="2" s="1"/>
  <c r="I27" i="2"/>
  <c r="AI27" i="2" s="1"/>
  <c r="H27" i="2"/>
  <c r="S27" i="2" s="1"/>
  <c r="G27" i="2"/>
  <c r="F27" i="2"/>
  <c r="AK11" i="2"/>
  <c r="U11" i="2"/>
  <c r="O11" i="2"/>
  <c r="Q11" i="2" s="1"/>
  <c r="N11" i="2"/>
  <c r="AG11" i="2" s="1"/>
  <c r="I11" i="2"/>
  <c r="AI11" i="2" s="1"/>
  <c r="H11" i="2"/>
  <c r="S11" i="2" s="1"/>
  <c r="G11" i="2"/>
  <c r="F11" i="2"/>
  <c r="F360" i="1"/>
  <c r="F354" i="1"/>
  <c r="G344" i="1"/>
  <c r="G348" i="1" s="1"/>
  <c r="F363" i="1" s="1"/>
  <c r="G351" i="1"/>
  <c r="F351" i="1"/>
  <c r="E351" i="1"/>
  <c r="G350" i="1"/>
  <c r="F350" i="1"/>
  <c r="E350" i="1"/>
  <c r="E348" i="1"/>
  <c r="E347" i="1"/>
  <c r="F344" i="1"/>
  <c r="F343" i="1"/>
  <c r="F342" i="1"/>
  <c r="F230" i="1"/>
  <c r="F222" i="1"/>
  <c r="E219" i="1"/>
  <c r="E218" i="1"/>
  <c r="E216" i="1"/>
  <c r="E215" i="1"/>
  <c r="G212" i="1"/>
  <c r="G215" i="1" s="1"/>
  <c r="F225" i="1" s="1"/>
  <c r="G211" i="1"/>
  <c r="G219" i="1" s="1"/>
  <c r="F232" i="1" s="1"/>
  <c r="F212" i="1"/>
  <c r="F211" i="1"/>
  <c r="F210" i="1"/>
  <c r="E95" i="1"/>
  <c r="E94" i="1"/>
  <c r="G87" i="1"/>
  <c r="G94" i="1" s="1"/>
  <c r="F100" i="1" s="1"/>
  <c r="G88" i="1"/>
  <c r="G91" i="1" s="1"/>
  <c r="F101" i="1" s="1"/>
  <c r="F86" i="1"/>
  <c r="F87" i="1"/>
  <c r="F88" i="1"/>
  <c r="E91" i="1"/>
  <c r="E92" i="1"/>
  <c r="V344" i="1"/>
  <c r="U346" i="1" s="1"/>
  <c r="T373" i="1"/>
  <c r="AD371" i="1" s="1"/>
  <c r="AD372" i="1" s="1"/>
  <c r="T372" i="1"/>
  <c r="X371" i="1" s="1"/>
  <c r="X372" i="1" s="1"/>
  <c r="T368" i="1"/>
  <c r="AD366" i="1" s="1"/>
  <c r="AD367" i="1" s="1"/>
  <c r="T367" i="1"/>
  <c r="X366" i="1" s="1"/>
  <c r="T363" i="1"/>
  <c r="AD363" i="1" s="1"/>
  <c r="AD364" i="1" s="1"/>
  <c r="T362" i="1"/>
  <c r="X363" i="1" s="1"/>
  <c r="T358" i="1"/>
  <c r="AD356" i="1" s="1"/>
  <c r="AD357" i="1" s="1"/>
  <c r="T357" i="1"/>
  <c r="X356" i="1" s="1"/>
  <c r="F365" i="1"/>
  <c r="T329" i="1"/>
  <c r="AD327" i="1" s="1"/>
  <c r="AD328" i="1" s="1"/>
  <c r="T328" i="1"/>
  <c r="X327" i="1" s="1"/>
  <c r="T324" i="1"/>
  <c r="AD324" i="1" s="1"/>
  <c r="AD325" i="1" s="1"/>
  <c r="T323" i="1"/>
  <c r="X324" i="1" s="1"/>
  <c r="T319" i="1"/>
  <c r="AD317" i="1" s="1"/>
  <c r="AD318" i="1" s="1"/>
  <c r="T318" i="1"/>
  <c r="X317" i="1" s="1"/>
  <c r="T314" i="1"/>
  <c r="AD314" i="1" s="1"/>
  <c r="AD315" i="1" s="1"/>
  <c r="T313" i="1"/>
  <c r="X312" i="1" s="1"/>
  <c r="U302" i="1"/>
  <c r="U301" i="1"/>
  <c r="T287" i="1"/>
  <c r="AD285" i="1" s="1"/>
  <c r="AD286" i="1" s="1"/>
  <c r="T286" i="1"/>
  <c r="X285" i="1" s="1"/>
  <c r="T282" i="1"/>
  <c r="AD282" i="1" s="1"/>
  <c r="AD283" i="1" s="1"/>
  <c r="T281" i="1"/>
  <c r="X282" i="1" s="1"/>
  <c r="T277" i="1"/>
  <c r="AD275" i="1" s="1"/>
  <c r="AD276" i="1" s="1"/>
  <c r="T276" i="1"/>
  <c r="X275" i="1" s="1"/>
  <c r="T272" i="1"/>
  <c r="AD272" i="1" s="1"/>
  <c r="AD273" i="1" s="1"/>
  <c r="T271" i="1"/>
  <c r="X272" i="1" s="1"/>
  <c r="U260" i="1"/>
  <c r="V221" i="1"/>
  <c r="U213" i="1"/>
  <c r="U90" i="1"/>
  <c r="U46" i="1"/>
  <c r="U9" i="1"/>
  <c r="U175" i="1"/>
  <c r="U131" i="1"/>
  <c r="T241" i="1"/>
  <c r="AD239" i="1" s="1"/>
  <c r="AD240" i="1" s="1"/>
  <c r="T240" i="1"/>
  <c r="X239" i="1" s="1"/>
  <c r="T236" i="1"/>
  <c r="AD236" i="1" s="1"/>
  <c r="AD237" i="1" s="1"/>
  <c r="T235" i="1"/>
  <c r="X236" i="1" s="1"/>
  <c r="T231" i="1"/>
  <c r="AD229" i="1" s="1"/>
  <c r="AD230" i="1" s="1"/>
  <c r="T230" i="1"/>
  <c r="X229" i="1" s="1"/>
  <c r="T226" i="1"/>
  <c r="AD226" i="1" s="1"/>
  <c r="AD227" i="1" s="1"/>
  <c r="T225" i="1"/>
  <c r="X226" i="1" s="1"/>
  <c r="T203" i="1"/>
  <c r="AD201" i="1" s="1"/>
  <c r="AD202" i="1" s="1"/>
  <c r="T202" i="1"/>
  <c r="X201" i="1" s="1"/>
  <c r="T198" i="1"/>
  <c r="AD198" i="1" s="1"/>
  <c r="AD199" i="1" s="1"/>
  <c r="T197" i="1"/>
  <c r="X198" i="1" s="1"/>
  <c r="T193" i="1"/>
  <c r="AD191" i="1" s="1"/>
  <c r="AD192" i="1" s="1"/>
  <c r="T192" i="1"/>
  <c r="X191" i="1" s="1"/>
  <c r="T188" i="1"/>
  <c r="AD188" i="1" s="1"/>
  <c r="AD189" i="1" s="1"/>
  <c r="T187" i="1"/>
  <c r="X188" i="1" s="1"/>
  <c r="T159" i="1"/>
  <c r="AD157" i="1" s="1"/>
  <c r="AD158" i="1" s="1"/>
  <c r="T158" i="1"/>
  <c r="X159" i="1" s="1"/>
  <c r="T154" i="1"/>
  <c r="AD154" i="1" s="1"/>
  <c r="AD155" i="1" s="1"/>
  <c r="T153" i="1"/>
  <c r="X154" i="1" s="1"/>
  <c r="T149" i="1"/>
  <c r="AD147" i="1" s="1"/>
  <c r="AD148" i="1" s="1"/>
  <c r="T148" i="1"/>
  <c r="X147" i="1" s="1"/>
  <c r="T144" i="1"/>
  <c r="AD144" i="1" s="1"/>
  <c r="AD145" i="1" s="1"/>
  <c r="T143" i="1"/>
  <c r="X144" i="1" s="1"/>
  <c r="V139" i="1"/>
  <c r="V136" i="1"/>
  <c r="T79" i="1"/>
  <c r="AD79" i="1" s="1"/>
  <c r="AD80" i="1" s="1"/>
  <c r="X77" i="1"/>
  <c r="T36" i="1"/>
  <c r="AD34" i="1" s="1"/>
  <c r="AD35" i="1" s="1"/>
  <c r="T35" i="1"/>
  <c r="X34" i="1" s="1"/>
  <c r="T31" i="1"/>
  <c r="AD31" i="1" s="1"/>
  <c r="AD32" i="1" s="1"/>
  <c r="T30" i="1"/>
  <c r="X31" i="1" s="1"/>
  <c r="T26" i="1"/>
  <c r="AD26" i="1" s="1"/>
  <c r="AD27" i="1" s="1"/>
  <c r="T25" i="1"/>
  <c r="X26" i="1" s="1"/>
  <c r="T21" i="1"/>
  <c r="AD21" i="1" s="1"/>
  <c r="AD22" i="1" s="1"/>
  <c r="T20" i="1"/>
  <c r="X21" i="1" s="1"/>
  <c r="T74" i="1"/>
  <c r="AD72" i="1" s="1"/>
  <c r="AD73" i="1" s="1"/>
  <c r="T73" i="1"/>
  <c r="X72" i="1" s="1"/>
  <c r="T69" i="1"/>
  <c r="AD69" i="1" s="1"/>
  <c r="AD70" i="1" s="1"/>
  <c r="T68" i="1"/>
  <c r="X69" i="1" s="1"/>
  <c r="T64" i="1"/>
  <c r="AD62" i="1" s="1"/>
  <c r="AD63" i="1" s="1"/>
  <c r="T63" i="1"/>
  <c r="X62" i="1" s="1"/>
  <c r="T59" i="1"/>
  <c r="AD59" i="1" s="1"/>
  <c r="AD60" i="1" s="1"/>
  <c r="T58" i="1"/>
  <c r="X59" i="1" s="1"/>
  <c r="T117" i="1"/>
  <c r="AD117" i="1" s="1"/>
  <c r="AD118" i="1" s="1"/>
  <c r="T116" i="1"/>
  <c r="X117" i="1" s="1"/>
  <c r="T112" i="1"/>
  <c r="AD112" i="1" s="1"/>
  <c r="AD113" i="1" s="1"/>
  <c r="T111" i="1"/>
  <c r="X110" i="1" s="1"/>
  <c r="T107" i="1"/>
  <c r="AD107" i="1" s="1"/>
  <c r="AD108" i="1" s="1"/>
  <c r="T106" i="1"/>
  <c r="X107" i="1" s="1"/>
  <c r="T102" i="1"/>
  <c r="AD102" i="1" s="1"/>
  <c r="AD103" i="1" s="1"/>
  <c r="T101" i="1"/>
  <c r="X102" i="1" s="1"/>
  <c r="B10" i="1"/>
  <c r="B14" i="1" s="1"/>
  <c r="B9" i="1"/>
  <c r="B11" i="1" s="1"/>
  <c r="F231" i="1" l="1"/>
  <c r="AN63" i="1"/>
  <c r="AN73" i="1"/>
  <c r="F356" i="1"/>
  <c r="AD186" i="1"/>
  <c r="AD187" i="1" s="1"/>
  <c r="F94" i="1"/>
  <c r="F95" i="1"/>
  <c r="G95" i="1"/>
  <c r="F108" i="1" s="1"/>
  <c r="F216" i="1"/>
  <c r="AP60" i="1"/>
  <c r="AP58" i="1"/>
  <c r="AN70" i="1"/>
  <c r="AN60" i="1"/>
  <c r="AN80" i="1"/>
  <c r="AN75" i="1"/>
  <c r="AN65" i="1"/>
  <c r="AP68" i="1"/>
  <c r="AP70" i="1"/>
  <c r="AQ70" i="1"/>
  <c r="AQ60" i="1"/>
  <c r="AQ80" i="1"/>
  <c r="AQ75" i="1"/>
  <c r="AQ65" i="1"/>
  <c r="AP62" i="1"/>
  <c r="AP72" i="1"/>
  <c r="AM47" i="1"/>
  <c r="AS46" i="1" s="1"/>
  <c r="AV62" i="1"/>
  <c r="AV63" i="1" s="1"/>
  <c r="AV72" i="1"/>
  <c r="AV73" i="1" s="1"/>
  <c r="AP59" i="1"/>
  <c r="AP69" i="1"/>
  <c r="AV79" i="1"/>
  <c r="AV80" i="1" s="1"/>
  <c r="AR47" i="1"/>
  <c r="AV59" i="1"/>
  <c r="AV60" i="1" s="1"/>
  <c r="AP80" i="1"/>
  <c r="AV69" i="1"/>
  <c r="AV70" i="1" s="1"/>
  <c r="AN78" i="1"/>
  <c r="AN58" i="1"/>
  <c r="AN37" i="2"/>
  <c r="AN11" i="2"/>
  <c r="AM14" i="2"/>
  <c r="AV14" i="2" s="1"/>
  <c r="AW14" i="2" s="1"/>
  <c r="Q14" i="2"/>
  <c r="W14" i="2" s="1"/>
  <c r="AC14" i="2" s="1"/>
  <c r="AD14" i="2" s="1"/>
  <c r="Q31" i="2"/>
  <c r="AN5" i="2"/>
  <c r="AN21" i="2"/>
  <c r="AN27" i="2"/>
  <c r="AN24" i="2"/>
  <c r="AU24" i="2" s="1"/>
  <c r="AU31" i="2"/>
  <c r="AQ11" i="2"/>
  <c r="AU11" i="2" s="1"/>
  <c r="W31" i="2"/>
  <c r="AC31" i="2" s="1"/>
  <c r="AD31" i="2" s="1"/>
  <c r="AM11" i="2"/>
  <c r="S34" i="2"/>
  <c r="W34" i="2" s="1"/>
  <c r="AC34" i="2" s="1"/>
  <c r="AD34" i="2" s="1"/>
  <c r="AM34" i="2"/>
  <c r="AU34" i="2"/>
  <c r="AI31" i="2"/>
  <c r="AM31" i="2" s="1"/>
  <c r="W37" i="2"/>
  <c r="AC37" i="2" s="1"/>
  <c r="AD37" i="2" s="1"/>
  <c r="AM27" i="2"/>
  <c r="AQ27" i="2"/>
  <c r="W27" i="2"/>
  <c r="AC27" i="2" s="1"/>
  <c r="AD27" i="2" s="1"/>
  <c r="S24" i="2"/>
  <c r="W24" i="2" s="1"/>
  <c r="AC24" i="2" s="1"/>
  <c r="AD24" i="2" s="1"/>
  <c r="AM24" i="2"/>
  <c r="S21" i="2"/>
  <c r="W21" i="2"/>
  <c r="AC21" i="2" s="1"/>
  <c r="AD21" i="2" s="1"/>
  <c r="AM21" i="2"/>
  <c r="AU21" i="2"/>
  <c r="AV21" i="2" s="1"/>
  <c r="AW21" i="2" s="1"/>
  <c r="S8" i="2"/>
  <c r="W8" i="2" s="1"/>
  <c r="AC8" i="2" s="1"/>
  <c r="AD8" i="2" s="1"/>
  <c r="AM8" i="2"/>
  <c r="AU8" i="2"/>
  <c r="AV8" i="2" s="1"/>
  <c r="AW8" i="2" s="1"/>
  <c r="S5" i="2"/>
  <c r="W5" i="2" s="1"/>
  <c r="AC5" i="2" s="1"/>
  <c r="AD5" i="2" s="1"/>
  <c r="AM5" i="2"/>
  <c r="AU5" i="2"/>
  <c r="AI37" i="2"/>
  <c r="AM37" i="2" s="1"/>
  <c r="W11" i="2"/>
  <c r="AC11" i="2" s="1"/>
  <c r="AD11" i="2" s="1"/>
  <c r="AU37" i="2"/>
  <c r="F355" i="1"/>
  <c r="F357" i="1" s="1"/>
  <c r="F358" i="1" s="1"/>
  <c r="F361" i="1"/>
  <c r="F364" i="1" s="1"/>
  <c r="U47" i="1"/>
  <c r="AB46" i="1" s="1"/>
  <c r="U89" i="1"/>
  <c r="Z89" i="1" s="1"/>
  <c r="U345" i="1"/>
  <c r="Z345" i="1" s="1"/>
  <c r="V353" i="1" s="1"/>
  <c r="U132" i="1"/>
  <c r="AB131" i="1" s="1"/>
  <c r="G216" i="1"/>
  <c r="F233" i="1" s="1"/>
  <c r="F234" i="1" s="1"/>
  <c r="F235" i="1" s="1"/>
  <c r="G92" i="1"/>
  <c r="F109" i="1" s="1"/>
  <c r="F110" i="1" s="1"/>
  <c r="AD142" i="1"/>
  <c r="AD143" i="1" s="1"/>
  <c r="AD270" i="1"/>
  <c r="AD271" i="1" s="1"/>
  <c r="AD312" i="1"/>
  <c r="AD313" i="1" s="1"/>
  <c r="F218" i="1"/>
  <c r="G218" i="1"/>
  <c r="F224" i="1" s="1"/>
  <c r="F219" i="1"/>
  <c r="AD152" i="1"/>
  <c r="AD153" i="1" s="1"/>
  <c r="U8" i="1"/>
  <c r="Z9" i="1" s="1"/>
  <c r="AD280" i="1"/>
  <c r="AD281" i="1" s="1"/>
  <c r="X322" i="1"/>
  <c r="X325" i="1" s="1"/>
  <c r="AD322" i="1"/>
  <c r="AD323" i="1" s="1"/>
  <c r="X373" i="1"/>
  <c r="U214" i="1"/>
  <c r="AB213" i="1" s="1"/>
  <c r="X203" i="1"/>
  <c r="X157" i="1"/>
  <c r="X158" i="1" s="1"/>
  <c r="X186" i="1"/>
  <c r="X189" i="1" s="1"/>
  <c r="X361" i="1"/>
  <c r="X362" i="1" s="1"/>
  <c r="X152" i="1"/>
  <c r="X155" i="1" s="1"/>
  <c r="F91" i="1"/>
  <c r="X142" i="1"/>
  <c r="X145" i="1" s="1"/>
  <c r="AD234" i="1"/>
  <c r="AD235" i="1" s="1"/>
  <c r="X280" i="1"/>
  <c r="X283" i="1" s="1"/>
  <c r="F92" i="1"/>
  <c r="X193" i="1"/>
  <c r="F215" i="1"/>
  <c r="AD196" i="1"/>
  <c r="AD197" i="1" s="1"/>
  <c r="F223" i="1"/>
  <c r="F347" i="1"/>
  <c r="G347" i="1"/>
  <c r="F367" i="1" s="1"/>
  <c r="F368" i="1" s="1"/>
  <c r="F348" i="1"/>
  <c r="F99" i="1"/>
  <c r="F102" i="1" s="1"/>
  <c r="Z301" i="1"/>
  <c r="Y330" i="1" s="1"/>
  <c r="AB345" i="1"/>
  <c r="Y367" i="1" s="1"/>
  <c r="AB346" i="1"/>
  <c r="AE374" i="1" s="1"/>
  <c r="X359" i="1"/>
  <c r="X357" i="1"/>
  <c r="X369" i="1"/>
  <c r="X367" i="1"/>
  <c r="X374" i="1"/>
  <c r="X358" i="1"/>
  <c r="X368" i="1"/>
  <c r="AD358" i="1"/>
  <c r="AD359" i="1" s="1"/>
  <c r="AD368" i="1"/>
  <c r="AD369" i="1" s="1"/>
  <c r="AD373" i="1"/>
  <c r="AD374" i="1" s="1"/>
  <c r="AD361" i="1"/>
  <c r="AD362" i="1" s="1"/>
  <c r="Z346" i="1"/>
  <c r="AB301" i="1"/>
  <c r="Y328" i="1" s="1"/>
  <c r="AB302" i="1"/>
  <c r="V309" i="1" s="1"/>
  <c r="X309" i="1" s="1"/>
  <c r="X313" i="1"/>
  <c r="X315" i="1"/>
  <c r="X318" i="1"/>
  <c r="X320" i="1"/>
  <c r="X328" i="1"/>
  <c r="X330" i="1"/>
  <c r="X329" i="1"/>
  <c r="X319" i="1"/>
  <c r="AD319" i="1"/>
  <c r="AD320" i="1" s="1"/>
  <c r="AD329" i="1"/>
  <c r="AD330" i="1" s="1"/>
  <c r="Z302" i="1"/>
  <c r="X314" i="1"/>
  <c r="AB260" i="1"/>
  <c r="AE288" i="1" s="1"/>
  <c r="X276" i="1"/>
  <c r="X278" i="1"/>
  <c r="AB259" i="1"/>
  <c r="X286" i="1"/>
  <c r="X288" i="1"/>
  <c r="X277" i="1"/>
  <c r="X287" i="1"/>
  <c r="AD277" i="1"/>
  <c r="AD278" i="1" s="1"/>
  <c r="AD287" i="1"/>
  <c r="AD288" i="1" s="1"/>
  <c r="U259" i="1"/>
  <c r="X270" i="1"/>
  <c r="Z213" i="1"/>
  <c r="Y237" i="1" s="1"/>
  <c r="Z131" i="1"/>
  <c r="Y150" i="1" s="1"/>
  <c r="U176" i="1"/>
  <c r="AB175" i="1" s="1"/>
  <c r="Y192" i="1" s="1"/>
  <c r="Z175" i="1"/>
  <c r="Y189" i="1" s="1"/>
  <c r="Z176" i="1"/>
  <c r="AE197" i="1" s="1"/>
  <c r="Z132" i="1"/>
  <c r="Z214" i="1"/>
  <c r="AE235" i="1" s="1"/>
  <c r="X230" i="1"/>
  <c r="X232" i="1"/>
  <c r="X240" i="1"/>
  <c r="X242" i="1"/>
  <c r="X224" i="1"/>
  <c r="X234" i="1"/>
  <c r="X241" i="1"/>
  <c r="AD231" i="1"/>
  <c r="AD232" i="1" s="1"/>
  <c r="AD241" i="1"/>
  <c r="AD242" i="1" s="1"/>
  <c r="X231" i="1"/>
  <c r="AD224" i="1"/>
  <c r="AD225" i="1" s="1"/>
  <c r="X192" i="1"/>
  <c r="X194" i="1"/>
  <c r="X202" i="1"/>
  <c r="X204" i="1"/>
  <c r="AD203" i="1"/>
  <c r="AD204" i="1" s="1"/>
  <c r="X196" i="1"/>
  <c r="AD193" i="1"/>
  <c r="AD194" i="1" s="1"/>
  <c r="X148" i="1"/>
  <c r="X150" i="1"/>
  <c r="X149" i="1"/>
  <c r="AD149" i="1"/>
  <c r="AD150" i="1" s="1"/>
  <c r="AD159" i="1"/>
  <c r="AD160" i="1" s="1"/>
  <c r="X136" i="1"/>
  <c r="X139" i="1"/>
  <c r="X78" i="1"/>
  <c r="X80" i="1"/>
  <c r="X79" i="1"/>
  <c r="AD77" i="1"/>
  <c r="AD78" i="1" s="1"/>
  <c r="AB9" i="1"/>
  <c r="V16" i="1" s="1"/>
  <c r="X16" i="1" s="1"/>
  <c r="AD57" i="1"/>
  <c r="AD58" i="1" s="1"/>
  <c r="AB8" i="1"/>
  <c r="Y35" i="1" s="1"/>
  <c r="X35" i="1"/>
  <c r="X37" i="1"/>
  <c r="X19" i="1"/>
  <c r="X29" i="1"/>
  <c r="AD19" i="1"/>
  <c r="AD20" i="1" s="1"/>
  <c r="X36" i="1"/>
  <c r="AD29" i="1"/>
  <c r="AD30" i="1" s="1"/>
  <c r="AD36" i="1"/>
  <c r="AD37" i="1" s="1"/>
  <c r="X24" i="1"/>
  <c r="AD24" i="1"/>
  <c r="AD25" i="1" s="1"/>
  <c r="X57" i="1"/>
  <c r="X64" i="1"/>
  <c r="X74" i="1"/>
  <c r="X67" i="1"/>
  <c r="X68" i="1" s="1"/>
  <c r="AD67" i="1"/>
  <c r="AD68" i="1" s="1"/>
  <c r="Z46" i="1"/>
  <c r="Z47" i="1"/>
  <c r="X63" i="1"/>
  <c r="X65" i="1"/>
  <c r="X73" i="1"/>
  <c r="X75" i="1"/>
  <c r="AD74" i="1"/>
  <c r="AD75" i="1" s="1"/>
  <c r="AD64" i="1"/>
  <c r="AD65" i="1" s="1"/>
  <c r="AB89" i="1"/>
  <c r="AB90" i="1"/>
  <c r="X105" i="1"/>
  <c r="X106" i="1" s="1"/>
  <c r="X115" i="1"/>
  <c r="AD115" i="1"/>
  <c r="AD116" i="1" s="1"/>
  <c r="X113" i="1"/>
  <c r="X111" i="1"/>
  <c r="AD110" i="1"/>
  <c r="AD111" i="1" s="1"/>
  <c r="X112" i="1"/>
  <c r="AD105" i="1"/>
  <c r="AD106" i="1" s="1"/>
  <c r="AD100" i="1"/>
  <c r="AD101" i="1" s="1"/>
  <c r="X100" i="1"/>
  <c r="X103" i="1" s="1"/>
  <c r="B12" i="1"/>
  <c r="B13" i="1"/>
  <c r="AB176" i="1" l="1"/>
  <c r="AB47" i="1"/>
  <c r="AE60" i="1" s="1"/>
  <c r="AF60" i="1" s="1"/>
  <c r="AB132" i="1"/>
  <c r="AE150" i="1" s="1"/>
  <c r="X160" i="1"/>
  <c r="AR60" i="1"/>
  <c r="AB214" i="1"/>
  <c r="AE242" i="1" s="1"/>
  <c r="AF242" i="1" s="1"/>
  <c r="X143" i="1"/>
  <c r="AS47" i="1"/>
  <c r="AW65" i="1" s="1"/>
  <c r="AX65" i="1" s="1"/>
  <c r="X187" i="1"/>
  <c r="Z90" i="1"/>
  <c r="AE101" i="1" s="1"/>
  <c r="AF101" i="1" s="1"/>
  <c r="F369" i="1"/>
  <c r="Y320" i="1"/>
  <c r="Z320" i="1" s="1"/>
  <c r="Z189" i="1"/>
  <c r="AR70" i="1"/>
  <c r="AT70" i="1" s="1"/>
  <c r="AW70" i="1"/>
  <c r="AX70" i="1" s="1"/>
  <c r="AW60" i="1"/>
  <c r="AX60" i="1" s="1"/>
  <c r="AW80" i="1"/>
  <c r="AX80" i="1" s="1"/>
  <c r="AW73" i="1"/>
  <c r="AX73" i="1" s="1"/>
  <c r="AW63" i="1"/>
  <c r="AX63" i="1" s="1"/>
  <c r="AW68" i="1"/>
  <c r="AX68" i="1" s="1"/>
  <c r="AW58" i="1"/>
  <c r="AX58" i="1" s="1"/>
  <c r="AW78" i="1"/>
  <c r="AX78" i="1" s="1"/>
  <c r="AQ68" i="1"/>
  <c r="AR68" i="1" s="1"/>
  <c r="AQ58" i="1"/>
  <c r="AR58" i="1" s="1"/>
  <c r="AZ58" i="1" s="1"/>
  <c r="AQ78" i="1"/>
  <c r="AR78" i="1" s="1"/>
  <c r="AT78" i="1" s="1"/>
  <c r="AQ73" i="1"/>
  <c r="AQ63" i="1"/>
  <c r="AP73" i="1"/>
  <c r="AP75" i="1"/>
  <c r="AR75" i="1" s="1"/>
  <c r="AT75" i="1" s="1"/>
  <c r="AP63" i="1"/>
  <c r="AP65" i="1"/>
  <c r="AR65" i="1" s="1"/>
  <c r="AT65" i="1" s="1"/>
  <c r="AT60" i="1"/>
  <c r="AR80" i="1"/>
  <c r="AT80" i="1" s="1"/>
  <c r="AU27" i="2"/>
  <c r="AV27" i="2" s="1"/>
  <c r="AW27" i="2" s="1"/>
  <c r="AV5" i="2"/>
  <c r="AW5" i="2" s="1"/>
  <c r="AV11" i="2"/>
  <c r="AW11" i="2" s="1"/>
  <c r="AV24" i="2"/>
  <c r="AW24" i="2" s="1"/>
  <c r="AV31" i="2"/>
  <c r="AW31" i="2" s="1"/>
  <c r="AV34" i="2"/>
  <c r="AW34" i="2" s="1"/>
  <c r="AV37" i="2"/>
  <c r="AW37" i="2" s="1"/>
  <c r="Y315" i="1"/>
  <c r="Z315" i="1" s="1"/>
  <c r="X153" i="1"/>
  <c r="Y325" i="1"/>
  <c r="Z325" i="1" s="1"/>
  <c r="Z8" i="1"/>
  <c r="Y37" i="1" s="1"/>
  <c r="Z37" i="1" s="1"/>
  <c r="X323" i="1"/>
  <c r="F226" i="1"/>
  <c r="F227" i="1" s="1"/>
  <c r="AF235" i="1"/>
  <c r="X281" i="1"/>
  <c r="AF197" i="1"/>
  <c r="X364" i="1"/>
  <c r="Y359" i="1"/>
  <c r="Z359" i="1" s="1"/>
  <c r="Y369" i="1"/>
  <c r="Z369" i="1" s="1"/>
  <c r="Y364" i="1"/>
  <c r="Y374" i="1"/>
  <c r="Z374" i="1" s="1"/>
  <c r="Y227" i="1"/>
  <c r="Y145" i="1"/>
  <c r="Z145" i="1" s="1"/>
  <c r="Y232" i="1"/>
  <c r="Z232" i="1" s="1"/>
  <c r="Y242" i="1"/>
  <c r="Z242" i="1" s="1"/>
  <c r="AE359" i="1"/>
  <c r="AF359" i="1" s="1"/>
  <c r="Y160" i="1"/>
  <c r="Z160" i="1" s="1"/>
  <c r="Y155" i="1"/>
  <c r="Z155" i="1" s="1"/>
  <c r="AE369" i="1"/>
  <c r="AF369" i="1" s="1"/>
  <c r="AE364" i="1"/>
  <c r="AF364" i="1" s="1"/>
  <c r="Y362" i="1"/>
  <c r="Z362" i="1" s="1"/>
  <c r="Z367" i="1"/>
  <c r="Y372" i="1"/>
  <c r="Z372" i="1" s="1"/>
  <c r="Y357" i="1"/>
  <c r="Z357" i="1" s="1"/>
  <c r="Y313" i="1"/>
  <c r="Z313" i="1" s="1"/>
  <c r="Y194" i="1"/>
  <c r="Z194" i="1" s="1"/>
  <c r="AE273" i="1"/>
  <c r="AF273" i="1" s="1"/>
  <c r="Y204" i="1"/>
  <c r="Z204" i="1" s="1"/>
  <c r="AE283" i="1"/>
  <c r="AF283" i="1" s="1"/>
  <c r="Y323" i="1"/>
  <c r="Y318" i="1"/>
  <c r="Z318" i="1" s="1"/>
  <c r="AE278" i="1"/>
  <c r="AF278" i="1" s="1"/>
  <c r="AE325" i="1"/>
  <c r="AF325" i="1" s="1"/>
  <c r="AE315" i="1"/>
  <c r="AF315" i="1" s="1"/>
  <c r="AE320" i="1"/>
  <c r="AF320" i="1" s="1"/>
  <c r="AE330" i="1"/>
  <c r="AF330" i="1" s="1"/>
  <c r="Y199" i="1"/>
  <c r="X353" i="1"/>
  <c r="V374" i="1" s="1"/>
  <c r="V350" i="1"/>
  <c r="X350" i="1" s="1"/>
  <c r="AE367" i="1"/>
  <c r="AF367" i="1" s="1"/>
  <c r="AE357" i="1"/>
  <c r="AF357" i="1" s="1"/>
  <c r="AE372" i="1"/>
  <c r="AF372" i="1" s="1"/>
  <c r="AE362" i="1"/>
  <c r="AF362" i="1" s="1"/>
  <c r="AF374" i="1"/>
  <c r="Z330" i="1"/>
  <c r="Z328" i="1"/>
  <c r="AE318" i="1"/>
  <c r="AF318" i="1" s="1"/>
  <c r="V306" i="1"/>
  <c r="X306" i="1" s="1"/>
  <c r="AE313" i="1"/>
  <c r="AF313" i="1" s="1"/>
  <c r="AE323" i="1"/>
  <c r="AF323" i="1" s="1"/>
  <c r="AE328" i="1"/>
  <c r="AF328" i="1" s="1"/>
  <c r="V325" i="1"/>
  <c r="V315" i="1"/>
  <c r="V330" i="1"/>
  <c r="V320" i="1"/>
  <c r="Y286" i="1"/>
  <c r="Z286" i="1" s="1"/>
  <c r="Y276" i="1"/>
  <c r="Z276" i="1" s="1"/>
  <c r="Y281" i="1"/>
  <c r="Y271" i="1"/>
  <c r="Z260" i="1"/>
  <c r="V264" i="1" s="1"/>
  <c r="Z259" i="1"/>
  <c r="V267" i="1" s="1"/>
  <c r="X273" i="1"/>
  <c r="X271" i="1"/>
  <c r="AF288" i="1"/>
  <c r="AE202" i="1"/>
  <c r="AF202" i="1" s="1"/>
  <c r="AE232" i="1"/>
  <c r="AF232" i="1" s="1"/>
  <c r="Y240" i="1"/>
  <c r="Z240" i="1" s="1"/>
  <c r="V218" i="1"/>
  <c r="X218" i="1" s="1"/>
  <c r="V183" i="1"/>
  <c r="X183" i="1" s="1"/>
  <c r="V189" i="1" s="1"/>
  <c r="X221" i="1"/>
  <c r="V180" i="1"/>
  <c r="X180" i="1" s="1"/>
  <c r="AE225" i="1"/>
  <c r="AF225" i="1" s="1"/>
  <c r="AE230" i="1"/>
  <c r="AF230" i="1" s="1"/>
  <c r="AE187" i="1"/>
  <c r="AF187" i="1" s="1"/>
  <c r="Y25" i="1"/>
  <c r="Y20" i="1"/>
  <c r="Y30" i="1"/>
  <c r="Y118" i="1"/>
  <c r="Y113" i="1"/>
  <c r="Z113" i="1" s="1"/>
  <c r="Y108" i="1"/>
  <c r="Y103" i="1"/>
  <c r="Z103" i="1" s="1"/>
  <c r="AE103" i="1"/>
  <c r="AF103" i="1" s="1"/>
  <c r="V97" i="1"/>
  <c r="X97" i="1" s="1"/>
  <c r="F106" i="1" s="1"/>
  <c r="F111" i="1" s="1"/>
  <c r="AE113" i="1"/>
  <c r="AF113" i="1" s="1"/>
  <c r="AE108" i="1"/>
  <c r="AF108" i="1" s="1"/>
  <c r="AE118" i="1"/>
  <c r="AF118" i="1" s="1"/>
  <c r="AE37" i="1"/>
  <c r="AF37" i="1" s="1"/>
  <c r="AE192" i="1"/>
  <c r="AF192" i="1" s="1"/>
  <c r="Y116" i="1"/>
  <c r="Y106" i="1"/>
  <c r="Z106" i="1" s="1"/>
  <c r="Y111" i="1"/>
  <c r="Z111" i="1" s="1"/>
  <c r="Y101" i="1"/>
  <c r="AE160" i="1"/>
  <c r="AF160" i="1" s="1"/>
  <c r="AE155" i="1"/>
  <c r="AF155" i="1" s="1"/>
  <c r="AE145" i="1"/>
  <c r="AF145" i="1" s="1"/>
  <c r="Z150" i="1"/>
  <c r="AE240" i="1"/>
  <c r="AF240" i="1" s="1"/>
  <c r="Y225" i="1"/>
  <c r="Y235" i="1"/>
  <c r="Y230" i="1"/>
  <c r="Z230" i="1" s="1"/>
  <c r="AF150" i="1"/>
  <c r="Y197" i="1"/>
  <c r="Y202" i="1"/>
  <c r="Z202" i="1" s="1"/>
  <c r="Y187" i="1"/>
  <c r="Y143" i="1"/>
  <c r="Y153" i="1"/>
  <c r="Y158" i="1"/>
  <c r="Z158" i="1" s="1"/>
  <c r="Y148" i="1"/>
  <c r="Z148" i="1" s="1"/>
  <c r="V158" i="1"/>
  <c r="V153" i="1"/>
  <c r="V148" i="1"/>
  <c r="V143" i="1"/>
  <c r="AE158" i="1"/>
  <c r="AF158" i="1" s="1"/>
  <c r="AE153" i="1"/>
  <c r="AF153" i="1" s="1"/>
  <c r="AE143" i="1"/>
  <c r="AF143" i="1" s="1"/>
  <c r="AE148" i="1"/>
  <c r="AF148" i="1" s="1"/>
  <c r="V155" i="1"/>
  <c r="V150" i="1"/>
  <c r="V145" i="1"/>
  <c r="V160" i="1"/>
  <c r="X225" i="1"/>
  <c r="X227" i="1"/>
  <c r="X235" i="1"/>
  <c r="X237" i="1"/>
  <c r="Z237" i="1" s="1"/>
  <c r="AE189" i="1"/>
  <c r="AF189" i="1" s="1"/>
  <c r="AE204" i="1"/>
  <c r="AF204" i="1" s="1"/>
  <c r="AE194" i="1"/>
  <c r="AF194" i="1" s="1"/>
  <c r="AE199" i="1"/>
  <c r="AF199" i="1" s="1"/>
  <c r="Z192" i="1"/>
  <c r="X197" i="1"/>
  <c r="X199" i="1"/>
  <c r="AE30" i="1"/>
  <c r="AF30" i="1" s="1"/>
  <c r="AE80" i="1"/>
  <c r="AF80" i="1" s="1"/>
  <c r="Y78" i="1"/>
  <c r="Z78" i="1" s="1"/>
  <c r="Y58" i="1"/>
  <c r="AE78" i="1"/>
  <c r="AF78" i="1" s="1"/>
  <c r="AE58" i="1"/>
  <c r="AF58" i="1" s="1"/>
  <c r="Y80" i="1"/>
  <c r="Z80" i="1" s="1"/>
  <c r="Y60" i="1"/>
  <c r="AE25" i="1"/>
  <c r="AF25" i="1" s="1"/>
  <c r="AE22" i="1"/>
  <c r="AF22" i="1" s="1"/>
  <c r="AE32" i="1"/>
  <c r="AF32" i="1" s="1"/>
  <c r="AE27" i="1"/>
  <c r="AF27" i="1" s="1"/>
  <c r="Z35" i="1"/>
  <c r="X13" i="1"/>
  <c r="V20" i="1" s="1"/>
  <c r="AE35" i="1"/>
  <c r="AF35" i="1" s="1"/>
  <c r="AE20" i="1"/>
  <c r="AF20" i="1" s="1"/>
  <c r="X70" i="1"/>
  <c r="Y73" i="1"/>
  <c r="Z73" i="1" s="1"/>
  <c r="Y68" i="1"/>
  <c r="Z68" i="1" s="1"/>
  <c r="Y63" i="1"/>
  <c r="Z63" i="1" s="1"/>
  <c r="AE63" i="1"/>
  <c r="AF63" i="1" s="1"/>
  <c r="AE68" i="1"/>
  <c r="AF68" i="1" s="1"/>
  <c r="AE73" i="1"/>
  <c r="AF73" i="1" s="1"/>
  <c r="V54" i="1"/>
  <c r="X54" i="1" s="1"/>
  <c r="AE65" i="1"/>
  <c r="AF65" i="1" s="1"/>
  <c r="AE70" i="1"/>
  <c r="AF70" i="1" s="1"/>
  <c r="AE75" i="1"/>
  <c r="AF75" i="1" s="1"/>
  <c r="Y75" i="1"/>
  <c r="Z75" i="1" s="1"/>
  <c r="Y70" i="1"/>
  <c r="Y65" i="1"/>
  <c r="Z65" i="1" s="1"/>
  <c r="V27" i="1"/>
  <c r="V37" i="1"/>
  <c r="V22" i="1"/>
  <c r="V32" i="1"/>
  <c r="X25" i="1"/>
  <c r="X27" i="1"/>
  <c r="X30" i="1"/>
  <c r="X32" i="1"/>
  <c r="X20" i="1"/>
  <c r="X22" i="1"/>
  <c r="X94" i="1"/>
  <c r="F98" i="1" s="1"/>
  <c r="F103" i="1" s="1"/>
  <c r="X58" i="1"/>
  <c r="X60" i="1"/>
  <c r="X101" i="1"/>
  <c r="X108" i="1"/>
  <c r="X118" i="1"/>
  <c r="X116" i="1"/>
  <c r="Z153" i="1" l="1"/>
  <c r="Z187" i="1"/>
  <c r="Z143" i="1"/>
  <c r="AE116" i="1"/>
  <c r="AF116" i="1" s="1"/>
  <c r="AE111" i="1"/>
  <c r="AF111" i="1" s="1"/>
  <c r="AE106" i="1"/>
  <c r="AF106" i="1" s="1"/>
  <c r="AE237" i="1"/>
  <c r="AF237" i="1" s="1"/>
  <c r="AW75" i="1"/>
  <c r="AX75" i="1" s="1"/>
  <c r="AE227" i="1"/>
  <c r="AF227" i="1" s="1"/>
  <c r="AZ60" i="1"/>
  <c r="AZ75" i="1"/>
  <c r="AZ70" i="1"/>
  <c r="AB189" i="1"/>
  <c r="AH189" i="1" s="1"/>
  <c r="AZ80" i="1"/>
  <c r="Z364" i="1"/>
  <c r="AB325" i="1"/>
  <c r="AH325" i="1" s="1"/>
  <c r="AZ65" i="1"/>
  <c r="AZ78" i="1"/>
  <c r="AZ68" i="1"/>
  <c r="AT68" i="1"/>
  <c r="AT58" i="1"/>
  <c r="AR63" i="1"/>
  <c r="AR73" i="1"/>
  <c r="Y32" i="1"/>
  <c r="Z32" i="1" s="1"/>
  <c r="AB32" i="1" s="1"/>
  <c r="AH32" i="1" s="1"/>
  <c r="Y27" i="1"/>
  <c r="Z27" i="1" s="1"/>
  <c r="AB27" i="1" s="1"/>
  <c r="AH27" i="1" s="1"/>
  <c r="Z323" i="1"/>
  <c r="Z281" i="1"/>
  <c r="Y22" i="1"/>
  <c r="Z22" i="1" s="1"/>
  <c r="AB22" i="1" s="1"/>
  <c r="AH22" i="1" s="1"/>
  <c r="AB155" i="1"/>
  <c r="AH155" i="1" s="1"/>
  <c r="Z199" i="1"/>
  <c r="Z227" i="1"/>
  <c r="AB145" i="1"/>
  <c r="AH145" i="1" s="1"/>
  <c r="AB315" i="1"/>
  <c r="AH315" i="1" s="1"/>
  <c r="AB374" i="1"/>
  <c r="AH374" i="1" s="1"/>
  <c r="AB320" i="1"/>
  <c r="AH320" i="1" s="1"/>
  <c r="V359" i="1"/>
  <c r="AB359" i="1" s="1"/>
  <c r="AH359" i="1" s="1"/>
  <c r="V364" i="1"/>
  <c r="AB330" i="1"/>
  <c r="AH330" i="1" s="1"/>
  <c r="V369" i="1"/>
  <c r="AB369" i="1" s="1"/>
  <c r="AH369" i="1" s="1"/>
  <c r="Z271" i="1"/>
  <c r="V367" i="1"/>
  <c r="V357" i="1"/>
  <c r="V372" i="1"/>
  <c r="V362" i="1"/>
  <c r="V313" i="1"/>
  <c r="V328" i="1"/>
  <c r="V318" i="1"/>
  <c r="V323" i="1"/>
  <c r="X264" i="1"/>
  <c r="X267" i="1"/>
  <c r="Y273" i="1"/>
  <c r="Z273" i="1" s="1"/>
  <c r="Y288" i="1"/>
  <c r="Z288" i="1" s="1"/>
  <c r="Y278" i="1"/>
  <c r="Z278" i="1" s="1"/>
  <c r="Y283" i="1"/>
  <c r="Z283" i="1" s="1"/>
  <c r="AE276" i="1"/>
  <c r="AF276" i="1" s="1"/>
  <c r="AE281" i="1"/>
  <c r="AF281" i="1" s="1"/>
  <c r="AE271" i="1"/>
  <c r="AF271" i="1" s="1"/>
  <c r="AE286" i="1"/>
  <c r="AF286" i="1" s="1"/>
  <c r="AB160" i="1"/>
  <c r="AH160" i="1" s="1"/>
  <c r="Z25" i="1"/>
  <c r="V240" i="1"/>
  <c r="AH240" i="1" s="1"/>
  <c r="V230" i="1"/>
  <c r="AB230" i="1" s="1"/>
  <c r="V235" i="1"/>
  <c r="V225" i="1"/>
  <c r="V202" i="1"/>
  <c r="AB202" i="1" s="1"/>
  <c r="V192" i="1"/>
  <c r="AB192" i="1" s="1"/>
  <c r="V197" i="1"/>
  <c r="V187" i="1"/>
  <c r="V227" i="1"/>
  <c r="V242" i="1"/>
  <c r="AB242" i="1" s="1"/>
  <c r="AH242" i="1" s="1"/>
  <c r="V232" i="1"/>
  <c r="AB232" i="1" s="1"/>
  <c r="AH232" i="1" s="1"/>
  <c r="V237" i="1"/>
  <c r="AB237" i="1" s="1"/>
  <c r="AH237" i="1" s="1"/>
  <c r="V199" i="1"/>
  <c r="V204" i="1"/>
  <c r="AB204" i="1" s="1"/>
  <c r="AH204" i="1" s="1"/>
  <c r="V194" i="1"/>
  <c r="AB194" i="1" s="1"/>
  <c r="AH194" i="1" s="1"/>
  <c r="Z235" i="1"/>
  <c r="Z225" i="1"/>
  <c r="Z20" i="1"/>
  <c r="AH20" i="1" s="1"/>
  <c r="V118" i="1"/>
  <c r="V113" i="1"/>
  <c r="AB113" i="1" s="1"/>
  <c r="AH113" i="1" s="1"/>
  <c r="V108" i="1"/>
  <c r="V103" i="1"/>
  <c r="AB103" i="1" s="1"/>
  <c r="AH103" i="1" s="1"/>
  <c r="AB150" i="1"/>
  <c r="AH150" i="1" s="1"/>
  <c r="Z30" i="1"/>
  <c r="V111" i="1"/>
  <c r="V106" i="1"/>
  <c r="V116" i="1"/>
  <c r="V101" i="1"/>
  <c r="Z197" i="1"/>
  <c r="AH143" i="1"/>
  <c r="AB148" i="1"/>
  <c r="AB143" i="1"/>
  <c r="AH153" i="1"/>
  <c r="AB158" i="1"/>
  <c r="AH158" i="1"/>
  <c r="AB153" i="1"/>
  <c r="AH148" i="1"/>
  <c r="V65" i="1"/>
  <c r="AB65" i="1" s="1"/>
  <c r="AH65" i="1" s="1"/>
  <c r="V80" i="1"/>
  <c r="AB80" i="1" s="1"/>
  <c r="AH80" i="1" s="1"/>
  <c r="Z116" i="1"/>
  <c r="V35" i="1"/>
  <c r="AB35" i="1" s="1"/>
  <c r="V30" i="1"/>
  <c r="V25" i="1"/>
  <c r="Z108" i="1"/>
  <c r="V75" i="1"/>
  <c r="AB75" i="1" s="1"/>
  <c r="AH75" i="1" s="1"/>
  <c r="Z70" i="1"/>
  <c r="X51" i="1"/>
  <c r="V63" i="1" s="1"/>
  <c r="AB63" i="1" s="1"/>
  <c r="V70" i="1"/>
  <c r="Z60" i="1"/>
  <c r="V60" i="1"/>
  <c r="Z101" i="1"/>
  <c r="Z58" i="1"/>
  <c r="AB37" i="1"/>
  <c r="AH37" i="1" s="1"/>
  <c r="Z118" i="1"/>
  <c r="AB364" i="1" l="1"/>
  <c r="AH364" i="1" s="1"/>
  <c r="AB70" i="1"/>
  <c r="AH70" i="1" s="1"/>
  <c r="AT73" i="1"/>
  <c r="AZ73" i="1"/>
  <c r="AZ63" i="1"/>
  <c r="AT63" i="1"/>
  <c r="AB227" i="1"/>
  <c r="AH227" i="1" s="1"/>
  <c r="AB199" i="1"/>
  <c r="AH199" i="1" s="1"/>
  <c r="AH25" i="1"/>
  <c r="AB225" i="1"/>
  <c r="AB235" i="1"/>
  <c r="AB240" i="1"/>
  <c r="AH362" i="1"/>
  <c r="AB362" i="1"/>
  <c r="AH372" i="1"/>
  <c r="AB372" i="1"/>
  <c r="AB357" i="1"/>
  <c r="AH357" i="1"/>
  <c r="AH367" i="1"/>
  <c r="AB367" i="1"/>
  <c r="AH323" i="1"/>
  <c r="AB323" i="1"/>
  <c r="AB318" i="1"/>
  <c r="AH318" i="1"/>
  <c r="AB328" i="1"/>
  <c r="AH328" i="1"/>
  <c r="AH313" i="1"/>
  <c r="AB313" i="1"/>
  <c r="V286" i="1"/>
  <c r="AB286" i="1" s="1"/>
  <c r="V276" i="1"/>
  <c r="AB276" i="1" s="1"/>
  <c r="V281" i="1"/>
  <c r="AB281" i="1" s="1"/>
  <c r="V271" i="1"/>
  <c r="AB271" i="1" s="1"/>
  <c r="V278" i="1"/>
  <c r="V288" i="1"/>
  <c r="AB288" i="1" s="1"/>
  <c r="AH288" i="1" s="1"/>
  <c r="V273" i="1"/>
  <c r="AB273" i="1" s="1"/>
  <c r="AH273" i="1" s="1"/>
  <c r="V283" i="1"/>
  <c r="AB283" i="1" s="1"/>
  <c r="AH283" i="1" s="1"/>
  <c r="AB278" i="1"/>
  <c r="AH278" i="1" s="1"/>
  <c r="AH192" i="1"/>
  <c r="AH225" i="1"/>
  <c r="AH235" i="1"/>
  <c r="AH230" i="1"/>
  <c r="AB187" i="1"/>
  <c r="AH187" i="1"/>
  <c r="AB197" i="1"/>
  <c r="AH202" i="1"/>
  <c r="AB20" i="1"/>
  <c r="AB30" i="1"/>
  <c r="AB116" i="1"/>
  <c r="AB60" i="1"/>
  <c r="AH60" i="1" s="1"/>
  <c r="AH197" i="1"/>
  <c r="AB25" i="1"/>
  <c r="AH30" i="1"/>
  <c r="AB108" i="1"/>
  <c r="AH108" i="1" s="1"/>
  <c r="AH35" i="1"/>
  <c r="V58" i="1"/>
  <c r="V73" i="1"/>
  <c r="AB73" i="1" s="1"/>
  <c r="V78" i="1"/>
  <c r="V68" i="1"/>
  <c r="AH68" i="1" s="1"/>
  <c r="AH63" i="1"/>
  <c r="AH116" i="1"/>
  <c r="AH58" i="1"/>
  <c r="AB58" i="1"/>
  <c r="AB68" i="1"/>
  <c r="AH73" i="1"/>
  <c r="AB118" i="1"/>
  <c r="AH118" i="1" s="1"/>
  <c r="AB101" i="1"/>
  <c r="AH101" i="1"/>
  <c r="AB106" i="1"/>
  <c r="AH106" i="1"/>
  <c r="AB111" i="1"/>
  <c r="AH111" i="1"/>
  <c r="AH286" i="1" l="1"/>
  <c r="AH281" i="1"/>
  <c r="AH271" i="1"/>
  <c r="AH276" i="1"/>
  <c r="AB78" i="1"/>
  <c r="AH78" i="1"/>
</calcChain>
</file>

<file path=xl/sharedStrings.xml><?xml version="1.0" encoding="utf-8"?>
<sst xmlns="http://schemas.openxmlformats.org/spreadsheetml/2006/main" count="1151" uniqueCount="128">
  <si>
    <t>step a - adjust origin to LT</t>
  </si>
  <si>
    <t>X</t>
  </si>
  <si>
    <t>Y</t>
  </si>
  <si>
    <t>origin</t>
  </si>
  <si>
    <t>basic information</t>
  </si>
  <si>
    <t>Height</t>
  </si>
  <si>
    <t>Width</t>
  </si>
  <si>
    <t>Angle</t>
  </si>
  <si>
    <t>Cos Angle</t>
  </si>
  <si>
    <t>Sin Angle</t>
  </si>
  <si>
    <t>Cos W</t>
  </si>
  <si>
    <t>Sin W</t>
  </si>
  <si>
    <t>Cos H</t>
  </si>
  <si>
    <t>Sin H</t>
  </si>
  <si>
    <t>COS</t>
  </si>
  <si>
    <t>SIN</t>
  </si>
  <si>
    <t>W adj</t>
  </si>
  <si>
    <t>H adj</t>
  </si>
  <si>
    <t>L</t>
  </si>
  <si>
    <t>C</t>
  </si>
  <si>
    <t>R</t>
  </si>
  <si>
    <t>T</t>
  </si>
  <si>
    <t>M</t>
  </si>
  <si>
    <t>B</t>
  </si>
  <si>
    <t>RB</t>
  </si>
  <si>
    <t>in alphabetical order</t>
  </si>
  <si>
    <t>x</t>
  </si>
  <si>
    <t>start</t>
  </si>
  <si>
    <t>adjust</t>
  </si>
  <si>
    <t>final</t>
  </si>
  <si>
    <t>w</t>
  </si>
  <si>
    <t>sinW</t>
  </si>
  <si>
    <t>cosW</t>
  </si>
  <si>
    <t>w adj</t>
  </si>
  <si>
    <t>+</t>
  </si>
  <si>
    <t>sinH</t>
  </si>
  <si>
    <t>h adj</t>
  </si>
  <si>
    <t>cosH</t>
  </si>
  <si>
    <t>intermediat</t>
  </si>
  <si>
    <t>-</t>
  </si>
  <si>
    <t>CM</t>
  </si>
  <si>
    <t>CB</t>
  </si>
  <si>
    <t>RT</t>
  </si>
  <si>
    <t>Page Rotation</t>
  </si>
  <si>
    <t>TB Rotation</t>
  </si>
  <si>
    <t>W</t>
  </si>
  <si>
    <t>H</t>
  </si>
  <si>
    <t>Cos</t>
  </si>
  <si>
    <t>Sin</t>
  </si>
  <si>
    <t>dist</t>
  </si>
  <si>
    <t>y</t>
  </si>
  <si>
    <t>v</t>
  </si>
  <si>
    <t>page rotation 0</t>
  </si>
  <si>
    <t>page rotation 90</t>
  </si>
  <si>
    <t>LT</t>
  </si>
  <si>
    <t>U121-V121</t>
  </si>
  <si>
    <t>U124+V124</t>
  </si>
  <si>
    <t>move start point to LT</t>
  </si>
  <si>
    <t>optional 7</t>
  </si>
  <si>
    <t>optional 8</t>
  </si>
  <si>
    <t>optional 2</t>
  </si>
  <si>
    <t>width and height are reversed for this sheet orientation</t>
  </si>
  <si>
    <t>for this case flip them back</t>
  </si>
  <si>
    <t>|</t>
  </si>
  <si>
    <t>for this case, actual TB rotation = page orientation+TB rotation</t>
  </si>
  <si>
    <t xml:space="preserve">optional </t>
  </si>
  <si>
    <t>page rotation 270</t>
  </si>
  <si>
    <t>PG Rotation</t>
  </si>
  <si>
    <t>start point</t>
  </si>
  <si>
    <t xml:space="preserve">x = </t>
  </si>
  <si>
    <t xml:space="preserve">y = </t>
  </si>
  <si>
    <t>basis (h)</t>
  </si>
  <si>
    <t>sin</t>
  </si>
  <si>
    <t>cos</t>
  </si>
  <si>
    <t>adj factor A</t>
  </si>
  <si>
    <t>sin pg rot</t>
  </si>
  <si>
    <t>adj factor B</t>
  </si>
  <si>
    <t>sin tb rot</t>
  </si>
  <si>
    <t>final adj</t>
  </si>
  <si>
    <t>final value</t>
  </si>
  <si>
    <t>cos pg rot</t>
  </si>
  <si>
    <t>cos tb rot</t>
  </si>
  <si>
    <t>before flip</t>
  </si>
  <si>
    <t>basis (w)</t>
  </si>
  <si>
    <t>basis 1 (h)</t>
  </si>
  <si>
    <t>basis 2 (w)</t>
  </si>
  <si>
    <t>befire flip</t>
  </si>
  <si>
    <t>y=</t>
  </si>
  <si>
    <t>final adjust 2</t>
  </si>
  <si>
    <t>name</t>
  </si>
  <si>
    <t>correct</t>
  </si>
  <si>
    <t>adj factors</t>
  </si>
  <si>
    <t>page rotation</t>
  </si>
  <si>
    <t>tb rotation</t>
  </si>
  <si>
    <t>basis initial</t>
  </si>
  <si>
    <t>basis final</t>
  </si>
  <si>
    <t>h</t>
  </si>
  <si>
    <t>basis 1</t>
  </si>
  <si>
    <t>adj A</t>
  </si>
  <si>
    <t>adj B</t>
  </si>
  <si>
    <t>adj 1</t>
  </si>
  <si>
    <t>basis 2</t>
  </si>
  <si>
    <t>adj 2</t>
  </si>
  <si>
    <t>pg rot 0 / tb rot 30 (optional 2)</t>
  </si>
  <si>
    <t>adjusted</t>
  </si>
  <si>
    <t>sin tb</t>
  </si>
  <si>
    <t>factor</t>
  </si>
  <si>
    <t>none</t>
  </si>
  <si>
    <t>cos tb</t>
  </si>
  <si>
    <t>pg rot 270 / tb rot 30 (optional 2)</t>
  </si>
  <si>
    <t>pg rot 0 / tb rot 0 (optional 7)</t>
  </si>
  <si>
    <t>pg rot 90 / tb rot 0 (optional 2)</t>
  </si>
  <si>
    <t>pg rot 0 / tb rot 90 (optional 8)</t>
  </si>
  <si>
    <t>pg rot 90 / tb rot 90 (optional 7)</t>
  </si>
  <si>
    <t>pg rot 90 / tb rot 30 (optional 8)</t>
  </si>
  <si>
    <t>pg rot 270 / tb rot 0 (optional 7)</t>
  </si>
  <si>
    <t>pg rot 270 / tb rot 90 (optional 8)</t>
  </si>
  <si>
    <t>AZ</t>
  </si>
  <si>
    <t>pg rot 0 / tb rot 90 (banner 2)</t>
  </si>
  <si>
    <t>start (x)</t>
  </si>
  <si>
    <t>start  (y)</t>
  </si>
  <si>
    <t>banner 2</t>
  </si>
  <si>
    <t>if (pgr=90 &amp; tbr !=90) swap h&amp;w</t>
  </si>
  <si>
    <t>pg rotation</t>
  </si>
  <si>
    <t>initial</t>
  </si>
  <si>
    <t>planned</t>
  </si>
  <si>
    <t>IF(OR(AND($C3=0,C4&lt;&gt;90), AND(OR($C3=90,$C3=270),C4=90)),C7,D7)</t>
  </si>
  <si>
    <t>if(c3=0,if(c4=90,d7,c7),if(c4&lt;&gt;90,d7, c7))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</si>
</sst>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2" fontId="0" fillId="0" borderId="0">
      <alignment horizontal="right" vertical="center"/>
    </xf>
  </cellStyleXfs>
  <cellXfs count="8">
    <xf numFmtId="2" fontId="0" fillId="0" borderId="0" xfId="0">
      <alignment horizontal="right" vertical="center"/>
    </xf>
    <xf numFmtId="2" fontId="0" fillId="0" borderId="0" xfId="0" applyAlignment="1">
      <alignment horizontal="center" vertical="center"/>
    </xf>
    <xf numFmtId="2" fontId="0" fillId="0" borderId="0" xfId="0" applyAlignment="1">
      <alignment horizontal="left" vertical="center"/>
    </xf>
    <xf numFmtId="2" fontId="0" fillId="2" borderId="0" xfId="0" applyFill="1">
      <alignment horizontal="right" vertical="center"/>
    </xf>
    <xf numFmtId="2" fontId="0" fillId="0" borderId="0" xfId="0" applyAlignment="1">
      <alignment horizontal="center" vertical="center"/>
    </xf>
    <xf numFmtId="2" fontId="0" fillId="0" borderId="0" xfId="0" applyFont="1">
      <alignment horizontal="right" vertical="center"/>
    </xf>
    <xf numFmtId="2" fontId="0" fillId="0" borderId="0" xfId="0" applyFont="1" applyAlignment="1">
      <alignment horizontal="center" vertical="center"/>
    </xf>
    <xf numFmtId="2" fontId="0" fillId="0" borderId="0" xfId="0" quotePrefix="1" applyFont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163834</xdr:colOff>
      <xdr:row>11</xdr:row>
      <xdr:rowOff>51800</xdr:rowOff>
    </xdr:from>
    <xdr:to>
      <xdr:col>18</xdr:col>
      <xdr:colOff>575623</xdr:colOff>
      <xdr:row>27</xdr:row>
      <xdr:rowOff>89337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8D81993-2D8A-D2A4-B594-DC21B31A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21434" y="2132848"/>
          <a:ext cx="7726989" cy="2980434"/>
        </a:xfrm>
        <a:prstGeom prst="rect">
          <a:avLst/>
        </a:prstGeom>
      </xdr:spPr>
    </xdr:pic>
    <xdr:clientData/>
  </xdr:twoCellAnchor>
  <xdr:twoCellAnchor editAs="oneCell">
    <xdr:from>
      <xdr:col>12</xdr:col>
      <xdr:colOff>602933</xdr:colOff>
      <xdr:row>125</xdr:row>
      <xdr:rowOff>149543</xdr:rowOff>
    </xdr:from>
    <xdr:to>
      <xdr:col>18</xdr:col>
      <xdr:colOff>267926</xdr:colOff>
      <xdr:row>169</xdr:row>
      <xdr:rowOff>119063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756DA98-5758-3D49-EE0E-024BEB9D4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918133" y="23290531"/>
          <a:ext cx="3322593" cy="7932420"/>
        </a:xfrm>
        <a:prstGeom prst="rect">
          <a:avLst/>
        </a:prstGeom>
      </xdr:spPr>
    </xdr:pic>
    <xdr:clientData/>
  </xdr:twoCellAnchor>
  <xdr:twoCellAnchor editAs="oneCell">
    <xdr:from>
      <xdr:col>12</xdr:col>
      <xdr:colOff>550985</xdr:colOff>
      <xdr:row>43</xdr:row>
      <xdr:rowOff>23445</xdr:rowOff>
    </xdr:from>
    <xdr:to>
      <xdr:col>18</xdr:col>
      <xdr:colOff>222739</xdr:colOff>
      <xdr:row>85</xdr:row>
      <xdr:rowOff>76617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98273C5-2CEA-0682-DC98-A38FB52F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866185" y="7901353"/>
          <a:ext cx="3329354" cy="7705676"/>
        </a:xfrm>
        <a:prstGeom prst="rect">
          <a:avLst/>
        </a:prstGeom>
      </xdr:spPr>
    </xdr:pic>
    <xdr:clientData/>
  </xdr:twoCellAnchor>
  <xdr:twoCellAnchor editAs="oneCell">
    <xdr:from>
      <xdr:col>7</xdr:col>
      <xdr:colOff>504092</xdr:colOff>
      <xdr:row>87</xdr:row>
      <xdr:rowOff>151859</xdr:rowOff>
    </xdr:from>
    <xdr:to>
      <xdr:col>18</xdr:col>
      <xdr:colOff>467780</xdr:colOff>
      <xdr:row>117</xdr:row>
      <xdr:rowOff>107071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7BD814A-BE14-06C0-CD5C-57D3CB5A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71292" y="16493828"/>
          <a:ext cx="6669288" cy="5406442"/>
        </a:xfrm>
        <a:prstGeom prst="rect">
          <a:avLst/>
        </a:prstGeom>
      </xdr:spPr>
    </xdr:pic>
    <xdr:clientData/>
  </xdr:twoCellAnchor>
  <xdr:twoCellAnchor editAs="oneCell">
    <xdr:from>
      <xdr:col>5</xdr:col>
      <xdr:colOff>34332</xdr:colOff>
      <xdr:row>175</xdr:row>
      <xdr:rowOff>128119</xdr:rowOff>
    </xdr:from>
    <xdr:to>
      <xdr:col>18</xdr:col>
      <xdr:colOff>551573</xdr:colOff>
      <xdr:row>194</xdr:row>
      <xdr:rowOff>11725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35CD42-DF35-82A4-39DE-B238EE7C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82332" y="32460365"/>
          <a:ext cx="8442041" cy="3336051"/>
        </a:xfrm>
        <a:prstGeom prst="rect">
          <a:avLst/>
        </a:prstGeom>
      </xdr:spPr>
    </xdr:pic>
    <xdr:clientData/>
  </xdr:twoCellAnchor>
  <xdr:twoCellAnchor editAs="oneCell">
    <xdr:from>
      <xdr:col>9</xdr:col>
      <xdr:colOff>476342</xdr:colOff>
      <xdr:row>206</xdr:row>
      <xdr:rowOff>56682</xdr:rowOff>
    </xdr:from>
    <xdr:to>
      <xdr:col>18</xdr:col>
      <xdr:colOff>515975</xdr:colOff>
      <xdr:row>244</xdr:row>
      <xdr:rowOff>126123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D84E85-60D5-BCD6-3EC2-9C334AC27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62742" y="38466737"/>
          <a:ext cx="5526033" cy="7058821"/>
        </a:xfrm>
        <a:prstGeom prst="rect">
          <a:avLst/>
        </a:prstGeom>
      </xdr:spPr>
    </xdr:pic>
    <xdr:clientData/>
  </xdr:twoCellAnchor>
  <xdr:twoCellAnchor editAs="oneCell">
    <xdr:from>
      <xdr:col>13</xdr:col>
      <xdr:colOff>103871</xdr:colOff>
      <xdr:row>254</xdr:row>
      <xdr:rowOff>15765</xdr:rowOff>
    </xdr:from>
    <xdr:to>
      <xdr:col>17</xdr:col>
      <xdr:colOff>497782</xdr:colOff>
      <xdr:row>290</xdr:row>
      <xdr:rowOff>119148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738F2F-C4E6-D3CB-B7E7-01ED9CE3F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028671" y="47254510"/>
          <a:ext cx="2832311" cy="6724899"/>
        </a:xfrm>
        <a:prstGeom prst="rect">
          <a:avLst/>
        </a:prstGeom>
      </xdr:spPr>
    </xdr:pic>
    <xdr:clientData/>
  </xdr:twoCellAnchor>
  <xdr:twoCellAnchor editAs="oneCell">
    <xdr:from>
      <xdr:col>5</xdr:col>
      <xdr:colOff>437322</xdr:colOff>
      <xdr:row>303</xdr:row>
      <xdr:rowOff>94352</xdr:rowOff>
    </xdr:from>
    <xdr:to>
      <xdr:col>18</xdr:col>
      <xdr:colOff>569173</xdr:colOff>
      <xdr:row>320</xdr:row>
      <xdr:rowOff>22999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6D066C3-C4C3-AEAD-ABEC-80551E30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85322" y="56820282"/>
          <a:ext cx="8056651" cy="3082666"/>
        </a:xfrm>
        <a:prstGeom prst="rect">
          <a:avLst/>
        </a:prstGeom>
      </xdr:spPr>
    </xdr:pic>
    <xdr:clientData/>
  </xdr:twoCellAnchor>
  <xdr:twoCellAnchor editAs="oneCell">
    <xdr:from>
      <xdr:col>9</xdr:col>
      <xdr:colOff>125897</xdr:colOff>
      <xdr:row>341</xdr:row>
      <xdr:rowOff>83276</xdr:rowOff>
    </xdr:from>
    <xdr:to>
      <xdr:col>18</xdr:col>
      <xdr:colOff>19879</xdr:colOff>
      <xdr:row>376</xdr:row>
      <xdr:rowOff>5467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B412847-11BD-DD67-D412-71DF2E2B1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12297" y="63859363"/>
          <a:ext cx="5380382" cy="6415756"/>
        </a:xfrm>
        <a:prstGeom prst="rect">
          <a:avLst/>
        </a:prstGeom>
      </xdr:spPr>
    </xdr:pic>
    <xdr:clientData/>
  </xdr:twoCellAnchor>
  <xdr:twoCellAnchor>
    <xdr:from>
      <xdr:col>4</xdr:col>
      <xdr:colOff>23445</xdr:colOff>
      <xdr:row>77</xdr:row>
      <xdr:rowOff>152398</xdr:rowOff>
    </xdr:from>
    <xdr:to>
      <xdr:col>7</xdr:col>
      <xdr:colOff>23445</xdr:colOff>
      <xdr:row>80</xdr:row>
      <xdr:rowOff>169982</xdr:rowOff>
    </xdr:to>
    <xdr:sp macro="" textlink="">
      <xdr:nvSpPr>
        <xdr:cNvPr id="63" name="Right Triangle 62">
          <a:extLst>
            <a:ext uri="{FF2B5EF4-FFF2-40B4-BE49-F238E27FC236}">
              <a16:creationId xmlns:a16="http://schemas.microsoft.com/office/drawing/2014/main" id="{4F55FA95-1421-60EA-C33A-D3B3646C2628}"/>
            </a:ext>
          </a:extLst>
        </xdr:cNvPr>
        <xdr:cNvSpPr/>
      </xdr:nvSpPr>
      <xdr:spPr>
        <a:xfrm>
          <a:off x="2461845" y="14208367"/>
          <a:ext cx="1828800" cy="91440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72</xdr:row>
      <xdr:rowOff>158259</xdr:rowOff>
    </xdr:from>
    <xdr:to>
      <xdr:col>10</xdr:col>
      <xdr:colOff>304799</xdr:colOff>
      <xdr:row>80</xdr:row>
      <xdr:rowOff>181705</xdr:rowOff>
    </xdr:to>
    <xdr:sp macro="" textlink="">
      <xdr:nvSpPr>
        <xdr:cNvPr id="64" name="Right Triangle 63">
          <a:extLst>
            <a:ext uri="{FF2B5EF4-FFF2-40B4-BE49-F238E27FC236}">
              <a16:creationId xmlns:a16="http://schemas.microsoft.com/office/drawing/2014/main" id="{B1ADAC42-B1B9-5A5C-1D37-29F36D0F14BC}"/>
            </a:ext>
          </a:extLst>
        </xdr:cNvPr>
        <xdr:cNvSpPr/>
      </xdr:nvSpPr>
      <xdr:spPr>
        <a:xfrm rot="16200000" flipV="1">
          <a:off x="5029199" y="13762890"/>
          <a:ext cx="1828800" cy="91440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1D71-1F27-483B-96DE-02AFCB0FDECA}">
  <dimension ref="A2:AZ374"/>
  <sheetViews>
    <sheetView tabSelected="1" topLeftCell="A201" zoomScale="130" zoomScaleNormal="130" workbookViewId="0">
      <selection activeCell="V212" sqref="V212"/>
    </sheetView>
    <sheetView workbookViewId="1"/>
    <sheetView workbookViewId="2"/>
  </sheetViews>
  <sheetFormatPr defaultRowHeight="14.4" x14ac:dyDescent="0.3"/>
  <cols>
    <col min="23" max="23" width="3.109375" customWidth="1"/>
    <col min="24" max="24" width="7.77734375" customWidth="1"/>
    <col min="25" max="25" width="8.88671875" customWidth="1"/>
    <col min="27" max="27" width="3.21875" customWidth="1"/>
    <col min="28" max="28" width="8.77734375" customWidth="1"/>
    <col min="29" max="29" width="3.33203125" customWidth="1"/>
    <col min="30" max="31" width="8.44140625" customWidth="1"/>
    <col min="33" max="33" width="3.33203125" customWidth="1"/>
  </cols>
  <sheetData>
    <row r="2" spans="1:35" ht="19.2" customHeight="1" x14ac:dyDescent="0.3">
      <c r="D2" s="3"/>
      <c r="E2" s="3"/>
      <c r="F2" s="3"/>
      <c r="G2" s="3"/>
      <c r="H2" s="3"/>
      <c r="I2" s="3"/>
      <c r="J2" s="3"/>
      <c r="K2" s="2" t="s">
        <v>52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4" spans="1:35" x14ac:dyDescent="0.3">
      <c r="A4" s="2" t="s">
        <v>4</v>
      </c>
      <c r="E4" s="2" t="s">
        <v>25</v>
      </c>
    </row>
    <row r="5" spans="1:35" x14ac:dyDescent="0.3">
      <c r="E5" t="s">
        <v>19</v>
      </c>
      <c r="F5" t="s">
        <v>18</v>
      </c>
      <c r="G5" t="s">
        <v>20</v>
      </c>
      <c r="T5" t="s">
        <v>58</v>
      </c>
    </row>
    <row r="6" spans="1:35" x14ac:dyDescent="0.3">
      <c r="A6" t="s">
        <v>6</v>
      </c>
      <c r="B6">
        <v>600</v>
      </c>
      <c r="D6" t="s">
        <v>16</v>
      </c>
      <c r="E6">
        <v>0.5</v>
      </c>
      <c r="F6">
        <v>0</v>
      </c>
      <c r="G6">
        <v>1</v>
      </c>
      <c r="T6" t="s">
        <v>43</v>
      </c>
      <c r="U6">
        <v>0</v>
      </c>
    </row>
    <row r="7" spans="1:35" x14ac:dyDescent="0.3">
      <c r="A7" t="s">
        <v>5</v>
      </c>
      <c r="B7">
        <v>200</v>
      </c>
      <c r="E7" t="s">
        <v>23</v>
      </c>
      <c r="F7" t="s">
        <v>22</v>
      </c>
      <c r="G7" t="s">
        <v>21</v>
      </c>
      <c r="T7" t="s">
        <v>44</v>
      </c>
      <c r="U7">
        <v>0</v>
      </c>
      <c r="V7">
        <f>U6+U7</f>
        <v>0</v>
      </c>
      <c r="Y7" t="s">
        <v>49</v>
      </c>
      <c r="Z7" t="s">
        <v>48</v>
      </c>
      <c r="AB7" t="s">
        <v>47</v>
      </c>
    </row>
    <row r="8" spans="1:35" x14ac:dyDescent="0.3">
      <c r="A8" t="s">
        <v>7</v>
      </c>
      <c r="B8">
        <v>30</v>
      </c>
      <c r="D8" t="s">
        <v>17</v>
      </c>
      <c r="E8">
        <v>1</v>
      </c>
      <c r="F8">
        <v>0.5</v>
      </c>
      <c r="G8">
        <v>0</v>
      </c>
      <c r="T8" t="s">
        <v>9</v>
      </c>
      <c r="U8">
        <f>SIN(RADIANS(V7))</f>
        <v>0</v>
      </c>
      <c r="W8" t="s">
        <v>45</v>
      </c>
      <c r="X8">
        <f>width</f>
        <v>600</v>
      </c>
      <c r="Y8">
        <f>IF(AND(U6=90,U7&lt;&gt;90),X9,X8)</f>
        <v>600</v>
      </c>
      <c r="Z8">
        <f>Y8*U8</f>
        <v>0</v>
      </c>
      <c r="AB8">
        <f>Y8*U9</f>
        <v>600</v>
      </c>
    </row>
    <row r="9" spans="1:35" x14ac:dyDescent="0.3">
      <c r="A9" t="s">
        <v>14</v>
      </c>
      <c r="B9">
        <f>COS(RADIANS(angle))</f>
        <v>0.86602540378443871</v>
      </c>
      <c r="T9" t="s">
        <v>8</v>
      </c>
      <c r="U9">
        <f>COS(RADIANS(V7))</f>
        <v>1</v>
      </c>
      <c r="W9" t="s">
        <v>46</v>
      </c>
      <c r="X9">
        <f>height</f>
        <v>200</v>
      </c>
      <c r="Y9">
        <f>IF(AND(U6=90,U7&lt;&gt;90),X8,X9)</f>
        <v>200</v>
      </c>
      <c r="Z9">
        <f>Y9*U8</f>
        <v>0</v>
      </c>
      <c r="AB9">
        <f>Y9*U9</f>
        <v>200</v>
      </c>
    </row>
    <row r="10" spans="1:35" x14ac:dyDescent="0.3">
      <c r="A10" t="s">
        <v>15</v>
      </c>
      <c r="B10">
        <f>SIN(RADIANS(angle))</f>
        <v>0.49999999999999994</v>
      </c>
      <c r="U10" s="2" t="s">
        <v>0</v>
      </c>
    </row>
    <row r="11" spans="1:35" x14ac:dyDescent="0.3">
      <c r="A11" t="s">
        <v>10</v>
      </c>
      <c r="B11">
        <f>B9*width</f>
        <v>519.6152422706632</v>
      </c>
      <c r="U11" s="1" t="s">
        <v>3</v>
      </c>
    </row>
    <row r="12" spans="1:35" x14ac:dyDescent="0.3">
      <c r="A12" t="s">
        <v>11</v>
      </c>
      <c r="B12">
        <f>B10*width</f>
        <v>299.99999999999994</v>
      </c>
      <c r="V12" s="2" t="s">
        <v>57</v>
      </c>
    </row>
    <row r="13" spans="1:35" x14ac:dyDescent="0.3">
      <c r="A13" t="s">
        <v>12</v>
      </c>
      <c r="B13">
        <f>B9*height</f>
        <v>173.20508075688775</v>
      </c>
      <c r="T13" t="s">
        <v>1</v>
      </c>
      <c r="U13">
        <v>500</v>
      </c>
      <c r="V13">
        <v>0</v>
      </c>
      <c r="X13">
        <f>U13-V13</f>
        <v>500</v>
      </c>
    </row>
    <row r="14" spans="1:35" x14ac:dyDescent="0.3">
      <c r="A14" t="s">
        <v>13</v>
      </c>
      <c r="B14">
        <f>B10*height</f>
        <v>99.999999999999986</v>
      </c>
      <c r="V14" s="2"/>
    </row>
    <row r="16" spans="1:35" x14ac:dyDescent="0.3">
      <c r="T16" t="s">
        <v>2</v>
      </c>
      <c r="U16">
        <v>300</v>
      </c>
      <c r="V16">
        <f>IF(AND(U6=0,NOT(U7=90)),AB9,0)</f>
        <v>200</v>
      </c>
      <c r="X16">
        <f>U16+V16</f>
        <v>500</v>
      </c>
    </row>
    <row r="18" spans="20:34" x14ac:dyDescent="0.3">
      <c r="V18" t="s">
        <v>27</v>
      </c>
    </row>
    <row r="19" spans="20:34" x14ac:dyDescent="0.3">
      <c r="T19" t="s">
        <v>24</v>
      </c>
      <c r="X19" t="str">
        <f>T20</f>
        <v>R</v>
      </c>
      <c r="Y19" t="s">
        <v>32</v>
      </c>
      <c r="Z19" t="s">
        <v>33</v>
      </c>
      <c r="AB19" t="s">
        <v>38</v>
      </c>
      <c r="AD19" t="str">
        <f>T21</f>
        <v>B</v>
      </c>
      <c r="AE19" t="s">
        <v>35</v>
      </c>
      <c r="AF19" t="s">
        <v>36</v>
      </c>
      <c r="AH19" t="s">
        <v>29</v>
      </c>
    </row>
    <row r="20" spans="20:34" x14ac:dyDescent="0.3">
      <c r="T20" t="str">
        <f>LEFT(T19,1)</f>
        <v>R</v>
      </c>
      <c r="U20" t="s">
        <v>1</v>
      </c>
      <c r="V20">
        <f>X$13</f>
        <v>500</v>
      </c>
      <c r="W20" s="1" t="s">
        <v>34</v>
      </c>
      <c r="X20">
        <f>HLOOKUP(X19,wAdj,2,FALSE)</f>
        <v>1</v>
      </c>
      <c r="Y20">
        <f>AB$8</f>
        <v>600</v>
      </c>
      <c r="Z20">
        <f>X20*Y20</f>
        <v>600</v>
      </c>
      <c r="AB20">
        <f>V20+Z20</f>
        <v>1100</v>
      </c>
      <c r="AC20" s="1" t="s">
        <v>34</v>
      </c>
      <c r="AD20">
        <f>HLOOKUP(AD19,hAdj,2, FALSE)</f>
        <v>1</v>
      </c>
      <c r="AE20">
        <f>Z$9</f>
        <v>0</v>
      </c>
      <c r="AF20">
        <f>AE20*AD20</f>
        <v>0</v>
      </c>
      <c r="AH20">
        <f>V20+Z20+AF20</f>
        <v>1100</v>
      </c>
    </row>
    <row r="21" spans="20:34" x14ac:dyDescent="0.3">
      <c r="T21" t="str">
        <f>RIGHT(T19,1)</f>
        <v>B</v>
      </c>
      <c r="X21" t="str">
        <f>T20</f>
        <v>R</v>
      </c>
      <c r="Y21" t="s">
        <v>31</v>
      </c>
      <c r="Z21" t="s">
        <v>33</v>
      </c>
      <c r="AD21" t="str">
        <f>T21</f>
        <v>B</v>
      </c>
      <c r="AE21" t="s">
        <v>37</v>
      </c>
    </row>
    <row r="22" spans="20:34" x14ac:dyDescent="0.3">
      <c r="U22" t="s">
        <v>2</v>
      </c>
      <c r="V22">
        <f>X$16</f>
        <v>500</v>
      </c>
      <c r="W22" s="1" t="s">
        <v>34</v>
      </c>
      <c r="X22">
        <f>HLOOKUP(X19,wAdj,2,FALSE)</f>
        <v>1</v>
      </c>
      <c r="Y22">
        <f>Z$8</f>
        <v>0</v>
      </c>
      <c r="Z22">
        <f>Y22*X22</f>
        <v>0</v>
      </c>
      <c r="AB22">
        <f>V22+Z22</f>
        <v>500</v>
      </c>
      <c r="AC22" s="1" t="s">
        <v>39</v>
      </c>
      <c r="AD22">
        <f>HLOOKUP(AD21,hAdj,2, FALSE)</f>
        <v>1</v>
      </c>
      <c r="AE22">
        <f>AB$9</f>
        <v>200</v>
      </c>
      <c r="AF22">
        <f>AE22*AD22</f>
        <v>200</v>
      </c>
      <c r="AH22">
        <f>AB22-AF22</f>
        <v>300</v>
      </c>
    </row>
    <row r="24" spans="20:34" x14ac:dyDescent="0.3">
      <c r="T24" t="s">
        <v>40</v>
      </c>
      <c r="X24" t="str">
        <f>T25</f>
        <v>C</v>
      </c>
      <c r="Y24" t="s">
        <v>32</v>
      </c>
      <c r="Z24" t="s">
        <v>33</v>
      </c>
      <c r="AB24" t="s">
        <v>38</v>
      </c>
      <c r="AD24" t="str">
        <f>T26</f>
        <v>M</v>
      </c>
      <c r="AE24" t="s">
        <v>35</v>
      </c>
      <c r="AF24" t="s">
        <v>36</v>
      </c>
      <c r="AH24" t="s">
        <v>29</v>
      </c>
    </row>
    <row r="25" spans="20:34" x14ac:dyDescent="0.3">
      <c r="T25" t="str">
        <f>LEFT(T24,1)</f>
        <v>C</v>
      </c>
      <c r="U25" t="s">
        <v>1</v>
      </c>
      <c r="V25">
        <f t="shared" ref="V25" si="0">X$13</f>
        <v>500</v>
      </c>
      <c r="W25" s="1" t="s">
        <v>34</v>
      </c>
      <c r="X25">
        <f>HLOOKUP(X24,wAdj,2,FALSE)</f>
        <v>0.5</v>
      </c>
      <c r="Y25">
        <f>AB$8</f>
        <v>600</v>
      </c>
      <c r="Z25">
        <f>X25*Y25</f>
        <v>300</v>
      </c>
      <c r="AB25">
        <f>V25+Z25</f>
        <v>800</v>
      </c>
      <c r="AC25" s="1" t="s">
        <v>34</v>
      </c>
      <c r="AD25">
        <f>HLOOKUP(AD24,hAdj,2, FALSE)</f>
        <v>0.5</v>
      </c>
      <c r="AE25">
        <f>Z$9</f>
        <v>0</v>
      </c>
      <c r="AF25">
        <f>AE25*AD25</f>
        <v>0</v>
      </c>
      <c r="AH25">
        <f>V25+Z25+AF25</f>
        <v>800</v>
      </c>
    </row>
    <row r="26" spans="20:34" x14ac:dyDescent="0.3">
      <c r="T26" t="str">
        <f>RIGHT(T24,1)</f>
        <v>M</v>
      </c>
      <c r="X26" t="str">
        <f>T25</f>
        <v>C</v>
      </c>
      <c r="Y26" t="s">
        <v>31</v>
      </c>
      <c r="Z26" t="s">
        <v>33</v>
      </c>
      <c r="AD26" t="str">
        <f>T26</f>
        <v>M</v>
      </c>
      <c r="AE26" t="s">
        <v>37</v>
      </c>
    </row>
    <row r="27" spans="20:34" x14ac:dyDescent="0.3">
      <c r="U27" t="s">
        <v>2</v>
      </c>
      <c r="V27">
        <f t="shared" ref="V27" si="1">X$16</f>
        <v>500</v>
      </c>
      <c r="W27" s="1" t="s">
        <v>34</v>
      </c>
      <c r="X27">
        <f>HLOOKUP(X24,wAdj,2,FALSE)</f>
        <v>0.5</v>
      </c>
      <c r="Y27">
        <f>Z$8</f>
        <v>0</v>
      </c>
      <c r="Z27">
        <f>Y27*X27</f>
        <v>0</v>
      </c>
      <c r="AB27">
        <f>V27+Z27</f>
        <v>500</v>
      </c>
      <c r="AC27" s="1" t="s">
        <v>39</v>
      </c>
      <c r="AD27">
        <f>HLOOKUP(AD26,hAdj,2, FALSE)</f>
        <v>0.5</v>
      </c>
      <c r="AE27">
        <f>AB$9</f>
        <v>200</v>
      </c>
      <c r="AF27">
        <f>AE27*AD27</f>
        <v>100</v>
      </c>
      <c r="AH27">
        <f>AB27-AF27</f>
        <v>400</v>
      </c>
    </row>
    <row r="29" spans="20:34" x14ac:dyDescent="0.3">
      <c r="T29" t="s">
        <v>41</v>
      </c>
      <c r="X29" t="str">
        <f>T30</f>
        <v>C</v>
      </c>
      <c r="Y29" t="s">
        <v>32</v>
      </c>
      <c r="Z29" t="s">
        <v>33</v>
      </c>
      <c r="AB29" t="s">
        <v>38</v>
      </c>
      <c r="AD29" t="str">
        <f>T31</f>
        <v>B</v>
      </c>
      <c r="AE29" t="s">
        <v>35</v>
      </c>
      <c r="AF29" t="s">
        <v>36</v>
      </c>
      <c r="AH29" t="s">
        <v>29</v>
      </c>
    </row>
    <row r="30" spans="20:34" x14ac:dyDescent="0.3">
      <c r="T30" t="str">
        <f>LEFT(T29,1)</f>
        <v>C</v>
      </c>
      <c r="U30" t="s">
        <v>1</v>
      </c>
      <c r="V30">
        <f t="shared" ref="V30" si="2">X$13</f>
        <v>500</v>
      </c>
      <c r="W30" s="1" t="s">
        <v>34</v>
      </c>
      <c r="X30">
        <f>HLOOKUP(X29,wAdj,2,FALSE)</f>
        <v>0.5</v>
      </c>
      <c r="Y30">
        <f>AB$8</f>
        <v>600</v>
      </c>
      <c r="Z30">
        <f>X30*Y30</f>
        <v>300</v>
      </c>
      <c r="AB30">
        <f>V30+Z30</f>
        <v>800</v>
      </c>
      <c r="AC30" s="1" t="s">
        <v>34</v>
      </c>
      <c r="AD30">
        <f>HLOOKUP(AD29,hAdj,2, FALSE)</f>
        <v>1</v>
      </c>
      <c r="AE30">
        <f>Z$9</f>
        <v>0</v>
      </c>
      <c r="AF30">
        <f>AE30*AD30</f>
        <v>0</v>
      </c>
      <c r="AH30">
        <f>V30+Z30+AF30</f>
        <v>800</v>
      </c>
    </row>
    <row r="31" spans="20:34" x14ac:dyDescent="0.3">
      <c r="T31" t="str">
        <f>RIGHT(T29,1)</f>
        <v>B</v>
      </c>
      <c r="X31" t="str">
        <f>T30</f>
        <v>C</v>
      </c>
      <c r="Y31" t="s">
        <v>31</v>
      </c>
      <c r="Z31" t="s">
        <v>33</v>
      </c>
      <c r="AD31" t="str">
        <f>T31</f>
        <v>B</v>
      </c>
      <c r="AE31" t="s">
        <v>37</v>
      </c>
    </row>
    <row r="32" spans="20:34" x14ac:dyDescent="0.3">
      <c r="U32" t="s">
        <v>2</v>
      </c>
      <c r="V32">
        <f t="shared" ref="V32" si="3">X$16</f>
        <v>500</v>
      </c>
      <c r="W32" s="1" t="s">
        <v>34</v>
      </c>
      <c r="X32">
        <f>HLOOKUP(X29,wAdj,2,FALSE)</f>
        <v>0.5</v>
      </c>
      <c r="Y32">
        <f>Z$8</f>
        <v>0</v>
      </c>
      <c r="Z32">
        <f>Y32*X32</f>
        <v>0</v>
      </c>
      <c r="AB32">
        <f>V32+Z32</f>
        <v>500</v>
      </c>
      <c r="AC32" s="1" t="s">
        <v>39</v>
      </c>
      <c r="AD32">
        <f>HLOOKUP(AD31,hAdj,2, FALSE)</f>
        <v>1</v>
      </c>
      <c r="AE32">
        <f>AB$9</f>
        <v>200</v>
      </c>
      <c r="AF32">
        <f>AE32*AD32</f>
        <v>200</v>
      </c>
      <c r="AH32">
        <f>AB32-AF32</f>
        <v>300</v>
      </c>
    </row>
    <row r="33" spans="15:45" x14ac:dyDescent="0.3">
      <c r="O33" t="s">
        <v>117</v>
      </c>
    </row>
    <row r="34" spans="15:45" x14ac:dyDescent="0.3">
      <c r="T34" t="s">
        <v>42</v>
      </c>
      <c r="X34" t="str">
        <f>T35</f>
        <v>R</v>
      </c>
      <c r="Y34" t="s">
        <v>32</v>
      </c>
      <c r="Z34" t="s">
        <v>33</v>
      </c>
      <c r="AB34" t="s">
        <v>38</v>
      </c>
      <c r="AD34" t="str">
        <f>T36</f>
        <v>T</v>
      </c>
      <c r="AE34" t="s">
        <v>35</v>
      </c>
      <c r="AF34" t="s">
        <v>36</v>
      </c>
      <c r="AH34" t="s">
        <v>29</v>
      </c>
    </row>
    <row r="35" spans="15:45" x14ac:dyDescent="0.3">
      <c r="T35" t="str">
        <f>LEFT(T34,1)</f>
        <v>R</v>
      </c>
      <c r="U35" t="s">
        <v>1</v>
      </c>
      <c r="V35">
        <f t="shared" ref="V35" si="4">X$13</f>
        <v>500</v>
      </c>
      <c r="W35" s="1" t="s">
        <v>34</v>
      </c>
      <c r="X35">
        <f>HLOOKUP(X34,wAdj,2,FALSE)</f>
        <v>1</v>
      </c>
      <c r="Y35">
        <f>AB$8</f>
        <v>600</v>
      </c>
      <c r="Z35">
        <f>X35*Y35</f>
        <v>600</v>
      </c>
      <c r="AB35">
        <f>V35+Z35</f>
        <v>1100</v>
      </c>
      <c r="AC35" s="1" t="s">
        <v>34</v>
      </c>
      <c r="AD35">
        <f>HLOOKUP(AD34,hAdj,2, FALSE)</f>
        <v>0</v>
      </c>
      <c r="AE35">
        <f>Z$9</f>
        <v>0</v>
      </c>
      <c r="AF35">
        <f>AE35*AD35</f>
        <v>0</v>
      </c>
      <c r="AH35">
        <f>V35+Z35+AF35</f>
        <v>1100</v>
      </c>
    </row>
    <row r="36" spans="15:45" x14ac:dyDescent="0.3">
      <c r="T36" t="str">
        <f>RIGHT(T34,1)</f>
        <v>T</v>
      </c>
      <c r="X36" t="str">
        <f>T35</f>
        <v>R</v>
      </c>
      <c r="Y36" t="s">
        <v>31</v>
      </c>
      <c r="Z36" t="s">
        <v>33</v>
      </c>
      <c r="AD36" t="str">
        <f>T36</f>
        <v>T</v>
      </c>
      <c r="AE36" t="s">
        <v>37</v>
      </c>
    </row>
    <row r="37" spans="15:45" x14ac:dyDescent="0.3">
      <c r="U37" t="s">
        <v>2</v>
      </c>
      <c r="V37">
        <f t="shared" ref="V37" si="5">X$16</f>
        <v>500</v>
      </c>
      <c r="W37" s="1" t="s">
        <v>34</v>
      </c>
      <c r="X37">
        <f>HLOOKUP(X34,wAdj,2,FALSE)</f>
        <v>1</v>
      </c>
      <c r="Y37">
        <f>Z$8</f>
        <v>0</v>
      </c>
      <c r="Z37">
        <f>Y37*X37</f>
        <v>0</v>
      </c>
      <c r="AB37">
        <f>V37+Z37</f>
        <v>500</v>
      </c>
      <c r="AC37" s="1" t="s">
        <v>39</v>
      </c>
      <c r="AD37">
        <f>HLOOKUP(AD36,hAdj,2, FALSE)</f>
        <v>0</v>
      </c>
      <c r="AE37">
        <f>AB$9</f>
        <v>200</v>
      </c>
      <c r="AF37">
        <f>AE37*AD37</f>
        <v>0</v>
      </c>
      <c r="AH37">
        <f>AB37-AF37</f>
        <v>500</v>
      </c>
    </row>
    <row r="43" spans="15:45" x14ac:dyDescent="0.3">
      <c r="T43" t="s">
        <v>59</v>
      </c>
      <c r="Y43">
        <f>IF(AND(U44&lt;&gt;0,U45&lt;&gt;90),X47,X46)</f>
        <v>200</v>
      </c>
      <c r="Z43" s="2"/>
      <c r="AL43" t="s">
        <v>121</v>
      </c>
    </row>
    <row r="44" spans="15:45" x14ac:dyDescent="0.3">
      <c r="T44" t="s">
        <v>43</v>
      </c>
      <c r="U44">
        <v>0</v>
      </c>
      <c r="Y44">
        <f>IF(AND(U44&lt;&gt;0,U45&lt;&gt;90),X46,X47)</f>
        <v>600</v>
      </c>
      <c r="AL44" t="s">
        <v>43</v>
      </c>
      <c r="AM44">
        <v>0</v>
      </c>
    </row>
    <row r="45" spans="15:45" x14ac:dyDescent="0.3">
      <c r="T45" t="s">
        <v>44</v>
      </c>
      <c r="U45">
        <v>90</v>
      </c>
      <c r="V45">
        <f>U44+U45</f>
        <v>90</v>
      </c>
      <c r="Y45" t="s">
        <v>49</v>
      </c>
      <c r="Z45" t="s">
        <v>48</v>
      </c>
      <c r="AB45" t="s">
        <v>47</v>
      </c>
      <c r="AL45" t="s">
        <v>44</v>
      </c>
      <c r="AM45">
        <v>90</v>
      </c>
      <c r="AN45">
        <f>AM44+AM45</f>
        <v>90</v>
      </c>
      <c r="AQ45" t="s">
        <v>49</v>
      </c>
      <c r="AR45" t="s">
        <v>48</v>
      </c>
      <c r="AS45" t="s">
        <v>47</v>
      </c>
    </row>
    <row r="46" spans="15:45" x14ac:dyDescent="0.3">
      <c r="T46" t="s">
        <v>9</v>
      </c>
      <c r="U46">
        <f>SIN(RADIANS(V45))</f>
        <v>1</v>
      </c>
      <c r="W46" t="s">
        <v>45</v>
      </c>
      <c r="X46">
        <f>height</f>
        <v>200</v>
      </c>
      <c r="Y46">
        <f>IF(U45=90,X47,X46)</f>
        <v>600</v>
      </c>
      <c r="Z46">
        <f>Y46*U46</f>
        <v>600</v>
      </c>
      <c r="AB46">
        <f>Y46*U47</f>
        <v>3.67544536472586E-14</v>
      </c>
      <c r="AL46" t="s">
        <v>9</v>
      </c>
      <c r="AM46">
        <f>SIN(RADIANS(AN45))</f>
        <v>1</v>
      </c>
      <c r="AO46" t="s">
        <v>45</v>
      </c>
      <c r="AP46">
        <v>28</v>
      </c>
      <c r="AQ46">
        <f>IF(AM45=0,AQ46,AP47)</f>
        <v>615.83000000000004</v>
      </c>
      <c r="AR46">
        <f>AQ46*AM46</f>
        <v>615.83000000000004</v>
      </c>
      <c r="AS46">
        <f>AQ46*AM47</f>
        <v>3.7724158649318774E-14</v>
      </c>
    </row>
    <row r="47" spans="15:45" x14ac:dyDescent="0.3">
      <c r="T47" t="s">
        <v>8</v>
      </c>
      <c r="U47">
        <f>COS(RADIANS(V45))</f>
        <v>6.1257422745431001E-17</v>
      </c>
      <c r="W47" t="s">
        <v>46</v>
      </c>
      <c r="X47">
        <f>width</f>
        <v>600</v>
      </c>
      <c r="Y47">
        <f>IF(U45=90,X46,X47)</f>
        <v>200</v>
      </c>
      <c r="Z47">
        <f>Y47*U46</f>
        <v>200</v>
      </c>
      <c r="AB47">
        <f>Y47*U47</f>
        <v>1.22514845490862E-14</v>
      </c>
      <c r="AL47" t="s">
        <v>8</v>
      </c>
      <c r="AM47">
        <f>COS(RADIANS(AN45))</f>
        <v>6.1257422745431001E-17</v>
      </c>
      <c r="AO47" t="s">
        <v>46</v>
      </c>
      <c r="AP47">
        <v>615.83000000000004</v>
      </c>
      <c r="AQ47">
        <f>IF(AM45=0,AQ47,AP46)</f>
        <v>28</v>
      </c>
      <c r="AR47">
        <f>AQ47*AM46</f>
        <v>28</v>
      </c>
      <c r="AS47">
        <f>AQ47*AM47</f>
        <v>1.715207836872068E-15</v>
      </c>
    </row>
    <row r="48" spans="15:45" x14ac:dyDescent="0.3">
      <c r="U48" s="2" t="s">
        <v>0</v>
      </c>
      <c r="AM48" s="2" t="s">
        <v>0</v>
      </c>
    </row>
    <row r="49" spans="20:52" x14ac:dyDescent="0.3">
      <c r="U49" s="1" t="s">
        <v>3</v>
      </c>
      <c r="AM49" s="1" t="s">
        <v>3</v>
      </c>
    </row>
    <row r="50" spans="20:52" x14ac:dyDescent="0.3">
      <c r="V50" s="2" t="s">
        <v>57</v>
      </c>
      <c r="AN50" s="2" t="s">
        <v>57</v>
      </c>
    </row>
    <row r="51" spans="20:52" x14ac:dyDescent="0.3">
      <c r="T51" t="s">
        <v>1</v>
      </c>
      <c r="U51">
        <v>1300</v>
      </c>
      <c r="V51">
        <v>0</v>
      </c>
      <c r="X51">
        <f>U51-V51</f>
        <v>1300</v>
      </c>
      <c r="Y51" s="2"/>
      <c r="AL51" t="s">
        <v>1</v>
      </c>
      <c r="AM51">
        <v>1300</v>
      </c>
      <c r="AN51">
        <v>0</v>
      </c>
      <c r="AP51">
        <f>AM51-AN51</f>
        <v>1300</v>
      </c>
      <c r="AQ51" s="2"/>
    </row>
    <row r="52" spans="20:52" x14ac:dyDescent="0.3">
      <c r="V52" s="2"/>
      <c r="AN52" s="2"/>
    </row>
    <row r="54" spans="20:52" x14ac:dyDescent="0.3">
      <c r="T54" t="s">
        <v>2</v>
      </c>
      <c r="U54">
        <v>300</v>
      </c>
      <c r="V54">
        <f>IF(AND(U44=0,NOT(U45=90)),AB47,0)</f>
        <v>0</v>
      </c>
      <c r="X54">
        <f>U54+V54</f>
        <v>300</v>
      </c>
      <c r="Z54" s="2"/>
      <c r="AL54" t="s">
        <v>2</v>
      </c>
      <c r="AM54">
        <v>300</v>
      </c>
      <c r="AN54">
        <f>IF(AND(AM44=0,NOT(AM45=90)),AS47,0)</f>
        <v>0</v>
      </c>
      <c r="AP54">
        <f>AM54+AN54</f>
        <v>300</v>
      </c>
      <c r="AR54" s="2"/>
    </row>
    <row r="55" spans="20:52" x14ac:dyDescent="0.3">
      <c r="V55" s="2"/>
      <c r="AN55" s="2"/>
    </row>
    <row r="56" spans="20:52" x14ac:dyDescent="0.3">
      <c r="V56" t="s">
        <v>27</v>
      </c>
      <c r="AN56" t="s">
        <v>27</v>
      </c>
    </row>
    <row r="57" spans="20:52" x14ac:dyDescent="0.3">
      <c r="T57" t="s">
        <v>24</v>
      </c>
      <c r="X57" t="str">
        <f>T58</f>
        <v>R</v>
      </c>
      <c r="Y57" t="s">
        <v>32</v>
      </c>
      <c r="Z57" t="s">
        <v>33</v>
      </c>
      <c r="AB57" t="s">
        <v>38</v>
      </c>
      <c r="AD57" t="str">
        <f>T59</f>
        <v>B</v>
      </c>
      <c r="AE57" t="s">
        <v>35</v>
      </c>
      <c r="AF57" t="s">
        <v>36</v>
      </c>
      <c r="AH57" t="s">
        <v>29</v>
      </c>
      <c r="AL57" t="s">
        <v>24</v>
      </c>
      <c r="AP57" t="str">
        <f>AL58</f>
        <v>R</v>
      </c>
      <c r="AQ57" t="s">
        <v>32</v>
      </c>
      <c r="AR57" t="s">
        <v>33</v>
      </c>
      <c r="AT57" t="s">
        <v>38</v>
      </c>
      <c r="AV57" t="str">
        <f>AL59</f>
        <v>B</v>
      </c>
      <c r="AW57" t="s">
        <v>35</v>
      </c>
      <c r="AX57" t="s">
        <v>36</v>
      </c>
      <c r="AZ57" t="s">
        <v>29</v>
      </c>
    </row>
    <row r="58" spans="20:52" x14ac:dyDescent="0.3">
      <c r="T58" t="str">
        <f>LEFT(T57,1)</f>
        <v>R</v>
      </c>
      <c r="U58" t="s">
        <v>1</v>
      </c>
      <c r="V58">
        <f>X$51</f>
        <v>1300</v>
      </c>
      <c r="W58" s="1" t="s">
        <v>34</v>
      </c>
      <c r="X58">
        <f>HLOOKUP(X57,wAdj,2,FALSE)</f>
        <v>1</v>
      </c>
      <c r="Y58">
        <f>AB$46</f>
        <v>3.67544536472586E-14</v>
      </c>
      <c r="Z58">
        <f>X58*Y58</f>
        <v>3.67544536472586E-14</v>
      </c>
      <c r="AB58">
        <f>V58+Z58</f>
        <v>1300</v>
      </c>
      <c r="AC58" s="1" t="s">
        <v>34</v>
      </c>
      <c r="AD58">
        <f>HLOOKUP(AD57,hAdj,2, FALSE)</f>
        <v>1</v>
      </c>
      <c r="AE58">
        <f>Z$47</f>
        <v>200</v>
      </c>
      <c r="AF58">
        <f>AE58*AD58</f>
        <v>200</v>
      </c>
      <c r="AH58">
        <f>V58+Z58+AF58</f>
        <v>1500</v>
      </c>
      <c r="AL58" t="str">
        <f>LEFT(AL57,1)</f>
        <v>R</v>
      </c>
      <c r="AM58" t="s">
        <v>1</v>
      </c>
      <c r="AN58">
        <f>AP$51</f>
        <v>1300</v>
      </c>
      <c r="AO58" s="1" t="s">
        <v>34</v>
      </c>
      <c r="AP58">
        <f>HLOOKUP(AP57,wAdj,2,FALSE)</f>
        <v>1</v>
      </c>
      <c r="AQ58">
        <f>AS$46</f>
        <v>3.7724158649318774E-14</v>
      </c>
      <c r="AR58">
        <f>AP58*AQ58</f>
        <v>3.7724158649318774E-14</v>
      </c>
      <c r="AT58">
        <f>AN58+AR58</f>
        <v>1300</v>
      </c>
      <c r="AU58" s="1" t="s">
        <v>34</v>
      </c>
      <c r="AV58">
        <f>HLOOKUP(AV57,hAdj,2, FALSE)</f>
        <v>1</v>
      </c>
      <c r="AW58">
        <f>AR$47</f>
        <v>28</v>
      </c>
      <c r="AX58">
        <f>AW58*AV58</f>
        <v>28</v>
      </c>
      <c r="AZ58">
        <f>AN58+AR58+AX58</f>
        <v>1328</v>
      </c>
    </row>
    <row r="59" spans="20:52" x14ac:dyDescent="0.3">
      <c r="T59" t="str">
        <f>RIGHT(T57,1)</f>
        <v>B</v>
      </c>
      <c r="X59" t="str">
        <f>T58</f>
        <v>R</v>
      </c>
      <c r="Y59" t="s">
        <v>31</v>
      </c>
      <c r="Z59" t="s">
        <v>33</v>
      </c>
      <c r="AD59" t="str">
        <f>T59</f>
        <v>B</v>
      </c>
      <c r="AE59" t="s">
        <v>37</v>
      </c>
      <c r="AL59" t="str">
        <f>RIGHT(AL57,1)</f>
        <v>B</v>
      </c>
      <c r="AP59" t="str">
        <f>AL58</f>
        <v>R</v>
      </c>
      <c r="AQ59" t="s">
        <v>31</v>
      </c>
      <c r="AR59" t="s">
        <v>33</v>
      </c>
      <c r="AV59" t="str">
        <f>AL59</f>
        <v>B</v>
      </c>
      <c r="AW59" t="s">
        <v>37</v>
      </c>
    </row>
    <row r="60" spans="20:52" x14ac:dyDescent="0.3">
      <c r="U60" t="s">
        <v>2</v>
      </c>
      <c r="V60">
        <f>X$54</f>
        <v>300</v>
      </c>
      <c r="W60" s="1" t="s">
        <v>34</v>
      </c>
      <c r="X60">
        <f>HLOOKUP(X57,wAdj,2,FALSE)</f>
        <v>1</v>
      </c>
      <c r="Y60">
        <f>Z$46</f>
        <v>600</v>
      </c>
      <c r="Z60">
        <f>Y60*X60</f>
        <v>600</v>
      </c>
      <c r="AB60">
        <f>V60+Z60</f>
        <v>900</v>
      </c>
      <c r="AC60" s="1" t="s">
        <v>39</v>
      </c>
      <c r="AD60">
        <f>HLOOKUP(AD59,hAdj,2, FALSE)</f>
        <v>1</v>
      </c>
      <c r="AE60">
        <f>AB$47</f>
        <v>1.22514845490862E-14</v>
      </c>
      <c r="AF60">
        <f>AE60*AD60</f>
        <v>1.22514845490862E-14</v>
      </c>
      <c r="AH60">
        <f>AB60-AF60</f>
        <v>900</v>
      </c>
      <c r="AM60" t="s">
        <v>2</v>
      </c>
      <c r="AN60">
        <f>AP$54</f>
        <v>300</v>
      </c>
      <c r="AO60" s="1" t="s">
        <v>34</v>
      </c>
      <c r="AP60">
        <f>HLOOKUP(AP57,wAdj,2,FALSE)</f>
        <v>1</v>
      </c>
      <c r="AQ60">
        <f>AR$46</f>
        <v>615.83000000000004</v>
      </c>
      <c r="AR60">
        <f>AQ60*AP60</f>
        <v>615.83000000000004</v>
      </c>
      <c r="AT60">
        <f>AN60+AR60</f>
        <v>915.83</v>
      </c>
      <c r="AU60" s="1" t="s">
        <v>39</v>
      </c>
      <c r="AV60">
        <f>HLOOKUP(AV59,hAdj,2, FALSE)</f>
        <v>1</v>
      </c>
      <c r="AW60">
        <f>AS$47</f>
        <v>1.715207836872068E-15</v>
      </c>
      <c r="AX60">
        <f>AW60*AV60</f>
        <v>1.715207836872068E-15</v>
      </c>
      <c r="AZ60">
        <f>AT60-AX60</f>
        <v>915.83</v>
      </c>
    </row>
    <row r="62" spans="20:52" x14ac:dyDescent="0.3">
      <c r="T62" t="s">
        <v>40</v>
      </c>
      <c r="X62" t="str">
        <f>T63</f>
        <v>C</v>
      </c>
      <c r="Y62" t="s">
        <v>32</v>
      </c>
      <c r="Z62" t="s">
        <v>33</v>
      </c>
      <c r="AB62" t="s">
        <v>38</v>
      </c>
      <c r="AD62" t="str">
        <f>T64</f>
        <v>M</v>
      </c>
      <c r="AE62" t="s">
        <v>35</v>
      </c>
      <c r="AF62" t="s">
        <v>36</v>
      </c>
      <c r="AH62" t="s">
        <v>29</v>
      </c>
      <c r="AL62" t="s">
        <v>40</v>
      </c>
      <c r="AP62" t="str">
        <f>AL63</f>
        <v>C</v>
      </c>
      <c r="AQ62" t="s">
        <v>32</v>
      </c>
      <c r="AR62" t="s">
        <v>33</v>
      </c>
      <c r="AT62" t="s">
        <v>38</v>
      </c>
      <c r="AV62" t="str">
        <f>AL64</f>
        <v>M</v>
      </c>
      <c r="AW62" t="s">
        <v>35</v>
      </c>
      <c r="AX62" t="s">
        <v>36</v>
      </c>
      <c r="AZ62" t="s">
        <v>29</v>
      </c>
    </row>
    <row r="63" spans="20:52" x14ac:dyDescent="0.3">
      <c r="T63" t="str">
        <f>LEFT(T62,1)</f>
        <v>C</v>
      </c>
      <c r="U63" t="s">
        <v>1</v>
      </c>
      <c r="V63">
        <f t="shared" ref="V63" si="6">X$51</f>
        <v>1300</v>
      </c>
      <c r="W63" s="1" t="s">
        <v>34</v>
      </c>
      <c r="X63">
        <f>HLOOKUP(X62,wAdj,2,FALSE)</f>
        <v>0.5</v>
      </c>
      <c r="Y63">
        <f>AB$46</f>
        <v>3.67544536472586E-14</v>
      </c>
      <c r="Z63">
        <f>X63*Y63</f>
        <v>1.83772268236293E-14</v>
      </c>
      <c r="AB63">
        <f>V63+Z63</f>
        <v>1300</v>
      </c>
      <c r="AC63" s="1" t="s">
        <v>34</v>
      </c>
      <c r="AD63">
        <f>HLOOKUP(AD62,hAdj,2, FALSE)</f>
        <v>0.5</v>
      </c>
      <c r="AE63">
        <f>Z$47</f>
        <v>200</v>
      </c>
      <c r="AF63">
        <f>AE63*AD63</f>
        <v>100</v>
      </c>
      <c r="AH63">
        <f>V63+Z63+AF63</f>
        <v>1400</v>
      </c>
      <c r="AL63" t="str">
        <f>LEFT(AL62,1)</f>
        <v>C</v>
      </c>
      <c r="AM63" t="s">
        <v>1</v>
      </c>
      <c r="AN63">
        <f t="shared" ref="AN63:AN77" si="7">AP$51</f>
        <v>1300</v>
      </c>
      <c r="AO63" s="1" t="s">
        <v>34</v>
      </c>
      <c r="AP63">
        <f>HLOOKUP(AP62,wAdj,2,FALSE)</f>
        <v>0.5</v>
      </c>
      <c r="AQ63">
        <f>AS$46</f>
        <v>3.7724158649318774E-14</v>
      </c>
      <c r="AR63">
        <f>AP63*AQ63</f>
        <v>1.8862079324659387E-14</v>
      </c>
      <c r="AT63">
        <f>AN63+AR63</f>
        <v>1300</v>
      </c>
      <c r="AU63" s="1" t="s">
        <v>34</v>
      </c>
      <c r="AV63">
        <f>HLOOKUP(AV62,hAdj,2, FALSE)</f>
        <v>0.5</v>
      </c>
      <c r="AW63">
        <f>AR$47</f>
        <v>28</v>
      </c>
      <c r="AX63">
        <f>AW63*AV63</f>
        <v>14</v>
      </c>
      <c r="AZ63">
        <f>AN63+AR63+AX63</f>
        <v>1314</v>
      </c>
    </row>
    <row r="64" spans="20:52" x14ac:dyDescent="0.3">
      <c r="T64" t="str">
        <f>RIGHT(T62,1)</f>
        <v>M</v>
      </c>
      <c r="X64" t="str">
        <f>T63</f>
        <v>C</v>
      </c>
      <c r="Y64" t="s">
        <v>31</v>
      </c>
      <c r="Z64" t="s">
        <v>33</v>
      </c>
      <c r="AD64" t="str">
        <f>T64</f>
        <v>M</v>
      </c>
      <c r="AE64" t="s">
        <v>37</v>
      </c>
      <c r="AL64" t="str">
        <f>RIGHT(AL62,1)</f>
        <v>M</v>
      </c>
      <c r="AP64" t="str">
        <f>AL63</f>
        <v>C</v>
      </c>
      <c r="AQ64" t="s">
        <v>31</v>
      </c>
      <c r="AR64" t="s">
        <v>33</v>
      </c>
      <c r="AV64" t="str">
        <f>AL64</f>
        <v>M</v>
      </c>
      <c r="AW64" t="s">
        <v>37</v>
      </c>
    </row>
    <row r="65" spans="4:52" x14ac:dyDescent="0.3">
      <c r="U65" t="s">
        <v>2</v>
      </c>
      <c r="V65">
        <f t="shared" ref="V65" si="8">X$54</f>
        <v>300</v>
      </c>
      <c r="W65" s="1" t="s">
        <v>34</v>
      </c>
      <c r="X65">
        <f>HLOOKUP(X62,wAdj,2,FALSE)</f>
        <v>0.5</v>
      </c>
      <c r="Y65">
        <f>Z$46</f>
        <v>600</v>
      </c>
      <c r="Z65">
        <f>Y65*X65</f>
        <v>300</v>
      </c>
      <c r="AB65">
        <f>V65+Z65</f>
        <v>600</v>
      </c>
      <c r="AC65" s="1" t="s">
        <v>39</v>
      </c>
      <c r="AD65">
        <f>HLOOKUP(AD64,hAdj,2, FALSE)</f>
        <v>0.5</v>
      </c>
      <c r="AE65">
        <f>AB$47</f>
        <v>1.22514845490862E-14</v>
      </c>
      <c r="AF65">
        <f>AE65*AD65</f>
        <v>6.1257422745431001E-15</v>
      </c>
      <c r="AH65">
        <f>AB65-AF65</f>
        <v>600</v>
      </c>
      <c r="AM65" t="s">
        <v>2</v>
      </c>
      <c r="AN65">
        <f t="shared" ref="AN65:AN77" si="9">AP$54</f>
        <v>300</v>
      </c>
      <c r="AO65" s="1" t="s">
        <v>34</v>
      </c>
      <c r="AP65">
        <f>HLOOKUP(AP62,wAdj,2,FALSE)</f>
        <v>0.5</v>
      </c>
      <c r="AQ65">
        <f>AR$46</f>
        <v>615.83000000000004</v>
      </c>
      <c r="AR65">
        <f>AQ65*AP65</f>
        <v>307.91500000000002</v>
      </c>
      <c r="AT65">
        <f>AN65+AR65</f>
        <v>607.91499999999996</v>
      </c>
      <c r="AU65" s="1" t="s">
        <v>39</v>
      </c>
      <c r="AV65">
        <f>HLOOKUP(AV64,hAdj,2, FALSE)</f>
        <v>0.5</v>
      </c>
      <c r="AW65">
        <f>AS$47</f>
        <v>1.715207836872068E-15</v>
      </c>
      <c r="AX65">
        <f>AW65*AV65</f>
        <v>8.5760391843603401E-16</v>
      </c>
      <c r="AZ65">
        <f>AT65-AX65</f>
        <v>607.91499999999996</v>
      </c>
    </row>
    <row r="67" spans="4:52" x14ac:dyDescent="0.3">
      <c r="T67" t="s">
        <v>41</v>
      </c>
      <c r="X67" t="str">
        <f>T68</f>
        <v>C</v>
      </c>
      <c r="Y67" t="s">
        <v>32</v>
      </c>
      <c r="Z67" t="s">
        <v>33</v>
      </c>
      <c r="AB67" t="s">
        <v>38</v>
      </c>
      <c r="AD67" t="str">
        <f>T69</f>
        <v>B</v>
      </c>
      <c r="AE67" t="s">
        <v>35</v>
      </c>
      <c r="AF67" t="s">
        <v>36</v>
      </c>
      <c r="AH67" t="s">
        <v>29</v>
      </c>
      <c r="AL67" t="s">
        <v>41</v>
      </c>
      <c r="AP67" t="str">
        <f>AL68</f>
        <v>C</v>
      </c>
      <c r="AQ67" t="s">
        <v>32</v>
      </c>
      <c r="AR67" t="s">
        <v>33</v>
      </c>
      <c r="AT67" t="s">
        <v>38</v>
      </c>
      <c r="AV67" t="str">
        <f>AL69</f>
        <v>B</v>
      </c>
      <c r="AW67" t="s">
        <v>35</v>
      </c>
      <c r="AX67" t="s">
        <v>36</v>
      </c>
      <c r="AZ67" t="s">
        <v>29</v>
      </c>
    </row>
    <row r="68" spans="4:52" x14ac:dyDescent="0.3">
      <c r="T68" t="str">
        <f>LEFT(T67,1)</f>
        <v>C</v>
      </c>
      <c r="U68" t="s">
        <v>1</v>
      </c>
      <c r="V68">
        <f t="shared" ref="V68" si="10">X$51</f>
        <v>1300</v>
      </c>
      <c r="W68" s="1" t="s">
        <v>34</v>
      </c>
      <c r="X68">
        <f>HLOOKUP(X67,wAdj,2,FALSE)</f>
        <v>0.5</v>
      </c>
      <c r="Y68">
        <f>AB$46</f>
        <v>3.67544536472586E-14</v>
      </c>
      <c r="Z68">
        <f>X68*Y68</f>
        <v>1.83772268236293E-14</v>
      </c>
      <c r="AB68">
        <f>V68+Z68</f>
        <v>1300</v>
      </c>
      <c r="AC68" s="1" t="s">
        <v>34</v>
      </c>
      <c r="AD68">
        <f>HLOOKUP(AD67,hAdj,2, FALSE)</f>
        <v>1</v>
      </c>
      <c r="AE68">
        <f>Z$47</f>
        <v>200</v>
      </c>
      <c r="AF68">
        <f>AE68*AD68</f>
        <v>200</v>
      </c>
      <c r="AH68">
        <f>V68+Z68+AF68</f>
        <v>1500</v>
      </c>
      <c r="AL68" t="str">
        <f>LEFT(AL67,1)</f>
        <v>C</v>
      </c>
      <c r="AM68" t="s">
        <v>1</v>
      </c>
      <c r="AN68">
        <f t="shared" ref="AN68:AN77" si="11">AP$51</f>
        <v>1300</v>
      </c>
      <c r="AO68" s="1" t="s">
        <v>34</v>
      </c>
      <c r="AP68">
        <f>HLOOKUP(AP67,wAdj,2,FALSE)</f>
        <v>0.5</v>
      </c>
      <c r="AQ68">
        <f>AS$46</f>
        <v>3.7724158649318774E-14</v>
      </c>
      <c r="AR68">
        <f>AP68*AQ68</f>
        <v>1.8862079324659387E-14</v>
      </c>
      <c r="AT68">
        <f>AN68+AR68</f>
        <v>1300</v>
      </c>
      <c r="AU68" s="1" t="s">
        <v>34</v>
      </c>
      <c r="AV68">
        <f>HLOOKUP(AV67,hAdj,2, FALSE)</f>
        <v>1</v>
      </c>
      <c r="AW68">
        <f>AR$47</f>
        <v>28</v>
      </c>
      <c r="AX68">
        <f>AW68*AV68</f>
        <v>28</v>
      </c>
      <c r="AZ68">
        <f>AN68+AR68+AX68</f>
        <v>1328</v>
      </c>
    </row>
    <row r="69" spans="4:52" x14ac:dyDescent="0.3">
      <c r="T69" t="str">
        <f>RIGHT(T67,1)</f>
        <v>B</v>
      </c>
      <c r="X69" t="str">
        <f>T68</f>
        <v>C</v>
      </c>
      <c r="Y69" t="s">
        <v>31</v>
      </c>
      <c r="Z69" t="s">
        <v>33</v>
      </c>
      <c r="AD69" t="str">
        <f>T69</f>
        <v>B</v>
      </c>
      <c r="AE69" t="s">
        <v>37</v>
      </c>
      <c r="AL69" t="str">
        <f>RIGHT(AL67,1)</f>
        <v>B</v>
      </c>
      <c r="AP69" t="str">
        <f>AL68</f>
        <v>C</v>
      </c>
      <c r="AQ69" t="s">
        <v>31</v>
      </c>
      <c r="AR69" t="s">
        <v>33</v>
      </c>
      <c r="AV69" t="str">
        <f>AL69</f>
        <v>B</v>
      </c>
      <c r="AW69" t="s">
        <v>37</v>
      </c>
    </row>
    <row r="70" spans="4:52" x14ac:dyDescent="0.3">
      <c r="U70" t="s">
        <v>2</v>
      </c>
      <c r="V70">
        <f t="shared" ref="V70" si="12">X$54</f>
        <v>300</v>
      </c>
      <c r="W70" s="1" t="s">
        <v>34</v>
      </c>
      <c r="X70">
        <f>HLOOKUP(X67,wAdj,2,FALSE)</f>
        <v>0.5</v>
      </c>
      <c r="Y70">
        <f>Z$46</f>
        <v>600</v>
      </c>
      <c r="Z70">
        <f>Y70*X70</f>
        <v>300</v>
      </c>
      <c r="AB70">
        <f>V70+Z70</f>
        <v>600</v>
      </c>
      <c r="AC70" s="1" t="s">
        <v>39</v>
      </c>
      <c r="AD70">
        <f>HLOOKUP(AD69,hAdj,2, FALSE)</f>
        <v>1</v>
      </c>
      <c r="AE70">
        <f>AB$47</f>
        <v>1.22514845490862E-14</v>
      </c>
      <c r="AF70">
        <f>AE70*AD70</f>
        <v>1.22514845490862E-14</v>
      </c>
      <c r="AH70">
        <f>AB70-AF70</f>
        <v>600</v>
      </c>
      <c r="AM70" t="s">
        <v>2</v>
      </c>
      <c r="AN70">
        <f t="shared" ref="AN70:AN77" si="13">AP$54</f>
        <v>300</v>
      </c>
      <c r="AO70" s="1" t="s">
        <v>34</v>
      </c>
      <c r="AP70">
        <f>HLOOKUP(AP67,wAdj,2,FALSE)</f>
        <v>0.5</v>
      </c>
      <c r="AQ70">
        <f>AR$46</f>
        <v>615.83000000000004</v>
      </c>
      <c r="AR70">
        <f>AQ70*AP70</f>
        <v>307.91500000000002</v>
      </c>
      <c r="AT70">
        <f>AN70+AR70</f>
        <v>607.91499999999996</v>
      </c>
      <c r="AU70" s="1" t="s">
        <v>39</v>
      </c>
      <c r="AV70">
        <f>HLOOKUP(AV69,hAdj,2, FALSE)</f>
        <v>1</v>
      </c>
      <c r="AW70">
        <f>AS$47</f>
        <v>1.715207836872068E-15</v>
      </c>
      <c r="AX70">
        <f>AW70*AV70</f>
        <v>1.715207836872068E-15</v>
      </c>
      <c r="AZ70">
        <f>AT70-AX70</f>
        <v>607.91499999999996</v>
      </c>
    </row>
    <row r="72" spans="4:52" x14ac:dyDescent="0.3">
      <c r="T72" t="s">
        <v>42</v>
      </c>
      <c r="X72" t="str">
        <f>T73</f>
        <v>R</v>
      </c>
      <c r="Y72" t="s">
        <v>32</v>
      </c>
      <c r="Z72" t="s">
        <v>33</v>
      </c>
      <c r="AB72" t="s">
        <v>38</v>
      </c>
      <c r="AD72" t="str">
        <f>T74</f>
        <v>T</v>
      </c>
      <c r="AE72" t="s">
        <v>35</v>
      </c>
      <c r="AF72" t="s">
        <v>36</v>
      </c>
      <c r="AH72" t="s">
        <v>29</v>
      </c>
      <c r="AL72" t="s">
        <v>42</v>
      </c>
      <c r="AP72" t="str">
        <f>AL73</f>
        <v>R</v>
      </c>
      <c r="AQ72" t="s">
        <v>32</v>
      </c>
      <c r="AR72" t="s">
        <v>33</v>
      </c>
      <c r="AT72" t="s">
        <v>38</v>
      </c>
      <c r="AV72" t="str">
        <f>AL74</f>
        <v>T</v>
      </c>
      <c r="AW72" t="s">
        <v>35</v>
      </c>
      <c r="AX72" t="s">
        <v>36</v>
      </c>
      <c r="AZ72" t="s">
        <v>29</v>
      </c>
    </row>
    <row r="73" spans="4:52" x14ac:dyDescent="0.3">
      <c r="T73" t="str">
        <f>LEFT(T72,1)</f>
        <v>R</v>
      </c>
      <c r="U73" t="s">
        <v>1</v>
      </c>
      <c r="V73">
        <f t="shared" ref="V73" si="14">X$51</f>
        <v>1300</v>
      </c>
      <c r="W73" s="1" t="s">
        <v>34</v>
      </c>
      <c r="X73">
        <f>HLOOKUP(X72,wAdj,2,FALSE)</f>
        <v>1</v>
      </c>
      <c r="Y73">
        <f>AB$46</f>
        <v>3.67544536472586E-14</v>
      </c>
      <c r="Z73">
        <f>X73*Y73</f>
        <v>3.67544536472586E-14</v>
      </c>
      <c r="AB73">
        <f>V73+Z73</f>
        <v>1300</v>
      </c>
      <c r="AC73" s="1" t="s">
        <v>34</v>
      </c>
      <c r="AD73">
        <f>HLOOKUP(AD72,hAdj,2, FALSE)</f>
        <v>0</v>
      </c>
      <c r="AE73">
        <f>Z$47</f>
        <v>200</v>
      </c>
      <c r="AF73">
        <f>AE73*AD73</f>
        <v>0</v>
      </c>
      <c r="AH73">
        <f>V73+Z73+AF73</f>
        <v>1300</v>
      </c>
      <c r="AL73" t="str">
        <f>LEFT(AL72,1)</f>
        <v>R</v>
      </c>
      <c r="AM73" t="s">
        <v>1</v>
      </c>
      <c r="AN73">
        <f t="shared" ref="AN73:AN77" si="15">AP$51</f>
        <v>1300</v>
      </c>
      <c r="AO73" s="1" t="s">
        <v>34</v>
      </c>
      <c r="AP73">
        <f>HLOOKUP(AP72,wAdj,2,FALSE)</f>
        <v>1</v>
      </c>
      <c r="AQ73">
        <f>AS$46</f>
        <v>3.7724158649318774E-14</v>
      </c>
      <c r="AR73">
        <f>AP73*AQ73</f>
        <v>3.7724158649318774E-14</v>
      </c>
      <c r="AT73">
        <f>AN73+AR73</f>
        <v>1300</v>
      </c>
      <c r="AU73" s="1" t="s">
        <v>34</v>
      </c>
      <c r="AV73">
        <f>HLOOKUP(AV72,hAdj,2, FALSE)</f>
        <v>0</v>
      </c>
      <c r="AW73">
        <f>AR$47</f>
        <v>28</v>
      </c>
      <c r="AX73">
        <f>AW73*AV73</f>
        <v>0</v>
      </c>
      <c r="AZ73">
        <f>AN73+AR73+AX73</f>
        <v>1300</v>
      </c>
    </row>
    <row r="74" spans="4:52" x14ac:dyDescent="0.3">
      <c r="T74" t="str">
        <f>RIGHT(T72,1)</f>
        <v>T</v>
      </c>
      <c r="X74" t="str">
        <f>T73</f>
        <v>R</v>
      </c>
      <c r="Y74" t="s">
        <v>31</v>
      </c>
      <c r="Z74" t="s">
        <v>33</v>
      </c>
      <c r="AD74" t="str">
        <f>T74</f>
        <v>T</v>
      </c>
      <c r="AE74" t="s">
        <v>37</v>
      </c>
      <c r="AL74" t="str">
        <f>RIGHT(AL72,1)</f>
        <v>T</v>
      </c>
      <c r="AP74" t="str">
        <f>AL73</f>
        <v>R</v>
      </c>
      <c r="AQ74" t="s">
        <v>31</v>
      </c>
      <c r="AR74" t="s">
        <v>33</v>
      </c>
      <c r="AV74" t="str">
        <f>AL74</f>
        <v>T</v>
      </c>
      <c r="AW74" t="s">
        <v>37</v>
      </c>
    </row>
    <row r="75" spans="4:52" x14ac:dyDescent="0.3">
      <c r="U75" t="s">
        <v>2</v>
      </c>
      <c r="V75">
        <f t="shared" ref="V75" si="16">X$54</f>
        <v>300</v>
      </c>
      <c r="W75" s="1" t="s">
        <v>34</v>
      </c>
      <c r="X75">
        <f>HLOOKUP(X72,wAdj,2,FALSE)</f>
        <v>1</v>
      </c>
      <c r="Y75">
        <f>Z$46</f>
        <v>600</v>
      </c>
      <c r="Z75">
        <f>Y75*X75</f>
        <v>600</v>
      </c>
      <c r="AB75">
        <f>V75+Z75</f>
        <v>900</v>
      </c>
      <c r="AC75" s="1" t="s">
        <v>39</v>
      </c>
      <c r="AD75">
        <f>HLOOKUP(AD74,hAdj,2, FALSE)</f>
        <v>0</v>
      </c>
      <c r="AE75">
        <f>AB$47</f>
        <v>1.22514845490862E-14</v>
      </c>
      <c r="AF75">
        <f>AE75*AD75</f>
        <v>0</v>
      </c>
      <c r="AH75">
        <f>AB75-AF75</f>
        <v>900</v>
      </c>
      <c r="AM75" t="s">
        <v>2</v>
      </c>
      <c r="AN75">
        <f t="shared" ref="AN75:AN77" si="17">AP$54</f>
        <v>300</v>
      </c>
      <c r="AO75" s="1" t="s">
        <v>34</v>
      </c>
      <c r="AP75">
        <f>HLOOKUP(AP72,wAdj,2,FALSE)</f>
        <v>1</v>
      </c>
      <c r="AQ75">
        <f>AR$46</f>
        <v>615.83000000000004</v>
      </c>
      <c r="AR75">
        <f>AQ75*AP75</f>
        <v>615.83000000000004</v>
      </c>
      <c r="AT75">
        <f>AN75+AR75</f>
        <v>915.83</v>
      </c>
      <c r="AU75" s="1" t="s">
        <v>39</v>
      </c>
      <c r="AV75">
        <f>HLOOKUP(AV74,hAdj,2, FALSE)</f>
        <v>0</v>
      </c>
      <c r="AW75">
        <f>AS$47</f>
        <v>1.715207836872068E-15</v>
      </c>
      <c r="AX75">
        <f>AW75*AV75</f>
        <v>0</v>
      </c>
      <c r="AZ75">
        <f>AT75-AX75</f>
        <v>915.83</v>
      </c>
    </row>
    <row r="77" spans="4:52" x14ac:dyDescent="0.3">
      <c r="T77" t="s">
        <v>54</v>
      </c>
      <c r="X77" t="str">
        <f>T78</f>
        <v>L</v>
      </c>
      <c r="Y77" t="s">
        <v>32</v>
      </c>
      <c r="Z77" t="s">
        <v>33</v>
      </c>
      <c r="AB77" t="s">
        <v>38</v>
      </c>
      <c r="AD77" t="str">
        <f>T79</f>
        <v>T</v>
      </c>
      <c r="AE77" t="s">
        <v>35</v>
      </c>
      <c r="AF77" t="s">
        <v>36</v>
      </c>
      <c r="AH77" t="s">
        <v>29</v>
      </c>
      <c r="AL77" t="s">
        <v>54</v>
      </c>
      <c r="AP77" t="str">
        <f>AL78</f>
        <v>L</v>
      </c>
      <c r="AQ77" t="s">
        <v>32</v>
      </c>
      <c r="AR77" t="s">
        <v>33</v>
      </c>
      <c r="AT77" t="s">
        <v>38</v>
      </c>
      <c r="AV77" t="str">
        <f>AL79</f>
        <v>T</v>
      </c>
      <c r="AW77" t="s">
        <v>35</v>
      </c>
      <c r="AX77" t="s">
        <v>36</v>
      </c>
      <c r="AZ77" t="s">
        <v>29</v>
      </c>
    </row>
    <row r="78" spans="4:52" s="5" customFormat="1" x14ac:dyDescent="0.3">
      <c r="S78" s="6"/>
      <c r="T78" s="5" t="s">
        <v>18</v>
      </c>
      <c r="U78" s="5" t="s">
        <v>1</v>
      </c>
      <c r="V78" s="5">
        <f t="shared" ref="V78" si="18">X$51</f>
        <v>1300</v>
      </c>
      <c r="W78" s="6" t="s">
        <v>34</v>
      </c>
      <c r="X78" s="5">
        <f>HLOOKUP(X77,wAdj,2,FALSE)</f>
        <v>0</v>
      </c>
      <c r="Y78" s="5">
        <f>AB$46</f>
        <v>3.67544536472586E-14</v>
      </c>
      <c r="Z78" s="5">
        <f>X78*Y78</f>
        <v>0</v>
      </c>
      <c r="AB78" s="5">
        <f>V78+Z78</f>
        <v>1300</v>
      </c>
      <c r="AC78" s="6" t="s">
        <v>34</v>
      </c>
      <c r="AD78" s="5">
        <f>HLOOKUP(AD77,hAdj,2, FALSE)</f>
        <v>0</v>
      </c>
      <c r="AE78" s="5">
        <f>Z$47</f>
        <v>200</v>
      </c>
      <c r="AF78" s="5">
        <f>AE78*AD78</f>
        <v>0</v>
      </c>
      <c r="AH78" s="5">
        <f>V78+Z78+AF78</f>
        <v>1300</v>
      </c>
      <c r="AK78" s="6"/>
      <c r="AL78" s="5" t="s">
        <v>18</v>
      </c>
      <c r="AM78" s="5" t="s">
        <v>1</v>
      </c>
      <c r="AN78" s="5">
        <f t="shared" ref="AN78:AN80" si="19">AP$51</f>
        <v>1300</v>
      </c>
      <c r="AO78" s="6" t="s">
        <v>34</v>
      </c>
      <c r="AP78" s="5">
        <f>HLOOKUP(AP77,wAdj,2,FALSE)</f>
        <v>0</v>
      </c>
      <c r="AQ78" s="5">
        <f>AS$46</f>
        <v>3.7724158649318774E-14</v>
      </c>
      <c r="AR78" s="5">
        <f>AP78*AQ78</f>
        <v>0</v>
      </c>
      <c r="AT78" s="5">
        <f>AN78+AR78</f>
        <v>1300</v>
      </c>
      <c r="AU78" s="6" t="s">
        <v>34</v>
      </c>
      <c r="AV78" s="5">
        <f>HLOOKUP(AV77,hAdj,2, FALSE)</f>
        <v>0</v>
      </c>
      <c r="AW78" s="5">
        <f>AR$47</f>
        <v>28</v>
      </c>
      <c r="AX78" s="5">
        <f>AW78*AV78</f>
        <v>0</v>
      </c>
      <c r="AZ78" s="5">
        <f>AN78+AR78+AX78</f>
        <v>1300</v>
      </c>
    </row>
    <row r="79" spans="4:52" s="5" customFormat="1" x14ac:dyDescent="0.3">
      <c r="I79" s="5" t="s">
        <v>73</v>
      </c>
      <c r="S79" s="6"/>
      <c r="T79" s="5" t="str">
        <f>RIGHT(T77,1)</f>
        <v>T</v>
      </c>
      <c r="X79" s="5" t="str">
        <f>T78</f>
        <v>L</v>
      </c>
      <c r="Y79" s="5" t="s">
        <v>31</v>
      </c>
      <c r="Z79" s="5" t="s">
        <v>33</v>
      </c>
      <c r="AD79" s="5" t="str">
        <f>T79</f>
        <v>T</v>
      </c>
      <c r="AE79" s="5" t="s">
        <v>37</v>
      </c>
      <c r="AK79" s="6"/>
      <c r="AL79" s="5" t="str">
        <f>RIGHT(AL77,1)</f>
        <v>T</v>
      </c>
      <c r="AP79" s="5" t="str">
        <f>AL78</f>
        <v>L</v>
      </c>
      <c r="AQ79" s="5" t="s">
        <v>31</v>
      </c>
      <c r="AR79" s="5" t="s">
        <v>33</v>
      </c>
      <c r="AV79" s="5" t="str">
        <f>AL79</f>
        <v>T</v>
      </c>
      <c r="AW79" s="5" t="s">
        <v>37</v>
      </c>
    </row>
    <row r="80" spans="4:52" s="5" customFormat="1" x14ac:dyDescent="0.3">
      <c r="D80" s="5" t="s">
        <v>72</v>
      </c>
      <c r="S80" s="6"/>
      <c r="U80" s="5" t="s">
        <v>2</v>
      </c>
      <c r="V80" s="5">
        <f t="shared" ref="V80" si="20">X$54</f>
        <v>300</v>
      </c>
      <c r="W80" s="6" t="s">
        <v>34</v>
      </c>
      <c r="X80" s="5">
        <f>HLOOKUP(X77,wAdj,2,FALSE)</f>
        <v>0</v>
      </c>
      <c r="Y80" s="5">
        <f>Z$46</f>
        <v>600</v>
      </c>
      <c r="Z80" s="5">
        <f>Y80*X80</f>
        <v>0</v>
      </c>
      <c r="AB80" s="5">
        <f>V80+Z80</f>
        <v>300</v>
      </c>
      <c r="AC80" s="6" t="s">
        <v>39</v>
      </c>
      <c r="AD80" s="5">
        <f>HLOOKUP(AD79,hAdj,2, FALSE)</f>
        <v>0</v>
      </c>
      <c r="AE80" s="5">
        <f>AB$47</f>
        <v>1.22514845490862E-14</v>
      </c>
      <c r="AF80" s="5">
        <f>AE80*AD80</f>
        <v>0</v>
      </c>
      <c r="AH80" s="5">
        <f>AB80-AF80</f>
        <v>300</v>
      </c>
      <c r="AK80" s="6"/>
      <c r="AM80" s="5" t="s">
        <v>2</v>
      </c>
      <c r="AN80" s="5">
        <f t="shared" ref="AN80" si="21">AP$54</f>
        <v>300</v>
      </c>
      <c r="AO80" s="6" t="s">
        <v>34</v>
      </c>
      <c r="AP80" s="5">
        <f>HLOOKUP(AP77,wAdj,2,FALSE)</f>
        <v>0</v>
      </c>
      <c r="AQ80" s="5">
        <f>AR$46</f>
        <v>615.83000000000004</v>
      </c>
      <c r="AR80" s="5">
        <f>AQ80*AP80</f>
        <v>0</v>
      </c>
      <c r="AT80" s="5">
        <f>AN80+AR80</f>
        <v>300</v>
      </c>
      <c r="AU80" s="6" t="s">
        <v>39</v>
      </c>
      <c r="AV80" s="5">
        <f>HLOOKUP(AV79,hAdj,2, FALSE)</f>
        <v>0</v>
      </c>
      <c r="AW80" s="5">
        <f>AS$47</f>
        <v>1.715207836872068E-15</v>
      </c>
      <c r="AX80" s="5">
        <f>AW80*AV80</f>
        <v>0</v>
      </c>
      <c r="AZ80" s="5">
        <f>AT80-AX80</f>
        <v>300</v>
      </c>
    </row>
    <row r="81" spans="5:28" s="5" customFormat="1" x14ac:dyDescent="0.3"/>
    <row r="82" spans="5:28" s="5" customFormat="1" x14ac:dyDescent="0.3">
      <c r="E82" s="5" t="s">
        <v>73</v>
      </c>
      <c r="J82" s="5" t="s">
        <v>72</v>
      </c>
      <c r="P82" s="6"/>
      <c r="Q82" s="7"/>
    </row>
    <row r="86" spans="5:28" x14ac:dyDescent="0.3">
      <c r="F86" t="str">
        <f t="shared" ref="F86:F90" si="22">T86</f>
        <v>optional 2</v>
      </c>
      <c r="T86" t="s">
        <v>60</v>
      </c>
    </row>
    <row r="87" spans="5:28" x14ac:dyDescent="0.3">
      <c r="F87" t="str">
        <f t="shared" si="22"/>
        <v>Page Rotation</v>
      </c>
      <c r="G87">
        <f t="shared" ref="G87:G88" si="23">U87</f>
        <v>0</v>
      </c>
      <c r="T87" t="s">
        <v>43</v>
      </c>
      <c r="U87">
        <v>0</v>
      </c>
    </row>
    <row r="88" spans="5:28" x14ac:dyDescent="0.3">
      <c r="F88" t="str">
        <f t="shared" si="22"/>
        <v>TB Rotation</v>
      </c>
      <c r="G88">
        <f t="shared" si="23"/>
        <v>30</v>
      </c>
      <c r="T88" t="s">
        <v>44</v>
      </c>
      <c r="U88">
        <v>30</v>
      </c>
      <c r="V88">
        <f>U87+U88</f>
        <v>30</v>
      </c>
      <c r="Z88" t="s">
        <v>48</v>
      </c>
      <c r="AB88" t="s">
        <v>47</v>
      </c>
    </row>
    <row r="89" spans="5:28" x14ac:dyDescent="0.3">
      <c r="T89" t="s">
        <v>9</v>
      </c>
      <c r="U89">
        <f>SIN(RADIANS(V88))</f>
        <v>0.49999999999999994</v>
      </c>
      <c r="W89" t="s">
        <v>45</v>
      </c>
      <c r="X89">
        <f>width</f>
        <v>600</v>
      </c>
      <c r="Y89">
        <f>IF(AND(U87&lt;&gt;0,U88&lt;&gt;90),X90,X89)</f>
        <v>600</v>
      </c>
      <c r="Z89">
        <f>Y89*U89</f>
        <v>299.99999999999994</v>
      </c>
      <c r="AB89">
        <f>Y89*U90</f>
        <v>519.6152422706632</v>
      </c>
    </row>
    <row r="90" spans="5:28" x14ac:dyDescent="0.3">
      <c r="F90" t="s">
        <v>44</v>
      </c>
      <c r="T90" t="s">
        <v>8</v>
      </c>
      <c r="U90">
        <f>COS(RADIANS(V88))</f>
        <v>0.86602540378443871</v>
      </c>
      <c r="W90" t="s">
        <v>46</v>
      </c>
      <c r="X90">
        <f>height</f>
        <v>200</v>
      </c>
      <c r="Y90">
        <f>IF(AND(U87&lt;&gt;0,U88&lt;&gt;90),X89,X90)</f>
        <v>200</v>
      </c>
      <c r="Z90">
        <f>Y90*U89</f>
        <v>99.999999999999986</v>
      </c>
      <c r="AB90">
        <f>Y90*U90</f>
        <v>173.20508075688775</v>
      </c>
    </row>
    <row r="91" spans="5:28" x14ac:dyDescent="0.3">
      <c r="E91" t="str">
        <f>T89</f>
        <v>Sin Angle</v>
      </c>
      <c r="F91">
        <f>G88</f>
        <v>30</v>
      </c>
      <c r="G91">
        <f>SIN(RADIANS(G88))</f>
        <v>0.49999999999999994</v>
      </c>
      <c r="U91" s="2" t="s">
        <v>0</v>
      </c>
    </row>
    <row r="92" spans="5:28" x14ac:dyDescent="0.3">
      <c r="E92" t="str">
        <f>T90</f>
        <v>Cos Angle</v>
      </c>
      <c r="F92">
        <f>G88</f>
        <v>30</v>
      </c>
      <c r="G92">
        <f>COS(RADIANS(G88))</f>
        <v>0.86602540378443871</v>
      </c>
      <c r="U92" s="1" t="s">
        <v>3</v>
      </c>
    </row>
    <row r="93" spans="5:28" x14ac:dyDescent="0.3">
      <c r="F93" t="s">
        <v>67</v>
      </c>
      <c r="V93" s="2" t="s">
        <v>57</v>
      </c>
    </row>
    <row r="94" spans="5:28" x14ac:dyDescent="0.3">
      <c r="E94" t="str">
        <f>T89</f>
        <v>Sin Angle</v>
      </c>
      <c r="F94">
        <f>G87</f>
        <v>0</v>
      </c>
      <c r="G94">
        <f>SIN(RADIANS(G87))</f>
        <v>0</v>
      </c>
      <c r="T94" t="s">
        <v>1</v>
      </c>
      <c r="U94">
        <v>500</v>
      </c>
      <c r="V94">
        <v>0</v>
      </c>
      <c r="X94">
        <f>U94-V94</f>
        <v>500</v>
      </c>
      <c r="Y94" s="2"/>
    </row>
    <row r="95" spans="5:28" x14ac:dyDescent="0.3">
      <c r="E95" t="str">
        <f>T90</f>
        <v>Cos Angle</v>
      </c>
      <c r="F95">
        <f>G87</f>
        <v>0</v>
      </c>
      <c r="G95">
        <f>COS(RADIANS(G87))</f>
        <v>1</v>
      </c>
      <c r="V95" s="2"/>
    </row>
    <row r="97" spans="5:34" x14ac:dyDescent="0.3">
      <c r="E97" t="s">
        <v>68</v>
      </c>
      <c r="T97" t="s">
        <v>2</v>
      </c>
      <c r="U97">
        <v>300</v>
      </c>
      <c r="V97">
        <f>IF(AND(U87=0,NOT(U88=90)),AB90,0)</f>
        <v>173.20508075688775</v>
      </c>
      <c r="X97">
        <f>U97+V97</f>
        <v>473.20508075688775</v>
      </c>
      <c r="Y97" s="2"/>
    </row>
    <row r="98" spans="5:34" x14ac:dyDescent="0.3">
      <c r="E98" t="s">
        <v>69</v>
      </c>
      <c r="F98">
        <f>$X$94</f>
        <v>500</v>
      </c>
      <c r="V98" s="2"/>
    </row>
    <row r="99" spans="5:34" x14ac:dyDescent="0.3">
      <c r="E99" t="s">
        <v>71</v>
      </c>
      <c r="F99">
        <f>Y90</f>
        <v>200</v>
      </c>
      <c r="V99" t="s">
        <v>27</v>
      </c>
    </row>
    <row r="100" spans="5:34" x14ac:dyDescent="0.3">
      <c r="E100" t="s">
        <v>74</v>
      </c>
      <c r="F100">
        <f>G94</f>
        <v>0</v>
      </c>
      <c r="G100" t="s">
        <v>75</v>
      </c>
      <c r="T100" t="s">
        <v>24</v>
      </c>
      <c r="X100" t="str">
        <f>T101</f>
        <v>R</v>
      </c>
      <c r="Y100" t="s">
        <v>32</v>
      </c>
      <c r="Z100" t="s">
        <v>33</v>
      </c>
      <c r="AB100" t="s">
        <v>38</v>
      </c>
      <c r="AD100" t="str">
        <f>T102</f>
        <v>B</v>
      </c>
      <c r="AE100" t="s">
        <v>35</v>
      </c>
      <c r="AF100" t="s">
        <v>36</v>
      </c>
      <c r="AH100" t="s">
        <v>29</v>
      </c>
    </row>
    <row r="101" spans="5:34" x14ac:dyDescent="0.3">
      <c r="E101" t="s">
        <v>76</v>
      </c>
      <c r="F101">
        <f>G91</f>
        <v>0.49999999999999994</v>
      </c>
      <c r="G101" t="s">
        <v>77</v>
      </c>
      <c r="T101" t="str">
        <f>LEFT(T100,1)</f>
        <v>R</v>
      </c>
      <c r="U101" t="s">
        <v>1</v>
      </c>
      <c r="V101">
        <f>X94</f>
        <v>500</v>
      </c>
      <c r="W101" s="1" t="s">
        <v>34</v>
      </c>
      <c r="X101">
        <f>HLOOKUP(X100,wAdj,2,FALSE)</f>
        <v>1</v>
      </c>
      <c r="Y101">
        <f>AB89</f>
        <v>519.6152422706632</v>
      </c>
      <c r="Z101">
        <f>X101*Y101</f>
        <v>519.6152422706632</v>
      </c>
      <c r="AB101">
        <f>V101+Z101</f>
        <v>1019.6152422706632</v>
      </c>
      <c r="AC101" s="1" t="s">
        <v>34</v>
      </c>
      <c r="AD101">
        <f>HLOOKUP(AD100,hAdj,2, FALSE)</f>
        <v>1</v>
      </c>
      <c r="AE101">
        <f>Z90</f>
        <v>99.999999999999986</v>
      </c>
      <c r="AF101">
        <f>AE101*AD101</f>
        <v>99.999999999999986</v>
      </c>
      <c r="AH101">
        <f>V101+Z101+AF101</f>
        <v>1119.6152422706632</v>
      </c>
    </row>
    <row r="102" spans="5:34" x14ac:dyDescent="0.3">
      <c r="E102" t="s">
        <v>78</v>
      </c>
      <c r="F102">
        <f>F99*F100*F101</f>
        <v>0</v>
      </c>
      <c r="T102" t="str">
        <f>RIGHT(T100,1)</f>
        <v>B</v>
      </c>
      <c r="X102" t="str">
        <f>T101</f>
        <v>R</v>
      </c>
      <c r="Y102" t="s">
        <v>31</v>
      </c>
      <c r="Z102" t="s">
        <v>33</v>
      </c>
      <c r="AD102" t="str">
        <f>T102</f>
        <v>B</v>
      </c>
      <c r="AE102" t="s">
        <v>37</v>
      </c>
    </row>
    <row r="103" spans="5:34" x14ac:dyDescent="0.3">
      <c r="E103" t="s">
        <v>79</v>
      </c>
      <c r="F103">
        <f>F98+F102</f>
        <v>500</v>
      </c>
      <c r="U103" t="s">
        <v>2</v>
      </c>
      <c r="V103">
        <f>X97</f>
        <v>473.20508075688775</v>
      </c>
      <c r="W103" s="1" t="s">
        <v>34</v>
      </c>
      <c r="X103">
        <f>HLOOKUP(X100,wAdj,2,FALSE)</f>
        <v>1</v>
      </c>
      <c r="Y103">
        <f>Z89</f>
        <v>299.99999999999994</v>
      </c>
      <c r="Z103">
        <f>Y103*X103</f>
        <v>299.99999999999994</v>
      </c>
      <c r="AB103">
        <f>V103+Z103</f>
        <v>773.2050807568877</v>
      </c>
      <c r="AC103" s="1" t="s">
        <v>39</v>
      </c>
      <c r="AD103">
        <f>HLOOKUP(AD102,hAdj,2, FALSE)</f>
        <v>1</v>
      </c>
      <c r="AE103">
        <f>AB90</f>
        <v>173.20508075688775</v>
      </c>
      <c r="AF103">
        <f>AE103*AD103</f>
        <v>173.20508075688775</v>
      </c>
      <c r="AH103">
        <f>AB103-AF103</f>
        <v>600</v>
      </c>
    </row>
    <row r="105" spans="5:34" x14ac:dyDescent="0.3">
      <c r="T105" t="s">
        <v>40</v>
      </c>
      <c r="X105" t="str">
        <f>T106</f>
        <v>C</v>
      </c>
      <c r="Y105" t="s">
        <v>32</v>
      </c>
      <c r="Z105" t="s">
        <v>33</v>
      </c>
      <c r="AB105" t="s">
        <v>38</v>
      </c>
      <c r="AD105" t="str">
        <f>T107</f>
        <v>M</v>
      </c>
      <c r="AE105" t="s">
        <v>35</v>
      </c>
      <c r="AF105" t="s">
        <v>36</v>
      </c>
      <c r="AH105" t="s">
        <v>29</v>
      </c>
    </row>
    <row r="106" spans="5:34" x14ac:dyDescent="0.3">
      <c r="E106" t="s">
        <v>70</v>
      </c>
      <c r="F106">
        <f>$X$97</f>
        <v>473.20508075688775</v>
      </c>
      <c r="T106" t="str">
        <f>LEFT(T105,1)</f>
        <v>C</v>
      </c>
      <c r="U106" t="s">
        <v>1</v>
      </c>
      <c r="V106">
        <f>X94</f>
        <v>500</v>
      </c>
      <c r="W106" s="1" t="s">
        <v>34</v>
      </c>
      <c r="X106">
        <f>HLOOKUP(X105,wAdj,2,FALSE)</f>
        <v>0.5</v>
      </c>
      <c r="Y106">
        <f>AB89</f>
        <v>519.6152422706632</v>
      </c>
      <c r="Z106">
        <f>X106*Y106</f>
        <v>259.8076211353316</v>
      </c>
      <c r="AB106">
        <f>V106+Z106</f>
        <v>759.8076211353316</v>
      </c>
      <c r="AC106" s="1" t="s">
        <v>34</v>
      </c>
      <c r="AD106">
        <f>HLOOKUP(AD105,hAdj,2, FALSE)</f>
        <v>0.5</v>
      </c>
      <c r="AE106">
        <f>Z90</f>
        <v>99.999999999999986</v>
      </c>
      <c r="AF106">
        <f>AE106*AD106</f>
        <v>49.999999999999993</v>
      </c>
      <c r="AH106">
        <f>V106+Z106+AF106</f>
        <v>809.8076211353316</v>
      </c>
    </row>
    <row r="107" spans="5:34" x14ac:dyDescent="0.3">
      <c r="E107" t="s">
        <v>71</v>
      </c>
      <c r="F107">
        <f>Y90</f>
        <v>200</v>
      </c>
      <c r="T107" t="str">
        <f>RIGHT(T105,1)</f>
        <v>M</v>
      </c>
      <c r="X107" t="str">
        <f>T106</f>
        <v>C</v>
      </c>
      <c r="Y107" t="s">
        <v>31</v>
      </c>
      <c r="Z107" t="s">
        <v>33</v>
      </c>
      <c r="AD107" t="str">
        <f>T107</f>
        <v>M</v>
      </c>
      <c r="AE107" t="s">
        <v>37</v>
      </c>
    </row>
    <row r="108" spans="5:34" x14ac:dyDescent="0.3">
      <c r="E108" t="s">
        <v>74</v>
      </c>
      <c r="F108">
        <f>G95</f>
        <v>1</v>
      </c>
      <c r="G108" t="s">
        <v>80</v>
      </c>
      <c r="U108" t="s">
        <v>2</v>
      </c>
      <c r="V108">
        <f>X97</f>
        <v>473.20508075688775</v>
      </c>
      <c r="W108" s="1" t="s">
        <v>34</v>
      </c>
      <c r="X108">
        <f>HLOOKUP(X105,wAdj,2,FALSE)</f>
        <v>0.5</v>
      </c>
      <c r="Y108">
        <f>Z89</f>
        <v>299.99999999999994</v>
      </c>
      <c r="Z108">
        <f>Y108*X108</f>
        <v>149.99999999999997</v>
      </c>
      <c r="AB108">
        <f>V108+Z108</f>
        <v>623.2050807568877</v>
      </c>
      <c r="AC108" s="1" t="s">
        <v>39</v>
      </c>
      <c r="AD108">
        <f>HLOOKUP(AD107,hAdj,2, FALSE)</f>
        <v>0.5</v>
      </c>
      <c r="AE108">
        <f>AB90</f>
        <v>173.20508075688775</v>
      </c>
      <c r="AF108">
        <f>AE108*AD108</f>
        <v>86.602540378443877</v>
      </c>
      <c r="AH108">
        <f>AB108-AF108</f>
        <v>536.60254037844379</v>
      </c>
    </row>
    <row r="109" spans="5:34" x14ac:dyDescent="0.3">
      <c r="E109" t="s">
        <v>76</v>
      </c>
      <c r="F109">
        <f>G92</f>
        <v>0.86602540378443871</v>
      </c>
      <c r="G109" t="s">
        <v>81</v>
      </c>
    </row>
    <row r="110" spans="5:34" x14ac:dyDescent="0.3">
      <c r="E110" t="s">
        <v>78</v>
      </c>
      <c r="F110">
        <f>F107*F108*F109</f>
        <v>173.20508075688775</v>
      </c>
      <c r="T110" t="s">
        <v>41</v>
      </c>
      <c r="X110" t="str">
        <f>T111</f>
        <v>C</v>
      </c>
      <c r="Y110" t="s">
        <v>32</v>
      </c>
      <c r="Z110" t="s">
        <v>33</v>
      </c>
      <c r="AB110" t="s">
        <v>38</v>
      </c>
      <c r="AD110" t="str">
        <f>T112</f>
        <v>B</v>
      </c>
      <c r="AE110" t="s">
        <v>35</v>
      </c>
      <c r="AF110" t="s">
        <v>36</v>
      </c>
      <c r="AH110" t="s">
        <v>29</v>
      </c>
    </row>
    <row r="111" spans="5:34" x14ac:dyDescent="0.3">
      <c r="E111" t="s">
        <v>79</v>
      </c>
      <c r="F111">
        <f>F106-F110</f>
        <v>300</v>
      </c>
      <c r="T111" t="str">
        <f>LEFT(T110,1)</f>
        <v>C</v>
      </c>
      <c r="U111" t="s">
        <v>1</v>
      </c>
      <c r="V111">
        <f>X94</f>
        <v>500</v>
      </c>
      <c r="W111" s="1" t="s">
        <v>34</v>
      </c>
      <c r="X111">
        <f>HLOOKUP(X110,wAdj,2,FALSE)</f>
        <v>0.5</v>
      </c>
      <c r="Y111">
        <f>AB89</f>
        <v>519.6152422706632</v>
      </c>
      <c r="Z111">
        <f>X111*Y111</f>
        <v>259.8076211353316</v>
      </c>
      <c r="AB111">
        <f>V111+Z111</f>
        <v>759.8076211353316</v>
      </c>
      <c r="AC111" s="1" t="s">
        <v>34</v>
      </c>
      <c r="AD111">
        <f>HLOOKUP(AD110,hAdj,2, FALSE)</f>
        <v>1</v>
      </c>
      <c r="AE111">
        <f>Z90</f>
        <v>99.999999999999986</v>
      </c>
      <c r="AF111">
        <f>AE111*AD111</f>
        <v>99.999999999999986</v>
      </c>
      <c r="AH111">
        <f>V111+Z111+AF111</f>
        <v>859.8076211353316</v>
      </c>
    </row>
    <row r="112" spans="5:34" x14ac:dyDescent="0.3">
      <c r="T112" t="str">
        <f>RIGHT(T110,1)</f>
        <v>B</v>
      </c>
      <c r="X112" t="str">
        <f>T111</f>
        <v>C</v>
      </c>
      <c r="Y112" t="s">
        <v>31</v>
      </c>
      <c r="Z112" t="s">
        <v>33</v>
      </c>
      <c r="AD112" t="str">
        <f>T112</f>
        <v>B</v>
      </c>
      <c r="AE112" t="s">
        <v>37</v>
      </c>
    </row>
    <row r="113" spans="4:35" x14ac:dyDescent="0.3">
      <c r="U113" t="s">
        <v>2</v>
      </c>
      <c r="V113">
        <f>X97</f>
        <v>473.20508075688775</v>
      </c>
      <c r="W113" s="1" t="s">
        <v>34</v>
      </c>
      <c r="X113">
        <f>HLOOKUP(X110,wAdj,2,FALSE)</f>
        <v>0.5</v>
      </c>
      <c r="Y113">
        <f>Z89</f>
        <v>299.99999999999994</v>
      </c>
      <c r="Z113">
        <f>Y113*X113</f>
        <v>149.99999999999997</v>
      </c>
      <c r="AB113">
        <f>V113+Z113</f>
        <v>623.2050807568877</v>
      </c>
      <c r="AC113" s="1" t="s">
        <v>39</v>
      </c>
      <c r="AD113">
        <f>HLOOKUP(AD112,hAdj,2, FALSE)</f>
        <v>1</v>
      </c>
      <c r="AE113">
        <f>AB90</f>
        <v>173.20508075688775</v>
      </c>
      <c r="AF113">
        <f>AE113*AD113</f>
        <v>173.20508075688775</v>
      </c>
      <c r="AH113">
        <f>AB113-AF113</f>
        <v>449.99999999999994</v>
      </c>
    </row>
    <row r="115" spans="4:35" x14ac:dyDescent="0.3">
      <c r="T115" t="s">
        <v>42</v>
      </c>
      <c r="X115" t="str">
        <f>T116</f>
        <v>R</v>
      </c>
      <c r="Y115" t="s">
        <v>32</v>
      </c>
      <c r="Z115" t="s">
        <v>33</v>
      </c>
      <c r="AB115" t="s">
        <v>38</v>
      </c>
      <c r="AD115" t="str">
        <f>T117</f>
        <v>T</v>
      </c>
      <c r="AE115" t="s">
        <v>35</v>
      </c>
      <c r="AF115" t="s">
        <v>36</v>
      </c>
      <c r="AH115" t="s">
        <v>29</v>
      </c>
    </row>
    <row r="116" spans="4:35" x14ac:dyDescent="0.3">
      <c r="T116" t="str">
        <f>LEFT(T115,1)</f>
        <v>R</v>
      </c>
      <c r="U116" t="s">
        <v>1</v>
      </c>
      <c r="V116">
        <f>X94</f>
        <v>500</v>
      </c>
      <c r="W116" s="1" t="s">
        <v>34</v>
      </c>
      <c r="X116">
        <f>HLOOKUP(X115,wAdj,2,FALSE)</f>
        <v>1</v>
      </c>
      <c r="Y116">
        <f>AB89</f>
        <v>519.6152422706632</v>
      </c>
      <c r="Z116">
        <f>X116*Y116</f>
        <v>519.6152422706632</v>
      </c>
      <c r="AB116">
        <f>V116+Z116</f>
        <v>1019.6152422706632</v>
      </c>
      <c r="AC116" s="1" t="s">
        <v>34</v>
      </c>
      <c r="AD116">
        <f>HLOOKUP(AD115,hAdj,2, FALSE)</f>
        <v>0</v>
      </c>
      <c r="AE116">
        <f>Z90</f>
        <v>99.999999999999986</v>
      </c>
      <c r="AF116">
        <f>AE116*AD116</f>
        <v>0</v>
      </c>
      <c r="AH116">
        <f>V116+Z116+AF116</f>
        <v>1019.6152422706632</v>
      </c>
    </row>
    <row r="117" spans="4:35" x14ac:dyDescent="0.3">
      <c r="T117" t="str">
        <f>RIGHT(T115,1)</f>
        <v>T</v>
      </c>
      <c r="X117" t="str">
        <f>T116</f>
        <v>R</v>
      </c>
      <c r="Y117" t="s">
        <v>31</v>
      </c>
      <c r="Z117" t="s">
        <v>33</v>
      </c>
      <c r="AD117" t="str">
        <f>T117</f>
        <v>T</v>
      </c>
      <c r="AE117" t="s">
        <v>37</v>
      </c>
    </row>
    <row r="118" spans="4:35" x14ac:dyDescent="0.3">
      <c r="U118" t="s">
        <v>2</v>
      </c>
      <c r="V118">
        <f>X97</f>
        <v>473.20508075688775</v>
      </c>
      <c r="W118" s="1" t="s">
        <v>34</v>
      </c>
      <c r="X118">
        <f>HLOOKUP(X115,wAdj,2,FALSE)</f>
        <v>1</v>
      </c>
      <c r="Y118">
        <f>Z89</f>
        <v>299.99999999999994</v>
      </c>
      <c r="Z118">
        <f>Y118*X118</f>
        <v>299.99999999999994</v>
      </c>
      <c r="AB118">
        <f>V118+Z118</f>
        <v>773.2050807568877</v>
      </c>
      <c r="AC118" s="1" t="s">
        <v>39</v>
      </c>
      <c r="AD118">
        <f>HLOOKUP(AD117,hAdj,2, FALSE)</f>
        <v>0</v>
      </c>
      <c r="AE118">
        <f>AB90</f>
        <v>173.20508075688775</v>
      </c>
      <c r="AF118">
        <f>AE118*AD118</f>
        <v>0</v>
      </c>
      <c r="AH118">
        <f>AB118-AF118</f>
        <v>773.2050807568877</v>
      </c>
    </row>
    <row r="124" spans="4:35" x14ac:dyDescent="0.3">
      <c r="D124" s="3"/>
      <c r="E124" s="3"/>
      <c r="F124" s="3"/>
      <c r="G124" s="3"/>
      <c r="H124" s="3"/>
      <c r="I124" s="3"/>
      <c r="J124" s="3"/>
      <c r="K124" s="2" t="s">
        <v>53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6" spans="4:35" x14ac:dyDescent="0.3">
      <c r="X126" s="2"/>
    </row>
    <row r="127" spans="4:35" x14ac:dyDescent="0.3">
      <c r="X127" s="2"/>
    </row>
    <row r="128" spans="4:35" x14ac:dyDescent="0.3">
      <c r="T128" t="s">
        <v>58</v>
      </c>
      <c r="X128" s="2"/>
    </row>
    <row r="129" spans="20:34" x14ac:dyDescent="0.3">
      <c r="T129" t="s">
        <v>43</v>
      </c>
      <c r="U129">
        <v>90</v>
      </c>
      <c r="Y129" s="1" t="s">
        <v>34</v>
      </c>
      <c r="Z129" s="2" t="s">
        <v>122</v>
      </c>
    </row>
    <row r="130" spans="20:34" x14ac:dyDescent="0.3">
      <c r="T130" t="s">
        <v>44</v>
      </c>
      <c r="U130">
        <v>0</v>
      </c>
      <c r="V130">
        <f>U129+U130</f>
        <v>90</v>
      </c>
      <c r="Y130" s="1" t="s">
        <v>51</v>
      </c>
      <c r="Z130" t="s">
        <v>48</v>
      </c>
      <c r="AB130" t="s">
        <v>47</v>
      </c>
    </row>
    <row r="131" spans="20:34" x14ac:dyDescent="0.3">
      <c r="T131" t="s">
        <v>9</v>
      </c>
      <c r="U131">
        <f>SIN(RADIANS(V130))</f>
        <v>1</v>
      </c>
      <c r="W131" t="s">
        <v>45</v>
      </c>
      <c r="X131">
        <f>height</f>
        <v>200</v>
      </c>
      <c r="Y131">
        <f>IF(AND(U129&lt;&gt;0,U130&lt;&gt;90),X132,X131)</f>
        <v>600</v>
      </c>
      <c r="Z131">
        <f>U131*Y131</f>
        <v>600</v>
      </c>
      <c r="AB131">
        <f>Y131*U132</f>
        <v>3.67544536472586E-14</v>
      </c>
    </row>
    <row r="132" spans="20:34" x14ac:dyDescent="0.3">
      <c r="T132" t="s">
        <v>8</v>
      </c>
      <c r="U132">
        <f>COS(RADIANS(V130))</f>
        <v>6.1257422745431001E-17</v>
      </c>
      <c r="W132" t="s">
        <v>46</v>
      </c>
      <c r="X132">
        <f>width</f>
        <v>600</v>
      </c>
      <c r="Y132">
        <f>IF(AND(U129&lt;&gt;0,U130&lt;&gt;90),X131,X132)</f>
        <v>200</v>
      </c>
      <c r="Z132">
        <f>Y132*U131</f>
        <v>200</v>
      </c>
      <c r="AB132">
        <f>Y132*U132</f>
        <v>1.22514845490862E-14</v>
      </c>
    </row>
    <row r="133" spans="20:34" x14ac:dyDescent="0.3">
      <c r="U133" s="2" t="s">
        <v>0</v>
      </c>
    </row>
    <row r="134" spans="20:34" x14ac:dyDescent="0.3">
      <c r="U134" s="1" t="s">
        <v>3</v>
      </c>
    </row>
    <row r="135" spans="20:34" x14ac:dyDescent="0.3">
      <c r="V135" s="2" t="s">
        <v>57</v>
      </c>
    </row>
    <row r="136" spans="20:34" x14ac:dyDescent="0.3">
      <c r="T136" t="s">
        <v>1</v>
      </c>
      <c r="U136">
        <v>2092</v>
      </c>
      <c r="V136">
        <f>IF(AND(U129=0,NOT(U130=90)),Z132,0)</f>
        <v>0</v>
      </c>
      <c r="X136">
        <f>U136-V136</f>
        <v>2092</v>
      </c>
      <c r="Y136" s="2"/>
    </row>
    <row r="137" spans="20:34" x14ac:dyDescent="0.3">
      <c r="V137" s="2"/>
    </row>
    <row r="139" spans="20:34" x14ac:dyDescent="0.3">
      <c r="T139" t="s">
        <v>2</v>
      </c>
      <c r="U139">
        <v>500</v>
      </c>
      <c r="V139">
        <f>IF(AND(U129=0,NOT(U130=90)),AB132,0)</f>
        <v>0</v>
      </c>
      <c r="X139">
        <f>U139+V139</f>
        <v>500</v>
      </c>
      <c r="Y139" s="2"/>
    </row>
    <row r="140" spans="20:34" x14ac:dyDescent="0.3">
      <c r="V140" s="2"/>
    </row>
    <row r="141" spans="20:34" x14ac:dyDescent="0.3">
      <c r="V141" t="s">
        <v>27</v>
      </c>
    </row>
    <row r="142" spans="20:34" x14ac:dyDescent="0.3">
      <c r="T142" t="s">
        <v>24</v>
      </c>
      <c r="X142" t="str">
        <f>T143</f>
        <v>R</v>
      </c>
      <c r="Y142" t="s">
        <v>32</v>
      </c>
      <c r="Z142" t="s">
        <v>33</v>
      </c>
      <c r="AB142" t="s">
        <v>38</v>
      </c>
      <c r="AD142" t="str">
        <f>T144</f>
        <v>B</v>
      </c>
      <c r="AE142" t="s">
        <v>35</v>
      </c>
      <c r="AF142" t="s">
        <v>36</v>
      </c>
      <c r="AH142" t="s">
        <v>29</v>
      </c>
    </row>
    <row r="143" spans="20:34" x14ac:dyDescent="0.3">
      <c r="T143" t="str">
        <f>LEFT(T142,1)</f>
        <v>R</v>
      </c>
      <c r="U143" t="s">
        <v>1</v>
      </c>
      <c r="V143">
        <f>X136</f>
        <v>2092</v>
      </c>
      <c r="W143" s="1" t="s">
        <v>34</v>
      </c>
      <c r="X143">
        <f>HLOOKUP(X142,wAdj,2,FALSE)</f>
        <v>1</v>
      </c>
      <c r="Y143">
        <f>AB131</f>
        <v>3.67544536472586E-14</v>
      </c>
      <c r="Z143">
        <f>X143*Y143</f>
        <v>3.67544536472586E-14</v>
      </c>
      <c r="AB143">
        <f>V143+Z143</f>
        <v>2092</v>
      </c>
      <c r="AC143" s="1" t="s">
        <v>34</v>
      </c>
      <c r="AD143">
        <f>HLOOKUP(AD142,hAdj,2, FALSE)</f>
        <v>1</v>
      </c>
      <c r="AE143">
        <f>Z132</f>
        <v>200</v>
      </c>
      <c r="AF143">
        <f>AE143*AD143</f>
        <v>200</v>
      </c>
      <c r="AH143">
        <f>V143+Z143+AF143</f>
        <v>2292</v>
      </c>
    </row>
    <row r="144" spans="20:34" x14ac:dyDescent="0.3">
      <c r="T144" t="str">
        <f>RIGHT(T142,1)</f>
        <v>B</v>
      </c>
      <c r="X144" t="str">
        <f>T143</f>
        <v>R</v>
      </c>
      <c r="Y144" t="s">
        <v>31</v>
      </c>
      <c r="Z144" t="s">
        <v>33</v>
      </c>
      <c r="AD144" t="str">
        <f>T144</f>
        <v>B</v>
      </c>
      <c r="AE144" t="s">
        <v>37</v>
      </c>
    </row>
    <row r="145" spans="20:34" x14ac:dyDescent="0.3">
      <c r="U145" t="s">
        <v>2</v>
      </c>
      <c r="V145">
        <f>X139</f>
        <v>500</v>
      </c>
      <c r="W145" s="1" t="s">
        <v>34</v>
      </c>
      <c r="X145">
        <f>HLOOKUP(X142,wAdj,2,FALSE)</f>
        <v>1</v>
      </c>
      <c r="Y145">
        <f>Z131</f>
        <v>600</v>
      </c>
      <c r="Z145">
        <f>Y145*X145</f>
        <v>600</v>
      </c>
      <c r="AB145">
        <f>V145+Z145</f>
        <v>1100</v>
      </c>
      <c r="AC145" s="1" t="s">
        <v>39</v>
      </c>
      <c r="AD145">
        <f>HLOOKUP(AD144,hAdj,2, FALSE)</f>
        <v>1</v>
      </c>
      <c r="AE145">
        <f>AB132</f>
        <v>1.22514845490862E-14</v>
      </c>
      <c r="AF145">
        <f>AE145*AD145</f>
        <v>1.22514845490862E-14</v>
      </c>
      <c r="AH145">
        <f>AB145-AF145</f>
        <v>1100</v>
      </c>
    </row>
    <row r="147" spans="20:34" x14ac:dyDescent="0.3">
      <c r="T147" t="s">
        <v>40</v>
      </c>
      <c r="X147" t="str">
        <f>T148</f>
        <v>C</v>
      </c>
      <c r="Y147" t="s">
        <v>32</v>
      </c>
      <c r="Z147" t="s">
        <v>33</v>
      </c>
      <c r="AB147" t="s">
        <v>38</v>
      </c>
      <c r="AD147" t="str">
        <f>T149</f>
        <v>M</v>
      </c>
      <c r="AE147" t="s">
        <v>35</v>
      </c>
      <c r="AF147" t="s">
        <v>36</v>
      </c>
      <c r="AH147" t="s">
        <v>29</v>
      </c>
    </row>
    <row r="148" spans="20:34" x14ac:dyDescent="0.3">
      <c r="T148" t="str">
        <f>LEFT(T147,1)</f>
        <v>C</v>
      </c>
      <c r="U148" t="s">
        <v>1</v>
      </c>
      <c r="V148">
        <f>X136</f>
        <v>2092</v>
      </c>
      <c r="W148" s="1" t="s">
        <v>34</v>
      </c>
      <c r="X148">
        <f>HLOOKUP(X147,wAdj,2,FALSE)</f>
        <v>0.5</v>
      </c>
      <c r="Y148">
        <f>AB131</f>
        <v>3.67544536472586E-14</v>
      </c>
      <c r="Z148">
        <f>X148*Y148</f>
        <v>1.83772268236293E-14</v>
      </c>
      <c r="AB148">
        <f>V148+Z148</f>
        <v>2092</v>
      </c>
      <c r="AC148" s="1" t="s">
        <v>34</v>
      </c>
      <c r="AD148">
        <f>HLOOKUP(AD147,hAdj,2, FALSE)</f>
        <v>0.5</v>
      </c>
      <c r="AE148">
        <f>Z132</f>
        <v>200</v>
      </c>
      <c r="AF148">
        <f>AE148*AD148</f>
        <v>100</v>
      </c>
      <c r="AH148">
        <f>V148+Z148+AF148</f>
        <v>2192</v>
      </c>
    </row>
    <row r="149" spans="20:34" x14ac:dyDescent="0.3">
      <c r="T149" t="str">
        <f>RIGHT(T147,1)</f>
        <v>M</v>
      </c>
      <c r="X149" t="str">
        <f>T148</f>
        <v>C</v>
      </c>
      <c r="Y149" t="s">
        <v>31</v>
      </c>
      <c r="Z149" t="s">
        <v>33</v>
      </c>
      <c r="AD149" t="str">
        <f>T149</f>
        <v>M</v>
      </c>
      <c r="AE149" t="s">
        <v>37</v>
      </c>
    </row>
    <row r="150" spans="20:34" x14ac:dyDescent="0.3">
      <c r="U150" t="s">
        <v>2</v>
      </c>
      <c r="V150">
        <f>X139</f>
        <v>500</v>
      </c>
      <c r="W150" s="1" t="s">
        <v>34</v>
      </c>
      <c r="X150">
        <f>HLOOKUP(X147,wAdj,2,FALSE)</f>
        <v>0.5</v>
      </c>
      <c r="Y150">
        <f>Z131</f>
        <v>600</v>
      </c>
      <c r="Z150">
        <f>Y150*X150</f>
        <v>300</v>
      </c>
      <c r="AB150">
        <f>V150+Z150</f>
        <v>800</v>
      </c>
      <c r="AC150" s="1" t="s">
        <v>39</v>
      </c>
      <c r="AD150">
        <f>HLOOKUP(AD149,hAdj,2, FALSE)</f>
        <v>0.5</v>
      </c>
      <c r="AE150">
        <f>AB132</f>
        <v>1.22514845490862E-14</v>
      </c>
      <c r="AF150">
        <f>AE150*AD150</f>
        <v>6.1257422745431001E-15</v>
      </c>
      <c r="AH150">
        <f>AB150-AF150</f>
        <v>800</v>
      </c>
    </row>
    <row r="152" spans="20:34" x14ac:dyDescent="0.3">
      <c r="T152" t="s">
        <v>41</v>
      </c>
      <c r="X152" t="str">
        <f>T153</f>
        <v>C</v>
      </c>
      <c r="Y152" t="s">
        <v>32</v>
      </c>
      <c r="Z152" t="s">
        <v>33</v>
      </c>
      <c r="AB152" t="s">
        <v>38</v>
      </c>
      <c r="AD152" t="str">
        <f>T154</f>
        <v>B</v>
      </c>
      <c r="AE152" t="s">
        <v>35</v>
      </c>
      <c r="AF152" t="s">
        <v>36</v>
      </c>
      <c r="AH152" t="s">
        <v>29</v>
      </c>
    </row>
    <row r="153" spans="20:34" x14ac:dyDescent="0.3">
      <c r="T153" t="str">
        <f>LEFT(T152,1)</f>
        <v>C</v>
      </c>
      <c r="U153" t="s">
        <v>1</v>
      </c>
      <c r="V153">
        <f>X136</f>
        <v>2092</v>
      </c>
      <c r="W153" s="1" t="s">
        <v>34</v>
      </c>
      <c r="X153">
        <f>HLOOKUP(X152,wAdj,2,FALSE)</f>
        <v>0.5</v>
      </c>
      <c r="Y153">
        <f>AB131</f>
        <v>3.67544536472586E-14</v>
      </c>
      <c r="Z153">
        <f>X153*Y153</f>
        <v>1.83772268236293E-14</v>
      </c>
      <c r="AB153">
        <f>V153+Z153</f>
        <v>2092</v>
      </c>
      <c r="AC153" s="1" t="s">
        <v>34</v>
      </c>
      <c r="AD153">
        <f>HLOOKUP(AD152,hAdj,2, FALSE)</f>
        <v>1</v>
      </c>
      <c r="AE153">
        <f>Z132</f>
        <v>200</v>
      </c>
      <c r="AF153">
        <f>AE153*AD153</f>
        <v>200</v>
      </c>
      <c r="AH153">
        <f>V153+Z153+AF153</f>
        <v>2292</v>
      </c>
    </row>
    <row r="154" spans="20:34" x14ac:dyDescent="0.3">
      <c r="T154" t="str">
        <f>RIGHT(T152,1)</f>
        <v>B</v>
      </c>
      <c r="X154" t="str">
        <f>T153</f>
        <v>C</v>
      </c>
      <c r="Y154" t="s">
        <v>31</v>
      </c>
      <c r="Z154" t="s">
        <v>33</v>
      </c>
      <c r="AD154" t="str">
        <f>T154</f>
        <v>B</v>
      </c>
      <c r="AE154" t="s">
        <v>37</v>
      </c>
    </row>
    <row r="155" spans="20:34" x14ac:dyDescent="0.3">
      <c r="U155" t="s">
        <v>2</v>
      </c>
      <c r="V155">
        <f>X139</f>
        <v>500</v>
      </c>
      <c r="W155" s="1" t="s">
        <v>34</v>
      </c>
      <c r="X155">
        <f>HLOOKUP(X152,wAdj,2,FALSE)</f>
        <v>0.5</v>
      </c>
      <c r="Y155">
        <f>Z131</f>
        <v>600</v>
      </c>
      <c r="Z155">
        <f>Y155*X155</f>
        <v>300</v>
      </c>
      <c r="AB155">
        <f>V155+Z155</f>
        <v>800</v>
      </c>
      <c r="AC155" s="1" t="s">
        <v>39</v>
      </c>
      <c r="AD155">
        <f>HLOOKUP(AD154,hAdj,2, FALSE)</f>
        <v>1</v>
      </c>
      <c r="AE155">
        <f>AB132</f>
        <v>1.22514845490862E-14</v>
      </c>
      <c r="AF155">
        <f>AE155*AD155</f>
        <v>1.22514845490862E-14</v>
      </c>
      <c r="AH155">
        <f>AB155-AF155</f>
        <v>800</v>
      </c>
    </row>
    <row r="157" spans="20:34" x14ac:dyDescent="0.3">
      <c r="T157" t="s">
        <v>42</v>
      </c>
      <c r="X157" t="str">
        <f>T158</f>
        <v>R</v>
      </c>
      <c r="Y157" t="s">
        <v>32</v>
      </c>
      <c r="Z157" t="s">
        <v>33</v>
      </c>
      <c r="AB157" t="s">
        <v>38</v>
      </c>
      <c r="AD157" t="str">
        <f>T159</f>
        <v>T</v>
      </c>
      <c r="AE157" t="s">
        <v>35</v>
      </c>
      <c r="AF157" t="s">
        <v>36</v>
      </c>
      <c r="AH157" t="s">
        <v>29</v>
      </c>
    </row>
    <row r="158" spans="20:34" x14ac:dyDescent="0.3">
      <c r="T158" t="str">
        <f>LEFT(T157,1)</f>
        <v>R</v>
      </c>
      <c r="U158" t="s">
        <v>1</v>
      </c>
      <c r="V158">
        <f>X136</f>
        <v>2092</v>
      </c>
      <c r="W158" s="1" t="s">
        <v>34</v>
      </c>
      <c r="X158">
        <f>HLOOKUP(X157,wAdj,2,FALSE)</f>
        <v>1</v>
      </c>
      <c r="Y158">
        <f>AB131</f>
        <v>3.67544536472586E-14</v>
      </c>
      <c r="Z158">
        <f>X158*Y158</f>
        <v>3.67544536472586E-14</v>
      </c>
      <c r="AB158">
        <f>V158+Z158</f>
        <v>2092</v>
      </c>
      <c r="AC158" s="1" t="s">
        <v>34</v>
      </c>
      <c r="AD158">
        <f>HLOOKUP(AD157,hAdj,2, FALSE)</f>
        <v>0</v>
      </c>
      <c r="AE158">
        <f>Z132</f>
        <v>200</v>
      </c>
      <c r="AF158">
        <f>AE158*AD158</f>
        <v>0</v>
      </c>
      <c r="AH158">
        <f>V158+Z158+AF158</f>
        <v>2092</v>
      </c>
    </row>
    <row r="159" spans="20:34" x14ac:dyDescent="0.3">
      <c r="T159" t="str">
        <f>RIGHT(T157,1)</f>
        <v>T</v>
      </c>
      <c r="X159" t="str">
        <f>T158</f>
        <v>R</v>
      </c>
      <c r="Y159" t="s">
        <v>31</v>
      </c>
      <c r="Z159" t="s">
        <v>33</v>
      </c>
      <c r="AD159" t="str">
        <f>T159</f>
        <v>T</v>
      </c>
      <c r="AE159" t="s">
        <v>37</v>
      </c>
    </row>
    <row r="160" spans="20:34" x14ac:dyDescent="0.3">
      <c r="U160" t="s">
        <v>2</v>
      </c>
      <c r="V160">
        <f>X139</f>
        <v>500</v>
      </c>
      <c r="W160" s="1" t="s">
        <v>34</v>
      </c>
      <c r="X160">
        <f>HLOOKUP(X157,wAdj,2,FALSE)</f>
        <v>1</v>
      </c>
      <c r="Y160">
        <f>Z131</f>
        <v>600</v>
      </c>
      <c r="Z160">
        <f>Y160*X160</f>
        <v>600</v>
      </c>
      <c r="AB160">
        <f>V160+Z160</f>
        <v>1100</v>
      </c>
      <c r="AC160" s="1" t="s">
        <v>39</v>
      </c>
      <c r="AD160">
        <f>HLOOKUP(AD159,hAdj,2, FALSE)</f>
        <v>0</v>
      </c>
      <c r="AE160">
        <f>AB132</f>
        <v>1.22514845490862E-14</v>
      </c>
      <c r="AF160">
        <f>AE160*AD160</f>
        <v>0</v>
      </c>
      <c r="AH160">
        <f>AB160-AF160</f>
        <v>1100</v>
      </c>
    </row>
    <row r="170" spans="20:28" x14ac:dyDescent="0.3">
      <c r="V170" t="s">
        <v>34</v>
      </c>
      <c r="X170" s="2" t="s">
        <v>64</v>
      </c>
    </row>
    <row r="171" spans="20:28" x14ac:dyDescent="0.3">
      <c r="V171" t="s">
        <v>63</v>
      </c>
      <c r="X171" s="2" t="s">
        <v>61</v>
      </c>
    </row>
    <row r="172" spans="20:28" x14ac:dyDescent="0.3">
      <c r="T172" t="s">
        <v>59</v>
      </c>
      <c r="V172" t="s">
        <v>63</v>
      </c>
      <c r="X172" s="2" t="s">
        <v>62</v>
      </c>
    </row>
    <row r="173" spans="20:28" x14ac:dyDescent="0.3">
      <c r="T173" t="s">
        <v>43</v>
      </c>
      <c r="U173">
        <v>90</v>
      </c>
      <c r="V173" t="s">
        <v>51</v>
      </c>
    </row>
    <row r="174" spans="20:28" x14ac:dyDescent="0.3">
      <c r="T174" t="s">
        <v>44</v>
      </c>
      <c r="U174">
        <v>90</v>
      </c>
      <c r="V174">
        <f>U173+U174</f>
        <v>180</v>
      </c>
      <c r="Z174" t="s">
        <v>48</v>
      </c>
      <c r="AB174" t="s">
        <v>47</v>
      </c>
    </row>
    <row r="175" spans="20:28" x14ac:dyDescent="0.3">
      <c r="T175" t="s">
        <v>9</v>
      </c>
      <c r="U175">
        <f>SIN(RADIANS(V174))</f>
        <v>1.22514845490862E-16</v>
      </c>
      <c r="W175" t="s">
        <v>45</v>
      </c>
      <c r="X175">
        <f>width</f>
        <v>600</v>
      </c>
      <c r="Y175">
        <f>IF(AND(U173&lt;&gt;0,U174&lt;&gt;90),X176,X175)</f>
        <v>600</v>
      </c>
      <c r="Z175">
        <f>U175*Y175</f>
        <v>7.3508907294517201E-14</v>
      </c>
      <c r="AB175">
        <f>Y175*U176</f>
        <v>-600</v>
      </c>
    </row>
    <row r="176" spans="20:28" x14ac:dyDescent="0.3">
      <c r="T176" t="s">
        <v>8</v>
      </c>
      <c r="U176">
        <f>COS(RADIANS(V174))</f>
        <v>-1</v>
      </c>
      <c r="W176" t="s">
        <v>46</v>
      </c>
      <c r="X176">
        <f>height</f>
        <v>200</v>
      </c>
      <c r="Y176">
        <f>IF(AND(U173&lt;&gt;0,U174&lt;&gt;90),X175,X176)</f>
        <v>200</v>
      </c>
      <c r="Z176">
        <f>Y176*U175</f>
        <v>2.45029690981724E-14</v>
      </c>
      <c r="AB176">
        <f>Y176*U176</f>
        <v>-200</v>
      </c>
    </row>
    <row r="177" spans="20:34" x14ac:dyDescent="0.3">
      <c r="U177" s="2" t="s">
        <v>0</v>
      </c>
    </row>
    <row r="178" spans="20:34" x14ac:dyDescent="0.3">
      <c r="U178" s="1" t="s">
        <v>3</v>
      </c>
    </row>
    <row r="179" spans="20:34" x14ac:dyDescent="0.3">
      <c r="V179" s="2" t="s">
        <v>57</v>
      </c>
    </row>
    <row r="180" spans="20:34" x14ac:dyDescent="0.3">
      <c r="T180" t="s">
        <v>1</v>
      </c>
      <c r="U180">
        <v>1692</v>
      </c>
      <c r="V180">
        <f>IF(AND(U173=0,NOT(U174=90)),Z176,IF(AND(U173=90,U174=90),AB175,0))</f>
        <v>-600</v>
      </c>
      <c r="X180">
        <f>U180-V180</f>
        <v>2292</v>
      </c>
      <c r="Y180" s="2" t="s">
        <v>55</v>
      </c>
    </row>
    <row r="181" spans="20:34" x14ac:dyDescent="0.3">
      <c r="V181" s="2"/>
    </row>
    <row r="183" spans="20:34" x14ac:dyDescent="0.3">
      <c r="T183" t="s">
        <v>2</v>
      </c>
      <c r="U183">
        <v>1300</v>
      </c>
      <c r="V183">
        <f>IF(AND(U173=0,NOT(U174=90)),Z176,IF(AND(U173=90,U174=90),Z175,0))</f>
        <v>7.3508907294517201E-14</v>
      </c>
      <c r="X183">
        <f>U183+V183</f>
        <v>1300</v>
      </c>
      <c r="Y183" s="2" t="s">
        <v>56</v>
      </c>
    </row>
    <row r="184" spans="20:34" x14ac:dyDescent="0.3">
      <c r="V184" s="2"/>
    </row>
    <row r="185" spans="20:34" x14ac:dyDescent="0.3">
      <c r="V185" t="s">
        <v>27</v>
      </c>
    </row>
    <row r="186" spans="20:34" x14ac:dyDescent="0.3">
      <c r="T186" t="s">
        <v>24</v>
      </c>
      <c r="X186" t="str">
        <f>T187</f>
        <v>R</v>
      </c>
      <c r="Y186" t="s">
        <v>32</v>
      </c>
      <c r="Z186" t="s">
        <v>33</v>
      </c>
      <c r="AB186" t="s">
        <v>38</v>
      </c>
      <c r="AD186" t="str">
        <f>T188</f>
        <v>B</v>
      </c>
      <c r="AE186" t="s">
        <v>35</v>
      </c>
      <c r="AF186" t="s">
        <v>36</v>
      </c>
      <c r="AH186" t="s">
        <v>29</v>
      </c>
    </row>
    <row r="187" spans="20:34" x14ac:dyDescent="0.3">
      <c r="T187" t="str">
        <f>LEFT(T186,1)</f>
        <v>R</v>
      </c>
      <c r="U187" t="s">
        <v>1</v>
      </c>
      <c r="V187">
        <f>X180</f>
        <v>2292</v>
      </c>
      <c r="W187" s="1" t="s">
        <v>34</v>
      </c>
      <c r="X187">
        <f>HLOOKUP(X186,wAdj,2,FALSE)</f>
        <v>1</v>
      </c>
      <c r="Y187">
        <f>AB175</f>
        <v>-600</v>
      </c>
      <c r="Z187">
        <f>X187*Y187</f>
        <v>-600</v>
      </c>
      <c r="AB187">
        <f>V187+Z187</f>
        <v>1692</v>
      </c>
      <c r="AC187" s="1" t="s">
        <v>34</v>
      </c>
      <c r="AD187">
        <f>HLOOKUP(AD186,hAdj,2, FALSE)</f>
        <v>1</v>
      </c>
      <c r="AE187">
        <f>Z176</f>
        <v>2.45029690981724E-14</v>
      </c>
      <c r="AF187">
        <f>AE187*AD187</f>
        <v>2.45029690981724E-14</v>
      </c>
      <c r="AH187">
        <f>V187+Z187+AF187</f>
        <v>1692</v>
      </c>
    </row>
    <row r="188" spans="20:34" x14ac:dyDescent="0.3">
      <c r="T188" t="str">
        <f>RIGHT(T186,1)</f>
        <v>B</v>
      </c>
      <c r="X188" t="str">
        <f>T187</f>
        <v>R</v>
      </c>
      <c r="Y188" t="s">
        <v>31</v>
      </c>
      <c r="Z188" t="s">
        <v>33</v>
      </c>
      <c r="AD188" t="str">
        <f>T188</f>
        <v>B</v>
      </c>
      <c r="AE188" t="s">
        <v>37</v>
      </c>
    </row>
    <row r="189" spans="20:34" x14ac:dyDescent="0.3">
      <c r="U189" t="s">
        <v>2</v>
      </c>
      <c r="V189">
        <f>X183</f>
        <v>1300</v>
      </c>
      <c r="W189" s="1" t="s">
        <v>34</v>
      </c>
      <c r="X189">
        <f>HLOOKUP(X186,wAdj,2,FALSE)</f>
        <v>1</v>
      </c>
      <c r="Y189">
        <f>Z175</f>
        <v>7.3508907294517201E-14</v>
      </c>
      <c r="Z189">
        <f>Y189*X189</f>
        <v>7.3508907294517201E-14</v>
      </c>
      <c r="AB189">
        <f>V189+Z189</f>
        <v>1300</v>
      </c>
      <c r="AC189" s="1" t="s">
        <v>39</v>
      </c>
      <c r="AD189">
        <f>HLOOKUP(AD188,hAdj,2, FALSE)</f>
        <v>1</v>
      </c>
      <c r="AE189">
        <f>AB176</f>
        <v>-200</v>
      </c>
      <c r="AF189">
        <f>AE189*AD189</f>
        <v>-200</v>
      </c>
      <c r="AH189">
        <f>AB189-AF189</f>
        <v>1500</v>
      </c>
    </row>
    <row r="191" spans="20:34" x14ac:dyDescent="0.3">
      <c r="T191" t="s">
        <v>40</v>
      </c>
      <c r="X191" t="str">
        <f>T192</f>
        <v>C</v>
      </c>
      <c r="Y191" t="s">
        <v>32</v>
      </c>
      <c r="Z191" t="s">
        <v>33</v>
      </c>
      <c r="AB191" t="s">
        <v>38</v>
      </c>
      <c r="AD191" t="str">
        <f>T193</f>
        <v>M</v>
      </c>
      <c r="AE191" t="s">
        <v>35</v>
      </c>
      <c r="AF191" t="s">
        <v>36</v>
      </c>
      <c r="AH191" t="s">
        <v>29</v>
      </c>
    </row>
    <row r="192" spans="20:34" x14ac:dyDescent="0.3">
      <c r="T192" t="str">
        <f>LEFT(T191,1)</f>
        <v>C</v>
      </c>
      <c r="U192" t="s">
        <v>1</v>
      </c>
      <c r="V192">
        <f>X180</f>
        <v>2292</v>
      </c>
      <c r="W192" s="1" t="s">
        <v>34</v>
      </c>
      <c r="X192">
        <f>HLOOKUP(X191,wAdj,2,FALSE)</f>
        <v>0.5</v>
      </c>
      <c r="Y192">
        <f>AB175</f>
        <v>-600</v>
      </c>
      <c r="Z192">
        <f>X192*Y192</f>
        <v>-300</v>
      </c>
      <c r="AB192">
        <f>V192+Z192</f>
        <v>1992</v>
      </c>
      <c r="AC192" s="1" t="s">
        <v>34</v>
      </c>
      <c r="AD192">
        <f>HLOOKUP(AD191,hAdj,2, FALSE)</f>
        <v>0.5</v>
      </c>
      <c r="AE192">
        <f>Z176</f>
        <v>2.45029690981724E-14</v>
      </c>
      <c r="AF192">
        <f>AE192*AD192</f>
        <v>1.22514845490862E-14</v>
      </c>
      <c r="AH192">
        <f>V192+Z192+AF192</f>
        <v>1992</v>
      </c>
    </row>
    <row r="193" spans="20:34" x14ac:dyDescent="0.3">
      <c r="T193" t="str">
        <f>RIGHT(T191,1)</f>
        <v>M</v>
      </c>
      <c r="X193" t="str">
        <f>T192</f>
        <v>C</v>
      </c>
      <c r="Y193" t="s">
        <v>31</v>
      </c>
      <c r="Z193" t="s">
        <v>33</v>
      </c>
      <c r="AD193" t="str">
        <f>T193</f>
        <v>M</v>
      </c>
      <c r="AE193" t="s">
        <v>37</v>
      </c>
    </row>
    <row r="194" spans="20:34" x14ac:dyDescent="0.3">
      <c r="U194" t="s">
        <v>2</v>
      </c>
      <c r="V194">
        <f>X183</f>
        <v>1300</v>
      </c>
      <c r="W194" s="1" t="s">
        <v>34</v>
      </c>
      <c r="X194">
        <f>HLOOKUP(X191,wAdj,2,FALSE)</f>
        <v>0.5</v>
      </c>
      <c r="Y194">
        <f>Z175</f>
        <v>7.3508907294517201E-14</v>
      </c>
      <c r="Z194">
        <f>Y194*X194</f>
        <v>3.67544536472586E-14</v>
      </c>
      <c r="AB194">
        <f>V194+Z194</f>
        <v>1300</v>
      </c>
      <c r="AC194" s="1" t="s">
        <v>39</v>
      </c>
      <c r="AD194">
        <f>HLOOKUP(AD193,hAdj,2, FALSE)</f>
        <v>0.5</v>
      </c>
      <c r="AE194">
        <f>AB176</f>
        <v>-200</v>
      </c>
      <c r="AF194">
        <f>AE194*AD194</f>
        <v>-100</v>
      </c>
      <c r="AH194">
        <f>AB194-AF194</f>
        <v>1400</v>
      </c>
    </row>
    <row r="196" spans="20:34" x14ac:dyDescent="0.3">
      <c r="T196" t="s">
        <v>41</v>
      </c>
      <c r="X196" t="str">
        <f>T197</f>
        <v>C</v>
      </c>
      <c r="Y196" t="s">
        <v>32</v>
      </c>
      <c r="Z196" t="s">
        <v>33</v>
      </c>
      <c r="AB196" t="s">
        <v>38</v>
      </c>
      <c r="AD196" t="str">
        <f>T198</f>
        <v>B</v>
      </c>
      <c r="AE196" t="s">
        <v>35</v>
      </c>
      <c r="AF196" t="s">
        <v>36</v>
      </c>
      <c r="AH196" t="s">
        <v>29</v>
      </c>
    </row>
    <row r="197" spans="20:34" x14ac:dyDescent="0.3">
      <c r="T197" t="str">
        <f>LEFT(T196,1)</f>
        <v>C</v>
      </c>
      <c r="U197" t="s">
        <v>1</v>
      </c>
      <c r="V197">
        <f>X180</f>
        <v>2292</v>
      </c>
      <c r="W197" s="1" t="s">
        <v>34</v>
      </c>
      <c r="X197">
        <f>HLOOKUP(X196,wAdj,2,FALSE)</f>
        <v>0.5</v>
      </c>
      <c r="Y197">
        <f>AB175</f>
        <v>-600</v>
      </c>
      <c r="Z197">
        <f>X197*Y197</f>
        <v>-300</v>
      </c>
      <c r="AB197">
        <f>V197+Z197</f>
        <v>1992</v>
      </c>
      <c r="AC197" s="1" t="s">
        <v>34</v>
      </c>
      <c r="AD197">
        <f>HLOOKUP(AD196,hAdj,2, FALSE)</f>
        <v>1</v>
      </c>
      <c r="AE197">
        <f>Z176</f>
        <v>2.45029690981724E-14</v>
      </c>
      <c r="AF197">
        <f>AE197*AD197</f>
        <v>2.45029690981724E-14</v>
      </c>
      <c r="AH197">
        <f>V197+Z197+AF197</f>
        <v>1992</v>
      </c>
    </row>
    <row r="198" spans="20:34" x14ac:dyDescent="0.3">
      <c r="T198" t="str">
        <f>RIGHT(T196,1)</f>
        <v>B</v>
      </c>
      <c r="X198" t="str">
        <f>T197</f>
        <v>C</v>
      </c>
      <c r="Y198" t="s">
        <v>31</v>
      </c>
      <c r="Z198" t="s">
        <v>33</v>
      </c>
      <c r="AD198" t="str">
        <f>T198</f>
        <v>B</v>
      </c>
      <c r="AE198" t="s">
        <v>37</v>
      </c>
    </row>
    <row r="199" spans="20:34" x14ac:dyDescent="0.3">
      <c r="U199" t="s">
        <v>2</v>
      </c>
      <c r="V199">
        <f>X183</f>
        <v>1300</v>
      </c>
      <c r="W199" s="1" t="s">
        <v>34</v>
      </c>
      <c r="X199">
        <f>HLOOKUP(X196,wAdj,2,FALSE)</f>
        <v>0.5</v>
      </c>
      <c r="Y199">
        <f>Z175</f>
        <v>7.3508907294517201E-14</v>
      </c>
      <c r="Z199">
        <f>Y199*X199</f>
        <v>3.67544536472586E-14</v>
      </c>
      <c r="AB199">
        <f>V199+Z199</f>
        <v>1300</v>
      </c>
      <c r="AC199" s="1" t="s">
        <v>39</v>
      </c>
      <c r="AD199">
        <f>HLOOKUP(AD198,hAdj,2, FALSE)</f>
        <v>1</v>
      </c>
      <c r="AE199">
        <f>AB176</f>
        <v>-200</v>
      </c>
      <c r="AF199">
        <f>AE199*AD199</f>
        <v>-200</v>
      </c>
      <c r="AH199">
        <f>AB199-AF199</f>
        <v>1500</v>
      </c>
    </row>
    <row r="201" spans="20:34" x14ac:dyDescent="0.3">
      <c r="T201" t="s">
        <v>42</v>
      </c>
      <c r="X201" t="str">
        <f>T202</f>
        <v>R</v>
      </c>
      <c r="Y201" t="s">
        <v>32</v>
      </c>
      <c r="Z201" t="s">
        <v>33</v>
      </c>
      <c r="AB201" t="s">
        <v>38</v>
      </c>
      <c r="AD201" t="str">
        <f>T203</f>
        <v>T</v>
      </c>
      <c r="AE201" t="s">
        <v>35</v>
      </c>
      <c r="AF201" t="s">
        <v>36</v>
      </c>
      <c r="AH201" t="s">
        <v>29</v>
      </c>
    </row>
    <row r="202" spans="20:34" x14ac:dyDescent="0.3">
      <c r="T202" t="str">
        <f>LEFT(T201,1)</f>
        <v>R</v>
      </c>
      <c r="U202" t="s">
        <v>1</v>
      </c>
      <c r="V202">
        <f>X180</f>
        <v>2292</v>
      </c>
      <c r="W202" s="1" t="s">
        <v>34</v>
      </c>
      <c r="X202">
        <f>HLOOKUP(X201,wAdj,2,FALSE)</f>
        <v>1</v>
      </c>
      <c r="Y202">
        <f>AB175</f>
        <v>-600</v>
      </c>
      <c r="Z202">
        <f>X202*Y202</f>
        <v>-600</v>
      </c>
      <c r="AB202">
        <f>V202+Z202</f>
        <v>1692</v>
      </c>
      <c r="AC202" s="1" t="s">
        <v>34</v>
      </c>
      <c r="AD202">
        <f>HLOOKUP(AD201,hAdj,2, FALSE)</f>
        <v>0</v>
      </c>
      <c r="AE202">
        <f>Z176</f>
        <v>2.45029690981724E-14</v>
      </c>
      <c r="AF202">
        <f>AE202*AD202</f>
        <v>0</v>
      </c>
      <c r="AH202">
        <f>V202+Z202+AF202</f>
        <v>1692</v>
      </c>
    </row>
    <row r="203" spans="20:34" x14ac:dyDescent="0.3">
      <c r="T203" t="str">
        <f>RIGHT(T201,1)</f>
        <v>T</v>
      </c>
      <c r="X203" t="str">
        <f>T202</f>
        <v>R</v>
      </c>
      <c r="Y203" t="s">
        <v>31</v>
      </c>
      <c r="Z203" t="s">
        <v>33</v>
      </c>
      <c r="AD203" t="str">
        <f>T203</f>
        <v>T</v>
      </c>
      <c r="AE203" t="s">
        <v>37</v>
      </c>
    </row>
    <row r="204" spans="20:34" x14ac:dyDescent="0.3">
      <c r="U204" t="s">
        <v>2</v>
      </c>
      <c r="V204">
        <f>X183</f>
        <v>1300</v>
      </c>
      <c r="W204" s="1" t="s">
        <v>34</v>
      </c>
      <c r="X204">
        <f>HLOOKUP(X201,wAdj,2,FALSE)</f>
        <v>1</v>
      </c>
      <c r="Y204">
        <f>Z175</f>
        <v>7.3508907294517201E-14</v>
      </c>
      <c r="Z204">
        <f>Y204*X204</f>
        <v>7.3508907294517201E-14</v>
      </c>
      <c r="AB204">
        <f>V204+Z204</f>
        <v>1300</v>
      </c>
      <c r="AC204" s="1" t="s">
        <v>39</v>
      </c>
      <c r="AD204">
        <f>HLOOKUP(AD203,hAdj,2, FALSE)</f>
        <v>0</v>
      </c>
      <c r="AE204">
        <f>AB176</f>
        <v>-200</v>
      </c>
      <c r="AF204">
        <f>AE204*AD204</f>
        <v>0</v>
      </c>
      <c r="AH204">
        <f>AB204-AF204</f>
        <v>1300</v>
      </c>
    </row>
    <row r="208" spans="20:34" x14ac:dyDescent="0.3">
      <c r="V208" t="s">
        <v>34</v>
      </c>
      <c r="X208" s="2" t="s">
        <v>64</v>
      </c>
    </row>
    <row r="209" spans="5:34" x14ac:dyDescent="0.3">
      <c r="V209" t="s">
        <v>63</v>
      </c>
      <c r="X209" s="2" t="s">
        <v>61</v>
      </c>
    </row>
    <row r="210" spans="5:34" x14ac:dyDescent="0.3">
      <c r="F210" t="str">
        <f t="shared" ref="F210:F213" si="24">T210</f>
        <v>optional 2</v>
      </c>
      <c r="T210" t="s">
        <v>60</v>
      </c>
      <c r="V210" t="s">
        <v>63</v>
      </c>
      <c r="X210" s="2" t="s">
        <v>62</v>
      </c>
    </row>
    <row r="211" spans="5:34" x14ac:dyDescent="0.3">
      <c r="F211" t="str">
        <f t="shared" si="24"/>
        <v>Page Rotation</v>
      </c>
      <c r="G211">
        <f>U211</f>
        <v>90</v>
      </c>
      <c r="T211" t="s">
        <v>43</v>
      </c>
      <c r="U211">
        <v>90</v>
      </c>
      <c r="V211" t="s">
        <v>51</v>
      </c>
    </row>
    <row r="212" spans="5:34" x14ac:dyDescent="0.3">
      <c r="F212" t="str">
        <f t="shared" si="24"/>
        <v>TB Rotation</v>
      </c>
      <c r="G212">
        <f>U212</f>
        <v>30</v>
      </c>
      <c r="T212" t="s">
        <v>44</v>
      </c>
      <c r="U212">
        <v>30</v>
      </c>
      <c r="V212">
        <f>U211+U212</f>
        <v>120</v>
      </c>
      <c r="Z212" t="s">
        <v>48</v>
      </c>
      <c r="AB212" t="s">
        <v>47</v>
      </c>
    </row>
    <row r="213" spans="5:34" x14ac:dyDescent="0.3">
      <c r="T213" t="s">
        <v>9</v>
      </c>
      <c r="U213">
        <f>SIN(RADIANS(V212))</f>
        <v>0.86602540378443871</v>
      </c>
      <c r="W213" t="s">
        <v>45</v>
      </c>
      <c r="X213">
        <f>height</f>
        <v>200</v>
      </c>
      <c r="Y213">
        <f>IF(AND(U211&lt;&gt;0,U212&lt;&gt;90),X214,X213)</f>
        <v>600</v>
      </c>
      <c r="Z213">
        <f>U213*Y213</f>
        <v>519.6152422706632</v>
      </c>
      <c r="AB213">
        <f>Y213*U214</f>
        <v>-299.99999999999989</v>
      </c>
    </row>
    <row r="214" spans="5:34" x14ac:dyDescent="0.3">
      <c r="F214" t="s">
        <v>44</v>
      </c>
      <c r="T214" t="s">
        <v>8</v>
      </c>
      <c r="U214">
        <f>COS(RADIANS(V212))</f>
        <v>-0.49999999999999978</v>
      </c>
      <c r="W214" t="s">
        <v>46</v>
      </c>
      <c r="X214">
        <f>width</f>
        <v>600</v>
      </c>
      <c r="Y214">
        <f>IF(AND(U211&lt;&gt;0,U212&lt;&gt;90),X213,X214)</f>
        <v>200</v>
      </c>
      <c r="Z214">
        <f>Y214*U213</f>
        <v>173.20508075688775</v>
      </c>
      <c r="AB214">
        <f>Y214*U214</f>
        <v>-99.999999999999957</v>
      </c>
    </row>
    <row r="215" spans="5:34" x14ac:dyDescent="0.3">
      <c r="E215" t="str">
        <f>T213</f>
        <v>Sin Angle</v>
      </c>
      <c r="F215">
        <f>G212</f>
        <v>30</v>
      </c>
      <c r="G215">
        <f>SIN(RADIANS(G212))</f>
        <v>0.49999999999999994</v>
      </c>
      <c r="U215" s="2" t="s">
        <v>0</v>
      </c>
    </row>
    <row r="216" spans="5:34" x14ac:dyDescent="0.3">
      <c r="E216" t="str">
        <f>T214</f>
        <v>Cos Angle</v>
      </c>
      <c r="F216">
        <f>G212</f>
        <v>30</v>
      </c>
      <c r="G216">
        <f>COS(RADIANS(G212))</f>
        <v>0.86602540378443871</v>
      </c>
      <c r="U216" s="1" t="s">
        <v>3</v>
      </c>
    </row>
    <row r="217" spans="5:34" x14ac:dyDescent="0.3">
      <c r="F217" t="s">
        <v>67</v>
      </c>
      <c r="V217" s="2" t="s">
        <v>57</v>
      </c>
    </row>
    <row r="218" spans="5:34" x14ac:dyDescent="0.3">
      <c r="E218" t="str">
        <f>T213</f>
        <v>Sin Angle</v>
      </c>
      <c r="F218">
        <f>G211</f>
        <v>90</v>
      </c>
      <c r="G218">
        <f>SIN(RADIANS(G211))</f>
        <v>1</v>
      </c>
      <c r="T218" t="s">
        <v>1</v>
      </c>
      <c r="U218">
        <v>1819.39</v>
      </c>
      <c r="V218">
        <f>IF(AND(U211=0,NOT(U212=90)),Z214,IF(AND(U211=90,U212=90),AB213,IF(NOT(MOD(V212,90)=0),AB213,0)))</f>
        <v>-299.99999999999989</v>
      </c>
      <c r="X218">
        <f>U218-V218</f>
        <v>2119.39</v>
      </c>
      <c r="Y218" s="2" t="s">
        <v>55</v>
      </c>
    </row>
    <row r="219" spans="5:34" x14ac:dyDescent="0.3">
      <c r="E219" t="str">
        <f>T214</f>
        <v>Cos Angle</v>
      </c>
      <c r="F219">
        <f>G211</f>
        <v>90</v>
      </c>
      <c r="G219">
        <f>COS(RADIANS(G211))</f>
        <v>6.1257422745431001E-17</v>
      </c>
      <c r="V219" s="2"/>
    </row>
    <row r="221" spans="5:34" x14ac:dyDescent="0.3">
      <c r="E221" t="s">
        <v>68</v>
      </c>
      <c r="T221" t="s">
        <v>2</v>
      </c>
      <c r="U221">
        <v>500</v>
      </c>
      <c r="V221">
        <f>IF(AND(U211=0,NOT(U212=90)),AB214,0)</f>
        <v>0</v>
      </c>
      <c r="X221">
        <f>U221+V221</f>
        <v>500</v>
      </c>
      <c r="Y221" s="2" t="s">
        <v>56</v>
      </c>
    </row>
    <row r="222" spans="5:34" x14ac:dyDescent="0.3">
      <c r="E222" t="s">
        <v>69</v>
      </c>
      <c r="F222">
        <f>U218</f>
        <v>1819.39</v>
      </c>
      <c r="V222" s="2"/>
    </row>
    <row r="223" spans="5:34" x14ac:dyDescent="0.3">
      <c r="E223" t="s">
        <v>71</v>
      </c>
      <c r="F223">
        <f>Y213</f>
        <v>600</v>
      </c>
      <c r="H223" s="2" t="s">
        <v>82</v>
      </c>
      <c r="V223" t="s">
        <v>27</v>
      </c>
    </row>
    <row r="224" spans="5:34" x14ac:dyDescent="0.3">
      <c r="E224" t="s">
        <v>74</v>
      </c>
      <c r="F224">
        <f>G218</f>
        <v>1</v>
      </c>
      <c r="G224" t="s">
        <v>75</v>
      </c>
      <c r="T224" t="s">
        <v>24</v>
      </c>
      <c r="X224" t="str">
        <f>T225</f>
        <v>R</v>
      </c>
      <c r="Y224" t="s">
        <v>32</v>
      </c>
      <c r="Z224" t="s">
        <v>33</v>
      </c>
      <c r="AB224" t="s">
        <v>38</v>
      </c>
      <c r="AD224" t="str">
        <f>T226</f>
        <v>B</v>
      </c>
      <c r="AE224" t="s">
        <v>35</v>
      </c>
      <c r="AF224" t="s">
        <v>36</v>
      </c>
      <c r="AH224" t="s">
        <v>29</v>
      </c>
    </row>
    <row r="225" spans="5:34" x14ac:dyDescent="0.3">
      <c r="E225" t="s">
        <v>76</v>
      </c>
      <c r="F225">
        <f>G215</f>
        <v>0.49999999999999994</v>
      </c>
      <c r="G225" t="s">
        <v>77</v>
      </c>
      <c r="T225" t="str">
        <f>LEFT(T224,1)</f>
        <v>R</v>
      </c>
      <c r="U225" t="s">
        <v>1</v>
      </c>
      <c r="V225">
        <f>X218</f>
        <v>2119.39</v>
      </c>
      <c r="W225" s="1" t="s">
        <v>34</v>
      </c>
      <c r="X225">
        <f>HLOOKUP(X224,wAdj,2,FALSE)</f>
        <v>1</v>
      </c>
      <c r="Y225">
        <f>AB213</f>
        <v>-299.99999999999989</v>
      </c>
      <c r="Z225">
        <f>X225*Y225</f>
        <v>-299.99999999999989</v>
      </c>
      <c r="AB225">
        <f>V225+Z225</f>
        <v>1819.3899999999999</v>
      </c>
      <c r="AC225" s="1" t="s">
        <v>34</v>
      </c>
      <c r="AD225">
        <f>HLOOKUP(AD224,hAdj,2, FALSE)</f>
        <v>1</v>
      </c>
      <c r="AE225">
        <f>Z214</f>
        <v>173.20508075688775</v>
      </c>
      <c r="AF225">
        <f>AE225*AD225</f>
        <v>173.20508075688775</v>
      </c>
      <c r="AH225">
        <f>V225+Z225+AF225</f>
        <v>1992.5950807568877</v>
      </c>
    </row>
    <row r="226" spans="5:34" x14ac:dyDescent="0.3">
      <c r="E226" t="s">
        <v>78</v>
      </c>
      <c r="F226">
        <f>F223*F224*F225</f>
        <v>299.99999999999994</v>
      </c>
      <c r="T226" t="str">
        <f>RIGHT(T224,1)</f>
        <v>B</v>
      </c>
      <c r="X226" t="str">
        <f>T225</f>
        <v>R</v>
      </c>
      <c r="Y226" t="s">
        <v>31</v>
      </c>
      <c r="Z226" t="s">
        <v>33</v>
      </c>
      <c r="AD226" t="str">
        <f>T226</f>
        <v>B</v>
      </c>
      <c r="AE226" t="s">
        <v>37</v>
      </c>
    </row>
    <row r="227" spans="5:34" x14ac:dyDescent="0.3">
      <c r="E227" t="s">
        <v>79</v>
      </c>
      <c r="F227">
        <f>F222+F226</f>
        <v>2119.39</v>
      </c>
      <c r="U227" t="s">
        <v>2</v>
      </c>
      <c r="V227">
        <f>X221</f>
        <v>500</v>
      </c>
      <c r="W227" s="1" t="s">
        <v>34</v>
      </c>
      <c r="X227">
        <f>HLOOKUP(X224,wAdj,2,FALSE)</f>
        <v>1</v>
      </c>
      <c r="Y227">
        <f>Z213</f>
        <v>519.6152422706632</v>
      </c>
      <c r="Z227">
        <f>Y227*X227</f>
        <v>519.6152422706632</v>
      </c>
      <c r="AB227">
        <f>V227+Z227</f>
        <v>1019.6152422706632</v>
      </c>
      <c r="AC227" s="1" t="s">
        <v>39</v>
      </c>
      <c r="AD227">
        <f>HLOOKUP(AD226,hAdj,2, FALSE)</f>
        <v>1</v>
      </c>
      <c r="AE227">
        <f>AB214</f>
        <v>-99.999999999999957</v>
      </c>
      <c r="AF227">
        <f>AE227*AD227</f>
        <v>-99.999999999999957</v>
      </c>
      <c r="AH227">
        <f>AB227-AF227</f>
        <v>1119.6152422706632</v>
      </c>
    </row>
    <row r="229" spans="5:34" x14ac:dyDescent="0.3">
      <c r="T229" t="s">
        <v>40</v>
      </c>
      <c r="X229" t="str">
        <f>T230</f>
        <v>C</v>
      </c>
      <c r="Y229" t="s">
        <v>32</v>
      </c>
      <c r="Z229" t="s">
        <v>33</v>
      </c>
      <c r="AB229" t="s">
        <v>38</v>
      </c>
      <c r="AD229" t="str">
        <f>T231</f>
        <v>M</v>
      </c>
      <c r="AE229" t="s">
        <v>35</v>
      </c>
      <c r="AF229" t="s">
        <v>36</v>
      </c>
      <c r="AH229" t="s">
        <v>29</v>
      </c>
    </row>
    <row r="230" spans="5:34" x14ac:dyDescent="0.3">
      <c r="E230" t="s">
        <v>70</v>
      </c>
      <c r="F230">
        <f>U221</f>
        <v>500</v>
      </c>
      <c r="T230" t="str">
        <f>LEFT(T229,1)</f>
        <v>C</v>
      </c>
      <c r="U230" t="s">
        <v>1</v>
      </c>
      <c r="V230">
        <f>X218</f>
        <v>2119.39</v>
      </c>
      <c r="W230" s="1" t="s">
        <v>34</v>
      </c>
      <c r="X230">
        <f>HLOOKUP(X229,wAdj,2,FALSE)</f>
        <v>0.5</v>
      </c>
      <c r="Y230">
        <f>AB213</f>
        <v>-299.99999999999989</v>
      </c>
      <c r="Z230">
        <f>X230*Y230</f>
        <v>-149.99999999999994</v>
      </c>
      <c r="AB230">
        <f>V230+Z230</f>
        <v>1969.3899999999999</v>
      </c>
      <c r="AC230" s="1" t="s">
        <v>34</v>
      </c>
      <c r="AD230">
        <f>HLOOKUP(AD229,hAdj,2, FALSE)</f>
        <v>0.5</v>
      </c>
      <c r="AE230">
        <f>Z214</f>
        <v>173.20508075688775</v>
      </c>
      <c r="AF230">
        <f>AE230*AD230</f>
        <v>86.602540378443877</v>
      </c>
      <c r="AH230">
        <f>V230+Z230+AF230</f>
        <v>2055.9925403784437</v>
      </c>
    </row>
    <row r="231" spans="5:34" x14ac:dyDescent="0.3">
      <c r="E231" t="s">
        <v>71</v>
      </c>
      <c r="F231">
        <f>Y213</f>
        <v>600</v>
      </c>
      <c r="H231" s="2" t="s">
        <v>82</v>
      </c>
      <c r="T231" t="str">
        <f>RIGHT(T229,1)</f>
        <v>M</v>
      </c>
      <c r="X231" t="str">
        <f>T230</f>
        <v>C</v>
      </c>
      <c r="Y231" t="s">
        <v>31</v>
      </c>
      <c r="Z231" t="s">
        <v>33</v>
      </c>
      <c r="AD231" t="str">
        <f>T231</f>
        <v>M</v>
      </c>
      <c r="AE231" t="s">
        <v>37</v>
      </c>
    </row>
    <row r="232" spans="5:34" x14ac:dyDescent="0.3">
      <c r="E232" t="s">
        <v>74</v>
      </c>
      <c r="F232">
        <f>G219</f>
        <v>6.1257422745431001E-17</v>
      </c>
      <c r="G232" t="s">
        <v>80</v>
      </c>
      <c r="U232" t="s">
        <v>2</v>
      </c>
      <c r="V232">
        <f>X221</f>
        <v>500</v>
      </c>
      <c r="W232" s="1" t="s">
        <v>34</v>
      </c>
      <c r="X232">
        <f>HLOOKUP(X229,wAdj,2,FALSE)</f>
        <v>0.5</v>
      </c>
      <c r="Y232">
        <f>Z213</f>
        <v>519.6152422706632</v>
      </c>
      <c r="Z232">
        <f>Y232*X232</f>
        <v>259.8076211353316</v>
      </c>
      <c r="AB232">
        <f>V232+Z232</f>
        <v>759.8076211353316</v>
      </c>
      <c r="AC232" s="1" t="s">
        <v>39</v>
      </c>
      <c r="AD232">
        <f>HLOOKUP(AD231,hAdj,2, FALSE)</f>
        <v>0.5</v>
      </c>
      <c r="AE232">
        <f>AB214</f>
        <v>-99.999999999999957</v>
      </c>
      <c r="AF232">
        <f>AE232*AD232</f>
        <v>-49.999999999999979</v>
      </c>
      <c r="AH232">
        <f>AB232-AF232</f>
        <v>809.8076211353316</v>
      </c>
    </row>
    <row r="233" spans="5:34" x14ac:dyDescent="0.3">
      <c r="E233" t="s">
        <v>76</v>
      </c>
      <c r="F233">
        <f>G216</f>
        <v>0.86602540378443871</v>
      </c>
      <c r="G233" t="s">
        <v>81</v>
      </c>
    </row>
    <row r="234" spans="5:34" x14ac:dyDescent="0.3">
      <c r="E234" t="s">
        <v>78</v>
      </c>
      <c r="F234">
        <f>F231*F232*F233</f>
        <v>3.1830290560743568E-14</v>
      </c>
      <c r="T234" t="s">
        <v>41</v>
      </c>
      <c r="X234" t="str">
        <f>T235</f>
        <v>C</v>
      </c>
      <c r="Y234" t="s">
        <v>32</v>
      </c>
      <c r="Z234" t="s">
        <v>33</v>
      </c>
      <c r="AB234" t="s">
        <v>38</v>
      </c>
      <c r="AD234" t="str">
        <f>T236</f>
        <v>B</v>
      </c>
      <c r="AE234" t="s">
        <v>35</v>
      </c>
      <c r="AF234" t="s">
        <v>36</v>
      </c>
      <c r="AH234" t="s">
        <v>29</v>
      </c>
    </row>
    <row r="235" spans="5:34" x14ac:dyDescent="0.3">
      <c r="E235" t="s">
        <v>79</v>
      </c>
      <c r="F235">
        <f>F230-F234</f>
        <v>499.99999999999994</v>
      </c>
      <c r="T235" t="str">
        <f>LEFT(T234,1)</f>
        <v>C</v>
      </c>
      <c r="U235" t="s">
        <v>1</v>
      </c>
      <c r="V235">
        <f>X218</f>
        <v>2119.39</v>
      </c>
      <c r="W235" s="1" t="s">
        <v>34</v>
      </c>
      <c r="X235">
        <f>HLOOKUP(X234,wAdj,2,FALSE)</f>
        <v>0.5</v>
      </c>
      <c r="Y235">
        <f>AB213</f>
        <v>-299.99999999999989</v>
      </c>
      <c r="Z235">
        <f>X235*Y235</f>
        <v>-149.99999999999994</v>
      </c>
      <c r="AB235">
        <f>V235+Z235</f>
        <v>1969.3899999999999</v>
      </c>
      <c r="AC235" s="1" t="s">
        <v>34</v>
      </c>
      <c r="AD235">
        <f>HLOOKUP(AD234,hAdj,2, FALSE)</f>
        <v>1</v>
      </c>
      <c r="AE235">
        <f>Z214</f>
        <v>173.20508075688775</v>
      </c>
      <c r="AF235">
        <f>AE235*AD235</f>
        <v>173.20508075688775</v>
      </c>
      <c r="AH235">
        <f>V235+Z235+AF235</f>
        <v>2142.5950807568875</v>
      </c>
    </row>
    <row r="236" spans="5:34" x14ac:dyDescent="0.3">
      <c r="T236" t="str">
        <f>RIGHT(T234,1)</f>
        <v>B</v>
      </c>
      <c r="X236" t="str">
        <f>T235</f>
        <v>C</v>
      </c>
      <c r="Y236" t="s">
        <v>31</v>
      </c>
      <c r="Z236" t="s">
        <v>33</v>
      </c>
      <c r="AD236" t="str">
        <f>T236</f>
        <v>B</v>
      </c>
      <c r="AE236" t="s">
        <v>37</v>
      </c>
    </row>
    <row r="237" spans="5:34" x14ac:dyDescent="0.3">
      <c r="U237" t="s">
        <v>2</v>
      </c>
      <c r="V237">
        <f>X221</f>
        <v>500</v>
      </c>
      <c r="W237" s="1" t="s">
        <v>34</v>
      </c>
      <c r="X237">
        <f>HLOOKUP(X234,wAdj,2,FALSE)</f>
        <v>0.5</v>
      </c>
      <c r="Y237">
        <f>Z213</f>
        <v>519.6152422706632</v>
      </c>
      <c r="Z237">
        <f>Y237*X237</f>
        <v>259.8076211353316</v>
      </c>
      <c r="AB237">
        <f>V237+Z237</f>
        <v>759.8076211353316</v>
      </c>
      <c r="AC237" s="1" t="s">
        <v>39</v>
      </c>
      <c r="AD237">
        <f>HLOOKUP(AD236,hAdj,2, FALSE)</f>
        <v>1</v>
      </c>
      <c r="AE237">
        <f>AB214</f>
        <v>-99.999999999999957</v>
      </c>
      <c r="AF237">
        <f>AE237*AD237</f>
        <v>-99.999999999999957</v>
      </c>
      <c r="AH237">
        <f>AB237-AF237</f>
        <v>859.8076211353316</v>
      </c>
    </row>
    <row r="239" spans="5:34" x14ac:dyDescent="0.3">
      <c r="T239" t="s">
        <v>42</v>
      </c>
      <c r="X239" t="str">
        <f>T240</f>
        <v>R</v>
      </c>
      <c r="Y239" t="s">
        <v>32</v>
      </c>
      <c r="Z239" t="s">
        <v>33</v>
      </c>
      <c r="AB239" t="s">
        <v>38</v>
      </c>
      <c r="AD239" t="str">
        <f>T241</f>
        <v>T</v>
      </c>
      <c r="AE239" t="s">
        <v>35</v>
      </c>
      <c r="AF239" t="s">
        <v>36</v>
      </c>
      <c r="AH239" t="s">
        <v>29</v>
      </c>
    </row>
    <row r="240" spans="5:34" x14ac:dyDescent="0.3">
      <c r="T240" t="str">
        <f>LEFT(T239,1)</f>
        <v>R</v>
      </c>
      <c r="U240" t="s">
        <v>1</v>
      </c>
      <c r="V240">
        <f>X218</f>
        <v>2119.39</v>
      </c>
      <c r="W240" s="1" t="s">
        <v>34</v>
      </c>
      <c r="X240">
        <f>HLOOKUP(X239,wAdj,2,FALSE)</f>
        <v>1</v>
      </c>
      <c r="Y240">
        <f>AB213</f>
        <v>-299.99999999999989</v>
      </c>
      <c r="Z240">
        <f>X240*Y240</f>
        <v>-299.99999999999989</v>
      </c>
      <c r="AB240">
        <f>V240+Z240</f>
        <v>1819.3899999999999</v>
      </c>
      <c r="AC240" s="1" t="s">
        <v>34</v>
      </c>
      <c r="AD240">
        <f>HLOOKUP(AD239,hAdj,2, FALSE)</f>
        <v>0</v>
      </c>
      <c r="AE240">
        <f>Z214</f>
        <v>173.20508075688775</v>
      </c>
      <c r="AF240">
        <f>AE240*AD240</f>
        <v>0</v>
      </c>
      <c r="AH240">
        <f>V240+Z240+AF240</f>
        <v>1819.3899999999999</v>
      </c>
    </row>
    <row r="241" spans="4:35" x14ac:dyDescent="0.3">
      <c r="T241" t="str">
        <f>RIGHT(T239,1)</f>
        <v>T</v>
      </c>
      <c r="X241" t="str">
        <f>T240</f>
        <v>R</v>
      </c>
      <c r="Y241" t="s">
        <v>31</v>
      </c>
      <c r="Z241" t="s">
        <v>33</v>
      </c>
      <c r="AD241" t="str">
        <f>T241</f>
        <v>T</v>
      </c>
      <c r="AE241" t="s">
        <v>37</v>
      </c>
    </row>
    <row r="242" spans="4:35" x14ac:dyDescent="0.3">
      <c r="U242" t="s">
        <v>2</v>
      </c>
      <c r="V242">
        <f>X221</f>
        <v>500</v>
      </c>
      <c r="W242" s="1" t="s">
        <v>34</v>
      </c>
      <c r="X242">
        <f>HLOOKUP(X239,wAdj,2,FALSE)</f>
        <v>1</v>
      </c>
      <c r="Y242">
        <f>Z213</f>
        <v>519.6152422706632</v>
      </c>
      <c r="Z242">
        <f>Y242*X242</f>
        <v>519.6152422706632</v>
      </c>
      <c r="AB242">
        <f>V242+Z242</f>
        <v>1019.6152422706632</v>
      </c>
      <c r="AC242" s="1" t="s">
        <v>39</v>
      </c>
      <c r="AD242">
        <f>HLOOKUP(AD241,hAdj,2, FALSE)</f>
        <v>0</v>
      </c>
      <c r="AE242">
        <f>AB214</f>
        <v>-99.999999999999957</v>
      </c>
      <c r="AF242">
        <f>AE242*AD242</f>
        <v>0</v>
      </c>
      <c r="AH242">
        <f>AB242-AF242</f>
        <v>1019.6152422706632</v>
      </c>
    </row>
    <row r="250" spans="4:35" x14ac:dyDescent="0.3">
      <c r="D250" s="3"/>
      <c r="E250" s="3"/>
      <c r="F250" s="3"/>
      <c r="G250" s="3"/>
      <c r="H250" s="3"/>
      <c r="I250" s="3"/>
      <c r="J250" s="3"/>
      <c r="K250" s="2" t="s">
        <v>66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4" spans="4:35" x14ac:dyDescent="0.3">
      <c r="V254" t="s">
        <v>34</v>
      </c>
      <c r="X254" s="2" t="s">
        <v>64</v>
      </c>
    </row>
    <row r="255" spans="4:35" x14ac:dyDescent="0.3">
      <c r="V255" t="s">
        <v>63</v>
      </c>
      <c r="X255" s="2" t="s">
        <v>61</v>
      </c>
    </row>
    <row r="256" spans="4:35" x14ac:dyDescent="0.3">
      <c r="T256" t="s">
        <v>58</v>
      </c>
      <c r="V256" t="s">
        <v>63</v>
      </c>
      <c r="X256" s="2" t="s">
        <v>62</v>
      </c>
    </row>
    <row r="257" spans="20:34" x14ac:dyDescent="0.3">
      <c r="T257" t="s">
        <v>43</v>
      </c>
      <c r="U257">
        <v>270</v>
      </c>
      <c r="V257" t="s">
        <v>51</v>
      </c>
    </row>
    <row r="258" spans="20:34" x14ac:dyDescent="0.3">
      <c r="T258" t="s">
        <v>44</v>
      </c>
      <c r="U258">
        <v>0</v>
      </c>
      <c r="V258">
        <v>270</v>
      </c>
      <c r="Z258" t="s">
        <v>48</v>
      </c>
      <c r="AB258" t="s">
        <v>47</v>
      </c>
    </row>
    <row r="259" spans="20:34" x14ac:dyDescent="0.3">
      <c r="T259" t="s">
        <v>9</v>
      </c>
      <c r="U259">
        <f>SIN(RADIANS(V258))</f>
        <v>-1</v>
      </c>
      <c r="W259" t="s">
        <v>45</v>
      </c>
      <c r="X259">
        <f>height</f>
        <v>200</v>
      </c>
      <c r="Y259">
        <f>IF(AND(U257&lt;&gt;0,U258&lt;&gt;90),X260,X259)</f>
        <v>600</v>
      </c>
      <c r="Z259">
        <f>U259*Y259</f>
        <v>-600</v>
      </c>
      <c r="AB259">
        <f>Y259*U260</f>
        <v>-1.102633609417758E-13</v>
      </c>
    </row>
    <row r="260" spans="20:34" x14ac:dyDescent="0.3">
      <c r="T260" t="s">
        <v>8</v>
      </c>
      <c r="U260">
        <f>COS(RADIANS(V258))</f>
        <v>-1.83772268236293E-16</v>
      </c>
      <c r="W260" t="s">
        <v>46</v>
      </c>
      <c r="X260">
        <f>width</f>
        <v>600</v>
      </c>
      <c r="Y260">
        <f>IF(AND(U257&lt;&gt;0,U258&lt;&gt;90),X259,X260)</f>
        <v>200</v>
      </c>
      <c r="Z260">
        <f>Y260*U259</f>
        <v>-200</v>
      </c>
      <c r="AB260">
        <f>Y260*U260</f>
        <v>-3.67544536472586E-14</v>
      </c>
    </row>
    <row r="261" spans="20:34" x14ac:dyDescent="0.3">
      <c r="U261" s="2" t="s">
        <v>0</v>
      </c>
    </row>
    <row r="262" spans="20:34" x14ac:dyDescent="0.3">
      <c r="U262" s="1" t="s">
        <v>3</v>
      </c>
    </row>
    <row r="263" spans="20:34" x14ac:dyDescent="0.3">
      <c r="V263" s="2" t="s">
        <v>57</v>
      </c>
    </row>
    <row r="264" spans="20:34" x14ac:dyDescent="0.3">
      <c r="T264" t="s">
        <v>1</v>
      </c>
      <c r="U264">
        <v>300</v>
      </c>
      <c r="V264">
        <f>Z260</f>
        <v>-200</v>
      </c>
      <c r="X264">
        <f>U264-V264</f>
        <v>500</v>
      </c>
      <c r="Y264" s="2"/>
    </row>
    <row r="265" spans="20:34" x14ac:dyDescent="0.3">
      <c r="V265" s="2"/>
    </row>
    <row r="267" spans="20:34" x14ac:dyDescent="0.3">
      <c r="T267" t="s">
        <v>2</v>
      </c>
      <c r="U267">
        <v>2356</v>
      </c>
      <c r="V267">
        <f>Z259*-1</f>
        <v>600</v>
      </c>
      <c r="X267">
        <f>U267+V267</f>
        <v>2956</v>
      </c>
      <c r="Y267" s="2"/>
    </row>
    <row r="268" spans="20:34" x14ac:dyDescent="0.3">
      <c r="V268" s="2"/>
    </row>
    <row r="269" spans="20:34" x14ac:dyDescent="0.3">
      <c r="V269" t="s">
        <v>27</v>
      </c>
    </row>
    <row r="270" spans="20:34" x14ac:dyDescent="0.3">
      <c r="T270" t="s">
        <v>24</v>
      </c>
      <c r="X270" t="str">
        <f>T271</f>
        <v>R</v>
      </c>
      <c r="Y270" t="s">
        <v>32</v>
      </c>
      <c r="Z270" t="s">
        <v>33</v>
      </c>
      <c r="AB270" t="s">
        <v>38</v>
      </c>
      <c r="AD270" t="str">
        <f>T272</f>
        <v>B</v>
      </c>
      <c r="AE270" t="s">
        <v>35</v>
      </c>
      <c r="AF270" t="s">
        <v>36</v>
      </c>
      <c r="AH270" t="s">
        <v>29</v>
      </c>
    </row>
    <row r="271" spans="20:34" x14ac:dyDescent="0.3">
      <c r="T271" t="str">
        <f>LEFT(T270,1)</f>
        <v>R</v>
      </c>
      <c r="U271" t="s">
        <v>1</v>
      </c>
      <c r="V271">
        <f>X264</f>
        <v>500</v>
      </c>
      <c r="W271" s="1" t="s">
        <v>34</v>
      </c>
      <c r="X271">
        <f>HLOOKUP(X270,wAdj,2,FALSE)</f>
        <v>1</v>
      </c>
      <c r="Y271">
        <f>AB259</f>
        <v>-1.102633609417758E-13</v>
      </c>
      <c r="Z271">
        <f>X271*Y271</f>
        <v>-1.102633609417758E-13</v>
      </c>
      <c r="AB271">
        <f>V271+Z271</f>
        <v>499.99999999999989</v>
      </c>
      <c r="AC271" s="1" t="s">
        <v>34</v>
      </c>
      <c r="AD271">
        <f>HLOOKUP(AD270,hAdj,2, FALSE)</f>
        <v>1</v>
      </c>
      <c r="AE271">
        <f>Z260</f>
        <v>-200</v>
      </c>
      <c r="AF271">
        <f>AE271*AD271</f>
        <v>-200</v>
      </c>
      <c r="AH271">
        <f>V271+Z271+AF271</f>
        <v>299.99999999999989</v>
      </c>
    </row>
    <row r="272" spans="20:34" x14ac:dyDescent="0.3">
      <c r="T272" t="str">
        <f>RIGHT(T270,1)</f>
        <v>B</v>
      </c>
      <c r="X272" t="str">
        <f>T271</f>
        <v>R</v>
      </c>
      <c r="Y272" t="s">
        <v>31</v>
      </c>
      <c r="Z272" t="s">
        <v>33</v>
      </c>
      <c r="AD272" t="str">
        <f>T272</f>
        <v>B</v>
      </c>
      <c r="AE272" t="s">
        <v>37</v>
      </c>
    </row>
    <row r="273" spans="20:34" x14ac:dyDescent="0.3">
      <c r="U273" t="s">
        <v>2</v>
      </c>
      <c r="V273">
        <f>X267</f>
        <v>2956</v>
      </c>
      <c r="W273" s="1" t="s">
        <v>34</v>
      </c>
      <c r="X273">
        <f>HLOOKUP(X270,wAdj,2,FALSE)</f>
        <v>1</v>
      </c>
      <c r="Y273">
        <f>Z259</f>
        <v>-600</v>
      </c>
      <c r="Z273">
        <f>Y273*X273</f>
        <v>-600</v>
      </c>
      <c r="AB273">
        <f>V273+Z273</f>
        <v>2356</v>
      </c>
      <c r="AC273" s="1" t="s">
        <v>39</v>
      </c>
      <c r="AD273">
        <f>HLOOKUP(AD272,hAdj,2, FALSE)</f>
        <v>1</v>
      </c>
      <c r="AE273">
        <f>AB260</f>
        <v>-3.67544536472586E-14</v>
      </c>
      <c r="AF273">
        <f>AE273*AD273</f>
        <v>-3.67544536472586E-14</v>
      </c>
      <c r="AH273">
        <f>AB273-AF273</f>
        <v>2356</v>
      </c>
    </row>
    <row r="275" spans="20:34" x14ac:dyDescent="0.3">
      <c r="T275" t="s">
        <v>40</v>
      </c>
      <c r="X275" t="str">
        <f>T276</f>
        <v>C</v>
      </c>
      <c r="Y275" t="s">
        <v>32</v>
      </c>
      <c r="Z275" t="s">
        <v>33</v>
      </c>
      <c r="AB275" t="s">
        <v>38</v>
      </c>
      <c r="AD275" t="str">
        <f>T277</f>
        <v>M</v>
      </c>
      <c r="AE275" t="s">
        <v>35</v>
      </c>
      <c r="AF275" t="s">
        <v>36</v>
      </c>
      <c r="AH275" t="s">
        <v>29</v>
      </c>
    </row>
    <row r="276" spans="20:34" x14ac:dyDescent="0.3">
      <c r="T276" t="str">
        <f>LEFT(T275,1)</f>
        <v>C</v>
      </c>
      <c r="U276" t="s">
        <v>1</v>
      </c>
      <c r="V276">
        <f>X264</f>
        <v>500</v>
      </c>
      <c r="W276" s="1" t="s">
        <v>34</v>
      </c>
      <c r="X276">
        <f>HLOOKUP(X275,wAdj,2,FALSE)</f>
        <v>0.5</v>
      </c>
      <c r="Y276">
        <f>AB259</f>
        <v>-1.102633609417758E-13</v>
      </c>
      <c r="Z276">
        <f>X276*Y276</f>
        <v>-5.51316804708879E-14</v>
      </c>
      <c r="AB276">
        <f>V276+Z276</f>
        <v>499.99999999999994</v>
      </c>
      <c r="AC276" s="1" t="s">
        <v>34</v>
      </c>
      <c r="AD276">
        <f>HLOOKUP(AD275,hAdj,2, FALSE)</f>
        <v>0.5</v>
      </c>
      <c r="AE276">
        <f>Z260</f>
        <v>-200</v>
      </c>
      <c r="AF276">
        <f>AE276*AD276</f>
        <v>-100</v>
      </c>
      <c r="AH276">
        <f>V276+Z276+AF276</f>
        <v>399.99999999999994</v>
      </c>
    </row>
    <row r="277" spans="20:34" x14ac:dyDescent="0.3">
      <c r="T277" t="str">
        <f>RIGHT(T275,1)</f>
        <v>M</v>
      </c>
      <c r="X277" t="str">
        <f>T276</f>
        <v>C</v>
      </c>
      <c r="Y277" t="s">
        <v>31</v>
      </c>
      <c r="Z277" t="s">
        <v>33</v>
      </c>
      <c r="AD277" t="str">
        <f>T277</f>
        <v>M</v>
      </c>
      <c r="AE277" t="s">
        <v>37</v>
      </c>
    </row>
    <row r="278" spans="20:34" x14ac:dyDescent="0.3">
      <c r="U278" t="s">
        <v>2</v>
      </c>
      <c r="V278">
        <f>X267</f>
        <v>2956</v>
      </c>
      <c r="W278" s="1" t="s">
        <v>34</v>
      </c>
      <c r="X278">
        <f>HLOOKUP(X275,wAdj,2,FALSE)</f>
        <v>0.5</v>
      </c>
      <c r="Y278">
        <f>Z259</f>
        <v>-600</v>
      </c>
      <c r="Z278">
        <f>Y278*X278</f>
        <v>-300</v>
      </c>
      <c r="AB278">
        <f>V278+Z278</f>
        <v>2656</v>
      </c>
      <c r="AC278" s="1" t="s">
        <v>39</v>
      </c>
      <c r="AD278">
        <f>HLOOKUP(AD277,hAdj,2, FALSE)</f>
        <v>0.5</v>
      </c>
      <c r="AE278">
        <f>AB260</f>
        <v>-3.67544536472586E-14</v>
      </c>
      <c r="AF278">
        <f>AE278*AD278</f>
        <v>-1.83772268236293E-14</v>
      </c>
      <c r="AH278">
        <f>AB278-AF278</f>
        <v>2656</v>
      </c>
    </row>
    <row r="280" spans="20:34" x14ac:dyDescent="0.3">
      <c r="T280" t="s">
        <v>41</v>
      </c>
      <c r="X280" t="str">
        <f>T281</f>
        <v>C</v>
      </c>
      <c r="Y280" t="s">
        <v>32</v>
      </c>
      <c r="Z280" t="s">
        <v>33</v>
      </c>
      <c r="AB280" t="s">
        <v>38</v>
      </c>
      <c r="AD280" t="str">
        <f>T282</f>
        <v>B</v>
      </c>
      <c r="AE280" t="s">
        <v>35</v>
      </c>
      <c r="AF280" t="s">
        <v>36</v>
      </c>
      <c r="AH280" t="s">
        <v>29</v>
      </c>
    </row>
    <row r="281" spans="20:34" x14ac:dyDescent="0.3">
      <c r="T281" t="str">
        <f>LEFT(T280,1)</f>
        <v>C</v>
      </c>
      <c r="U281" t="s">
        <v>1</v>
      </c>
      <c r="V281">
        <f>X264</f>
        <v>500</v>
      </c>
      <c r="W281" s="1" t="s">
        <v>34</v>
      </c>
      <c r="X281">
        <f>HLOOKUP(X280,wAdj,2,FALSE)</f>
        <v>0.5</v>
      </c>
      <c r="Y281">
        <f>AB259</f>
        <v>-1.102633609417758E-13</v>
      </c>
      <c r="Z281">
        <f>X281*Y281</f>
        <v>-5.51316804708879E-14</v>
      </c>
      <c r="AB281">
        <f>V281+Z281</f>
        <v>499.99999999999994</v>
      </c>
      <c r="AC281" s="1" t="s">
        <v>34</v>
      </c>
      <c r="AD281">
        <f>HLOOKUP(AD280,hAdj,2, FALSE)</f>
        <v>1</v>
      </c>
      <c r="AE281">
        <f>Z260</f>
        <v>-200</v>
      </c>
      <c r="AF281">
        <f>AE281*AD281</f>
        <v>-200</v>
      </c>
      <c r="AH281">
        <f>V281+Z281+AF281</f>
        <v>299.99999999999994</v>
      </c>
    </row>
    <row r="282" spans="20:34" x14ac:dyDescent="0.3">
      <c r="T282" t="str">
        <f>RIGHT(T280,1)</f>
        <v>B</v>
      </c>
      <c r="X282" t="str">
        <f>T281</f>
        <v>C</v>
      </c>
      <c r="Y282" t="s">
        <v>31</v>
      </c>
      <c r="Z282" t="s">
        <v>33</v>
      </c>
      <c r="AD282" t="str">
        <f>T282</f>
        <v>B</v>
      </c>
      <c r="AE282" t="s">
        <v>37</v>
      </c>
    </row>
    <row r="283" spans="20:34" x14ac:dyDescent="0.3">
      <c r="U283" t="s">
        <v>2</v>
      </c>
      <c r="V283">
        <f>X267</f>
        <v>2956</v>
      </c>
      <c r="W283" s="1" t="s">
        <v>34</v>
      </c>
      <c r="X283">
        <f>HLOOKUP(X280,wAdj,2,FALSE)</f>
        <v>0.5</v>
      </c>
      <c r="Y283">
        <f>Z259</f>
        <v>-600</v>
      </c>
      <c r="Z283">
        <f>Y283*X283</f>
        <v>-300</v>
      </c>
      <c r="AB283">
        <f>V283+Z283</f>
        <v>2656</v>
      </c>
      <c r="AC283" s="1" t="s">
        <v>39</v>
      </c>
      <c r="AD283">
        <f>HLOOKUP(AD282,hAdj,2, FALSE)</f>
        <v>1</v>
      </c>
      <c r="AE283">
        <f>AB260</f>
        <v>-3.67544536472586E-14</v>
      </c>
      <c r="AF283">
        <f>AE283*AD283</f>
        <v>-3.67544536472586E-14</v>
      </c>
      <c r="AH283">
        <f>AB283-AF283</f>
        <v>2656</v>
      </c>
    </row>
    <row r="285" spans="20:34" x14ac:dyDescent="0.3">
      <c r="T285" t="s">
        <v>42</v>
      </c>
      <c r="X285" t="str">
        <f>T286</f>
        <v>R</v>
      </c>
      <c r="Y285" t="s">
        <v>32</v>
      </c>
      <c r="Z285" t="s">
        <v>33</v>
      </c>
      <c r="AB285" t="s">
        <v>38</v>
      </c>
      <c r="AD285" t="str">
        <f>T287</f>
        <v>T</v>
      </c>
      <c r="AE285" t="s">
        <v>35</v>
      </c>
      <c r="AF285" t="s">
        <v>36</v>
      </c>
      <c r="AH285" t="s">
        <v>29</v>
      </c>
    </row>
    <row r="286" spans="20:34" x14ac:dyDescent="0.3">
      <c r="T286" t="str">
        <f>LEFT(T285,1)</f>
        <v>R</v>
      </c>
      <c r="U286" t="s">
        <v>1</v>
      </c>
      <c r="V286">
        <f>X264</f>
        <v>500</v>
      </c>
      <c r="W286" s="1" t="s">
        <v>34</v>
      </c>
      <c r="X286">
        <f>HLOOKUP(X285,wAdj,2,FALSE)</f>
        <v>1</v>
      </c>
      <c r="Y286">
        <f>AB259</f>
        <v>-1.102633609417758E-13</v>
      </c>
      <c r="Z286">
        <f>X286*Y286</f>
        <v>-1.102633609417758E-13</v>
      </c>
      <c r="AB286">
        <f>V286+Z286</f>
        <v>499.99999999999989</v>
      </c>
      <c r="AC286" s="1" t="s">
        <v>34</v>
      </c>
      <c r="AD286">
        <f>HLOOKUP(AD285,hAdj,2, FALSE)</f>
        <v>0</v>
      </c>
      <c r="AE286">
        <f>Z260</f>
        <v>-200</v>
      </c>
      <c r="AF286">
        <f>AE286*AD286</f>
        <v>0</v>
      </c>
      <c r="AH286">
        <f>V286+Z286+AF286</f>
        <v>499.99999999999989</v>
      </c>
    </row>
    <row r="287" spans="20:34" x14ac:dyDescent="0.3">
      <c r="T287" t="str">
        <f>RIGHT(T285,1)</f>
        <v>T</v>
      </c>
      <c r="X287" t="str">
        <f>T286</f>
        <v>R</v>
      </c>
      <c r="Y287" t="s">
        <v>31</v>
      </c>
      <c r="Z287" t="s">
        <v>33</v>
      </c>
      <c r="AD287" t="str">
        <f>T287</f>
        <v>T</v>
      </c>
      <c r="AE287" t="s">
        <v>37</v>
      </c>
    </row>
    <row r="288" spans="20:34" x14ac:dyDescent="0.3">
      <c r="U288" t="s">
        <v>2</v>
      </c>
      <c r="V288">
        <f>X267</f>
        <v>2956</v>
      </c>
      <c r="W288" s="1" t="s">
        <v>34</v>
      </c>
      <c r="X288">
        <f>HLOOKUP(X285,wAdj,2,FALSE)</f>
        <v>1</v>
      </c>
      <c r="Y288">
        <f>Z259</f>
        <v>-600</v>
      </c>
      <c r="Z288">
        <f>Y288*X288</f>
        <v>-600</v>
      </c>
      <c r="AB288">
        <f>V288+Z288</f>
        <v>2356</v>
      </c>
      <c r="AC288" s="1" t="s">
        <v>39</v>
      </c>
      <c r="AD288">
        <f>HLOOKUP(AD287,hAdj,2, FALSE)</f>
        <v>0</v>
      </c>
      <c r="AE288">
        <f>AB260</f>
        <v>-3.67544536472586E-14</v>
      </c>
      <c r="AF288">
        <f>AE288*AD288</f>
        <v>0</v>
      </c>
      <c r="AH288">
        <f>AB288-AF288</f>
        <v>2356</v>
      </c>
    </row>
    <row r="296" spans="20:28" x14ac:dyDescent="0.3">
      <c r="V296" t="s">
        <v>34</v>
      </c>
      <c r="X296" s="2" t="s">
        <v>64</v>
      </c>
    </row>
    <row r="297" spans="20:28" x14ac:dyDescent="0.3">
      <c r="V297" t="s">
        <v>63</v>
      </c>
      <c r="X297" s="2" t="s">
        <v>61</v>
      </c>
    </row>
    <row r="298" spans="20:28" x14ac:dyDescent="0.3">
      <c r="T298" t="s">
        <v>65</v>
      </c>
      <c r="V298" t="s">
        <v>63</v>
      </c>
      <c r="X298" s="2" t="s">
        <v>62</v>
      </c>
    </row>
    <row r="299" spans="20:28" x14ac:dyDescent="0.3">
      <c r="T299" t="s">
        <v>43</v>
      </c>
      <c r="U299">
        <v>270</v>
      </c>
      <c r="V299" t="s">
        <v>51</v>
      </c>
    </row>
    <row r="300" spans="20:28" x14ac:dyDescent="0.3">
      <c r="T300" t="s">
        <v>44</v>
      </c>
      <c r="U300">
        <v>90</v>
      </c>
      <c r="V300">
        <v>0</v>
      </c>
      <c r="Z300" t="s">
        <v>48</v>
      </c>
      <c r="AB300" t="s">
        <v>47</v>
      </c>
    </row>
    <row r="301" spans="20:28" x14ac:dyDescent="0.3">
      <c r="T301" t="s">
        <v>9</v>
      </c>
      <c r="U301">
        <f>SIN(RADIANS(V300))</f>
        <v>0</v>
      </c>
      <c r="W301" t="s">
        <v>45</v>
      </c>
      <c r="X301">
        <f>width</f>
        <v>600</v>
      </c>
      <c r="Y301">
        <f>IF(AND(U299&lt;&gt;0,U300&lt;&gt;90),X302,X301)</f>
        <v>600</v>
      </c>
      <c r="Z301">
        <f>U301*Y301</f>
        <v>0</v>
      </c>
      <c r="AB301">
        <f>Y301*U302</f>
        <v>600</v>
      </c>
    </row>
    <row r="302" spans="20:28" x14ac:dyDescent="0.3">
      <c r="T302" t="s">
        <v>8</v>
      </c>
      <c r="U302">
        <f>COS(RADIANS(V300))</f>
        <v>1</v>
      </c>
      <c r="W302" t="s">
        <v>46</v>
      </c>
      <c r="X302">
        <f>height</f>
        <v>200</v>
      </c>
      <c r="Y302">
        <f>IF(AND(U299&lt;&gt;0,U300&lt;&gt;90),X301,X302)</f>
        <v>200</v>
      </c>
      <c r="Z302">
        <f>Y302*U301</f>
        <v>0</v>
      </c>
      <c r="AB302">
        <f>Y302*U302</f>
        <v>200</v>
      </c>
    </row>
    <row r="303" spans="20:28" x14ac:dyDescent="0.3">
      <c r="U303" s="2" t="s">
        <v>0</v>
      </c>
    </row>
    <row r="304" spans="20:28" x14ac:dyDescent="0.3">
      <c r="U304" s="1" t="s">
        <v>3</v>
      </c>
    </row>
    <row r="305" spans="20:34" x14ac:dyDescent="0.3">
      <c r="V305" s="2" t="s">
        <v>57</v>
      </c>
    </row>
    <row r="306" spans="20:34" x14ac:dyDescent="0.3">
      <c r="T306" t="s">
        <v>1</v>
      </c>
      <c r="U306">
        <v>300</v>
      </c>
      <c r="V306">
        <f>Z302</f>
        <v>0</v>
      </c>
      <c r="X306">
        <f>U306-V306</f>
        <v>300</v>
      </c>
      <c r="Y306" s="2"/>
    </row>
    <row r="307" spans="20:34" x14ac:dyDescent="0.3">
      <c r="V307" s="2"/>
    </row>
    <row r="309" spans="20:34" x14ac:dyDescent="0.3">
      <c r="T309" t="s">
        <v>2</v>
      </c>
      <c r="U309">
        <v>1956</v>
      </c>
      <c r="V309">
        <f>AB302</f>
        <v>200</v>
      </c>
      <c r="X309">
        <f>U309+V309</f>
        <v>2156</v>
      </c>
      <c r="Y309" s="2"/>
    </row>
    <row r="310" spans="20:34" x14ac:dyDescent="0.3">
      <c r="V310" s="2"/>
    </row>
    <row r="311" spans="20:34" x14ac:dyDescent="0.3">
      <c r="V311" t="s">
        <v>27</v>
      </c>
    </row>
    <row r="312" spans="20:34" x14ac:dyDescent="0.3">
      <c r="T312" t="s">
        <v>24</v>
      </c>
      <c r="X312" t="str">
        <f>T313</f>
        <v>R</v>
      </c>
      <c r="Y312" t="s">
        <v>32</v>
      </c>
      <c r="Z312" t="s">
        <v>33</v>
      </c>
      <c r="AB312" t="s">
        <v>38</v>
      </c>
      <c r="AD312" t="str">
        <f>T314</f>
        <v>B</v>
      </c>
      <c r="AE312" t="s">
        <v>35</v>
      </c>
      <c r="AF312" t="s">
        <v>36</v>
      </c>
      <c r="AH312" t="s">
        <v>29</v>
      </c>
    </row>
    <row r="313" spans="20:34" x14ac:dyDescent="0.3">
      <c r="T313" t="str">
        <f>LEFT(T312,1)</f>
        <v>R</v>
      </c>
      <c r="U313" t="s">
        <v>1</v>
      </c>
      <c r="V313">
        <f>X306</f>
        <v>300</v>
      </c>
      <c r="W313" s="1" t="s">
        <v>34</v>
      </c>
      <c r="X313">
        <f>HLOOKUP(X312,wAdj,2,FALSE)</f>
        <v>1</v>
      </c>
      <c r="Y313">
        <f>AB301</f>
        <v>600</v>
      </c>
      <c r="Z313">
        <f>X313*Y313</f>
        <v>600</v>
      </c>
      <c r="AB313">
        <f>V313+Z313</f>
        <v>900</v>
      </c>
      <c r="AC313" s="1" t="s">
        <v>34</v>
      </c>
      <c r="AD313">
        <f>HLOOKUP(AD312,hAdj,2, FALSE)</f>
        <v>1</v>
      </c>
      <c r="AE313">
        <f>Z302</f>
        <v>0</v>
      </c>
      <c r="AF313">
        <f>AE313*AD313</f>
        <v>0</v>
      </c>
      <c r="AH313">
        <f>V313+Z313+AF313</f>
        <v>900</v>
      </c>
    </row>
    <row r="314" spans="20:34" x14ac:dyDescent="0.3">
      <c r="T314" t="str">
        <f>RIGHT(T312,1)</f>
        <v>B</v>
      </c>
      <c r="X314" t="str">
        <f>T313</f>
        <v>R</v>
      </c>
      <c r="Y314" t="s">
        <v>31</v>
      </c>
      <c r="Z314" t="s">
        <v>33</v>
      </c>
      <c r="AD314" t="str">
        <f>T314</f>
        <v>B</v>
      </c>
      <c r="AE314" t="s">
        <v>37</v>
      </c>
    </row>
    <row r="315" spans="20:34" x14ac:dyDescent="0.3">
      <c r="U315" t="s">
        <v>2</v>
      </c>
      <c r="V315">
        <f>X309</f>
        <v>2156</v>
      </c>
      <c r="W315" s="1" t="s">
        <v>34</v>
      </c>
      <c r="X315">
        <f>HLOOKUP(X312,wAdj,2,FALSE)</f>
        <v>1</v>
      </c>
      <c r="Y315">
        <f>Z301</f>
        <v>0</v>
      </c>
      <c r="Z315">
        <f>Y315*X315</f>
        <v>0</v>
      </c>
      <c r="AB315">
        <f>V315+Z315</f>
        <v>2156</v>
      </c>
      <c r="AC315" s="1" t="s">
        <v>39</v>
      </c>
      <c r="AD315">
        <f>HLOOKUP(AD314,hAdj,2, FALSE)</f>
        <v>1</v>
      </c>
      <c r="AE315">
        <f>AB302</f>
        <v>200</v>
      </c>
      <c r="AF315">
        <f>AE315*AD315</f>
        <v>200</v>
      </c>
      <c r="AH315">
        <f>AB315-AF315</f>
        <v>1956</v>
      </c>
    </row>
    <row r="317" spans="20:34" x14ac:dyDescent="0.3">
      <c r="T317" t="s">
        <v>40</v>
      </c>
      <c r="X317" t="str">
        <f>T318</f>
        <v>C</v>
      </c>
      <c r="Y317" t="s">
        <v>32</v>
      </c>
      <c r="Z317" t="s">
        <v>33</v>
      </c>
      <c r="AB317" t="s">
        <v>38</v>
      </c>
      <c r="AD317" t="str">
        <f>T319</f>
        <v>M</v>
      </c>
      <c r="AE317" t="s">
        <v>35</v>
      </c>
      <c r="AF317" t="s">
        <v>36</v>
      </c>
      <c r="AH317" t="s">
        <v>29</v>
      </c>
    </row>
    <row r="318" spans="20:34" x14ac:dyDescent="0.3">
      <c r="T318" t="str">
        <f>LEFT(T317,1)</f>
        <v>C</v>
      </c>
      <c r="U318" t="s">
        <v>1</v>
      </c>
      <c r="V318">
        <f>X306</f>
        <v>300</v>
      </c>
      <c r="W318" s="1" t="s">
        <v>34</v>
      </c>
      <c r="X318">
        <f>HLOOKUP(X317,wAdj,2,FALSE)</f>
        <v>0.5</v>
      </c>
      <c r="Y318">
        <f>AB301</f>
        <v>600</v>
      </c>
      <c r="Z318">
        <f>X318*Y318</f>
        <v>300</v>
      </c>
      <c r="AB318">
        <f>V318+Z318</f>
        <v>600</v>
      </c>
      <c r="AC318" s="1" t="s">
        <v>34</v>
      </c>
      <c r="AD318">
        <f>HLOOKUP(AD317,hAdj,2, FALSE)</f>
        <v>0.5</v>
      </c>
      <c r="AE318">
        <f>Z302</f>
        <v>0</v>
      </c>
      <c r="AF318">
        <f>AE318*AD318</f>
        <v>0</v>
      </c>
      <c r="AH318">
        <f>V318+Z318+AF318</f>
        <v>600</v>
      </c>
    </row>
    <row r="319" spans="20:34" x14ac:dyDescent="0.3">
      <c r="T319" t="str">
        <f>RIGHT(T317,1)</f>
        <v>M</v>
      </c>
      <c r="X319" t="str">
        <f>T318</f>
        <v>C</v>
      </c>
      <c r="Y319" t="s">
        <v>31</v>
      </c>
      <c r="Z319" t="s">
        <v>33</v>
      </c>
      <c r="AD319" t="str">
        <f>T319</f>
        <v>M</v>
      </c>
      <c r="AE319" t="s">
        <v>37</v>
      </c>
    </row>
    <row r="320" spans="20:34" x14ac:dyDescent="0.3">
      <c r="U320" t="s">
        <v>2</v>
      </c>
      <c r="V320">
        <f>X309</f>
        <v>2156</v>
      </c>
      <c r="W320" s="1" t="s">
        <v>34</v>
      </c>
      <c r="X320">
        <f>HLOOKUP(X317,wAdj,2,FALSE)</f>
        <v>0.5</v>
      </c>
      <c r="Y320">
        <f>Z301</f>
        <v>0</v>
      </c>
      <c r="Z320">
        <f>Y320*X320</f>
        <v>0</v>
      </c>
      <c r="AB320">
        <f>V320+Z320</f>
        <v>2156</v>
      </c>
      <c r="AC320" s="1" t="s">
        <v>39</v>
      </c>
      <c r="AD320">
        <f>HLOOKUP(AD319,hAdj,2, FALSE)</f>
        <v>0.5</v>
      </c>
      <c r="AE320">
        <f>AB302</f>
        <v>200</v>
      </c>
      <c r="AF320">
        <f>AE320*AD320</f>
        <v>100</v>
      </c>
      <c r="AH320">
        <f>AB320-AF320</f>
        <v>2056</v>
      </c>
    </row>
    <row r="322" spans="20:34" x14ac:dyDescent="0.3">
      <c r="T322" t="s">
        <v>41</v>
      </c>
      <c r="X322" t="str">
        <f>T323</f>
        <v>C</v>
      </c>
      <c r="Y322" t="s">
        <v>32</v>
      </c>
      <c r="Z322" t="s">
        <v>33</v>
      </c>
      <c r="AB322" t="s">
        <v>38</v>
      </c>
      <c r="AD322" t="str">
        <f>T324</f>
        <v>B</v>
      </c>
      <c r="AE322" t="s">
        <v>35</v>
      </c>
      <c r="AF322" t="s">
        <v>36</v>
      </c>
      <c r="AH322" t="s">
        <v>29</v>
      </c>
    </row>
    <row r="323" spans="20:34" x14ac:dyDescent="0.3">
      <c r="T323" t="str">
        <f>LEFT(T322,1)</f>
        <v>C</v>
      </c>
      <c r="U323" t="s">
        <v>1</v>
      </c>
      <c r="V323">
        <f>X306</f>
        <v>300</v>
      </c>
      <c r="W323" s="1" t="s">
        <v>34</v>
      </c>
      <c r="X323">
        <f>HLOOKUP(X322,wAdj,2,FALSE)</f>
        <v>0.5</v>
      </c>
      <c r="Y323">
        <f>AB301</f>
        <v>600</v>
      </c>
      <c r="Z323">
        <f>X323*Y323</f>
        <v>300</v>
      </c>
      <c r="AB323">
        <f>V323+Z323</f>
        <v>600</v>
      </c>
      <c r="AC323" s="1" t="s">
        <v>34</v>
      </c>
      <c r="AD323">
        <f>HLOOKUP(AD322,hAdj,2, FALSE)</f>
        <v>1</v>
      </c>
      <c r="AE323">
        <f>Z302</f>
        <v>0</v>
      </c>
      <c r="AF323">
        <f>AE323*AD323</f>
        <v>0</v>
      </c>
      <c r="AH323">
        <f>V323+Z323+AF323</f>
        <v>600</v>
      </c>
    </row>
    <row r="324" spans="20:34" x14ac:dyDescent="0.3">
      <c r="T324" t="str">
        <f>RIGHT(T322,1)</f>
        <v>B</v>
      </c>
      <c r="X324" t="str">
        <f>T323</f>
        <v>C</v>
      </c>
      <c r="Y324" t="s">
        <v>31</v>
      </c>
      <c r="Z324" t="s">
        <v>33</v>
      </c>
      <c r="AD324" t="str">
        <f>T324</f>
        <v>B</v>
      </c>
      <c r="AE324" t="s">
        <v>37</v>
      </c>
    </row>
    <row r="325" spans="20:34" x14ac:dyDescent="0.3">
      <c r="U325" t="s">
        <v>2</v>
      </c>
      <c r="V325">
        <f>X309</f>
        <v>2156</v>
      </c>
      <c r="W325" s="1" t="s">
        <v>34</v>
      </c>
      <c r="X325">
        <f>HLOOKUP(X322,wAdj,2,FALSE)</f>
        <v>0.5</v>
      </c>
      <c r="Y325">
        <f>Z301</f>
        <v>0</v>
      </c>
      <c r="Z325">
        <f>Y325*X325</f>
        <v>0</v>
      </c>
      <c r="AB325">
        <f>V325+Z325</f>
        <v>2156</v>
      </c>
      <c r="AC325" s="1" t="s">
        <v>39</v>
      </c>
      <c r="AD325">
        <f>HLOOKUP(AD324,hAdj,2, FALSE)</f>
        <v>1</v>
      </c>
      <c r="AE325">
        <f>AB302</f>
        <v>200</v>
      </c>
      <c r="AF325">
        <f>AE325*AD325</f>
        <v>200</v>
      </c>
      <c r="AH325">
        <f>AB325-AF325</f>
        <v>1956</v>
      </c>
    </row>
    <row r="327" spans="20:34" x14ac:dyDescent="0.3">
      <c r="T327" t="s">
        <v>42</v>
      </c>
      <c r="X327" t="str">
        <f>T328</f>
        <v>R</v>
      </c>
      <c r="Y327" t="s">
        <v>32</v>
      </c>
      <c r="Z327" t="s">
        <v>33</v>
      </c>
      <c r="AB327" t="s">
        <v>38</v>
      </c>
      <c r="AD327" t="str">
        <f>T329</f>
        <v>T</v>
      </c>
      <c r="AE327" t="s">
        <v>35</v>
      </c>
      <c r="AF327" t="s">
        <v>36</v>
      </c>
      <c r="AH327" t="s">
        <v>29</v>
      </c>
    </row>
    <row r="328" spans="20:34" x14ac:dyDescent="0.3">
      <c r="T328" t="str">
        <f>LEFT(T327,1)</f>
        <v>R</v>
      </c>
      <c r="U328" t="s">
        <v>1</v>
      </c>
      <c r="V328">
        <f>X306</f>
        <v>300</v>
      </c>
      <c r="W328" s="1" t="s">
        <v>34</v>
      </c>
      <c r="X328">
        <f>HLOOKUP(X327,wAdj,2,FALSE)</f>
        <v>1</v>
      </c>
      <c r="Y328">
        <f>AB301</f>
        <v>600</v>
      </c>
      <c r="Z328">
        <f>X328*Y328</f>
        <v>600</v>
      </c>
      <c r="AB328">
        <f>V328+Z328</f>
        <v>900</v>
      </c>
      <c r="AC328" s="1" t="s">
        <v>34</v>
      </c>
      <c r="AD328">
        <f>HLOOKUP(AD327,hAdj,2, FALSE)</f>
        <v>0</v>
      </c>
      <c r="AE328">
        <f>Z302</f>
        <v>0</v>
      </c>
      <c r="AF328">
        <f>AE328*AD328</f>
        <v>0</v>
      </c>
      <c r="AH328">
        <f>V328+Z328+AF328</f>
        <v>900</v>
      </c>
    </row>
    <row r="329" spans="20:34" x14ac:dyDescent="0.3">
      <c r="T329" t="str">
        <f>RIGHT(T327,1)</f>
        <v>T</v>
      </c>
      <c r="X329" t="str">
        <f>T328</f>
        <v>R</v>
      </c>
      <c r="Y329" t="s">
        <v>31</v>
      </c>
      <c r="Z329" t="s">
        <v>33</v>
      </c>
      <c r="AD329" t="str">
        <f>T329</f>
        <v>T</v>
      </c>
      <c r="AE329" t="s">
        <v>37</v>
      </c>
    </row>
    <row r="330" spans="20:34" x14ac:dyDescent="0.3">
      <c r="U330" t="s">
        <v>2</v>
      </c>
      <c r="V330">
        <f>X309</f>
        <v>2156</v>
      </c>
      <c r="W330" s="1" t="s">
        <v>34</v>
      </c>
      <c r="X330">
        <f>HLOOKUP(X327,wAdj,2,FALSE)</f>
        <v>1</v>
      </c>
      <c r="Y330">
        <f>Z301</f>
        <v>0</v>
      </c>
      <c r="Z330">
        <f>Y330*X330</f>
        <v>0</v>
      </c>
      <c r="AB330">
        <f>V330+Z330</f>
        <v>2156</v>
      </c>
      <c r="AC330" s="1" t="s">
        <v>39</v>
      </c>
      <c r="AD330">
        <f>HLOOKUP(AD329,hAdj,2, FALSE)</f>
        <v>0</v>
      </c>
      <c r="AE330">
        <f>AB302</f>
        <v>200</v>
      </c>
      <c r="AF330">
        <f>AE330*AD330</f>
        <v>0</v>
      </c>
      <c r="AH330">
        <f>AB330-AF330</f>
        <v>2156</v>
      </c>
    </row>
    <row r="340" spans="5:28" x14ac:dyDescent="0.3">
      <c r="V340" t="s">
        <v>34</v>
      </c>
      <c r="X340" s="2" t="s">
        <v>64</v>
      </c>
    </row>
    <row r="341" spans="5:28" x14ac:dyDescent="0.3">
      <c r="V341" t="s">
        <v>63</v>
      </c>
      <c r="X341" s="2" t="s">
        <v>61</v>
      </c>
    </row>
    <row r="342" spans="5:28" x14ac:dyDescent="0.3">
      <c r="F342" t="str">
        <f t="shared" ref="F342:F346" si="25">T342</f>
        <v>optional 2</v>
      </c>
      <c r="T342" t="s">
        <v>60</v>
      </c>
      <c r="V342" t="s">
        <v>63</v>
      </c>
      <c r="X342" s="2" t="s">
        <v>62</v>
      </c>
    </row>
    <row r="343" spans="5:28" x14ac:dyDescent="0.3">
      <c r="F343" t="str">
        <f t="shared" si="25"/>
        <v>Page Rotation</v>
      </c>
      <c r="G343">
        <v>270</v>
      </c>
      <c r="T343" t="s">
        <v>43</v>
      </c>
      <c r="U343">
        <v>270</v>
      </c>
      <c r="V343" t="s">
        <v>51</v>
      </c>
    </row>
    <row r="344" spans="5:28" x14ac:dyDescent="0.3">
      <c r="F344" t="str">
        <f t="shared" si="25"/>
        <v>TB Rotation</v>
      </c>
      <c r="G344">
        <f>U344</f>
        <v>30</v>
      </c>
      <c r="T344" t="s">
        <v>44</v>
      </c>
      <c r="U344">
        <v>30</v>
      </c>
      <c r="V344">
        <f>U343+U344</f>
        <v>300</v>
      </c>
      <c r="Z344" t="s">
        <v>48</v>
      </c>
      <c r="AB344" t="s">
        <v>47</v>
      </c>
    </row>
    <row r="345" spans="5:28" x14ac:dyDescent="0.3">
      <c r="T345" t="s">
        <v>9</v>
      </c>
      <c r="U345">
        <f>SIN(RADIANS(V344))</f>
        <v>-0.8660254037844386</v>
      </c>
      <c r="W345" t="s">
        <v>45</v>
      </c>
      <c r="X345">
        <f>height</f>
        <v>200</v>
      </c>
      <c r="Y345">
        <f>IF(AND(U343&lt;&gt;0,U344&lt;&gt;90),X346,X345)</f>
        <v>600</v>
      </c>
      <c r="Z345">
        <f>U345*Y345</f>
        <v>-519.6152422706632</v>
      </c>
      <c r="AB345">
        <f>Y345*U346</f>
        <v>300.00000000000006</v>
      </c>
    </row>
    <row r="346" spans="5:28" x14ac:dyDescent="0.3">
      <c r="F346" t="s">
        <v>44</v>
      </c>
      <c r="T346" t="s">
        <v>8</v>
      </c>
      <c r="U346">
        <f>COS(RADIANS(V344))</f>
        <v>0.50000000000000011</v>
      </c>
      <c r="W346" t="s">
        <v>46</v>
      </c>
      <c r="X346">
        <f>width</f>
        <v>600</v>
      </c>
      <c r="Y346">
        <f>IF(AND(U343&lt;&gt;0,U344&lt;&gt;90),X345,X346)</f>
        <v>200</v>
      </c>
      <c r="Z346">
        <f>Y346*U345</f>
        <v>-173.20508075688772</v>
      </c>
      <c r="AB346">
        <f>Y346*U346</f>
        <v>100.00000000000003</v>
      </c>
    </row>
    <row r="347" spans="5:28" x14ac:dyDescent="0.3">
      <c r="E347" t="str">
        <f>T345</f>
        <v>Sin Angle</v>
      </c>
      <c r="F347">
        <f>G344</f>
        <v>30</v>
      </c>
      <c r="G347">
        <f>SIN(RADIANS(G344))</f>
        <v>0.49999999999999994</v>
      </c>
      <c r="U347" s="2" t="s">
        <v>0</v>
      </c>
    </row>
    <row r="348" spans="5:28" x14ac:dyDescent="0.3">
      <c r="E348" t="str">
        <f>T346</f>
        <v>Cos Angle</v>
      </c>
      <c r="F348">
        <f>G344</f>
        <v>30</v>
      </c>
      <c r="G348">
        <f>COS(RADIANS(G344))</f>
        <v>0.86602540378443871</v>
      </c>
      <c r="U348" s="1" t="s">
        <v>3</v>
      </c>
    </row>
    <row r="349" spans="5:28" x14ac:dyDescent="0.3">
      <c r="F349" t="s">
        <v>67</v>
      </c>
      <c r="V349" s="2" t="s">
        <v>57</v>
      </c>
    </row>
    <row r="350" spans="5:28" x14ac:dyDescent="0.3">
      <c r="E350" t="str">
        <f>T345</f>
        <v>Sin Angle</v>
      </c>
      <c r="F350">
        <f>G343</f>
        <v>270</v>
      </c>
      <c r="G350">
        <f>SIN(RADIANS(G343))</f>
        <v>-1</v>
      </c>
      <c r="T350" t="s">
        <v>1</v>
      </c>
      <c r="U350">
        <v>300</v>
      </c>
      <c r="V350">
        <f>Z346</f>
        <v>-173.20508075688772</v>
      </c>
      <c r="X350">
        <f>U350-V350</f>
        <v>473.2050807568877</v>
      </c>
      <c r="Y350" s="2"/>
    </row>
    <row r="351" spans="5:28" x14ac:dyDescent="0.3">
      <c r="E351" t="str">
        <f>T346</f>
        <v>Cos Angle</v>
      </c>
      <c r="F351">
        <f>G343</f>
        <v>270</v>
      </c>
      <c r="G351">
        <f>COS(RADIANS(G343))</f>
        <v>-1.83772268236293E-16</v>
      </c>
      <c r="V351" s="2"/>
    </row>
    <row r="353" spans="5:34" x14ac:dyDescent="0.3">
      <c r="E353" t="s">
        <v>68</v>
      </c>
      <c r="T353" t="s">
        <v>2</v>
      </c>
      <c r="U353">
        <v>2336.64</v>
      </c>
      <c r="V353">
        <f>Z345</f>
        <v>-519.6152422706632</v>
      </c>
      <c r="X353">
        <f>U353-V353+AB346</f>
        <v>2956.2552422706631</v>
      </c>
      <c r="Y353" s="2"/>
    </row>
    <row r="354" spans="5:34" x14ac:dyDescent="0.3">
      <c r="E354" t="s">
        <v>69</v>
      </c>
      <c r="F354">
        <f>U350</f>
        <v>300</v>
      </c>
      <c r="V354" s="2"/>
    </row>
    <row r="355" spans="5:34" x14ac:dyDescent="0.3">
      <c r="E355" t="s">
        <v>83</v>
      </c>
      <c r="F355">
        <f>Y346</f>
        <v>200</v>
      </c>
      <c r="G355" t="s">
        <v>82</v>
      </c>
      <c r="V355" t="s">
        <v>27</v>
      </c>
    </row>
    <row r="356" spans="5:34" x14ac:dyDescent="0.3">
      <c r="E356" t="s">
        <v>28</v>
      </c>
      <c r="F356">
        <f>G348</f>
        <v>0.86602540378443871</v>
      </c>
      <c r="G356" t="s">
        <v>81</v>
      </c>
      <c r="T356" t="s">
        <v>24</v>
      </c>
      <c r="X356" t="str">
        <f>T357</f>
        <v>R</v>
      </c>
      <c r="Y356" t="s">
        <v>32</v>
      </c>
      <c r="Z356" t="s">
        <v>33</v>
      </c>
      <c r="AB356" t="s">
        <v>38</v>
      </c>
      <c r="AD356" t="str">
        <f>T358</f>
        <v>B</v>
      </c>
      <c r="AE356" t="s">
        <v>35</v>
      </c>
      <c r="AF356" t="s">
        <v>36</v>
      </c>
      <c r="AH356" t="s">
        <v>29</v>
      </c>
    </row>
    <row r="357" spans="5:34" x14ac:dyDescent="0.3">
      <c r="E357" t="s">
        <v>88</v>
      </c>
      <c r="F357">
        <f>F355*F356</f>
        <v>173.20508075688775</v>
      </c>
      <c r="T357" t="str">
        <f>LEFT(T356,1)</f>
        <v>R</v>
      </c>
      <c r="U357" t="s">
        <v>1</v>
      </c>
      <c r="V357">
        <f>X350</f>
        <v>473.2050807568877</v>
      </c>
      <c r="W357" s="1" t="s">
        <v>34</v>
      </c>
      <c r="X357">
        <f>HLOOKUP(X356,wAdj,2,FALSE)</f>
        <v>1</v>
      </c>
      <c r="Y357">
        <f>AB345</f>
        <v>300.00000000000006</v>
      </c>
      <c r="Z357">
        <f>X357*Y357</f>
        <v>300.00000000000006</v>
      </c>
      <c r="AB357">
        <f>V357+Z357</f>
        <v>773.20508075688781</v>
      </c>
      <c r="AC357" s="1" t="s">
        <v>34</v>
      </c>
      <c r="AD357">
        <f>HLOOKUP(AD356,hAdj,2, FALSE)</f>
        <v>1</v>
      </c>
      <c r="AE357">
        <f>Z346</f>
        <v>-173.20508075688772</v>
      </c>
      <c r="AF357">
        <f>AE357*AD357</f>
        <v>-173.20508075688772</v>
      </c>
      <c r="AH357">
        <f>V357+Z357+AF357</f>
        <v>600.00000000000011</v>
      </c>
    </row>
    <row r="358" spans="5:34" x14ac:dyDescent="0.3">
      <c r="E358" t="s">
        <v>78</v>
      </c>
      <c r="F358">
        <f>F354+F357</f>
        <v>473.20508075688775</v>
      </c>
      <c r="T358" t="str">
        <f>RIGHT(T356,1)</f>
        <v>B</v>
      </c>
      <c r="X358" t="str">
        <f>T357</f>
        <v>R</v>
      </c>
      <c r="Y358" t="s">
        <v>31</v>
      </c>
      <c r="Z358" t="s">
        <v>33</v>
      </c>
      <c r="AD358" t="str">
        <f>T358</f>
        <v>B</v>
      </c>
      <c r="AE358" t="s">
        <v>37</v>
      </c>
    </row>
    <row r="359" spans="5:34" x14ac:dyDescent="0.3">
      <c r="U359" t="s">
        <v>2</v>
      </c>
      <c r="V359">
        <f>X353</f>
        <v>2956.2552422706631</v>
      </c>
      <c r="W359" s="1" t="s">
        <v>34</v>
      </c>
      <c r="X359">
        <f>HLOOKUP(X356,wAdj,2,FALSE)</f>
        <v>1</v>
      </c>
      <c r="Y359">
        <f>Z345</f>
        <v>-519.6152422706632</v>
      </c>
      <c r="Z359">
        <f>Y359*X359</f>
        <v>-519.6152422706632</v>
      </c>
      <c r="AB359">
        <f>V359+Z359</f>
        <v>2436.64</v>
      </c>
      <c r="AC359" s="1" t="s">
        <v>39</v>
      </c>
      <c r="AD359">
        <f>HLOOKUP(AD358,hAdj,2, FALSE)</f>
        <v>1</v>
      </c>
      <c r="AE359">
        <f>AB346</f>
        <v>100.00000000000003</v>
      </c>
      <c r="AF359">
        <f>AE359*AD359</f>
        <v>100.00000000000003</v>
      </c>
      <c r="AH359">
        <f>AB359-AF359</f>
        <v>2336.64</v>
      </c>
    </row>
    <row r="360" spans="5:34" x14ac:dyDescent="0.3">
      <c r="E360" t="s">
        <v>87</v>
      </c>
      <c r="F360">
        <f>U353</f>
        <v>2336.64</v>
      </c>
    </row>
    <row r="361" spans="5:34" x14ac:dyDescent="0.3">
      <c r="E361" t="s">
        <v>84</v>
      </c>
      <c r="F361">
        <f>Y345</f>
        <v>600</v>
      </c>
      <c r="H361" t="s">
        <v>82</v>
      </c>
      <c r="T361" t="s">
        <v>40</v>
      </c>
      <c r="X361" t="str">
        <f>T362</f>
        <v>C</v>
      </c>
      <c r="Y361" t="s">
        <v>32</v>
      </c>
      <c r="Z361" t="s">
        <v>33</v>
      </c>
      <c r="AB361" t="s">
        <v>38</v>
      </c>
      <c r="AD361" t="str">
        <f>T363</f>
        <v>M</v>
      </c>
      <c r="AE361" t="s">
        <v>35</v>
      </c>
      <c r="AF361" t="s">
        <v>36</v>
      </c>
      <c r="AH361" t="s">
        <v>29</v>
      </c>
    </row>
    <row r="362" spans="5:34" x14ac:dyDescent="0.3">
      <c r="E362" t="s">
        <v>74</v>
      </c>
      <c r="F362">
        <v>1</v>
      </c>
      <c r="G362" t="s">
        <v>75</v>
      </c>
      <c r="T362" t="str">
        <f>LEFT(T361,1)</f>
        <v>C</v>
      </c>
      <c r="U362" t="s">
        <v>1</v>
      </c>
      <c r="V362">
        <f>X350</f>
        <v>473.2050807568877</v>
      </c>
      <c r="W362" s="1" t="s">
        <v>34</v>
      </c>
      <c r="X362">
        <f>HLOOKUP(X361,wAdj,2,FALSE)</f>
        <v>0.5</v>
      </c>
      <c r="Y362">
        <f>AB345</f>
        <v>300.00000000000006</v>
      </c>
      <c r="Z362">
        <f>X362*Y362</f>
        <v>150.00000000000003</v>
      </c>
      <c r="AB362">
        <f>V362+Z362</f>
        <v>623.2050807568877</v>
      </c>
      <c r="AC362" s="1" t="s">
        <v>34</v>
      </c>
      <c r="AD362">
        <f>HLOOKUP(AD361,hAdj,2, FALSE)</f>
        <v>0.5</v>
      </c>
      <c r="AE362">
        <f>Z346</f>
        <v>-173.20508075688772</v>
      </c>
      <c r="AF362">
        <f>AE362*AD362</f>
        <v>-86.602540378443862</v>
      </c>
      <c r="AH362">
        <f>V362+Z362+AF362</f>
        <v>536.60254037844379</v>
      </c>
    </row>
    <row r="363" spans="5:34" x14ac:dyDescent="0.3">
      <c r="E363" t="s">
        <v>76</v>
      </c>
      <c r="F363">
        <f>G348</f>
        <v>0.86602540378443871</v>
      </c>
      <c r="G363" t="s">
        <v>81</v>
      </c>
      <c r="T363" t="str">
        <f>RIGHT(T361,1)</f>
        <v>M</v>
      </c>
      <c r="X363" t="str">
        <f>T362</f>
        <v>C</v>
      </c>
      <c r="Y363" t="s">
        <v>31</v>
      </c>
      <c r="Z363" t="s">
        <v>33</v>
      </c>
      <c r="AD363" t="str">
        <f>T363</f>
        <v>M</v>
      </c>
      <c r="AE363" t="s">
        <v>37</v>
      </c>
    </row>
    <row r="364" spans="5:34" x14ac:dyDescent="0.3">
      <c r="F364">
        <f>F361*F362*F363</f>
        <v>519.6152422706632</v>
      </c>
      <c r="U364" t="s">
        <v>2</v>
      </c>
      <c r="V364">
        <f>X353</f>
        <v>2956.2552422706631</v>
      </c>
      <c r="W364" s="1" t="s">
        <v>34</v>
      </c>
      <c r="X364">
        <f>HLOOKUP(X361,wAdj,2,FALSE)</f>
        <v>0.5</v>
      </c>
      <c r="Y364">
        <f>Z345</f>
        <v>-519.6152422706632</v>
      </c>
      <c r="Z364">
        <f>Y364*X364</f>
        <v>-259.8076211353316</v>
      </c>
      <c r="AB364">
        <f>V364+Z364</f>
        <v>2696.4476211353312</v>
      </c>
      <c r="AC364" s="1" t="s">
        <v>39</v>
      </c>
      <c r="AD364">
        <f>HLOOKUP(AD363,hAdj,2, FALSE)</f>
        <v>0.5</v>
      </c>
      <c r="AE364">
        <f>AB346</f>
        <v>100.00000000000003</v>
      </c>
      <c r="AF364">
        <f>AE364*AD364</f>
        <v>50.000000000000014</v>
      </c>
      <c r="AH364">
        <f>AB364-AF364</f>
        <v>2646.4476211353312</v>
      </c>
    </row>
    <row r="365" spans="5:34" x14ac:dyDescent="0.3">
      <c r="E365" t="s">
        <v>85</v>
      </c>
      <c r="F365">
        <f>Y346</f>
        <v>200</v>
      </c>
      <c r="H365" t="s">
        <v>86</v>
      </c>
    </row>
    <row r="366" spans="5:34" x14ac:dyDescent="0.3">
      <c r="E366" t="s">
        <v>74</v>
      </c>
      <c r="F366">
        <v>1</v>
      </c>
      <c r="G366" t="s">
        <v>80</v>
      </c>
      <c r="T366" t="s">
        <v>41</v>
      </c>
      <c r="X366" t="str">
        <f>T367</f>
        <v>C</v>
      </c>
      <c r="Y366" t="s">
        <v>32</v>
      </c>
      <c r="Z366" t="s">
        <v>33</v>
      </c>
      <c r="AB366" t="s">
        <v>38</v>
      </c>
      <c r="AD366" t="str">
        <f>T368</f>
        <v>B</v>
      </c>
      <c r="AE366" t="s">
        <v>35</v>
      </c>
      <c r="AF366" t="s">
        <v>36</v>
      </c>
      <c r="AH366" t="s">
        <v>29</v>
      </c>
    </row>
    <row r="367" spans="5:34" x14ac:dyDescent="0.3">
      <c r="E367" t="s">
        <v>76</v>
      </c>
      <c r="F367">
        <f>G347</f>
        <v>0.49999999999999994</v>
      </c>
      <c r="G367" t="s">
        <v>77</v>
      </c>
      <c r="T367" t="str">
        <f>LEFT(T366,1)</f>
        <v>C</v>
      </c>
      <c r="U367" t="s">
        <v>1</v>
      </c>
      <c r="V367">
        <f>X350</f>
        <v>473.2050807568877</v>
      </c>
      <c r="W367" s="1" t="s">
        <v>34</v>
      </c>
      <c r="X367">
        <f>HLOOKUP(X366,wAdj,2,FALSE)</f>
        <v>0.5</v>
      </c>
      <c r="Y367">
        <f>AB345</f>
        <v>300.00000000000006</v>
      </c>
      <c r="Z367">
        <f>X367*Y367</f>
        <v>150.00000000000003</v>
      </c>
      <c r="AB367">
        <f>V367+Z367</f>
        <v>623.2050807568877</v>
      </c>
      <c r="AC367" s="1" t="s">
        <v>34</v>
      </c>
      <c r="AD367">
        <f>HLOOKUP(AD366,hAdj,2, FALSE)</f>
        <v>1</v>
      </c>
      <c r="AE367">
        <f>Z346</f>
        <v>-173.20508075688772</v>
      </c>
      <c r="AF367">
        <f>AE367*AD367</f>
        <v>-173.20508075688772</v>
      </c>
      <c r="AH367">
        <f>V367+Z367+AF367</f>
        <v>450</v>
      </c>
    </row>
    <row r="368" spans="5:34" x14ac:dyDescent="0.3">
      <c r="F368">
        <f>F365*F366*F367</f>
        <v>99.999999999999986</v>
      </c>
      <c r="T368" t="str">
        <f>RIGHT(T366,1)</f>
        <v>B</v>
      </c>
      <c r="X368" t="str">
        <f>T367</f>
        <v>C</v>
      </c>
      <c r="Y368" t="s">
        <v>31</v>
      </c>
      <c r="Z368" t="s">
        <v>33</v>
      </c>
      <c r="AD368" t="str">
        <f>T368</f>
        <v>B</v>
      </c>
      <c r="AE368" t="s">
        <v>37</v>
      </c>
    </row>
    <row r="369" spans="5:34" x14ac:dyDescent="0.3">
      <c r="E369" t="s">
        <v>78</v>
      </c>
      <c r="F369">
        <f>F360+F364+F368</f>
        <v>2956.2552422706631</v>
      </c>
      <c r="U369" t="s">
        <v>2</v>
      </c>
      <c r="V369">
        <f>X353</f>
        <v>2956.2552422706631</v>
      </c>
      <c r="W369" s="1" t="s">
        <v>34</v>
      </c>
      <c r="X369">
        <f>HLOOKUP(X366,wAdj,2,FALSE)</f>
        <v>0.5</v>
      </c>
      <c r="Y369">
        <f>Z345</f>
        <v>-519.6152422706632</v>
      </c>
      <c r="Z369">
        <f>Y369*X369</f>
        <v>-259.8076211353316</v>
      </c>
      <c r="AB369">
        <f>V369+Z369</f>
        <v>2696.4476211353312</v>
      </c>
      <c r="AC369" s="1" t="s">
        <v>39</v>
      </c>
      <c r="AD369">
        <f>HLOOKUP(AD368,hAdj,2, FALSE)</f>
        <v>1</v>
      </c>
      <c r="AE369">
        <f>AB346</f>
        <v>100.00000000000003</v>
      </c>
      <c r="AF369">
        <f>AE369*AD369</f>
        <v>100.00000000000003</v>
      </c>
      <c r="AH369">
        <f>AB369-AF369</f>
        <v>2596.4476211353312</v>
      </c>
    </row>
    <row r="371" spans="5:34" x14ac:dyDescent="0.3">
      <c r="T371" t="s">
        <v>42</v>
      </c>
      <c r="X371" t="str">
        <f>T372</f>
        <v>R</v>
      </c>
      <c r="Y371" t="s">
        <v>32</v>
      </c>
      <c r="Z371" t="s">
        <v>33</v>
      </c>
      <c r="AB371" t="s">
        <v>38</v>
      </c>
      <c r="AD371" t="str">
        <f>T373</f>
        <v>T</v>
      </c>
      <c r="AE371" t="s">
        <v>35</v>
      </c>
      <c r="AF371" t="s">
        <v>36</v>
      </c>
      <c r="AH371" t="s">
        <v>29</v>
      </c>
    </row>
    <row r="372" spans="5:34" x14ac:dyDescent="0.3">
      <c r="T372" t="str">
        <f>LEFT(T371,1)</f>
        <v>R</v>
      </c>
      <c r="U372" t="s">
        <v>1</v>
      </c>
      <c r="V372">
        <f>X350</f>
        <v>473.2050807568877</v>
      </c>
      <c r="W372" s="1" t="s">
        <v>34</v>
      </c>
      <c r="X372">
        <f>HLOOKUP(X371,wAdj,2,FALSE)</f>
        <v>1</v>
      </c>
      <c r="Y372">
        <f>AB345</f>
        <v>300.00000000000006</v>
      </c>
      <c r="Z372">
        <f>X372*Y372</f>
        <v>300.00000000000006</v>
      </c>
      <c r="AB372">
        <f>V372+Z372</f>
        <v>773.20508075688781</v>
      </c>
      <c r="AC372" s="1" t="s">
        <v>34</v>
      </c>
      <c r="AD372">
        <f>HLOOKUP(AD371,hAdj,2, FALSE)</f>
        <v>0</v>
      </c>
      <c r="AE372">
        <f>Z346</f>
        <v>-173.20508075688772</v>
      </c>
      <c r="AF372">
        <f>AE372*AD372</f>
        <v>0</v>
      </c>
      <c r="AH372">
        <f>V372+Z372+AF372</f>
        <v>773.20508075688781</v>
      </c>
    </row>
    <row r="373" spans="5:34" x14ac:dyDescent="0.3">
      <c r="T373" t="str">
        <f>RIGHT(T371,1)</f>
        <v>T</v>
      </c>
      <c r="X373" t="str">
        <f>T372</f>
        <v>R</v>
      </c>
      <c r="Y373" t="s">
        <v>31</v>
      </c>
      <c r="Z373" t="s">
        <v>33</v>
      </c>
      <c r="AD373" t="str">
        <f>T373</f>
        <v>T</v>
      </c>
      <c r="AE373" t="s">
        <v>37</v>
      </c>
    </row>
    <row r="374" spans="5:34" x14ac:dyDescent="0.3">
      <c r="U374" t="s">
        <v>2</v>
      </c>
      <c r="V374">
        <f>X353</f>
        <v>2956.2552422706631</v>
      </c>
      <c r="W374" s="1" t="s">
        <v>34</v>
      </c>
      <c r="X374">
        <f>HLOOKUP(X371,wAdj,2,FALSE)</f>
        <v>1</v>
      </c>
      <c r="Y374">
        <f>Z345</f>
        <v>-519.6152422706632</v>
      </c>
      <c r="Z374">
        <f>Y374*X374</f>
        <v>-519.6152422706632</v>
      </c>
      <c r="AB374">
        <f>V374+Z374</f>
        <v>2436.64</v>
      </c>
      <c r="AC374" s="1" t="s">
        <v>39</v>
      </c>
      <c r="AD374">
        <f>HLOOKUP(AD373,hAdj,2, FALSE)</f>
        <v>0</v>
      </c>
      <c r="AE374">
        <f>AB346</f>
        <v>100.00000000000003</v>
      </c>
      <c r="AF374">
        <f>AE374*AD374</f>
        <v>0</v>
      </c>
      <c r="AH374">
        <f>AB374-AF374</f>
        <v>2436.64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1C23-C6DF-4124-A731-BBF1C77D3483}">
  <dimension ref="A1:AW37"/>
  <sheetViews>
    <sheetView zoomScale="145" zoomScaleNormal="145" workbookViewId="0">
      <selection activeCell="AT11" sqref="AT11"/>
    </sheetView>
    <sheetView tabSelected="1" workbookViewId="1">
      <selection activeCell="C14" sqref="C14"/>
    </sheetView>
    <sheetView workbookViewId="2"/>
  </sheetViews>
  <sheetFormatPr defaultRowHeight="14.4" x14ac:dyDescent="0.3"/>
  <cols>
    <col min="18" max="18" width="3.6640625" customWidth="1"/>
    <col min="20" max="20" width="5.88671875" customWidth="1"/>
    <col min="22" max="22" width="6.21875" customWidth="1"/>
    <col min="24" max="28" width="0" hidden="1" customWidth="1"/>
    <col min="34" max="34" width="4" customWidth="1"/>
    <col min="36" max="36" width="5.88671875" customWidth="1"/>
    <col min="38" max="38" width="5.21875" customWidth="1"/>
    <col min="41" max="41" width="3.88671875" customWidth="1"/>
    <col min="42" max="42" width="6.21875" customWidth="1"/>
    <col min="44" max="44" width="6.88671875" customWidth="1"/>
  </cols>
  <sheetData>
    <row r="1" spans="1:49" x14ac:dyDescent="0.3">
      <c r="A1" t="s">
        <v>89</v>
      </c>
      <c r="B1" s="4" t="s">
        <v>90</v>
      </c>
      <c r="C1" s="4"/>
      <c r="D1" s="4" t="s">
        <v>91</v>
      </c>
      <c r="E1" s="4"/>
      <c r="F1" s="4" t="s">
        <v>92</v>
      </c>
      <c r="G1" s="4"/>
      <c r="H1" s="4" t="s">
        <v>93</v>
      </c>
      <c r="I1" s="4"/>
      <c r="J1" s="4" t="s">
        <v>94</v>
      </c>
      <c r="K1" s="4"/>
      <c r="L1" s="4" t="s">
        <v>27</v>
      </c>
      <c r="M1" s="4"/>
      <c r="N1" s="4" t="s">
        <v>95</v>
      </c>
      <c r="O1" s="4"/>
      <c r="P1" s="4" t="s">
        <v>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1"/>
      <c r="AE1" s="1"/>
      <c r="AF1" s="4" t="s">
        <v>1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9" x14ac:dyDescent="0.3">
      <c r="B2" t="s">
        <v>26</v>
      </c>
      <c r="C2" t="s">
        <v>50</v>
      </c>
      <c r="D2" t="s">
        <v>26</v>
      </c>
      <c r="E2" t="s">
        <v>50</v>
      </c>
      <c r="F2" t="s">
        <v>72</v>
      </c>
      <c r="G2" t="s">
        <v>73</v>
      </c>
      <c r="H2" t="s">
        <v>72</v>
      </c>
      <c r="I2" t="s">
        <v>73</v>
      </c>
      <c r="J2" t="s">
        <v>30</v>
      </c>
      <c r="K2" t="s">
        <v>96</v>
      </c>
      <c r="L2" t="s">
        <v>26</v>
      </c>
      <c r="M2" t="s">
        <v>50</v>
      </c>
      <c r="N2" t="s">
        <v>30</v>
      </c>
      <c r="O2" t="s">
        <v>96</v>
      </c>
      <c r="P2" t="s">
        <v>119</v>
      </c>
      <c r="Q2" t="s">
        <v>97</v>
      </c>
      <c r="S2" t="s">
        <v>98</v>
      </c>
      <c r="U2" t="s">
        <v>99</v>
      </c>
      <c r="W2" t="s">
        <v>100</v>
      </c>
      <c r="X2" t="s">
        <v>101</v>
      </c>
      <c r="Z2" t="s">
        <v>98</v>
      </c>
      <c r="AA2" t="s">
        <v>99</v>
      </c>
      <c r="AB2" t="s">
        <v>102</v>
      </c>
      <c r="AC2" t="s">
        <v>29</v>
      </c>
      <c r="AF2" t="s">
        <v>120</v>
      </c>
      <c r="AG2" t="s">
        <v>97</v>
      </c>
      <c r="AI2" t="s">
        <v>98</v>
      </c>
      <c r="AK2" t="s">
        <v>99</v>
      </c>
      <c r="AM2" t="s">
        <v>100</v>
      </c>
      <c r="AN2" t="s">
        <v>101</v>
      </c>
      <c r="AQ2" t="s">
        <v>98</v>
      </c>
      <c r="AS2" t="s">
        <v>99</v>
      </c>
      <c r="AU2" t="s">
        <v>102</v>
      </c>
      <c r="AV2" t="s">
        <v>29</v>
      </c>
    </row>
    <row r="4" spans="1:49" x14ac:dyDescent="0.3">
      <c r="A4" s="2" t="s">
        <v>110</v>
      </c>
      <c r="F4" s="4">
        <v>0</v>
      </c>
      <c r="G4" s="4"/>
      <c r="H4" s="4">
        <v>0</v>
      </c>
      <c r="I4" s="4"/>
      <c r="N4" s="4" t="s">
        <v>104</v>
      </c>
      <c r="O4" s="4"/>
    </row>
    <row r="5" spans="1:49" x14ac:dyDescent="0.3">
      <c r="B5">
        <v>500</v>
      </c>
      <c r="C5">
        <v>500</v>
      </c>
      <c r="D5">
        <v>0</v>
      </c>
      <c r="E5">
        <v>1</v>
      </c>
      <c r="F5">
        <f>SIN(RADIANS(F4))</f>
        <v>0</v>
      </c>
      <c r="G5">
        <f>COS(RADIANS(F4))</f>
        <v>1</v>
      </c>
      <c r="H5">
        <f>SIN(RADIANS(H4))</f>
        <v>0</v>
      </c>
      <c r="I5">
        <f>COS(RADIANS(H4))</f>
        <v>1</v>
      </c>
      <c r="J5">
        <v>600</v>
      </c>
      <c r="K5">
        <v>200</v>
      </c>
      <c r="N5">
        <f>K5</f>
        <v>200</v>
      </c>
      <c r="O5">
        <f>K5</f>
        <v>200</v>
      </c>
      <c r="P5">
        <v>500</v>
      </c>
      <c r="Q5">
        <f>O5</f>
        <v>200</v>
      </c>
      <c r="R5" t="s">
        <v>96</v>
      </c>
      <c r="S5">
        <f>H5</f>
        <v>0</v>
      </c>
      <c r="T5" t="s">
        <v>105</v>
      </c>
      <c r="U5">
        <f>D5</f>
        <v>0</v>
      </c>
      <c r="V5" t="s">
        <v>106</v>
      </c>
      <c r="W5">
        <f>Q5*S5*U5</f>
        <v>0</v>
      </c>
      <c r="X5">
        <v>0</v>
      </c>
      <c r="Y5" t="s">
        <v>107</v>
      </c>
      <c r="AB5">
        <v>0</v>
      </c>
      <c r="AC5">
        <f>AB5+W5+P5</f>
        <v>500</v>
      </c>
      <c r="AD5" t="str">
        <f>IF(ROUND(AC5,2)=B5,"good","bad")</f>
        <v>good</v>
      </c>
      <c r="AF5">
        <v>300</v>
      </c>
      <c r="AG5">
        <f>N5</f>
        <v>200</v>
      </c>
      <c r="AH5" t="s">
        <v>30</v>
      </c>
      <c r="AI5">
        <f>I5</f>
        <v>1</v>
      </c>
      <c r="AJ5" t="s">
        <v>108</v>
      </c>
      <c r="AK5">
        <f>E5</f>
        <v>1</v>
      </c>
      <c r="AL5" t="s">
        <v>106</v>
      </c>
      <c r="AM5">
        <f>AG5*AI5*AK5</f>
        <v>200</v>
      </c>
      <c r="AN5">
        <f>O5</f>
        <v>200</v>
      </c>
      <c r="AO5" t="s">
        <v>96</v>
      </c>
      <c r="AQ5">
        <f>H5</f>
        <v>0</v>
      </c>
      <c r="AR5" t="s">
        <v>105</v>
      </c>
      <c r="AS5">
        <v>0</v>
      </c>
      <c r="AT5">
        <v>0</v>
      </c>
      <c r="AU5">
        <f>AN5*AQ5*AS5</f>
        <v>0</v>
      </c>
      <c r="AV5">
        <f>AF5+AM5+AU5</f>
        <v>500</v>
      </c>
      <c r="AW5" t="str">
        <f>IF(ROUND(AV5,2)=C5,"good","bad")</f>
        <v>good</v>
      </c>
    </row>
    <row r="7" spans="1:49" x14ac:dyDescent="0.3">
      <c r="A7" s="2" t="s">
        <v>112</v>
      </c>
      <c r="F7" s="4">
        <v>0</v>
      </c>
      <c r="G7" s="4"/>
      <c r="H7" s="4">
        <v>90</v>
      </c>
      <c r="I7" s="4"/>
      <c r="N7" s="4" t="s">
        <v>104</v>
      </c>
      <c r="O7" s="4"/>
    </row>
    <row r="8" spans="1:49" x14ac:dyDescent="0.3">
      <c r="B8">
        <v>1300</v>
      </c>
      <c r="C8">
        <v>300</v>
      </c>
      <c r="D8">
        <v>0</v>
      </c>
      <c r="E8">
        <v>1</v>
      </c>
      <c r="F8">
        <f>SIN(RADIANS(F7))</f>
        <v>0</v>
      </c>
      <c r="G8">
        <f>COS(RADIANS(F7))</f>
        <v>1</v>
      </c>
      <c r="H8">
        <v>1</v>
      </c>
      <c r="I8">
        <f>COS(RADIANS(H7))</f>
        <v>6.1257422745431001E-17</v>
      </c>
      <c r="J8">
        <v>600</v>
      </c>
      <c r="K8">
        <v>200</v>
      </c>
      <c r="N8">
        <f>K8</f>
        <v>200</v>
      </c>
      <c r="O8">
        <f>K8</f>
        <v>200</v>
      </c>
      <c r="P8">
        <v>1300</v>
      </c>
      <c r="Q8">
        <f>O8</f>
        <v>200</v>
      </c>
      <c r="R8" t="s">
        <v>96</v>
      </c>
      <c r="S8">
        <f>H8</f>
        <v>1</v>
      </c>
      <c r="T8" t="s">
        <v>105</v>
      </c>
      <c r="U8">
        <f>D8</f>
        <v>0</v>
      </c>
      <c r="V8" t="s">
        <v>106</v>
      </c>
      <c r="W8">
        <f>Q8*S8*U8</f>
        <v>0</v>
      </c>
      <c r="X8">
        <v>0</v>
      </c>
      <c r="Y8" t="s">
        <v>107</v>
      </c>
      <c r="AB8">
        <v>0</v>
      </c>
      <c r="AC8">
        <f>AB8+W8+P8</f>
        <v>1300</v>
      </c>
      <c r="AD8" t="str">
        <f>IF(ROUND(AC8,2)=B8,"good","bad")</f>
        <v>good</v>
      </c>
      <c r="AF8">
        <v>300</v>
      </c>
      <c r="AG8">
        <f>N8</f>
        <v>200</v>
      </c>
      <c r="AH8" t="s">
        <v>30</v>
      </c>
      <c r="AI8">
        <f>I8</f>
        <v>6.1257422745431001E-17</v>
      </c>
      <c r="AJ8" t="s">
        <v>108</v>
      </c>
      <c r="AK8">
        <f>E8</f>
        <v>1</v>
      </c>
      <c r="AL8" t="s">
        <v>106</v>
      </c>
      <c r="AM8">
        <f>AG8*AI8*AK8</f>
        <v>1.22514845490862E-14</v>
      </c>
      <c r="AN8">
        <f t="shared" ref="AN8:AN19" si="0">O8</f>
        <v>200</v>
      </c>
      <c r="AO8" t="s">
        <v>96</v>
      </c>
      <c r="AQ8">
        <f>H8</f>
        <v>1</v>
      </c>
      <c r="AR8" t="s">
        <v>105</v>
      </c>
      <c r="AS8">
        <v>0</v>
      </c>
      <c r="AT8">
        <v>0</v>
      </c>
      <c r="AU8">
        <f>AN8*AQ8*AS8</f>
        <v>0</v>
      </c>
      <c r="AV8">
        <f>AF8+AM8+AU8</f>
        <v>300</v>
      </c>
      <c r="AW8" t="str">
        <f>IF(ROUND(AV8,2)=C8,"good","bad")</f>
        <v>good</v>
      </c>
    </row>
    <row r="10" spans="1:49" x14ac:dyDescent="0.3">
      <c r="A10" s="2" t="s">
        <v>103</v>
      </c>
      <c r="F10" s="4">
        <v>0</v>
      </c>
      <c r="G10" s="4"/>
      <c r="H10" s="4">
        <v>30</v>
      </c>
      <c r="I10" s="4"/>
      <c r="N10" s="4" t="s">
        <v>104</v>
      </c>
      <c r="O10" s="4"/>
    </row>
    <row r="11" spans="1:49" x14ac:dyDescent="0.3">
      <c r="B11">
        <v>500</v>
      </c>
      <c r="C11">
        <v>473.21</v>
      </c>
      <c r="D11">
        <v>0</v>
      </c>
      <c r="E11">
        <v>1</v>
      </c>
      <c r="F11">
        <f>SIN(RADIANS(F10))</f>
        <v>0</v>
      </c>
      <c r="G11">
        <f>COS(RADIANS(F10))</f>
        <v>1</v>
      </c>
      <c r="H11">
        <f>SIN(RADIANS(H10))</f>
        <v>0.49999999999999994</v>
      </c>
      <c r="I11">
        <f>COS(RADIANS(H10))</f>
        <v>0.86602540378443871</v>
      </c>
      <c r="J11">
        <v>600</v>
      </c>
      <c r="K11">
        <v>200</v>
      </c>
      <c r="N11">
        <f>K11</f>
        <v>200</v>
      </c>
      <c r="O11">
        <f>K11</f>
        <v>200</v>
      </c>
      <c r="P11">
        <v>500</v>
      </c>
      <c r="Q11">
        <f>O11</f>
        <v>200</v>
      </c>
      <c r="R11" t="s">
        <v>96</v>
      </c>
      <c r="S11">
        <f>H11</f>
        <v>0.49999999999999994</v>
      </c>
      <c r="T11" t="s">
        <v>105</v>
      </c>
      <c r="U11">
        <f>D11</f>
        <v>0</v>
      </c>
      <c r="V11" t="s">
        <v>106</v>
      </c>
      <c r="W11">
        <f>Q11*S11*U11</f>
        <v>0</v>
      </c>
      <c r="X11">
        <v>0</v>
      </c>
      <c r="Y11" t="s">
        <v>107</v>
      </c>
      <c r="AB11">
        <v>0</v>
      </c>
      <c r="AC11">
        <f>AB11+W11+P11</f>
        <v>500</v>
      </c>
      <c r="AD11" t="str">
        <f>IF(ROUND(AC11,2)=B11,"good","bad")</f>
        <v>good</v>
      </c>
      <c r="AF11">
        <v>300</v>
      </c>
      <c r="AG11">
        <f>N11</f>
        <v>200</v>
      </c>
      <c r="AH11" t="s">
        <v>30</v>
      </c>
      <c r="AI11">
        <f>I11</f>
        <v>0.86602540378443871</v>
      </c>
      <c r="AJ11" t="s">
        <v>108</v>
      </c>
      <c r="AK11">
        <f>E11</f>
        <v>1</v>
      </c>
      <c r="AL11" t="s">
        <v>106</v>
      </c>
      <c r="AM11">
        <f>AG11*AI11*AK11</f>
        <v>173.20508075688775</v>
      </c>
      <c r="AN11">
        <f t="shared" ref="AN11:AN19" si="1">O11</f>
        <v>200</v>
      </c>
      <c r="AO11" t="s">
        <v>96</v>
      </c>
      <c r="AQ11">
        <f>H11</f>
        <v>0.49999999999999994</v>
      </c>
      <c r="AR11" t="s">
        <v>105</v>
      </c>
      <c r="AS11">
        <v>0</v>
      </c>
      <c r="AT11">
        <v>0</v>
      </c>
      <c r="AU11">
        <f>AN11*AQ11*AS11</f>
        <v>0</v>
      </c>
      <c r="AV11">
        <f>AF11+AM11+AU11</f>
        <v>473.20508075688775</v>
      </c>
      <c r="AW11" t="str">
        <f>IF(ROUND(AV11,2)=C11,"good","bad")</f>
        <v>good</v>
      </c>
    </row>
    <row r="13" spans="1:49" x14ac:dyDescent="0.3">
      <c r="A13" s="2" t="s">
        <v>118</v>
      </c>
      <c r="F13" s="1">
        <v>0</v>
      </c>
      <c r="G13" s="1"/>
      <c r="H13" s="1">
        <v>90</v>
      </c>
      <c r="I13" s="1"/>
      <c r="N13" s="1" t="s">
        <v>104</v>
      </c>
      <c r="O13" s="1"/>
    </row>
    <row r="14" spans="1:49" x14ac:dyDescent="0.3">
      <c r="B14">
        <v>3422.41</v>
      </c>
      <c r="C14">
        <v>48.68</v>
      </c>
      <c r="D14">
        <v>0</v>
      </c>
      <c r="E14">
        <v>1</v>
      </c>
      <c r="F14">
        <f>SIN(RADIANS(F13))</f>
        <v>0</v>
      </c>
      <c r="G14">
        <f>COS(RADIANS(F13))</f>
        <v>1</v>
      </c>
      <c r="H14">
        <v>1</v>
      </c>
      <c r="I14">
        <f>COS(RADIANS(H13))</f>
        <v>6.1257422745431001E-17</v>
      </c>
      <c r="J14">
        <v>28</v>
      </c>
      <c r="K14">
        <v>615.83000000000004</v>
      </c>
      <c r="L14">
        <v>3422.41</v>
      </c>
      <c r="M14">
        <v>48.68</v>
      </c>
      <c r="N14">
        <f>K14</f>
        <v>615.83000000000004</v>
      </c>
      <c r="O14">
        <f>K14</f>
        <v>615.83000000000004</v>
      </c>
      <c r="P14">
        <f>L14</f>
        <v>3422.41</v>
      </c>
      <c r="Q14">
        <f>O14</f>
        <v>615.83000000000004</v>
      </c>
      <c r="R14" t="s">
        <v>96</v>
      </c>
      <c r="S14">
        <f>H14</f>
        <v>1</v>
      </c>
      <c r="T14" t="s">
        <v>105</v>
      </c>
      <c r="U14">
        <f>D14</f>
        <v>0</v>
      </c>
      <c r="V14" t="s">
        <v>106</v>
      </c>
      <c r="W14">
        <f>Q14*S14*U14</f>
        <v>0</v>
      </c>
      <c r="X14">
        <v>0</v>
      </c>
      <c r="Y14" t="s">
        <v>107</v>
      </c>
      <c r="AB14">
        <v>0</v>
      </c>
      <c r="AC14">
        <f>AB14+W14+P14</f>
        <v>3422.41</v>
      </c>
      <c r="AD14" t="str">
        <f>IF(ROUND(AC14,2)=B14,"good","bad")</f>
        <v>good</v>
      </c>
      <c r="AF14">
        <f>M14</f>
        <v>48.68</v>
      </c>
      <c r="AG14">
        <f>N14</f>
        <v>615.83000000000004</v>
      </c>
      <c r="AH14" t="s">
        <v>30</v>
      </c>
      <c r="AI14">
        <f>I14</f>
        <v>6.1257422745431001E-17</v>
      </c>
      <c r="AJ14" t="s">
        <v>108</v>
      </c>
      <c r="AK14">
        <f>E14</f>
        <v>1</v>
      </c>
      <c r="AL14" t="s">
        <v>106</v>
      </c>
      <c r="AM14">
        <f>AG14*AI14*AK14</f>
        <v>3.7724158649318774E-14</v>
      </c>
      <c r="AN14">
        <f t="shared" ref="AN14" si="2">O14</f>
        <v>615.83000000000004</v>
      </c>
      <c r="AO14" t="s">
        <v>96</v>
      </c>
      <c r="AQ14">
        <f>H14</f>
        <v>1</v>
      </c>
      <c r="AR14" t="s">
        <v>105</v>
      </c>
      <c r="AS14">
        <v>0</v>
      </c>
      <c r="AT14">
        <v>0</v>
      </c>
      <c r="AU14">
        <f>AN14*AQ14*AS14</f>
        <v>0</v>
      </c>
      <c r="AV14">
        <f>AF14+AM14+AU14</f>
        <v>48.680000000000035</v>
      </c>
      <c r="AW14" t="str">
        <f>IF(ROUND(AV14,2)=C14,"good","bad")</f>
        <v>good</v>
      </c>
    </row>
    <row r="20" spans="1:49" x14ac:dyDescent="0.3">
      <c r="A20" s="2" t="s">
        <v>111</v>
      </c>
      <c r="F20" s="4">
        <v>90</v>
      </c>
      <c r="G20" s="4"/>
      <c r="H20" s="4">
        <v>0</v>
      </c>
      <c r="I20" s="4"/>
      <c r="N20" s="4" t="s">
        <v>104</v>
      </c>
      <c r="O20" s="4"/>
    </row>
    <row r="21" spans="1:49" x14ac:dyDescent="0.3">
      <c r="B21">
        <v>2092</v>
      </c>
      <c r="C21">
        <v>500</v>
      </c>
      <c r="D21">
        <v>1</v>
      </c>
      <c r="E21">
        <v>0</v>
      </c>
      <c r="F21">
        <f>SIN(RADIANS(F20))</f>
        <v>1</v>
      </c>
      <c r="G21">
        <f>COS(RADIANS(F20))</f>
        <v>6.1257422745431001E-17</v>
      </c>
      <c r="H21">
        <f>SIN(RADIANS(H20))</f>
        <v>0</v>
      </c>
      <c r="I21">
        <f>COS(RADIANS(H20))</f>
        <v>1</v>
      </c>
      <c r="J21">
        <v>200</v>
      </c>
      <c r="K21">
        <v>600</v>
      </c>
      <c r="N21">
        <f>K21</f>
        <v>600</v>
      </c>
      <c r="O21">
        <f>K21</f>
        <v>600</v>
      </c>
      <c r="P21">
        <v>2092</v>
      </c>
      <c r="Q21">
        <f>O21</f>
        <v>600</v>
      </c>
      <c r="R21" t="s">
        <v>96</v>
      </c>
      <c r="S21">
        <f>H21</f>
        <v>0</v>
      </c>
      <c r="T21" t="s">
        <v>105</v>
      </c>
      <c r="U21">
        <f>D21</f>
        <v>1</v>
      </c>
      <c r="V21" t="s">
        <v>106</v>
      </c>
      <c r="W21">
        <f>Q21*S21*U21</f>
        <v>0</v>
      </c>
      <c r="X21">
        <v>0</v>
      </c>
      <c r="Y21" t="s">
        <v>107</v>
      </c>
      <c r="AB21">
        <v>0</v>
      </c>
      <c r="AC21">
        <f>AB21+W21+P21</f>
        <v>2092</v>
      </c>
      <c r="AD21" t="str">
        <f>IF(ROUND(AC21,2)=B21,"good","bad")</f>
        <v>good</v>
      </c>
      <c r="AF21">
        <v>500</v>
      </c>
      <c r="AG21">
        <f>N21</f>
        <v>600</v>
      </c>
      <c r="AH21" t="s">
        <v>30</v>
      </c>
      <c r="AI21">
        <f>I21</f>
        <v>1</v>
      </c>
      <c r="AJ21" t="s">
        <v>108</v>
      </c>
      <c r="AK21">
        <f>E21</f>
        <v>0</v>
      </c>
      <c r="AL21" t="s">
        <v>106</v>
      </c>
      <c r="AM21">
        <f>AG21*AI21*AK21</f>
        <v>0</v>
      </c>
      <c r="AN21">
        <f>O21</f>
        <v>600</v>
      </c>
      <c r="AO21" t="s">
        <v>96</v>
      </c>
      <c r="AQ21">
        <f>H21</f>
        <v>0</v>
      </c>
      <c r="AR21" t="s">
        <v>105</v>
      </c>
      <c r="AS21">
        <v>0</v>
      </c>
      <c r="AT21">
        <v>0</v>
      </c>
      <c r="AU21">
        <f>AN21*AQ21*AS21</f>
        <v>0</v>
      </c>
      <c r="AV21">
        <f>AF21+AM21+AU21</f>
        <v>500</v>
      </c>
      <c r="AW21" t="str">
        <f>IF(ROUND(AV21,2)=C21,"good","bad")</f>
        <v>good</v>
      </c>
    </row>
    <row r="23" spans="1:49" x14ac:dyDescent="0.3">
      <c r="A23" s="2" t="s">
        <v>113</v>
      </c>
      <c r="F23" s="4">
        <v>90</v>
      </c>
      <c r="G23" s="4"/>
      <c r="H23" s="4">
        <v>90</v>
      </c>
      <c r="I23" s="4"/>
      <c r="N23" s="4" t="s">
        <v>104</v>
      </c>
      <c r="O23" s="4"/>
    </row>
    <row r="24" spans="1:49" x14ac:dyDescent="0.3">
      <c r="B24">
        <v>2292</v>
      </c>
      <c r="C24">
        <v>1300</v>
      </c>
      <c r="D24">
        <v>1</v>
      </c>
      <c r="E24">
        <v>0</v>
      </c>
      <c r="F24">
        <f>SIN(RADIANS(F23))</f>
        <v>1</v>
      </c>
      <c r="G24">
        <f>COS(RADIANS(F23))</f>
        <v>6.1257422745431001E-17</v>
      </c>
      <c r="H24">
        <f>SIN(RADIANS(H23))</f>
        <v>1</v>
      </c>
      <c r="I24">
        <f>COS(RADIANS(H23))</f>
        <v>6.1257422745431001E-17</v>
      </c>
      <c r="J24">
        <v>200</v>
      </c>
      <c r="K24">
        <v>600</v>
      </c>
      <c r="N24">
        <f>K24</f>
        <v>600</v>
      </c>
      <c r="O24">
        <f>K24</f>
        <v>600</v>
      </c>
      <c r="P24">
        <v>1692</v>
      </c>
      <c r="Q24">
        <f>O24</f>
        <v>600</v>
      </c>
      <c r="R24" t="s">
        <v>96</v>
      </c>
      <c r="S24">
        <f>H24</f>
        <v>1</v>
      </c>
      <c r="T24" t="s">
        <v>105</v>
      </c>
      <c r="U24">
        <f>D24</f>
        <v>1</v>
      </c>
      <c r="V24" t="s">
        <v>106</v>
      </c>
      <c r="W24">
        <f>Q24*S24*U24</f>
        <v>600</v>
      </c>
      <c r="X24">
        <v>0</v>
      </c>
      <c r="Y24" t="s">
        <v>107</v>
      </c>
      <c r="AB24">
        <v>0</v>
      </c>
      <c r="AC24">
        <f>AB24+W24+P24</f>
        <v>2292</v>
      </c>
      <c r="AD24" t="str">
        <f>IF(ROUND(AC24,2)=B24,"good","bad")</f>
        <v>good</v>
      </c>
      <c r="AF24">
        <v>1300</v>
      </c>
      <c r="AG24">
        <f>N24</f>
        <v>600</v>
      </c>
      <c r="AH24" t="s">
        <v>30</v>
      </c>
      <c r="AI24">
        <f>I24</f>
        <v>6.1257422745431001E-17</v>
      </c>
      <c r="AJ24" t="s">
        <v>108</v>
      </c>
      <c r="AK24">
        <f>E24</f>
        <v>0</v>
      </c>
      <c r="AL24" t="s">
        <v>106</v>
      </c>
      <c r="AM24">
        <f>AG24*AI24*AK24</f>
        <v>0</v>
      </c>
      <c r="AN24">
        <f t="shared" ref="AN24:AN29" si="3">O24</f>
        <v>600</v>
      </c>
      <c r="AO24" t="s">
        <v>96</v>
      </c>
      <c r="AQ24">
        <f>H24</f>
        <v>1</v>
      </c>
      <c r="AR24" t="s">
        <v>105</v>
      </c>
      <c r="AS24">
        <v>0</v>
      </c>
      <c r="AT24">
        <v>0</v>
      </c>
      <c r="AU24">
        <f>AN24*AQ24*AS24</f>
        <v>0</v>
      </c>
      <c r="AV24">
        <f>AF24+AM24+AU24</f>
        <v>1300</v>
      </c>
      <c r="AW24" t="str">
        <f>IF(ROUND(AV24,2)=C24,"good","bad")</f>
        <v>good</v>
      </c>
    </row>
    <row r="26" spans="1:49" x14ac:dyDescent="0.3">
      <c r="A26" s="2" t="s">
        <v>114</v>
      </c>
      <c r="F26" s="4">
        <v>90</v>
      </c>
      <c r="G26" s="4"/>
      <c r="H26" s="4">
        <v>30</v>
      </c>
      <c r="I26" s="4"/>
      <c r="N26" s="4" t="s">
        <v>104</v>
      </c>
      <c r="O26" s="4"/>
    </row>
    <row r="27" spans="1:49" x14ac:dyDescent="0.3">
      <c r="B27">
        <v>2119.39</v>
      </c>
      <c r="C27">
        <v>500</v>
      </c>
      <c r="D27">
        <v>1</v>
      </c>
      <c r="E27">
        <v>0</v>
      </c>
      <c r="F27">
        <f>SIN(RADIANS(F26))</f>
        <v>1</v>
      </c>
      <c r="G27">
        <f>COS(RADIANS(F26))</f>
        <v>6.1257422745431001E-17</v>
      </c>
      <c r="H27">
        <f>SIN(RADIANS(H26))</f>
        <v>0.49999999999999994</v>
      </c>
      <c r="I27">
        <f>COS(RADIANS(H26))</f>
        <v>0.86602540378443871</v>
      </c>
      <c r="J27">
        <v>200</v>
      </c>
      <c r="K27">
        <v>600</v>
      </c>
      <c r="N27">
        <f>K27</f>
        <v>600</v>
      </c>
      <c r="O27">
        <f>K27</f>
        <v>600</v>
      </c>
      <c r="P27">
        <v>1819.39</v>
      </c>
      <c r="Q27">
        <f>O27</f>
        <v>600</v>
      </c>
      <c r="R27" t="s">
        <v>96</v>
      </c>
      <c r="S27">
        <f>H27</f>
        <v>0.49999999999999994</v>
      </c>
      <c r="T27" t="s">
        <v>105</v>
      </c>
      <c r="U27">
        <f>D27</f>
        <v>1</v>
      </c>
      <c r="V27" t="s">
        <v>106</v>
      </c>
      <c r="W27">
        <f>Q27*S27*U27</f>
        <v>299.99999999999994</v>
      </c>
      <c r="X27">
        <v>0</v>
      </c>
      <c r="Y27" t="s">
        <v>107</v>
      </c>
      <c r="AB27">
        <v>0</v>
      </c>
      <c r="AC27">
        <f>AB27+W27+P27</f>
        <v>2119.39</v>
      </c>
      <c r="AD27" t="str">
        <f>IF(ROUND(AC27,2)=B27,"good","bad")</f>
        <v>good</v>
      </c>
      <c r="AF27">
        <v>500</v>
      </c>
      <c r="AG27">
        <f>N27</f>
        <v>600</v>
      </c>
      <c r="AH27" t="s">
        <v>30</v>
      </c>
      <c r="AI27">
        <f>I27</f>
        <v>0.86602540378443871</v>
      </c>
      <c r="AJ27" t="s">
        <v>108</v>
      </c>
      <c r="AK27">
        <f>E27</f>
        <v>0</v>
      </c>
      <c r="AL27" t="s">
        <v>106</v>
      </c>
      <c r="AM27">
        <f>AG27*AI27*AK27</f>
        <v>0</v>
      </c>
      <c r="AN27">
        <f t="shared" ref="AN27:AN29" si="4">O27</f>
        <v>600</v>
      </c>
      <c r="AO27" t="s">
        <v>96</v>
      </c>
      <c r="AQ27">
        <f>H27</f>
        <v>0.49999999999999994</v>
      </c>
      <c r="AR27" t="s">
        <v>105</v>
      </c>
      <c r="AS27">
        <v>0</v>
      </c>
      <c r="AT27">
        <v>0</v>
      </c>
      <c r="AU27">
        <f>AN27*AQ27*AS27</f>
        <v>0</v>
      </c>
      <c r="AV27">
        <f>AF27+AM27+AU27</f>
        <v>500</v>
      </c>
      <c r="AW27" t="str">
        <f>IF(ROUND(AV27,2)=C27,"good","bad")</f>
        <v>good</v>
      </c>
    </row>
    <row r="30" spans="1:49" x14ac:dyDescent="0.3">
      <c r="A30" s="2" t="s">
        <v>115</v>
      </c>
      <c r="F30" s="4">
        <v>270</v>
      </c>
      <c r="G30" s="4"/>
      <c r="H30" s="4">
        <v>0</v>
      </c>
      <c r="I30" s="4"/>
      <c r="N30" s="4" t="s">
        <v>104</v>
      </c>
      <c r="O30" s="4"/>
    </row>
    <row r="31" spans="1:49" x14ac:dyDescent="0.3">
      <c r="B31">
        <v>500</v>
      </c>
      <c r="C31">
        <v>2956</v>
      </c>
      <c r="D31">
        <v>1</v>
      </c>
      <c r="E31">
        <v>1</v>
      </c>
      <c r="F31">
        <f>SIN(RADIANS(F30))</f>
        <v>-1</v>
      </c>
      <c r="G31">
        <f>COS(RADIANS(F30))</f>
        <v>-1.83772268236293E-16</v>
      </c>
      <c r="H31">
        <f>SIN(RADIANS(H30))</f>
        <v>0</v>
      </c>
      <c r="I31">
        <f>COS(RADIANS(H30))</f>
        <v>1</v>
      </c>
      <c r="J31">
        <v>200</v>
      </c>
      <c r="K31">
        <v>600</v>
      </c>
      <c r="N31">
        <f>K31</f>
        <v>600</v>
      </c>
      <c r="O31">
        <f>J31</f>
        <v>200</v>
      </c>
      <c r="P31">
        <v>300</v>
      </c>
      <c r="Q31">
        <f>O31</f>
        <v>200</v>
      </c>
      <c r="R31" t="s">
        <v>96</v>
      </c>
      <c r="S31">
        <f>I31</f>
        <v>1</v>
      </c>
      <c r="T31" t="s">
        <v>108</v>
      </c>
      <c r="U31">
        <f>D31</f>
        <v>1</v>
      </c>
      <c r="V31" t="s">
        <v>106</v>
      </c>
      <c r="W31">
        <f>Q31*S31*U31</f>
        <v>200</v>
      </c>
      <c r="X31">
        <v>0</v>
      </c>
      <c r="Y31" t="s">
        <v>107</v>
      </c>
      <c r="AB31">
        <v>0</v>
      </c>
      <c r="AC31">
        <f>AB31+W31+P31</f>
        <v>500</v>
      </c>
      <c r="AD31" t="str">
        <f>IF(ROUND(AC31,2)=B31,"good","bad")</f>
        <v>good</v>
      </c>
      <c r="AF31">
        <v>2356</v>
      </c>
      <c r="AG31">
        <f>N31</f>
        <v>600</v>
      </c>
      <c r="AH31" t="s">
        <v>30</v>
      </c>
      <c r="AI31">
        <f>I31</f>
        <v>1</v>
      </c>
      <c r="AJ31" t="s">
        <v>108</v>
      </c>
      <c r="AK31">
        <f>E31</f>
        <v>1</v>
      </c>
      <c r="AL31" t="s">
        <v>106</v>
      </c>
      <c r="AM31">
        <f>AG31*AI31*AK31</f>
        <v>600</v>
      </c>
      <c r="AN31">
        <f>O31</f>
        <v>200</v>
      </c>
      <c r="AO31" t="s">
        <v>96</v>
      </c>
      <c r="AQ31">
        <f>H31</f>
        <v>0</v>
      </c>
      <c r="AR31" t="s">
        <v>105</v>
      </c>
      <c r="AS31">
        <f>E31</f>
        <v>1</v>
      </c>
      <c r="AT31" t="s">
        <v>106</v>
      </c>
      <c r="AU31">
        <f>AN31*AQ31*AS31</f>
        <v>0</v>
      </c>
      <c r="AV31">
        <f>AF31+AM31+AU31</f>
        <v>2956</v>
      </c>
      <c r="AW31" t="str">
        <f>IF(ROUND(AV31,2)=C31,"good","bad")</f>
        <v>good</v>
      </c>
    </row>
    <row r="33" spans="1:49" x14ac:dyDescent="0.3">
      <c r="A33" s="2" t="s">
        <v>116</v>
      </c>
      <c r="F33" s="4">
        <v>270</v>
      </c>
      <c r="G33" s="4"/>
      <c r="H33" s="4">
        <v>90</v>
      </c>
      <c r="I33" s="4"/>
      <c r="N33" s="4" t="s">
        <v>104</v>
      </c>
      <c r="O33" s="4"/>
    </row>
    <row r="34" spans="1:49" x14ac:dyDescent="0.3">
      <c r="B34">
        <v>300</v>
      </c>
      <c r="C34">
        <v>2156</v>
      </c>
      <c r="D34">
        <v>1</v>
      </c>
      <c r="E34">
        <v>1</v>
      </c>
      <c r="F34">
        <f>SIN(RADIANS(F33))</f>
        <v>-1</v>
      </c>
      <c r="G34">
        <f>COS(RADIANS(F33))</f>
        <v>-1.83772268236293E-16</v>
      </c>
      <c r="H34">
        <f>SIN(RADIANS(H33))</f>
        <v>1</v>
      </c>
      <c r="I34">
        <f>COS(RADIANS(H33))</f>
        <v>6.1257422745431001E-17</v>
      </c>
      <c r="J34">
        <v>200</v>
      </c>
      <c r="K34">
        <v>600</v>
      </c>
      <c r="N34">
        <f>K34</f>
        <v>600</v>
      </c>
      <c r="O34">
        <f>J34</f>
        <v>200</v>
      </c>
      <c r="P34">
        <v>300</v>
      </c>
      <c r="Q34">
        <f>O34</f>
        <v>200</v>
      </c>
      <c r="R34" t="s">
        <v>96</v>
      </c>
      <c r="S34">
        <f>I34</f>
        <v>6.1257422745431001E-17</v>
      </c>
      <c r="T34" t="s">
        <v>108</v>
      </c>
      <c r="U34">
        <f>D34</f>
        <v>1</v>
      </c>
      <c r="V34" t="s">
        <v>106</v>
      </c>
      <c r="W34">
        <f>Q34*S34*U34</f>
        <v>1.22514845490862E-14</v>
      </c>
      <c r="X34">
        <v>0</v>
      </c>
      <c r="Y34" t="s">
        <v>107</v>
      </c>
      <c r="AB34">
        <v>0</v>
      </c>
      <c r="AC34">
        <f>AB34+W34+P34</f>
        <v>300</v>
      </c>
      <c r="AD34" t="str">
        <f>IF(ROUND(AC34,2)=B34,"good","bad")</f>
        <v>good</v>
      </c>
      <c r="AF34">
        <v>1956</v>
      </c>
      <c r="AG34">
        <f>N34</f>
        <v>600</v>
      </c>
      <c r="AH34" t="s">
        <v>30</v>
      </c>
      <c r="AI34">
        <f>I34</f>
        <v>6.1257422745431001E-17</v>
      </c>
      <c r="AJ34" t="s">
        <v>108</v>
      </c>
      <c r="AK34">
        <f>E34</f>
        <v>1</v>
      </c>
      <c r="AL34" t="s">
        <v>106</v>
      </c>
      <c r="AM34">
        <f>AG34*AI34*AK34</f>
        <v>3.67544536472586E-14</v>
      </c>
      <c r="AN34">
        <f t="shared" ref="AN34:AN39" si="5">O34</f>
        <v>200</v>
      </c>
      <c r="AO34" t="s">
        <v>96</v>
      </c>
      <c r="AQ34">
        <f>H34</f>
        <v>1</v>
      </c>
      <c r="AR34" t="s">
        <v>105</v>
      </c>
      <c r="AS34">
        <f>E34</f>
        <v>1</v>
      </c>
      <c r="AT34" t="s">
        <v>106</v>
      </c>
      <c r="AU34">
        <f>AN34*AQ34*AS34</f>
        <v>200</v>
      </c>
      <c r="AV34">
        <f>AF34+AM34+AU34</f>
        <v>2156</v>
      </c>
      <c r="AW34" t="str">
        <f>IF(ROUND(AV34,2)=C34,"good","bad")</f>
        <v>good</v>
      </c>
    </row>
    <row r="36" spans="1:49" x14ac:dyDescent="0.3">
      <c r="A36" s="2" t="s">
        <v>109</v>
      </c>
      <c r="F36" s="4">
        <v>270</v>
      </c>
      <c r="G36" s="4"/>
      <c r="H36" s="4">
        <v>30</v>
      </c>
      <c r="I36" s="4"/>
      <c r="N36" s="4" t="s">
        <v>104</v>
      </c>
      <c r="O36" s="4"/>
    </row>
    <row r="37" spans="1:49" x14ac:dyDescent="0.3">
      <c r="B37">
        <v>473.21</v>
      </c>
      <c r="C37">
        <v>2956.26</v>
      </c>
      <c r="D37">
        <v>1</v>
      </c>
      <c r="E37">
        <v>1</v>
      </c>
      <c r="F37">
        <f>SIN(RADIANS(F36))</f>
        <v>-1</v>
      </c>
      <c r="G37">
        <f>COS(RADIANS(F36))</f>
        <v>-1.83772268236293E-16</v>
      </c>
      <c r="H37">
        <f>SIN(RADIANS(H36))</f>
        <v>0.49999999999999994</v>
      </c>
      <c r="I37">
        <f>COS(RADIANS(H36))</f>
        <v>0.86602540378443871</v>
      </c>
      <c r="J37">
        <v>200</v>
      </c>
      <c r="K37">
        <v>600</v>
      </c>
      <c r="N37">
        <f>K37</f>
        <v>600</v>
      </c>
      <c r="O37">
        <f>J37</f>
        <v>200</v>
      </c>
      <c r="P37">
        <v>300</v>
      </c>
      <c r="Q37">
        <f>O37</f>
        <v>200</v>
      </c>
      <c r="R37" t="s">
        <v>96</v>
      </c>
      <c r="S37">
        <f>I37</f>
        <v>0.86602540378443871</v>
      </c>
      <c r="T37" t="s">
        <v>108</v>
      </c>
      <c r="U37">
        <f>D37</f>
        <v>1</v>
      </c>
      <c r="V37" t="s">
        <v>106</v>
      </c>
      <c r="W37">
        <f>Q37*S37*U37</f>
        <v>173.20508075688775</v>
      </c>
      <c r="X37">
        <v>0</v>
      </c>
      <c r="Y37" t="s">
        <v>107</v>
      </c>
      <c r="AB37">
        <v>0</v>
      </c>
      <c r="AC37">
        <f>AB37+W37+P37</f>
        <v>473.20508075688775</v>
      </c>
      <c r="AD37" t="str">
        <f>IF(ROUND(AC37,2)=B37,"good","bad")</f>
        <v>good</v>
      </c>
      <c r="AF37">
        <v>2336.64</v>
      </c>
      <c r="AG37">
        <f>N37</f>
        <v>600</v>
      </c>
      <c r="AH37" t="s">
        <v>30</v>
      </c>
      <c r="AI37">
        <f>I37</f>
        <v>0.86602540378443871</v>
      </c>
      <c r="AJ37" t="s">
        <v>108</v>
      </c>
      <c r="AK37">
        <f>E37</f>
        <v>1</v>
      </c>
      <c r="AL37" t="s">
        <v>106</v>
      </c>
      <c r="AM37">
        <f>AG37*AI37*AK37</f>
        <v>519.6152422706632</v>
      </c>
      <c r="AN37">
        <f t="shared" ref="AN37:AN39" si="6">O37</f>
        <v>200</v>
      </c>
      <c r="AO37" t="s">
        <v>96</v>
      </c>
      <c r="AQ37">
        <f>H37</f>
        <v>0.49999999999999994</v>
      </c>
      <c r="AR37" t="s">
        <v>105</v>
      </c>
      <c r="AS37">
        <f>E37</f>
        <v>1</v>
      </c>
      <c r="AT37" t="s">
        <v>106</v>
      </c>
      <c r="AU37">
        <f>AN37*AQ37*AS37</f>
        <v>99.999999999999986</v>
      </c>
      <c r="AV37">
        <f>AF37+AM37+AU37</f>
        <v>2956.2552422706631</v>
      </c>
      <c r="AW37" t="str">
        <f>IF(ROUND(AV37,2)=C37,"good","bad")</f>
        <v>good</v>
      </c>
    </row>
  </sheetData>
  <mergeCells count="36">
    <mergeCell ref="F33:G33"/>
    <mergeCell ref="H33:I33"/>
    <mergeCell ref="N33:O33"/>
    <mergeCell ref="F23:G23"/>
    <mergeCell ref="H23:I23"/>
    <mergeCell ref="N23:O23"/>
    <mergeCell ref="F30:G30"/>
    <mergeCell ref="H30:I30"/>
    <mergeCell ref="N30:O30"/>
    <mergeCell ref="F36:G36"/>
    <mergeCell ref="H36:I36"/>
    <mergeCell ref="N36:O36"/>
    <mergeCell ref="F4:G4"/>
    <mergeCell ref="H4:I4"/>
    <mergeCell ref="N4:O4"/>
    <mergeCell ref="F7:G7"/>
    <mergeCell ref="H7:I7"/>
    <mergeCell ref="N7:O7"/>
    <mergeCell ref="F20:G20"/>
    <mergeCell ref="P1:AC1"/>
    <mergeCell ref="AF1:AV1"/>
    <mergeCell ref="F10:G10"/>
    <mergeCell ref="H10:I10"/>
    <mergeCell ref="N10:O10"/>
    <mergeCell ref="F26:G26"/>
    <mergeCell ref="H26:I26"/>
    <mergeCell ref="N26:O26"/>
    <mergeCell ref="H20:I20"/>
    <mergeCell ref="N20:O20"/>
    <mergeCell ref="B1:C1"/>
    <mergeCell ref="D1:E1"/>
    <mergeCell ref="F1:G1"/>
    <mergeCell ref="H1:I1"/>
    <mergeCell ref="J1:K1"/>
    <mergeCell ref="N1:O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16B7-AACA-47D2-9090-C0FD7E86F12A}">
  <dimension ref="A3:V19"/>
  <sheetViews>
    <sheetView zoomScale="175" zoomScaleNormal="175" workbookViewId="0">
      <selection activeCell="U7" sqref="U7"/>
    </sheetView>
    <sheetView workbookViewId="1"/>
    <sheetView tabSelected="1" zoomScale="190" zoomScaleNormal="190" workbookViewId="2">
      <selection activeCell="C20" sqref="C20"/>
    </sheetView>
  </sheetViews>
  <sheetFormatPr defaultRowHeight="14.4" x14ac:dyDescent="0.3"/>
  <cols>
    <col min="1" max="1" width="13.6640625" customWidth="1"/>
    <col min="2" max="2" width="11.6640625" customWidth="1"/>
    <col min="3" max="8" width="7.77734375" customWidth="1"/>
    <col min="9" max="9" width="2.6640625" customWidth="1"/>
    <col min="10" max="15" width="7.77734375" customWidth="1"/>
    <col min="16" max="16" width="2.33203125" customWidth="1"/>
    <col min="17" max="22" width="7.77734375" customWidth="1"/>
  </cols>
  <sheetData>
    <row r="3" spans="1:22" x14ac:dyDescent="0.3">
      <c r="B3" t="s">
        <v>123</v>
      </c>
      <c r="C3" s="4">
        <v>0</v>
      </c>
      <c r="D3" s="4"/>
      <c r="E3" s="4"/>
      <c r="F3" s="4"/>
      <c r="G3" s="4"/>
      <c r="H3" s="4"/>
      <c r="I3" s="1"/>
      <c r="J3" s="4">
        <v>90</v>
      </c>
      <c r="K3" s="4"/>
      <c r="L3" s="4"/>
      <c r="M3" s="4"/>
      <c r="N3" s="4"/>
      <c r="O3" s="4"/>
      <c r="P3" s="1"/>
      <c r="Q3" s="4">
        <v>270</v>
      </c>
      <c r="R3" s="4"/>
      <c r="S3" s="4"/>
      <c r="T3" s="4"/>
      <c r="U3" s="4"/>
      <c r="V3" s="4"/>
    </row>
    <row r="4" spans="1:22" x14ac:dyDescent="0.3">
      <c r="B4" t="s">
        <v>93</v>
      </c>
      <c r="C4" s="4">
        <v>0</v>
      </c>
      <c r="D4" s="4"/>
      <c r="E4" s="4">
        <v>90</v>
      </c>
      <c r="F4" s="4"/>
      <c r="G4" s="4">
        <v>30</v>
      </c>
      <c r="H4" s="4"/>
      <c r="I4" s="1"/>
      <c r="J4" s="4">
        <v>0</v>
      </c>
      <c r="K4" s="4"/>
      <c r="L4" s="4">
        <v>90</v>
      </c>
      <c r="M4" s="4"/>
      <c r="N4" s="4">
        <v>30</v>
      </c>
      <c r="O4" s="4"/>
      <c r="P4" s="1"/>
      <c r="Q4" s="4">
        <v>0</v>
      </c>
      <c r="R4" s="4"/>
      <c r="S4" s="4">
        <v>90</v>
      </c>
      <c r="T4" s="4"/>
      <c r="U4" s="4">
        <v>30</v>
      </c>
      <c r="V4" s="4"/>
    </row>
    <row r="5" spans="1:22" x14ac:dyDescent="0.3">
      <c r="C5" s="4" t="s">
        <v>58</v>
      </c>
      <c r="D5" s="4"/>
      <c r="E5" s="4" t="s">
        <v>59</v>
      </c>
      <c r="F5" s="4"/>
      <c r="G5" s="4" t="s">
        <v>60</v>
      </c>
      <c r="H5" s="4"/>
      <c r="I5" s="1"/>
      <c r="J5" s="4" t="s">
        <v>58</v>
      </c>
      <c r="K5" s="4"/>
      <c r="L5" s="4" t="s">
        <v>59</v>
      </c>
      <c r="M5" s="4"/>
      <c r="N5" s="4" t="s">
        <v>60</v>
      </c>
      <c r="O5" s="4"/>
      <c r="P5" s="1"/>
      <c r="Q5" s="4" t="s">
        <v>58</v>
      </c>
      <c r="R5" s="4"/>
      <c r="S5" s="4" t="s">
        <v>59</v>
      </c>
      <c r="T5" s="4"/>
      <c r="U5" s="4" t="s">
        <v>60</v>
      </c>
      <c r="V5" s="4"/>
    </row>
    <row r="6" spans="1:22" x14ac:dyDescent="0.3">
      <c r="C6" s="1" t="s">
        <v>30</v>
      </c>
      <c r="D6" s="1" t="s">
        <v>96</v>
      </c>
      <c r="E6" s="1" t="s">
        <v>30</v>
      </c>
      <c r="F6" s="1" t="s">
        <v>96</v>
      </c>
      <c r="G6" s="1" t="s">
        <v>30</v>
      </c>
      <c r="H6" s="1" t="s">
        <v>96</v>
      </c>
      <c r="I6" s="1"/>
      <c r="J6" s="1" t="s">
        <v>30</v>
      </c>
      <c r="K6" s="1" t="s">
        <v>96</v>
      </c>
      <c r="L6" s="1" t="s">
        <v>30</v>
      </c>
      <c r="M6" s="1" t="s">
        <v>96</v>
      </c>
      <c r="N6" s="1" t="s">
        <v>30</v>
      </c>
      <c r="O6" s="1" t="s">
        <v>96</v>
      </c>
      <c r="P6" s="1"/>
      <c r="Q6" s="1" t="s">
        <v>30</v>
      </c>
      <c r="R6" s="1" t="s">
        <v>96</v>
      </c>
      <c r="S6" s="1" t="s">
        <v>30</v>
      </c>
      <c r="T6" s="1" t="s">
        <v>96</v>
      </c>
      <c r="U6" s="1" t="s">
        <v>30</v>
      </c>
      <c r="V6" s="1" t="s">
        <v>96</v>
      </c>
    </row>
    <row r="7" spans="1:22" x14ac:dyDescent="0.3">
      <c r="A7" t="s">
        <v>124</v>
      </c>
      <c r="C7">
        <v>600</v>
      </c>
      <c r="D7">
        <v>200</v>
      </c>
      <c r="E7">
        <v>200</v>
      </c>
      <c r="F7">
        <v>600</v>
      </c>
      <c r="G7">
        <v>600</v>
      </c>
      <c r="H7">
        <v>200</v>
      </c>
      <c r="J7">
        <v>200</v>
      </c>
      <c r="K7">
        <v>600</v>
      </c>
      <c r="L7">
        <v>600</v>
      </c>
      <c r="M7">
        <v>200</v>
      </c>
      <c r="N7">
        <v>200</v>
      </c>
      <c r="O7">
        <v>600</v>
      </c>
      <c r="Q7">
        <v>200</v>
      </c>
      <c r="R7">
        <v>600</v>
      </c>
      <c r="S7">
        <v>600</v>
      </c>
      <c r="T7">
        <v>200</v>
      </c>
      <c r="U7">
        <v>200</v>
      </c>
      <c r="V7">
        <v>600</v>
      </c>
    </row>
    <row r="9" spans="1:22" x14ac:dyDescent="0.3">
      <c r="A9" t="s">
        <v>29</v>
      </c>
      <c r="C9">
        <f>IF(OR(AND($C3=0,C4&lt;&gt;90), AND(OR($C3=90,$C3=270),C4=90)),C7,D7)</f>
        <v>600</v>
      </c>
      <c r="D9">
        <f>IF(OR(AND($C3=0,C4&lt;&gt;90), AND(OR($C3=90,$C3=270),C4=90)),D7,C7)</f>
        <v>200</v>
      </c>
      <c r="E9">
        <f t="shared" ref="E9" si="0">IF(OR(AND($C3=0,E4&lt;&gt;90), AND(OR($C3=90,$C3=270),E4=90)),E7,F7)</f>
        <v>600</v>
      </c>
      <c r="F9">
        <f t="shared" ref="F9" si="1">IF(OR(AND($C3=0,E4&lt;&gt;90), AND(OR($C3=90,$C3=270),E4=90)),F7,E7)</f>
        <v>200</v>
      </c>
      <c r="G9">
        <f t="shared" ref="G9" si="2">IF(OR(AND($C3=0,G4&lt;&gt;90), AND(OR($C3=90,$C3=270),G4=90)),G7,H7)</f>
        <v>600</v>
      </c>
      <c r="H9">
        <f t="shared" ref="H9" si="3">IF(OR(AND($C3=0,G4&lt;&gt;90), AND(OR($C3=90,$C3=270),G4=90)),H7,G7)</f>
        <v>200</v>
      </c>
      <c r="J9">
        <f>IF(OR(AND($J3=0,J4&lt;&gt;90), AND(OR($J3=90,$J3=270),J4=90)),J7,K7)</f>
        <v>600</v>
      </c>
      <c r="K9">
        <f>IF(OR(AND($J3=0,J4&lt;&gt;90), AND(OR($J3=90,$J3=270),J4=90)),K7,J7)</f>
        <v>200</v>
      </c>
      <c r="L9">
        <f t="shared" ref="L9" si="4">IF(OR(AND($J3=0,L4&lt;&gt;90), AND(OR($J3=90,$J3=270),L4=90)),L7,M7)</f>
        <v>600</v>
      </c>
      <c r="M9">
        <f t="shared" ref="M9" si="5">IF(OR(AND($J3=0,L4&lt;&gt;90), AND(OR($J3=90,$J3=270),L4=90)),M7,L7)</f>
        <v>200</v>
      </c>
      <c r="N9">
        <f t="shared" ref="N9" si="6">IF(OR(AND($J3=0,N4&lt;&gt;90), AND(OR($J3=90,$J3=270),N4=90)),N7,O7)</f>
        <v>600</v>
      </c>
      <c r="O9">
        <f t="shared" ref="O9" si="7">IF(OR(AND($J3=0,N4&lt;&gt;90), AND(OR($J3=90,$J3=270),N4=90)),O7,N7)</f>
        <v>200</v>
      </c>
      <c r="Q9">
        <f>IF(OR(AND($Q3=0,Q4&lt;&gt;90), AND(OR($Q3=90,$Q3=270),Q4=90)),Q7,R7)</f>
        <v>600</v>
      </c>
      <c r="R9">
        <f>IF(OR(AND($Q3=0,Q4&lt;&gt;90), AND(OR($Q3=90,$Q3=270),Q4=90)),R7,Q7)</f>
        <v>200</v>
      </c>
      <c r="S9">
        <f t="shared" ref="S9:V9" si="8">IF(OR(AND($Q3=0,S4&lt;&gt;90), AND(OR($Q3=90,$Q3=270),S4=90)),S7,T7)</f>
        <v>600</v>
      </c>
      <c r="T9">
        <f t="shared" ref="T9:V9" si="9">IF(OR(AND($Q3=0,S4&lt;&gt;90), AND(OR($Q3=90,$Q3=270),S4=90)),T7,S7)</f>
        <v>200</v>
      </c>
      <c r="U9">
        <f t="shared" ref="U9:V9" si="10">IF(OR(AND($Q3=0,U4&lt;&gt;90), AND(OR($Q3=90,$Q3=270),U4=90)),U7,V7)</f>
        <v>600</v>
      </c>
      <c r="V9">
        <f t="shared" ref="V9" si="11">IF(OR(AND($Q3=0,U4&lt;&gt;90), AND(OR($Q3=90,$Q3=270),U4=90)),V7,U7)</f>
        <v>200</v>
      </c>
    </row>
    <row r="11" spans="1:22" x14ac:dyDescent="0.3">
      <c r="A11" t="s">
        <v>125</v>
      </c>
      <c r="C11">
        <v>600</v>
      </c>
      <c r="D11">
        <v>200</v>
      </c>
      <c r="E11">
        <v>600</v>
      </c>
      <c r="F11">
        <v>200</v>
      </c>
      <c r="G11">
        <v>600</v>
      </c>
      <c r="H11">
        <v>200</v>
      </c>
      <c r="J11">
        <v>600</v>
      </c>
      <c r="K11">
        <v>200</v>
      </c>
      <c r="L11">
        <v>600</v>
      </c>
      <c r="M11">
        <v>200</v>
      </c>
      <c r="N11">
        <v>600</v>
      </c>
      <c r="O11">
        <v>200</v>
      </c>
      <c r="Q11">
        <v>600</v>
      </c>
      <c r="R11">
        <v>200</v>
      </c>
      <c r="S11">
        <v>600</v>
      </c>
      <c r="T11">
        <v>200</v>
      </c>
      <c r="U11">
        <v>600</v>
      </c>
      <c r="V11">
        <v>200</v>
      </c>
    </row>
    <row r="12" spans="1:22" x14ac:dyDescent="0.3">
      <c r="C12" t="str">
        <f>IF(C11=C9,"good","bad")</f>
        <v>good</v>
      </c>
      <c r="D12" t="str">
        <f>IF(D11=D9,"good","bad")</f>
        <v>good</v>
      </c>
      <c r="E12" t="str">
        <f t="shared" ref="E12:H12" si="12">IF(E11=E9,"good","bad")</f>
        <v>good</v>
      </c>
      <c r="F12" t="str">
        <f t="shared" si="12"/>
        <v>good</v>
      </c>
      <c r="G12" t="str">
        <f t="shared" si="12"/>
        <v>good</v>
      </c>
      <c r="H12" t="str">
        <f t="shared" si="12"/>
        <v>good</v>
      </c>
      <c r="J12" t="str">
        <f>IF(J11=J9,"good","bad")</f>
        <v>good</v>
      </c>
      <c r="K12" t="str">
        <f>IF(K11=K9,"good","bad")</f>
        <v>good</v>
      </c>
      <c r="L12" t="str">
        <f t="shared" ref="L12" si="13">IF(L11=L9,"good","bad")</f>
        <v>good</v>
      </c>
      <c r="M12" t="str">
        <f t="shared" ref="M12" si="14">IF(M11=M9,"good","bad")</f>
        <v>good</v>
      </c>
      <c r="N12" t="str">
        <f t="shared" ref="N12" si="15">IF(N11=N9,"good","bad")</f>
        <v>good</v>
      </c>
      <c r="O12" t="str">
        <f t="shared" ref="O12" si="16">IF(O11=O9,"good","bad")</f>
        <v>good</v>
      </c>
      <c r="Q12" t="str">
        <f>IF(Q11=Q9,"good","bad")</f>
        <v>good</v>
      </c>
      <c r="R12" t="str">
        <f>IF(R11=R9,"good","bad")</f>
        <v>good</v>
      </c>
      <c r="S12" t="str">
        <f t="shared" ref="S12" si="17">IF(S11=S9,"good","bad")</f>
        <v>good</v>
      </c>
      <c r="T12" t="str">
        <f t="shared" ref="T12" si="18">IF(T11=T9,"good","bad")</f>
        <v>good</v>
      </c>
      <c r="U12" t="str">
        <f t="shared" ref="U12" si="19">IF(U11=U9,"good","bad")</f>
        <v>good</v>
      </c>
      <c r="V12" t="str">
        <f t="shared" ref="V12" si="20">IF(V11=V9,"good","bad")</f>
        <v>good</v>
      </c>
    </row>
    <row r="14" spans="1:22" x14ac:dyDescent="0.3">
      <c r="C14">
        <f>IF($C3=0,IF(C4=90,D7,C7),IF(C4&lt;&gt;90,D7, C7))</f>
        <v>600</v>
      </c>
      <c r="D14">
        <f>IF($C3=0,IF(C4=90,C7,D7),IF(C4&lt;&gt;90,C7, D7))</f>
        <v>200</v>
      </c>
      <c r="E14">
        <f t="shared" ref="E14:H14" si="21">IF($C3=0,IF(E4=90,F7,E7),IF(E4&lt;&gt;90,F7, E7))</f>
        <v>600</v>
      </c>
      <c r="F14">
        <f t="shared" ref="F14:H14" si="22">IF($C3=0,IF(E4=90,E7,F7),IF(E4&lt;&gt;90,E7, F7))</f>
        <v>200</v>
      </c>
      <c r="G14">
        <f t="shared" ref="G14:H14" si="23">IF($C3=0,IF(G4=90,H7,G7),IF(G4&lt;&gt;90,H7, G7))</f>
        <v>600</v>
      </c>
      <c r="H14">
        <f t="shared" ref="H14" si="24">IF($C3=0,IF(G4=90,G7,H7),IF(G4&lt;&gt;90,G7, H7))</f>
        <v>200</v>
      </c>
      <c r="J14">
        <f>IF($J3=0,IF(J4=90,K7,J7),IF(J4&lt;&gt;90,K7, J7))</f>
        <v>600</v>
      </c>
      <c r="K14">
        <f>IF($J3=0,IF(J4=90,J7,K7),IF(J4&lt;&gt;90,J7, K7))</f>
        <v>200</v>
      </c>
      <c r="L14">
        <f t="shared" ref="L14:O14" si="25">IF($J3=0,IF(L4=90,M7,L7),IF(L4&lt;&gt;90,M7, L7))</f>
        <v>600</v>
      </c>
      <c r="M14">
        <f t="shared" ref="M14:O14" si="26">IF($J3=0,IF(L4=90,L7,M7),IF(L4&lt;&gt;90,L7, M7))</f>
        <v>200</v>
      </c>
      <c r="N14">
        <f t="shared" ref="N14:O14" si="27">IF($J3=0,IF(N4=90,O7,N7),IF(N4&lt;&gt;90,O7, N7))</f>
        <v>600</v>
      </c>
      <c r="O14">
        <f t="shared" ref="O14" si="28">IF($J3=0,IF(N4=90,N7,O7),IF(N4&lt;&gt;90,N7, O7))</f>
        <v>200</v>
      </c>
      <c r="Q14">
        <f>IF($Q3=0,IF(Q4=90,R7,Q7),IF(Q4&lt;&gt;90,R7, Q7))</f>
        <v>600</v>
      </c>
      <c r="R14">
        <f>IF($Q3=0,IF(Q4=90,Q7,R7),IF(Q4&lt;&gt;90,Q7, R7))</f>
        <v>200</v>
      </c>
      <c r="S14">
        <f t="shared" ref="S14:V14" si="29">IF($Q3=0,IF(S4=90,T7,S7),IF(S4&lt;&gt;90,T7, S7))</f>
        <v>600</v>
      </c>
      <c r="T14">
        <f t="shared" ref="T14:V14" si="30">IF($Q3=0,IF(S4=90,S7,T7),IF(S4&lt;&gt;90,S7, T7))</f>
        <v>200</v>
      </c>
      <c r="U14">
        <f t="shared" ref="U14:V14" si="31">IF($Q3=0,IF(U4=90,V7,U7),IF(U4&lt;&gt;90,V7, U7))</f>
        <v>600</v>
      </c>
      <c r="V14">
        <f t="shared" ref="V14" si="32">IF($Q3=0,IF(U4=90,U7,V7),IF(U4&lt;&gt;90,U7, V7))</f>
        <v>200</v>
      </c>
    </row>
    <row r="15" spans="1:22" x14ac:dyDescent="0.3">
      <c r="C15" t="str">
        <f>IF(C11=C14,"good","bad")</f>
        <v>good</v>
      </c>
      <c r="D15" t="str">
        <f>IF(D11=D14,"good","bad")</f>
        <v>good</v>
      </c>
      <c r="E15" t="str">
        <f t="shared" ref="E15:H15" si="33">IF(E11=E14,"good","bad")</f>
        <v>good</v>
      </c>
      <c r="F15" t="str">
        <f t="shared" si="33"/>
        <v>good</v>
      </c>
      <c r="G15" t="str">
        <f t="shared" si="33"/>
        <v>good</v>
      </c>
      <c r="H15" t="str">
        <f t="shared" si="33"/>
        <v>good</v>
      </c>
      <c r="J15" t="str">
        <f>IF(J11=J14,"good","bad")</f>
        <v>good</v>
      </c>
      <c r="K15" t="str">
        <f>IF(K11=K14,"good","bad")</f>
        <v>good</v>
      </c>
      <c r="L15" t="str">
        <f t="shared" ref="L15:O15" si="34">IF(L11=L14,"good","bad")</f>
        <v>good</v>
      </c>
      <c r="M15" t="str">
        <f t="shared" si="34"/>
        <v>good</v>
      </c>
      <c r="N15" t="str">
        <f t="shared" si="34"/>
        <v>good</v>
      </c>
      <c r="O15" t="str">
        <f t="shared" si="34"/>
        <v>good</v>
      </c>
      <c r="Q15" t="str">
        <f>IF(Q11=Q14,"good","bad")</f>
        <v>good</v>
      </c>
      <c r="R15" t="str">
        <f>IF(R11=R14,"good","bad")</f>
        <v>good</v>
      </c>
      <c r="S15" t="str">
        <f t="shared" ref="S15" si="35">IF(S11=S14,"good","bad")</f>
        <v>good</v>
      </c>
      <c r="T15" t="str">
        <f t="shared" ref="T15" si="36">IF(T11=T14,"good","bad")</f>
        <v>good</v>
      </c>
      <c r="U15" t="str">
        <f t="shared" ref="U15" si="37">IF(U11=U14,"good","bad")</f>
        <v>good</v>
      </c>
      <c r="V15" t="str">
        <f t="shared" ref="V15" si="38">IF(V11=V14,"good","bad")</f>
        <v>good</v>
      </c>
    </row>
    <row r="17" spans="3:3" x14ac:dyDescent="0.3">
      <c r="C17" s="2" t="s">
        <v>126</v>
      </c>
    </row>
    <row r="19" spans="3:3" x14ac:dyDescent="0.3">
      <c r="C19" s="2" t="s">
        <v>127</v>
      </c>
    </row>
  </sheetData>
  <mergeCells count="21">
    <mergeCell ref="U4:V4"/>
    <mergeCell ref="Q3:V3"/>
    <mergeCell ref="Q4:R4"/>
    <mergeCell ref="Q5:R5"/>
    <mergeCell ref="S5:T5"/>
    <mergeCell ref="U5:V5"/>
    <mergeCell ref="E4:F4"/>
    <mergeCell ref="G4:H4"/>
    <mergeCell ref="L4:M4"/>
    <mergeCell ref="N4:O4"/>
    <mergeCell ref="S4:T4"/>
    <mergeCell ref="G5:H5"/>
    <mergeCell ref="C3:H3"/>
    <mergeCell ref="J3:O3"/>
    <mergeCell ref="J4:K4"/>
    <mergeCell ref="J5:K5"/>
    <mergeCell ref="L5:M5"/>
    <mergeCell ref="N5:O5"/>
    <mergeCell ref="C5:D5"/>
    <mergeCell ref="C4:D4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rotation calculations</vt:lpstr>
      <vt:lpstr>origin adjustments</vt:lpstr>
      <vt:lpstr>widht-height adjustments</vt:lpstr>
      <vt:lpstr>angle</vt:lpstr>
      <vt:lpstr>cosH</vt:lpstr>
      <vt:lpstr>cosW</vt:lpstr>
      <vt:lpstr>haB</vt:lpstr>
      <vt:lpstr>hAdj</vt:lpstr>
      <vt:lpstr>haM</vt:lpstr>
      <vt:lpstr>haT</vt:lpstr>
      <vt:lpstr>height</vt:lpstr>
      <vt:lpstr>sinH</vt:lpstr>
      <vt:lpstr>sinW</vt:lpstr>
      <vt:lpstr>wAdj</vt:lpstr>
      <vt:lpstr>waL</vt:lpstr>
      <vt:lpstr>waR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2024-06-09T13:27:10Z</dcterms:created>
  <dcterms:modified xsi:type="dcterms:W3CDTF">2024-06-12T23:57:45Z</dcterms:modified>
</cp:coreProperties>
</file>