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7635" windowHeight="6735" activeTab="2"/>
  </bookViews>
  <sheets>
    <sheet name="Dicionário RH Mensal" sheetId="1" r:id="rId1"/>
    <sheet name="Efetivo" sheetId="2" r:id="rId2"/>
    <sheet name="Gestão" sheetId="3" r:id="rId3"/>
    <sheet name="Absenteísmo até 15 dias" sheetId="4" r:id="rId4"/>
    <sheet name="Absenteísmo +15 dias até 6 mese" sheetId="5" r:id="rId5"/>
    <sheet name="Absenteismo + de 6 meses" sheetId="6" r:id="rId6"/>
    <sheet name="Acidente Próprio" sheetId="7" r:id="rId7"/>
    <sheet name="Acidente Terceiro1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45621"/>
</workbook>
</file>

<file path=xl/calcChain.xml><?xml version="1.0" encoding="utf-8"?>
<calcChain xmlns="http://schemas.openxmlformats.org/spreadsheetml/2006/main">
  <c r="Z17" i="6" l="1"/>
  <c r="T17" i="6"/>
  <c r="Z16" i="6"/>
  <c r="T16" i="6"/>
  <c r="Z15" i="6"/>
  <c r="T15" i="6"/>
  <c r="Z14" i="6"/>
  <c r="T14" i="6"/>
  <c r="Z13" i="6"/>
  <c r="T13" i="6"/>
  <c r="Z12" i="6"/>
  <c r="T12" i="6"/>
  <c r="Z11" i="6"/>
  <c r="T11" i="6"/>
  <c r="Z10" i="6"/>
  <c r="T10" i="6"/>
  <c r="Z9" i="6"/>
  <c r="T9" i="6"/>
  <c r="Z8" i="6"/>
  <c r="T8" i="6"/>
  <c r="Z7" i="6"/>
  <c r="T7" i="6"/>
  <c r="Z6" i="6"/>
  <c r="T6" i="6"/>
  <c r="Z5" i="6"/>
  <c r="T5" i="6"/>
  <c r="Y6" i="5"/>
  <c r="Y7" i="5"/>
  <c r="Y8" i="5"/>
  <c r="Y9" i="5"/>
  <c r="Y10" i="5"/>
  <c r="Y11" i="5"/>
  <c r="Y12" i="5"/>
  <c r="Y13" i="5"/>
  <c r="Y14" i="5"/>
  <c r="Y15" i="5"/>
  <c r="Y16" i="5"/>
  <c r="Y17" i="5"/>
  <c r="Y5" i="5"/>
  <c r="S6" i="5"/>
  <c r="S7" i="5"/>
  <c r="S8" i="5"/>
  <c r="S9" i="5"/>
  <c r="S10" i="5"/>
  <c r="S11" i="5"/>
  <c r="S12" i="5"/>
  <c r="S13" i="5"/>
  <c r="S14" i="5"/>
  <c r="S15" i="5"/>
  <c r="S16" i="5"/>
  <c r="S17" i="5"/>
  <c r="S5" i="5"/>
  <c r="G7" i="9"/>
  <c r="G8" i="9"/>
  <c r="G9" i="9"/>
  <c r="G10" i="9"/>
  <c r="G11" i="9"/>
  <c r="G12" i="9"/>
  <c r="G13" i="9"/>
  <c r="G14" i="9"/>
  <c r="G15" i="9"/>
  <c r="G16" i="9"/>
  <c r="G17" i="9"/>
  <c r="G18" i="9"/>
  <c r="G6" i="9"/>
  <c r="G7" i="7"/>
  <c r="G8" i="7"/>
  <c r="G9" i="7"/>
  <c r="G10" i="7"/>
  <c r="G11" i="7"/>
  <c r="G12" i="7"/>
  <c r="G13" i="7"/>
  <c r="G14" i="7"/>
  <c r="G15" i="7"/>
  <c r="G16" i="7"/>
  <c r="G17" i="7"/>
  <c r="G18" i="7"/>
  <c r="G6" i="7"/>
  <c r="CS18" i="9"/>
  <c r="CS17" i="9"/>
  <c r="CS16" i="9"/>
  <c r="CS15" i="9"/>
  <c r="CS14" i="9"/>
  <c r="CS13" i="9"/>
  <c r="CS12" i="9"/>
  <c r="CS11" i="9"/>
  <c r="CS10" i="9"/>
  <c r="CS9" i="9"/>
  <c r="CS8" i="9"/>
  <c r="CS7" i="9"/>
  <c r="CS6" i="9"/>
  <c r="CS7" i="7"/>
  <c r="CS8" i="7"/>
  <c r="CS9" i="7"/>
  <c r="CS10" i="7"/>
  <c r="CS11" i="7"/>
  <c r="CS12" i="7"/>
  <c r="CS13" i="7"/>
  <c r="CS14" i="7"/>
  <c r="CS15" i="7"/>
  <c r="CS16" i="7"/>
  <c r="CS17" i="7"/>
  <c r="CS18" i="7"/>
  <c r="CS6" i="7"/>
  <c r="AE8" i="9"/>
  <c r="AE8" i="7"/>
  <c r="AE11" i="7"/>
  <c r="AE9" i="9"/>
  <c r="AE7" i="7"/>
  <c r="AE6" i="9"/>
  <c r="AE16" i="7"/>
  <c r="AE12" i="7"/>
  <c r="AE10" i="9"/>
  <c r="AE17" i="7"/>
  <c r="AE17" i="9"/>
  <c r="AE18" i="7"/>
  <c r="AE13" i="7"/>
  <c r="AE6" i="7"/>
  <c r="AE18" i="9"/>
  <c r="AE15" i="9"/>
  <c r="AE14" i="9"/>
  <c r="AE10" i="7"/>
  <c r="AE9" i="7"/>
  <c r="AE7" i="9"/>
  <c r="AE12" i="9"/>
  <c r="AE11" i="9"/>
  <c r="AE16" i="9"/>
  <c r="AE13" i="9"/>
  <c r="AE14" i="7"/>
  <c r="AE15" i="7"/>
  <c r="L15" i="3" l="1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Z4" i="3"/>
  <c r="Z5" i="3"/>
  <c r="Z6" i="3"/>
  <c r="Z7" i="3"/>
  <c r="Z8" i="3"/>
  <c r="Z9" i="3"/>
  <c r="Z10" i="3"/>
  <c r="Z11" i="3"/>
  <c r="Z12" i="3"/>
  <c r="Z13" i="3"/>
  <c r="Z14" i="3"/>
  <c r="Z15" i="3"/>
  <c r="Z3" i="3"/>
  <c r="S4" i="3"/>
  <c r="S5" i="3"/>
  <c r="S6" i="3"/>
  <c r="S7" i="3"/>
  <c r="S8" i="3"/>
  <c r="S9" i="3"/>
  <c r="S10" i="3"/>
  <c r="S11" i="3"/>
  <c r="S12" i="3"/>
  <c r="S13" i="3"/>
  <c r="S14" i="3"/>
  <c r="S15" i="3"/>
  <c r="S3" i="3"/>
  <c r="E4" i="3"/>
  <c r="E5" i="3"/>
  <c r="E6" i="3"/>
  <c r="E7" i="3"/>
  <c r="E8" i="3"/>
  <c r="E9" i="3"/>
  <c r="E10" i="3"/>
  <c r="E11" i="3"/>
  <c r="E12" i="3"/>
  <c r="E13" i="3"/>
  <c r="E14" i="3"/>
  <c r="E15" i="3"/>
  <c r="E3" i="3"/>
  <c r="DB15" i="3"/>
  <c r="CX15" i="3"/>
  <c r="CR15" i="3"/>
  <c r="CN15" i="3"/>
  <c r="CH15" i="3"/>
  <c r="BX15" i="3"/>
  <c r="BT15" i="3"/>
  <c r="BN15" i="3"/>
  <c r="BL15" i="3"/>
  <c r="BC15" i="3"/>
  <c r="BB15" i="3"/>
  <c r="AS15" i="3"/>
  <c r="AQ15" i="3"/>
  <c r="AJ15" i="3"/>
  <c r="AI15" i="3"/>
  <c r="AC15" i="3"/>
  <c r="V15" i="3"/>
  <c r="U15" i="3"/>
  <c r="O15" i="3"/>
  <c r="N15" i="3"/>
  <c r="H15" i="3"/>
  <c r="G15" i="3"/>
  <c r="DB14" i="3"/>
  <c r="CX14" i="3"/>
  <c r="CR14" i="3"/>
  <c r="CN14" i="3"/>
  <c r="CH14" i="3"/>
  <c r="BX14" i="3"/>
  <c r="BT14" i="3"/>
  <c r="BN14" i="3"/>
  <c r="BL14" i="3"/>
  <c r="BC14" i="3"/>
  <c r="BB14" i="3"/>
  <c r="AS14" i="3"/>
  <c r="AQ14" i="3"/>
  <c r="AJ14" i="3"/>
  <c r="AI14" i="3"/>
  <c r="AC14" i="3"/>
  <c r="V14" i="3"/>
  <c r="U14" i="3"/>
  <c r="O14" i="3"/>
  <c r="N14" i="3"/>
  <c r="L14" i="3"/>
  <c r="H14" i="3"/>
  <c r="G14" i="3"/>
  <c r="DB13" i="3"/>
  <c r="CX13" i="3"/>
  <c r="CU13" i="3"/>
  <c r="CT13" i="3"/>
  <c r="CR13" i="3"/>
  <c r="CN13" i="3"/>
  <c r="CK13" i="3"/>
  <c r="CJ13" i="3"/>
  <c r="CH13" i="3"/>
  <c r="CA13" i="3"/>
  <c r="BZ13" i="3"/>
  <c r="BX13" i="3"/>
  <c r="BT13" i="3"/>
  <c r="BQ13" i="3"/>
  <c r="BP13" i="3"/>
  <c r="BN13" i="3"/>
  <c r="BL13" i="3"/>
  <c r="BF13" i="3"/>
  <c r="BE13" i="3"/>
  <c r="BC13" i="3"/>
  <c r="BB13" i="3"/>
  <c r="AV13" i="3"/>
  <c r="AU13" i="3"/>
  <c r="AS13" i="3"/>
  <c r="AQ13" i="3"/>
  <c r="AM13" i="3"/>
  <c r="AL13" i="3"/>
  <c r="AJ13" i="3"/>
  <c r="AI13" i="3"/>
  <c r="AC13" i="3"/>
  <c r="V13" i="3"/>
  <c r="U13" i="3"/>
  <c r="O13" i="3"/>
  <c r="N13" i="3"/>
  <c r="L13" i="3"/>
  <c r="H13" i="3"/>
  <c r="G13" i="3"/>
  <c r="DB12" i="3"/>
  <c r="CX12" i="3"/>
  <c r="CR12" i="3"/>
  <c r="CN12" i="3"/>
  <c r="CH12" i="3"/>
  <c r="BX12" i="3"/>
  <c r="BT12" i="3"/>
  <c r="BN12" i="3"/>
  <c r="BL12" i="3"/>
  <c r="BC12" i="3"/>
  <c r="BB12" i="3"/>
  <c r="AS12" i="3"/>
  <c r="AQ12" i="3"/>
  <c r="AJ12" i="3"/>
  <c r="AI12" i="3"/>
  <c r="AC12" i="3"/>
  <c r="V12" i="3"/>
  <c r="U12" i="3"/>
  <c r="O12" i="3"/>
  <c r="N12" i="3"/>
  <c r="L12" i="3"/>
  <c r="H12" i="3"/>
  <c r="G12" i="3"/>
  <c r="DB11" i="3"/>
  <c r="CX11" i="3"/>
  <c r="CR11" i="3"/>
  <c r="CN11" i="3"/>
  <c r="CH11" i="3"/>
  <c r="BX11" i="3"/>
  <c r="BT11" i="3"/>
  <c r="BN11" i="3"/>
  <c r="BL11" i="3"/>
  <c r="BC11" i="3"/>
  <c r="BB11" i="3"/>
  <c r="AS11" i="3"/>
  <c r="AQ11" i="3"/>
  <c r="AJ11" i="3"/>
  <c r="AI11" i="3"/>
  <c r="AC11" i="3"/>
  <c r="V11" i="3"/>
  <c r="U11" i="3"/>
  <c r="O11" i="3"/>
  <c r="N11" i="3"/>
  <c r="L11" i="3"/>
  <c r="H11" i="3"/>
  <c r="G11" i="3"/>
  <c r="DB10" i="3"/>
  <c r="CX10" i="3"/>
  <c r="CR10" i="3"/>
  <c r="CN10" i="3"/>
  <c r="CH10" i="3"/>
  <c r="BX10" i="3"/>
  <c r="BT10" i="3"/>
  <c r="BN10" i="3"/>
  <c r="BL10" i="3"/>
  <c r="BC10" i="3"/>
  <c r="BB10" i="3"/>
  <c r="AS10" i="3"/>
  <c r="AQ10" i="3"/>
  <c r="AJ10" i="3"/>
  <c r="AI10" i="3"/>
  <c r="AC10" i="3"/>
  <c r="V10" i="3"/>
  <c r="U10" i="3"/>
  <c r="O10" i="3"/>
  <c r="N10" i="3"/>
  <c r="L10" i="3"/>
  <c r="H10" i="3"/>
  <c r="G10" i="3"/>
  <c r="DB9" i="3"/>
  <c r="CX9" i="3"/>
  <c r="CU9" i="3"/>
  <c r="CT9" i="3"/>
  <c r="CR9" i="3"/>
  <c r="CN9" i="3"/>
  <c r="CK9" i="3"/>
  <c r="CJ9" i="3"/>
  <c r="CH9" i="3"/>
  <c r="CA9" i="3"/>
  <c r="BZ9" i="3"/>
  <c r="BX9" i="3"/>
  <c r="BT9" i="3"/>
  <c r="BQ9" i="3"/>
  <c r="BP9" i="3"/>
  <c r="BN9" i="3"/>
  <c r="BL9" i="3"/>
  <c r="BF9" i="3"/>
  <c r="BE9" i="3"/>
  <c r="BC9" i="3"/>
  <c r="BB9" i="3"/>
  <c r="AV9" i="3"/>
  <c r="AU9" i="3"/>
  <c r="AS9" i="3"/>
  <c r="AQ9" i="3"/>
  <c r="AM9" i="3"/>
  <c r="AL9" i="3"/>
  <c r="AJ9" i="3"/>
  <c r="AI9" i="3"/>
  <c r="AC9" i="3"/>
  <c r="V9" i="3"/>
  <c r="U9" i="3"/>
  <c r="O9" i="3"/>
  <c r="N9" i="3"/>
  <c r="L9" i="3"/>
  <c r="H9" i="3"/>
  <c r="G9" i="3"/>
  <c r="DB8" i="3"/>
  <c r="CX8" i="3"/>
  <c r="CU8" i="3"/>
  <c r="CT8" i="3"/>
  <c r="CR8" i="3"/>
  <c r="CN8" i="3"/>
  <c r="CK8" i="3"/>
  <c r="CJ8" i="3"/>
  <c r="CH8" i="3"/>
  <c r="CA8" i="3"/>
  <c r="BZ8" i="3"/>
  <c r="BX8" i="3"/>
  <c r="BT8" i="3"/>
  <c r="BQ8" i="3"/>
  <c r="BP8" i="3"/>
  <c r="BN8" i="3"/>
  <c r="BL8" i="3"/>
  <c r="BF8" i="3"/>
  <c r="BE8" i="3"/>
  <c r="BC8" i="3"/>
  <c r="BB8" i="3"/>
  <c r="AV8" i="3"/>
  <c r="AU8" i="3"/>
  <c r="AS8" i="3"/>
  <c r="AQ8" i="3"/>
  <c r="AM8" i="3"/>
  <c r="AL8" i="3"/>
  <c r="AJ8" i="3"/>
  <c r="AI8" i="3"/>
  <c r="AC8" i="3"/>
  <c r="V8" i="3"/>
  <c r="U8" i="3"/>
  <c r="O8" i="3"/>
  <c r="N8" i="3"/>
  <c r="L8" i="3"/>
  <c r="H8" i="3"/>
  <c r="G8" i="3"/>
  <c r="DB7" i="3"/>
  <c r="CX7" i="3"/>
  <c r="CU7" i="3"/>
  <c r="CT7" i="3"/>
  <c r="CR7" i="3"/>
  <c r="CN7" i="3"/>
  <c r="CK7" i="3"/>
  <c r="CJ7" i="3"/>
  <c r="CH7" i="3"/>
  <c r="CA7" i="3"/>
  <c r="BZ7" i="3"/>
  <c r="BX7" i="3"/>
  <c r="BT7" i="3"/>
  <c r="BQ7" i="3"/>
  <c r="BP7" i="3"/>
  <c r="BN7" i="3"/>
  <c r="BL7" i="3"/>
  <c r="BF7" i="3"/>
  <c r="BE7" i="3"/>
  <c r="BC7" i="3"/>
  <c r="BB7" i="3"/>
  <c r="AV7" i="3"/>
  <c r="AU7" i="3"/>
  <c r="AS7" i="3"/>
  <c r="AQ7" i="3"/>
  <c r="AM7" i="3"/>
  <c r="AL7" i="3"/>
  <c r="AJ7" i="3"/>
  <c r="AI7" i="3"/>
  <c r="AC7" i="3"/>
  <c r="V7" i="3"/>
  <c r="U7" i="3"/>
  <c r="O7" i="3"/>
  <c r="N7" i="3"/>
  <c r="L7" i="3"/>
  <c r="H7" i="3"/>
  <c r="G7" i="3"/>
  <c r="DB6" i="3"/>
  <c r="CX6" i="3"/>
  <c r="CU6" i="3"/>
  <c r="CT6" i="3"/>
  <c r="CR6" i="3"/>
  <c r="CN6" i="3"/>
  <c r="CK6" i="3"/>
  <c r="CJ6" i="3"/>
  <c r="CH6" i="3"/>
  <c r="CA6" i="3"/>
  <c r="BZ6" i="3"/>
  <c r="BX6" i="3"/>
  <c r="BT6" i="3"/>
  <c r="BQ6" i="3"/>
  <c r="BP6" i="3"/>
  <c r="BN6" i="3"/>
  <c r="BL6" i="3"/>
  <c r="BF6" i="3"/>
  <c r="BE6" i="3"/>
  <c r="BC6" i="3"/>
  <c r="BB6" i="3"/>
  <c r="AV6" i="3"/>
  <c r="AU6" i="3"/>
  <c r="AS6" i="3"/>
  <c r="AQ6" i="3"/>
  <c r="AM6" i="3"/>
  <c r="AL6" i="3"/>
  <c r="AJ6" i="3"/>
  <c r="AI6" i="3"/>
  <c r="AC6" i="3"/>
  <c r="V6" i="3"/>
  <c r="U6" i="3"/>
  <c r="O6" i="3"/>
  <c r="N6" i="3"/>
  <c r="L6" i="3"/>
  <c r="H6" i="3"/>
  <c r="G6" i="3"/>
  <c r="DB5" i="3"/>
  <c r="CX5" i="3"/>
  <c r="CU5" i="3"/>
  <c r="CT5" i="3"/>
  <c r="CR5" i="3"/>
  <c r="CN5" i="3"/>
  <c r="CK5" i="3"/>
  <c r="CJ5" i="3"/>
  <c r="CH5" i="3"/>
  <c r="CA5" i="3"/>
  <c r="BZ5" i="3"/>
  <c r="BX5" i="3"/>
  <c r="BT5" i="3"/>
  <c r="BQ5" i="3"/>
  <c r="BP5" i="3"/>
  <c r="BN5" i="3"/>
  <c r="BL5" i="3"/>
  <c r="BF5" i="3"/>
  <c r="BE5" i="3"/>
  <c r="BC5" i="3"/>
  <c r="BB5" i="3"/>
  <c r="AV5" i="3"/>
  <c r="AU5" i="3"/>
  <c r="AS5" i="3"/>
  <c r="AQ5" i="3"/>
  <c r="AM5" i="3"/>
  <c r="AL5" i="3"/>
  <c r="AJ5" i="3"/>
  <c r="AI5" i="3"/>
  <c r="AC5" i="3"/>
  <c r="V5" i="3"/>
  <c r="U5" i="3"/>
  <c r="O5" i="3"/>
  <c r="N5" i="3"/>
  <c r="L5" i="3"/>
  <c r="H5" i="3"/>
  <c r="G5" i="3"/>
  <c r="DB4" i="3"/>
  <c r="CX4" i="3"/>
  <c r="CU4" i="3"/>
  <c r="CT4" i="3"/>
  <c r="CR4" i="3"/>
  <c r="CN4" i="3"/>
  <c r="CK4" i="3"/>
  <c r="CJ4" i="3"/>
  <c r="CH4" i="3"/>
  <c r="CA4" i="3"/>
  <c r="BZ4" i="3"/>
  <c r="BX4" i="3"/>
  <c r="BT4" i="3"/>
  <c r="BQ4" i="3"/>
  <c r="BP4" i="3"/>
  <c r="BN4" i="3"/>
  <c r="BL4" i="3"/>
  <c r="BF4" i="3"/>
  <c r="BE4" i="3"/>
  <c r="BC4" i="3"/>
  <c r="BB4" i="3"/>
  <c r="AV4" i="3"/>
  <c r="AU4" i="3"/>
  <c r="AS4" i="3"/>
  <c r="AQ4" i="3"/>
  <c r="AM4" i="3"/>
  <c r="AL4" i="3"/>
  <c r="AJ4" i="3"/>
  <c r="AI4" i="3"/>
  <c r="AC4" i="3"/>
  <c r="V4" i="3"/>
  <c r="U4" i="3"/>
  <c r="O4" i="3"/>
  <c r="N4" i="3"/>
  <c r="L4" i="3"/>
  <c r="H4" i="3"/>
  <c r="G4" i="3"/>
  <c r="DB3" i="3"/>
  <c r="CX3" i="3"/>
  <c r="CR3" i="3"/>
  <c r="CN3" i="3"/>
  <c r="CH3" i="3"/>
  <c r="BX3" i="3"/>
  <c r="BT3" i="3"/>
  <c r="BN3" i="3"/>
  <c r="BL3" i="3"/>
  <c r="BC3" i="3"/>
  <c r="BB3" i="3"/>
  <c r="AS3" i="3"/>
  <c r="AQ3" i="3"/>
  <c r="AJ3" i="3"/>
  <c r="AI3" i="3"/>
  <c r="AC3" i="3"/>
  <c r="V3" i="3"/>
  <c r="U3" i="3"/>
  <c r="O3" i="3"/>
  <c r="N3" i="3"/>
  <c r="L3" i="3"/>
  <c r="H3" i="3"/>
  <c r="G3" i="3"/>
  <c r="AB14" i="3" l="1"/>
  <c r="AB13" i="3"/>
  <c r="AB15" i="3"/>
  <c r="AB7" i="3"/>
  <c r="CG7" i="3"/>
  <c r="CG8" i="3"/>
  <c r="CG14" i="3"/>
  <c r="AB12" i="3"/>
  <c r="CG6" i="3"/>
  <c r="CG9" i="3"/>
  <c r="CG10" i="3"/>
  <c r="AB6" i="3"/>
  <c r="AB9" i="3"/>
  <c r="CG5" i="3"/>
  <c r="CG13" i="3"/>
  <c r="CG11" i="3"/>
  <c r="AB5" i="3"/>
  <c r="AB8" i="3"/>
  <c r="CG4" i="3"/>
  <c r="CG12" i="3"/>
  <c r="AB4" i="3"/>
  <c r="AB10" i="3"/>
  <c r="AB11" i="3"/>
  <c r="CG15" i="3"/>
  <c r="CG3" i="3"/>
  <c r="AB3" i="3"/>
</calcChain>
</file>

<file path=xl/comments1.xml><?xml version="1.0" encoding="utf-8"?>
<comments xmlns="http://schemas.openxmlformats.org/spreadsheetml/2006/main">
  <authors>
    <author>Antonio Gonçalves</author>
    <author>backup</author>
    <author>CST</author>
    <author>camanho</author>
    <author>Luiz</author>
  </authors>
  <commentList>
    <comment ref="B1" authorId="0">
      <text>
        <r>
          <rPr>
            <sz val="10"/>
            <color indexed="81"/>
            <rFont val="Verdana"/>
            <family val="2"/>
          </rPr>
          <t xml:space="preserve">21 dias úteis x 8  horas x Efetivo Próprio Total </t>
        </r>
        <r>
          <rPr>
            <b/>
            <sz val="8"/>
            <color indexed="81"/>
            <rFont val="Verdan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 xml:space="preserve">   
</t>
        </r>
        <r>
          <rPr>
            <sz val="10"/>
            <color indexed="81"/>
            <rFont val="Verdana"/>
            <family val="2"/>
          </rPr>
          <t>Não inclui as horas extras</t>
        </r>
      </text>
    </comment>
    <comment ref="I1" authorId="1">
      <text>
        <r>
          <rPr>
            <sz val="10"/>
            <color indexed="81"/>
            <rFont val="Verdana"/>
            <family val="2"/>
          </rPr>
          <t>É o número de horas realmente trabalhadas no mês pelo Efetivo Próprio Total, incluindo trabalho em feriado pelo pessoal de turno de revezamento. Não inclui horas extras.</t>
        </r>
        <r>
          <rPr>
            <sz val="8"/>
            <color indexed="81"/>
            <rFont val="Verdana"/>
            <family val="2"/>
          </rPr>
          <t xml:space="preserve">
</t>
        </r>
      </text>
    </comment>
    <comment ref="P1" authorId="1">
      <text>
        <r>
          <rPr>
            <sz val="10"/>
            <color indexed="81"/>
            <rFont val="Verdana"/>
            <family val="2"/>
          </rPr>
          <t xml:space="preserve">É o número de horas trabalhadas pelo Efetivo Próprio Total, excedentes à jornada normal de trabalho. Informar inclusive aquelas  "a compensar".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Verdana"/>
            <family val="2"/>
          </rPr>
          <t>Caso a empresa possua banco de horas, considerar a data da efetiva realização da hora extra e não a data de sua efetiva compensação.</t>
        </r>
      </text>
    </comment>
    <comment ref="W1" authorId="2">
      <text>
        <r>
          <rPr>
            <sz val="10"/>
            <color indexed="81"/>
            <rFont val="Verdana"/>
            <family val="2"/>
          </rPr>
          <t xml:space="preserve">Número de Horas Normais + Horas Extras    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" authorId="3">
      <text>
        <r>
          <rPr>
            <sz val="10"/>
            <color indexed="81"/>
            <rFont val="Verdana"/>
            <family val="2"/>
          </rPr>
          <t>Número de Efetivo Próprio Total admitidos no mês.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" authorId="3">
      <text>
        <r>
          <rPr>
            <sz val="10"/>
            <color indexed="81"/>
            <rFont val="Verdana"/>
            <family val="2"/>
          </rPr>
          <t>Número de Efetivo PróprioTotal demitidos no mês por qualquer motivo.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T1" authorId="3">
      <text>
        <r>
          <rPr>
            <sz val="10"/>
            <color indexed="81"/>
            <rFont val="Verdana"/>
            <family val="2"/>
          </rPr>
          <t xml:space="preserve">R$ (Salário base + Adicionais + Benefícios + Encargos sem PIS/PASEP)  </t>
        </r>
        <r>
          <rPr>
            <b/>
            <sz val="8"/>
            <color indexed="81"/>
            <rFont val="Tahoma"/>
            <family val="2"/>
          </rPr>
          <t xml:space="preserve">    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I1" authorId="3">
      <text>
        <r>
          <rPr>
            <sz val="10"/>
            <color indexed="81"/>
            <rFont val="Verdana"/>
            <family val="2"/>
          </rPr>
          <t>Soma das despesas em R$ com Alimentação, Cesta Básica, Cesta de Natal, Assistência à Infância - Creche, Assistência Farmacêutica / Homeopáticos, Assistência Hospitalar, Assistência Médica / Terapias Alternativas, Assistência Odontológica, Check Up, Assistência Oftalmológica - Óculos / Lentes / Cirurgia, Assistência Psicológica, Auxílio Doença - Complementação, Auxílio Moradia, Cesta de Benefícios, Concessão de Automóveis / Motorista, Concessão de Financiamento de Autos, Concessão de Combustíveis, Concessão de Manutenção de Autos, Educação – Empregados / Filhos / Material Escolar, Estacionamento, Financiamento para Casa Própria/Ajuda para Moradia, Pecúlio / Auxílio Funeral, Previdência Privada, Programa de Empréstimos, Promoções Sociais e Recreativas / Clube / Academia, Seguro de Vida em Grupo, Telefone Celular, Transporte, Uniforme, Viagens Pessoais, Vestuário - Ajuda)</t>
        </r>
      </text>
    </comment>
    <comment ref="CM1" authorId="3">
      <text>
        <r>
          <rPr>
            <sz val="10"/>
            <color indexed="81"/>
            <rFont val="Verdana"/>
            <family val="2"/>
          </rPr>
          <t>Soma das despesas em R$ com Alimentação, Cesta Básica, Cesta de Natal, Assistência à Infância - Creche, Assistência Farmacêutica / Homeopáticos, Assistência Hospitalar, Assistência Médica / Terapias Alternativas, Assistência Odontológica, Check Up, Assistência Oftalmológica - Óculos / Lentes / Cirurgia, Assistência Psicológica, Auxílio Doença - Complementação, Auxílio Moradia, Cesta de Benefícios, Concessão de Automóveis / Motorista, Concessão de Financiamento de Autos, Concessão de Combustíveis, Concessão de Manutenção de Autos, Educação – Empregados / Filhos / Material Escolar, Estacionamento, Financiamento para Casa Própria/Ajuda para Moradia, Pecúlio / Auxílio Funeral, Previdência Privada, Programa de Empréstimos, Promoções Sociais e Recreativas / Clube / Academia, Seguro de Vida em Grupo, Telefone Celular, Transporte, Uniforme, Viagens Pessoais, Vestuário - Ajuda)</t>
        </r>
      </text>
    </comment>
    <comment ref="CS1" authorId="4">
      <text>
        <r>
          <rPr>
            <sz val="10"/>
            <color indexed="81"/>
            <rFont val="Verdana"/>
            <family val="2"/>
          </rPr>
          <t xml:space="preserve">É o valor recolhido ao PIS/PASEP referente ao Faturamento.
</t>
        </r>
      </text>
    </comment>
  </commentList>
</comments>
</file>

<file path=xl/sharedStrings.xml><?xml version="1.0" encoding="utf-8"?>
<sst xmlns="http://schemas.openxmlformats.org/spreadsheetml/2006/main" count="4151" uniqueCount="266">
  <si>
    <t>cdempresa</t>
  </si>
  <si>
    <t>ArcelorMittal Longos</t>
  </si>
  <si>
    <t>ArcelorMittal Tubarão</t>
  </si>
  <si>
    <t>ArcelorMittal Vega</t>
  </si>
  <si>
    <t>Aperam</t>
  </si>
  <si>
    <t>CSP</t>
  </si>
  <si>
    <t>Gerdau</t>
  </si>
  <si>
    <t>Sinobras</t>
  </si>
  <si>
    <t>ThyssenKrupp</t>
  </si>
  <si>
    <t>Usiminas</t>
  </si>
  <si>
    <t>Vallourec</t>
  </si>
  <si>
    <t>Villares Metals</t>
  </si>
  <si>
    <t>Votorantim Siderurgia</t>
  </si>
  <si>
    <t>VSB</t>
  </si>
  <si>
    <t>CSN</t>
  </si>
  <si>
    <t>empresa</t>
  </si>
  <si>
    <t>MESES</t>
  </si>
  <si>
    <t>EFETIVO PRÓPRIO TOTAL</t>
  </si>
  <si>
    <t>EFETIVO PRÓPRIO EM EFETIVO EXERCÍCIO</t>
  </si>
  <si>
    <t>EFETIVO DE TERCEIROS</t>
  </si>
  <si>
    <t>ABSENTEÍSMO 
TOTAL DO 
EFETIVO PRÓPRIO</t>
  </si>
  <si>
    <t>CDDISCRI</t>
  </si>
  <si>
    <t>CDEMPRESA</t>
  </si>
  <si>
    <t>ANO</t>
  </si>
  <si>
    <t>CDMES</t>
  </si>
  <si>
    <t>TOTAL</t>
  </si>
  <si>
    <t>ARCELORMITTAL VEGA</t>
  </si>
  <si>
    <t>ARCELORMITTAL TUBARÃO</t>
  </si>
  <si>
    <t>2019</t>
  </si>
  <si>
    <t>02</t>
  </si>
  <si>
    <t>230</t>
  </si>
  <si>
    <t>231</t>
  </si>
  <si>
    <t>USIMINAS</t>
  </si>
  <si>
    <t>03</t>
  </si>
  <si>
    <t>04</t>
  </si>
  <si>
    <t>VALLOUREC SOLUÇÕES TUBULARES</t>
  </si>
  <si>
    <t>VILLARES METALS</t>
  </si>
  <si>
    <t>06</t>
  </si>
  <si>
    <t>232</t>
  </si>
  <si>
    <t>APERAM</t>
  </si>
  <si>
    <t>ARCELORMITTAL SUL FLUMINENSE</t>
  </si>
  <si>
    <t>07</t>
  </si>
  <si>
    <t>GERDAU</t>
  </si>
  <si>
    <t>SINOBRAS</t>
  </si>
  <si>
    <t>08</t>
  </si>
  <si>
    <t>TERNIUM</t>
  </si>
  <si>
    <t>ARCELORMITTAL LONGOS</t>
  </si>
  <si>
    <t>12</t>
  </si>
  <si>
    <t>13</t>
  </si>
  <si>
    <r>
      <t>*</t>
    </r>
    <r>
      <rPr>
        <sz val="10"/>
        <rFont val="Arial"/>
        <family val="2"/>
      </rPr>
      <t>Nota: Nota Explicativa sobre o dado informado no mês, esta informação não é obrigatória.</t>
    </r>
  </si>
  <si>
    <t>Empresa</t>
  </si>
  <si>
    <t>01</t>
  </si>
  <si>
    <t>05</t>
  </si>
  <si>
    <t>09</t>
  </si>
  <si>
    <t>10</t>
  </si>
  <si>
    <t>11</t>
  </si>
  <si>
    <t>2003</t>
  </si>
  <si>
    <t>111</t>
  </si>
  <si>
    <t>120</t>
  </si>
  <si>
    <t>ordem</t>
  </si>
  <si>
    <t>2</t>
  </si>
  <si>
    <t>3</t>
  </si>
  <si>
    <t>4</t>
  </si>
  <si>
    <t>5</t>
  </si>
  <si>
    <t>6</t>
  </si>
  <si>
    <t>7</t>
  </si>
  <si>
    <t>8</t>
  </si>
  <si>
    <t>9</t>
  </si>
  <si>
    <t>14</t>
  </si>
  <si>
    <t>1</t>
  </si>
  <si>
    <t>2020</t>
  </si>
  <si>
    <t>qtd</t>
  </si>
  <si>
    <t>16</t>
  </si>
  <si>
    <t>17</t>
  </si>
  <si>
    <t>ano</t>
  </si>
  <si>
    <t>cdmes</t>
  </si>
  <si>
    <t>cdempreesa</t>
  </si>
  <si>
    <t>HORAS
POSSÍVEIS DE TRABALHO
(HPT)</t>
  </si>
  <si>
    <t>NÚMERO DE HORAS NORMAIS</t>
  </si>
  <si>
    <t>NÚMERO DE HORAS EXTRAS</t>
  </si>
  <si>
    <t>TOTAL DE HORAS TRABALHADAS</t>
  </si>
  <si>
    <t>ADMISSÕES</t>
  </si>
  <si>
    <t>DEMISSÕES</t>
  </si>
  <si>
    <t>GASTOS COM PESSOAL TOTAL (Salário Base+Adicionais+Benefícios+Encargos sem PIS/PASEP) (R$ Mil)</t>
  </si>
  <si>
    <t>INSS</t>
  </si>
  <si>
    <t>FGTS</t>
  </si>
  <si>
    <t>TOTAL DE DESPESA COM ENCARGOS (R$ Mil)</t>
  </si>
  <si>
    <t>DESPESA TOTAL COM BENEFÍCIOS (R$ Mil)</t>
  </si>
  <si>
    <t>PIS/PASEP
(R$ Mil)</t>
  </si>
  <si>
    <t>Mês</t>
  </si>
  <si>
    <t>Acum.</t>
  </si>
  <si>
    <t>215</t>
  </si>
  <si>
    <t>211</t>
  </si>
  <si>
    <t>212</t>
  </si>
  <si>
    <t>330</t>
  </si>
  <si>
    <t>213</t>
  </si>
  <si>
    <t>331</t>
  </si>
  <si>
    <t>18</t>
  </si>
  <si>
    <t>209</t>
  </si>
  <si>
    <t>206</t>
  </si>
  <si>
    <t>19</t>
  </si>
  <si>
    <t>20</t>
  </si>
  <si>
    <t>207</t>
  </si>
  <si>
    <t>QTD</t>
  </si>
  <si>
    <t>326</t>
  </si>
  <si>
    <t>ORDEM</t>
  </si>
  <si>
    <t>328</t>
  </si>
  <si>
    <t>329</t>
  </si>
  <si>
    <t>Produção (direto)</t>
  </si>
  <si>
    <t>Produção (indireto)</t>
  </si>
  <si>
    <t>Total</t>
  </si>
  <si>
    <t>Produção(direto)</t>
  </si>
  <si>
    <t>Produção(indireto)</t>
  </si>
  <si>
    <t>Expansão</t>
  </si>
  <si>
    <t>Horas não Trabalhadas (exceto férias e afastamento)</t>
  </si>
  <si>
    <t>ABSENTEÍSMO</t>
  </si>
  <si>
    <t>POR DOENÇA PROFISSIONAL</t>
  </si>
  <si>
    <t>POR ACIDENTE DE TRABALHO</t>
  </si>
  <si>
    <t>POR CAUSA MÉDICA</t>
  </si>
  <si>
    <t>Nº de Licenças</t>
  </si>
  <si>
    <t xml:space="preserve">Horas perdidas </t>
  </si>
  <si>
    <t>status</t>
  </si>
  <si>
    <t>R</t>
  </si>
  <si>
    <t>510</t>
  </si>
  <si>
    <t>32</t>
  </si>
  <si>
    <t>Total de licenças</t>
  </si>
  <si>
    <t>Total Horas Perdidas</t>
  </si>
  <si>
    <t>511</t>
  </si>
  <si>
    <t>33</t>
  </si>
  <si>
    <t>513</t>
  </si>
  <si>
    <t>35</t>
  </si>
  <si>
    <t>Horas Perdidas</t>
  </si>
  <si>
    <t>514</t>
  </si>
  <si>
    <t>36</t>
  </si>
  <si>
    <t>39</t>
  </si>
  <si>
    <t>519</t>
  </si>
  <si>
    <t>520</t>
  </si>
  <si>
    <t>42</t>
  </si>
  <si>
    <t>EMPRESA</t>
  </si>
  <si>
    <t>% EMPREGADOS AFASTADOS</t>
  </si>
  <si>
    <t>GRAVIDADE</t>
  </si>
  <si>
    <t>NÚMERO DE EMPREGADOS AFASTADOS PELO INSS</t>
  </si>
  <si>
    <t>HORAS PERDIDAS</t>
  </si>
  <si>
    <t>610</t>
  </si>
  <si>
    <t>45</t>
  </si>
  <si>
    <t>611</t>
  </si>
  <si>
    <t>46</t>
  </si>
  <si>
    <t>614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</si>
  <si>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</si>
  <si>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</si>
  <si>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</si>
  <si>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</si>
  <si>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</si>
  <si>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</si>
  <si>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</si>
  <si>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</si>
  <si>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</si>
  <si>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</si>
  <si>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</si>
  <si>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51</t>
  </si>
  <si>
    <t>52</t>
  </si>
  <si>
    <t>615</t>
  </si>
  <si>
    <t>ACIDENTES COM EFETIVO PRÓPRIO TOTAL</t>
  </si>
  <si>
    <t>TAXAS</t>
  </si>
  <si>
    <t>TRABALHO</t>
  </si>
  <si>
    <t>TRAJETO</t>
  </si>
  <si>
    <t>Nº DE DIAS SEM ACIDENTE (excluido trajeto)</t>
  </si>
  <si>
    <t>DIAS PERDIDOS (excluido trajeto)</t>
  </si>
  <si>
    <t>DIAS DEBITADOS (excluido trajeto)</t>
  </si>
  <si>
    <t>CPT</t>
  </si>
  <si>
    <t>SPT</t>
  </si>
  <si>
    <t>FATAIS</t>
  </si>
  <si>
    <t>FREQ.GERAL (CPT+SPT +FATAIS)</t>
  </si>
  <si>
    <t>FREQUÊNCIA (CPT)</t>
  </si>
  <si>
    <t>FREQUÊNCIA (SPT)</t>
  </si>
  <si>
    <t>344</t>
  </si>
  <si>
    <t>57</t>
  </si>
  <si>
    <t>712</t>
  </si>
  <si>
    <t>58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</si>
  <si>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</si>
  <si>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</si>
  <si>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</si>
  <si>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</si>
  <si>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</si>
  <si>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</si>
  <si>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</si>
  <si>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</si>
  <si>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</si>
  <si>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713</t>
  </si>
  <si>
    <t>715</t>
  </si>
  <si>
    <t>716</t>
  </si>
  <si>
    <t>717</t>
  </si>
  <si>
    <t>726</t>
  </si>
  <si>
    <t>719</t>
  </si>
  <si>
    <t>720</t>
  </si>
  <si>
    <t>812</t>
  </si>
  <si>
    <t>74</t>
  </si>
  <si>
    <t>75</t>
  </si>
  <si>
    <t>813</t>
  </si>
  <si>
    <t>815</t>
  </si>
  <si>
    <t>816</t>
  </si>
  <si>
    <t>817</t>
  </si>
  <si>
    <t>819</t>
  </si>
  <si>
    <t>820</t>
  </si>
  <si>
    <t>826</t>
  </si>
  <si>
    <t>24</t>
  </si>
  <si>
    <t>DIAS NÃO TRABALHADOS exceto férias e considerando todos os afastamentos</t>
  </si>
  <si>
    <t>HORAS NÃO TRABALHADAS exceto férias e os afastamentos do INSS superiores a 6 meses</t>
  </si>
  <si>
    <t>25</t>
  </si>
  <si>
    <t>varchar(11) NULL</t>
  </si>
  <si>
    <t>varchar(4) NULL</t>
  </si>
  <si>
    <t>varchar(2) NULL</t>
  </si>
  <si>
    <t>varchar(30) NULL</t>
  </si>
  <si>
    <t>int(10) NULL</t>
  </si>
  <si>
    <t>char(1) NULL</t>
  </si>
  <si>
    <t>Campo</t>
  </si>
  <si>
    <t>Tipo</t>
  </si>
  <si>
    <t>41</t>
  </si>
  <si>
    <t>721</t>
  </si>
  <si>
    <t>722</t>
  </si>
  <si>
    <t>723</t>
  </si>
  <si>
    <t>725</t>
  </si>
  <si>
    <t>FATAL</t>
  </si>
  <si>
    <t>1702</t>
  </si>
  <si>
    <t>Fazer a formulas. Essa formula de frequencia serve para esse ultimos</t>
  </si>
  <si>
    <t>71</t>
  </si>
  <si>
    <t>77</t>
  </si>
  <si>
    <t>78</t>
  </si>
  <si>
    <t>79</t>
  </si>
  <si>
    <t>81</t>
  </si>
  <si>
    <t>82</t>
  </si>
  <si>
    <t>83</t>
  </si>
  <si>
    <t>TOTAL Acidente Trabalho</t>
  </si>
  <si>
    <t>Total Acidente Trajeto</t>
  </si>
  <si>
    <t>84</t>
  </si>
  <si>
    <t>821</t>
  </si>
  <si>
    <t>822</t>
  </si>
  <si>
    <t>85</t>
  </si>
  <si>
    <t>823</t>
  </si>
  <si>
    <t>86</t>
  </si>
  <si>
    <t>825</t>
  </si>
  <si>
    <t>88</t>
  </si>
  <si>
    <t>818</t>
  </si>
  <si>
    <t>824</t>
  </si>
  <si>
    <t>827</t>
  </si>
  <si>
    <t>828</t>
  </si>
  <si>
    <t>829</t>
  </si>
  <si>
    <t/>
  </si>
  <si>
    <t>% / Efetivo Total</t>
  </si>
  <si>
    <t>% Horas</t>
  </si>
  <si>
    <t>FORMULA NA CELULA QTD</t>
  </si>
  <si>
    <t>412</t>
  </si>
  <si>
    <t>26</t>
  </si>
  <si>
    <t>DIAS NÃO TRABALHADOS exceto férias e os afastamentos do INSS superiores a 6 meses</t>
  </si>
  <si>
    <t>27</t>
  </si>
  <si>
    <t>% Dias afastados / Efetivo Próprio (considerando todos os afastamentos)</t>
  </si>
  <si>
    <t>414</t>
  </si>
  <si>
    <t>28</t>
  </si>
  <si>
    <t>%Dias afastados / Efetivo Próprio (exlui férias e os afastamentos do INSS superiores a 6 meses)</t>
  </si>
  <si>
    <t>415</t>
  </si>
  <si>
    <t>29</t>
  </si>
  <si>
    <t>Horas Não trabalhadas/8</t>
  </si>
  <si>
    <t>horas não trabalhadas trabalhadas/8</t>
  </si>
  <si>
    <t>(dias não trabalhados/(produção + apoio a produção*21))100</t>
  </si>
  <si>
    <t>(Dias não trabalhados superios a 6 meses/(produçao+apoio a producao*21))*100)</t>
  </si>
  <si>
    <t>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</si>
</sst>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Verdana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1"/>
      <name val="Verdana"/>
      <family val="2"/>
    </font>
    <font>
      <sz val="8"/>
      <color indexed="81"/>
      <name val="Verdana"/>
      <family val="2"/>
    </font>
    <font>
      <sz val="10"/>
      <color indexed="81"/>
      <name val="Verdana"/>
      <family val="2"/>
    </font>
    <font>
      <b/>
      <sz val="8"/>
      <color indexed="13"/>
      <name val="Verdana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8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2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24"/>
      </patternFill>
    </fill>
    <fill>
      <patternFill patternType="solid">
        <fgColor theme="6" tint="0.59999389629810485"/>
        <bgColor indexed="2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7" tint="0.39997558519241921"/>
        <bgColor indexed="24"/>
      </patternFill>
    </fill>
    <fill>
      <patternFill patternType="solid">
        <fgColor theme="8" tint="0.79998168889431442"/>
        <bgColor indexed="24"/>
      </patternFill>
    </fill>
    <fill>
      <patternFill patternType="solid">
        <fgColor rgb="FF7030A0"/>
        <bgColor indexed="2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2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4"/>
      </patternFill>
    </fill>
    <fill>
      <patternFill patternType="solid">
        <fgColor theme="5" tint="0.79998168889431442"/>
        <bgColor indexed="2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2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2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2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2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4" tint="0.39997558519241921"/>
        <bgColor indexed="2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24"/>
      </patternFill>
    </fill>
    <fill>
      <patternFill patternType="solid">
        <fgColor theme="3" tint="0.79998168889431442"/>
        <bgColor indexed="24"/>
      </patternFill>
    </fill>
    <fill>
      <patternFill patternType="solid">
        <fgColor theme="3" tint="0.59999389629810485"/>
        <bgColor indexed="24"/>
      </patternFill>
    </fill>
    <fill>
      <patternFill patternType="solid">
        <fgColor theme="2" tint="-0.499984740745262"/>
        <bgColor indexed="2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24"/>
      </patternFill>
    </fill>
    <fill>
      <patternFill patternType="solid">
        <fgColor theme="8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64"/>
      </right>
      <top style="thin">
        <color indexed="2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12">
    <xf numFmtId="0" fontId="0" fillId="0" borderId="0" xfId="0"/>
    <xf numFmtId="49" fontId="0" fillId="0" borderId="10" xfId="0" applyNumberFormat="1" applyBorder="1" applyAlignment="1">
      <alignment horizontal="left"/>
    </xf>
    <xf numFmtId="0" fontId="19" fillId="36" borderId="0" xfId="42" applyFill="1" applyAlignment="1"/>
    <xf numFmtId="0" fontId="19" fillId="36" borderId="0" xfId="42" applyFill="1"/>
    <xf numFmtId="0" fontId="19" fillId="0" borderId="0" xfId="42"/>
    <xf numFmtId="0" fontId="19" fillId="36" borderId="0" xfId="42" applyFont="1" applyFill="1"/>
    <xf numFmtId="0" fontId="0" fillId="0" borderId="0" xfId="0"/>
    <xf numFmtId="0" fontId="0" fillId="0" borderId="10" xfId="0" applyBorder="1"/>
    <xf numFmtId="0" fontId="18" fillId="33" borderId="10" xfId="0" applyFont="1" applyFill="1" applyBorder="1" applyAlignment="1">
      <alignment vertical="center"/>
    </xf>
    <xf numFmtId="49" fontId="0" fillId="0" borderId="10" xfId="0" applyNumberFormat="1" applyBorder="1" applyAlignment="1">
      <alignment horizontal="left" vertical="center"/>
    </xf>
    <xf numFmtId="49" fontId="25" fillId="0" borderId="16" xfId="42" applyNumberFormat="1" applyFont="1" applyBorder="1" applyAlignment="1" applyProtection="1">
      <alignment horizontal="left"/>
    </xf>
    <xf numFmtId="49" fontId="25" fillId="0" borderId="16" xfId="42" applyNumberFormat="1" applyFont="1" applyBorder="1" applyAlignment="1" applyProtection="1"/>
    <xf numFmtId="49" fontId="25" fillId="0" borderId="16" xfId="42" quotePrefix="1" applyNumberFormat="1" applyFont="1" applyBorder="1" applyAlignment="1" applyProtection="1"/>
    <xf numFmtId="3" fontId="25" fillId="0" borderId="16" xfId="42" applyNumberFormat="1" applyFont="1" applyBorder="1" applyAlignment="1" applyProtection="1">
      <alignment horizontal="center"/>
    </xf>
    <xf numFmtId="49" fontId="25" fillId="0" borderId="16" xfId="42" quotePrefix="1" applyNumberFormat="1" applyFont="1" applyBorder="1" applyAlignment="1" applyProtection="1">
      <alignment horizontal="left"/>
    </xf>
    <xf numFmtId="0" fontId="23" fillId="37" borderId="23" xfId="42" applyFont="1" applyFill="1" applyBorder="1" applyAlignment="1">
      <alignment horizontal="center" vertical="center" wrapText="1"/>
    </xf>
    <xf numFmtId="3" fontId="25" fillId="0" borderId="16" xfId="42" quotePrefix="1" applyNumberFormat="1" applyFont="1" applyBorder="1" applyAlignment="1" applyProtection="1">
      <alignment horizontal="left"/>
    </xf>
    <xf numFmtId="49" fontId="25" fillId="0" borderId="19" xfId="42" applyNumberFormat="1" applyFont="1" applyBorder="1" applyAlignment="1" applyProtection="1"/>
    <xf numFmtId="3" fontId="25" fillId="0" borderId="19" xfId="42" applyNumberFormat="1" applyFont="1" applyBorder="1" applyAlignment="1" applyProtection="1">
      <alignment horizontal="center"/>
    </xf>
    <xf numFmtId="49" fontId="24" fillId="0" borderId="29" xfId="42" applyNumberFormat="1" applyFont="1" applyBorder="1" applyAlignment="1" applyProtection="1">
      <alignment horizontal="center" vertical="center"/>
    </xf>
    <xf numFmtId="49" fontId="24" fillId="0" borderId="29" xfId="42" quotePrefix="1" applyNumberFormat="1" applyFont="1" applyBorder="1" applyAlignment="1" applyProtection="1">
      <alignment horizontal="center" vertical="center"/>
    </xf>
    <xf numFmtId="4" fontId="24" fillId="0" borderId="29" xfId="43" applyNumberFormat="1" applyFont="1" applyBorder="1" applyAlignment="1" applyProtection="1">
      <alignment horizontal="right" vertical="center"/>
    </xf>
    <xf numFmtId="4" fontId="24" fillId="0" borderId="29" xfId="42" applyNumberFormat="1" applyFont="1" applyBorder="1" applyAlignment="1" applyProtection="1">
      <alignment horizontal="right" vertical="center"/>
    </xf>
    <xf numFmtId="4" fontId="24" fillId="0" borderId="29" xfId="42" applyNumberFormat="1" applyFont="1" applyBorder="1" applyAlignment="1" applyProtection="1">
      <alignment vertical="center"/>
    </xf>
    <xf numFmtId="4" fontId="24" fillId="0" borderId="29" xfId="43" applyNumberFormat="1" applyFont="1" applyBorder="1" applyAlignment="1" applyProtection="1">
      <alignment vertical="center"/>
    </xf>
    <xf numFmtId="0" fontId="24" fillId="0" borderId="16" xfId="42" applyFont="1" applyBorder="1" applyAlignment="1" applyProtection="1">
      <alignment horizontal="center" vertical="center"/>
    </xf>
    <xf numFmtId="0" fontId="25" fillId="0" borderId="16" xfId="42" applyFont="1" applyBorder="1" applyAlignment="1" applyProtection="1">
      <alignment horizontal="center"/>
    </xf>
    <xf numFmtId="0" fontId="25" fillId="0" borderId="19" xfId="42" applyFont="1" applyBorder="1" applyAlignment="1" applyProtection="1">
      <alignment horizontal="center"/>
    </xf>
    <xf numFmtId="0" fontId="32" fillId="36" borderId="31" xfId="42" applyFont="1" applyFill="1" applyBorder="1" applyAlignment="1" applyProtection="1">
      <alignment horizontal="center" vertical="center"/>
    </xf>
    <xf numFmtId="0" fontId="30" fillId="36" borderId="29" xfId="42" applyFont="1" applyFill="1" applyBorder="1" applyAlignment="1" applyProtection="1">
      <alignment horizontal="center" vertical="center"/>
    </xf>
    <xf numFmtId="3" fontId="32" fillId="36" borderId="29" xfId="42" applyNumberFormat="1" applyFont="1" applyFill="1" applyBorder="1" applyAlignment="1" applyProtection="1">
      <alignment horizontal="center" vertical="center"/>
    </xf>
    <xf numFmtId="0" fontId="32" fillId="36" borderId="29" xfId="42" applyFont="1" applyFill="1" applyBorder="1" applyAlignment="1" applyProtection="1">
      <alignment horizontal="center" vertical="center"/>
    </xf>
    <xf numFmtId="0" fontId="24" fillId="0" borderId="33" xfId="42" applyFont="1" applyBorder="1" applyAlignment="1" applyProtection="1">
      <alignment horizontal="center" vertical="center"/>
    </xf>
    <xf numFmtId="49" fontId="25" fillId="0" borderId="10" xfId="42" applyNumberFormat="1" applyFont="1" applyBorder="1" applyAlignment="1" applyProtection="1">
      <alignment vertical="center"/>
    </xf>
    <xf numFmtId="49" fontId="0" fillId="0" borderId="0" xfId="0" applyNumberFormat="1" applyBorder="1" applyAlignment="1">
      <alignment horizontal="left" vertical="center"/>
    </xf>
    <xf numFmtId="0" fontId="24" fillId="40" borderId="20" xfId="42" applyFont="1" applyFill="1" applyBorder="1" applyAlignment="1">
      <alignment horizontal="center" vertical="center" wrapText="1"/>
    </xf>
    <xf numFmtId="0" fontId="24" fillId="40" borderId="24" xfId="42" applyFont="1" applyFill="1" applyBorder="1" applyAlignment="1">
      <alignment horizontal="center" vertical="center" wrapText="1"/>
    </xf>
    <xf numFmtId="0" fontId="22" fillId="36" borderId="0" xfId="0" applyFont="1" applyFill="1"/>
    <xf numFmtId="0" fontId="23" fillId="37" borderId="21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horizontal="center" vertical="center" wrapText="1"/>
    </xf>
    <xf numFmtId="0" fontId="23" fillId="37" borderId="22" xfId="0" applyFont="1" applyFill="1" applyBorder="1" applyAlignment="1">
      <alignment horizontal="center" vertical="center" wrapText="1"/>
    </xf>
    <xf numFmtId="0" fontId="23" fillId="37" borderId="28" xfId="0" applyFont="1" applyFill="1" applyBorder="1" applyAlignment="1">
      <alignment horizontal="center" vertical="center" wrapText="1"/>
    </xf>
    <xf numFmtId="0" fontId="23" fillId="37" borderId="24" xfId="0" applyFont="1" applyFill="1" applyBorder="1" applyAlignment="1">
      <alignment horizontal="center" vertical="center" wrapText="1"/>
    </xf>
    <xf numFmtId="0" fontId="23" fillId="37" borderId="30" xfId="0" applyFont="1" applyFill="1" applyBorder="1" applyAlignment="1">
      <alignment horizontal="center" vertical="center" wrapText="1"/>
    </xf>
    <xf numFmtId="0" fontId="23" fillId="37" borderId="25" xfId="0" applyFont="1" applyFill="1" applyBorder="1" applyAlignment="1">
      <alignment horizontal="center" vertical="center" wrapText="1"/>
    </xf>
    <xf numFmtId="0" fontId="22" fillId="0" borderId="0" xfId="0" applyFont="1"/>
    <xf numFmtId="0" fontId="24" fillId="0" borderId="16" xfId="0" applyFont="1" applyBorder="1" applyAlignment="1" applyProtection="1">
      <alignment horizontal="center" vertical="center"/>
    </xf>
    <xf numFmtId="49" fontId="25" fillId="0" borderId="16" xfId="0" applyNumberFormat="1" applyFont="1" applyBorder="1" applyAlignment="1" applyProtection="1">
      <alignment horizontal="left"/>
    </xf>
    <xf numFmtId="49" fontId="25" fillId="0" borderId="16" xfId="0" applyNumberFormat="1" applyFont="1" applyBorder="1" applyAlignment="1" applyProtection="1"/>
    <xf numFmtId="49" fontId="25" fillId="0" borderId="16" xfId="0" quotePrefix="1" applyNumberFormat="1" applyFont="1" applyBorder="1" applyAlignment="1" applyProtection="1"/>
    <xf numFmtId="3" fontId="25" fillId="0" borderId="16" xfId="0" applyNumberFormat="1" applyFont="1" applyBorder="1" applyAlignment="1" applyProtection="1">
      <alignment horizontal="center" vertical="center"/>
    </xf>
    <xf numFmtId="3" fontId="25" fillId="0" borderId="16" xfId="0" applyNumberFormat="1" applyFont="1" applyFill="1" applyBorder="1" applyAlignment="1" applyProtection="1">
      <alignment horizontal="center" vertical="center"/>
    </xf>
    <xf numFmtId="49" fontId="25" fillId="0" borderId="16" xfId="0" quotePrefix="1" applyNumberFormat="1" applyFont="1" applyBorder="1" applyAlignment="1" applyProtection="1">
      <alignment horizontal="left"/>
    </xf>
    <xf numFmtId="3" fontId="25" fillId="0" borderId="16" xfId="0" applyNumberFormat="1" applyFont="1" applyBorder="1" applyAlignment="1" applyProtection="1">
      <alignment horizontal="center" vertical="center"/>
      <protection locked="0"/>
    </xf>
    <xf numFmtId="0" fontId="22" fillId="36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4" fillId="0" borderId="16" xfId="0" applyFont="1" applyFill="1" applyBorder="1" applyAlignment="1" applyProtection="1">
      <alignment horizontal="center" vertical="center"/>
    </xf>
    <xf numFmtId="49" fontId="25" fillId="0" borderId="16" xfId="0" applyNumberFormat="1" applyFont="1" applyFill="1" applyBorder="1" applyAlignment="1" applyProtection="1">
      <alignment horizontal="left"/>
    </xf>
    <xf numFmtId="49" fontId="25" fillId="0" borderId="16" xfId="0" applyNumberFormat="1" applyFont="1" applyFill="1" applyBorder="1" applyAlignment="1" applyProtection="1"/>
    <xf numFmtId="49" fontId="25" fillId="0" borderId="16" xfId="0" quotePrefix="1" applyNumberFormat="1" applyFont="1" applyFill="1" applyBorder="1" applyAlignment="1" applyProtection="1"/>
    <xf numFmtId="49" fontId="25" fillId="0" borderId="16" xfId="0" quotePrefix="1" applyNumberFormat="1" applyFont="1" applyFill="1" applyBorder="1" applyAlignment="1" applyProtection="1">
      <alignment horizontal="left"/>
    </xf>
    <xf numFmtId="3" fontId="25" fillId="0" borderId="16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>
      <alignment vertical="center"/>
    </xf>
    <xf numFmtId="49" fontId="25" fillId="0" borderId="19" xfId="0" applyNumberFormat="1" applyFont="1" applyBorder="1" applyAlignment="1" applyProtection="1">
      <alignment horizontal="left"/>
    </xf>
    <xf numFmtId="49" fontId="25" fillId="0" borderId="19" xfId="0" applyNumberFormat="1" applyFont="1" applyBorder="1" applyAlignment="1" applyProtection="1"/>
    <xf numFmtId="49" fontId="25" fillId="0" borderId="19" xfId="0" quotePrefix="1" applyNumberFormat="1" applyFont="1" applyBorder="1" applyAlignment="1" applyProtection="1"/>
    <xf numFmtId="3" fontId="25" fillId="0" borderId="19" xfId="0" applyNumberFormat="1" applyFont="1" applyBorder="1" applyAlignment="1" applyProtection="1">
      <alignment horizontal="center" vertical="center"/>
    </xf>
    <xf numFmtId="49" fontId="25" fillId="0" borderId="19" xfId="0" quotePrefix="1" applyNumberFormat="1" applyFont="1" applyBorder="1" applyAlignment="1" applyProtection="1">
      <alignment horizontal="left"/>
    </xf>
    <xf numFmtId="3" fontId="25" fillId="0" borderId="19" xfId="0" applyNumberFormat="1" applyFont="1" applyFill="1" applyBorder="1" applyAlignment="1" applyProtection="1">
      <alignment horizontal="center" vertical="center"/>
    </xf>
    <xf numFmtId="3" fontId="25" fillId="0" borderId="19" xfId="0" applyNumberFormat="1" applyFont="1" applyBorder="1" applyAlignment="1" applyProtection="1">
      <alignment horizontal="center" vertical="center"/>
      <protection locked="0"/>
    </xf>
    <xf numFmtId="0" fontId="24" fillId="0" borderId="33" xfId="0" applyFont="1" applyBorder="1" applyAlignment="1" applyProtection="1">
      <alignment horizontal="center" vertical="center"/>
    </xf>
    <xf numFmtId="49" fontId="25" fillId="0" borderId="18" xfId="0" applyNumberFormat="1" applyFont="1" applyBorder="1" applyAlignment="1" applyProtection="1">
      <alignment horizontal="left"/>
    </xf>
    <xf numFmtId="49" fontId="25" fillId="0" borderId="18" xfId="0" applyNumberFormat="1" applyFont="1" applyBorder="1" applyAlignment="1" applyProtection="1"/>
    <xf numFmtId="49" fontId="25" fillId="0" borderId="18" xfId="0" quotePrefix="1" applyNumberFormat="1" applyFont="1" applyBorder="1" applyAlignment="1" applyProtection="1"/>
    <xf numFmtId="49" fontId="25" fillId="0" borderId="18" xfId="0" quotePrefix="1" applyNumberFormat="1" applyFont="1" applyBorder="1" applyAlignment="1" applyProtection="1">
      <alignment horizontal="left"/>
    </xf>
    <xf numFmtId="3" fontId="25" fillId="0" borderId="18" xfId="0" applyNumberFormat="1" applyFont="1" applyBorder="1" applyAlignment="1" applyProtection="1">
      <alignment horizontal="center" vertical="center"/>
      <protection locked="0"/>
    </xf>
    <xf numFmtId="0" fontId="24" fillId="40" borderId="18" xfId="42" applyFont="1" applyFill="1" applyBorder="1" applyAlignment="1">
      <alignment horizontal="center" vertical="center" wrapText="1"/>
    </xf>
    <xf numFmtId="0" fontId="25" fillId="41" borderId="0" xfId="42" applyFont="1" applyFill="1"/>
    <xf numFmtId="0" fontId="25" fillId="41" borderId="0" xfId="0" applyFont="1" applyFill="1"/>
    <xf numFmtId="0" fontId="23" fillId="37" borderId="18" xfId="0" applyFont="1" applyFill="1" applyBorder="1" applyAlignment="1">
      <alignment vertical="center" wrapText="1"/>
    </xf>
    <xf numFmtId="49" fontId="25" fillId="0" borderId="16" xfId="0" applyNumberFormat="1" applyFont="1" applyBorder="1" applyAlignment="1" applyProtection="1">
      <alignment horizontal="center" vertical="center"/>
    </xf>
    <xf numFmtId="49" fontId="25" fillId="0" borderId="16" xfId="0" applyNumberFormat="1" applyFont="1" applyFill="1" applyBorder="1" applyAlignment="1" applyProtection="1">
      <alignment horizontal="center" vertical="center"/>
    </xf>
    <xf numFmtId="49" fontId="25" fillId="0" borderId="19" xfId="0" applyNumberFormat="1" applyFont="1" applyBorder="1" applyAlignment="1" applyProtection="1">
      <alignment horizontal="center" vertical="center"/>
    </xf>
    <xf numFmtId="0" fontId="34" fillId="37" borderId="20" xfId="0" applyFont="1" applyFill="1" applyBorder="1" applyAlignment="1">
      <alignment vertical="center" wrapText="1"/>
    </xf>
    <xf numFmtId="0" fontId="34" fillId="37" borderId="19" xfId="0" applyFont="1" applyFill="1" applyBorder="1" applyAlignment="1">
      <alignment horizontal="center" vertical="center" wrapText="1"/>
    </xf>
    <xf numFmtId="0" fontId="34" fillId="37" borderId="26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vertical="center" wrapText="1"/>
    </xf>
    <xf numFmtId="0" fontId="34" fillId="37" borderId="18" xfId="0" applyFont="1" applyFill="1" applyBorder="1" applyAlignment="1">
      <alignment horizontal="center" vertical="center" wrapText="1"/>
    </xf>
    <xf numFmtId="0" fontId="34" fillId="37" borderId="21" xfId="0" applyFont="1" applyFill="1" applyBorder="1" applyAlignment="1">
      <alignment vertical="center" wrapText="1"/>
    </xf>
    <xf numFmtId="0" fontId="19" fillId="36" borderId="0" xfId="0" applyFont="1" applyFill="1"/>
    <xf numFmtId="0" fontId="19" fillId="0" borderId="0" xfId="0" applyFont="1"/>
    <xf numFmtId="0" fontId="24" fillId="40" borderId="23" xfId="42" applyFont="1" applyFill="1" applyBorder="1" applyAlignment="1">
      <alignment horizontal="center" vertical="center" wrapText="1"/>
    </xf>
    <xf numFmtId="0" fontId="23" fillId="37" borderId="23" xfId="42" applyFont="1" applyFill="1" applyBorder="1" applyAlignment="1">
      <alignment vertical="center" wrapText="1"/>
    </xf>
    <xf numFmtId="0" fontId="22" fillId="36" borderId="0" xfId="42" applyFont="1" applyFill="1"/>
    <xf numFmtId="0" fontId="23" fillId="37" borderId="16" xfId="42" applyFont="1" applyFill="1" applyBorder="1" applyAlignment="1">
      <alignment horizontal="center" vertical="center" wrapText="1"/>
    </xf>
    <xf numFmtId="0" fontId="19" fillId="36" borderId="0" xfId="42" applyFont="1" applyFill="1"/>
    <xf numFmtId="3" fontId="25" fillId="0" borderId="16" xfId="42" applyNumberFormat="1" applyFont="1" applyBorder="1" applyAlignment="1" applyProtection="1">
      <alignment horizontal="center"/>
    </xf>
    <xf numFmtId="3" fontId="25" fillId="0" borderId="19" xfId="42" applyNumberFormat="1" applyFont="1" applyBorder="1" applyAlignment="1" applyProtection="1">
      <alignment horizontal="center"/>
    </xf>
    <xf numFmtId="4" fontId="24" fillId="0" borderId="29" xfId="42" applyNumberFormat="1" applyFont="1" applyBorder="1" applyAlignment="1" applyProtection="1">
      <alignment horizontal="center" vertical="center"/>
    </xf>
    <xf numFmtId="3" fontId="32" fillId="36" borderId="29" xfId="42" applyNumberFormat="1" applyFont="1" applyFill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3" fillId="37" borderId="19" xfId="42" applyFont="1" applyFill="1" applyBorder="1" applyAlignment="1">
      <alignment vertical="center" wrapText="1"/>
    </xf>
    <xf numFmtId="0" fontId="33" fillId="0" borderId="0" xfId="0" applyFont="1" applyFill="1"/>
    <xf numFmtId="0" fontId="23" fillId="37" borderId="26" xfId="42" applyFont="1" applyFill="1" applyBorder="1" applyAlignment="1">
      <alignment vertical="center" wrapText="1"/>
    </xf>
    <xf numFmtId="49" fontId="25" fillId="0" borderId="10" xfId="42" applyNumberFormat="1" applyFont="1" applyBorder="1" applyAlignment="1" applyProtection="1">
      <alignment horizontal="left"/>
    </xf>
    <xf numFmtId="49" fontId="25" fillId="0" borderId="10" xfId="42" applyNumberFormat="1" applyFont="1" applyBorder="1" applyAlignment="1" applyProtection="1"/>
    <xf numFmtId="49" fontId="25" fillId="0" borderId="10" xfId="42" quotePrefix="1" applyNumberFormat="1" applyFont="1" applyBorder="1" applyAlignment="1" applyProtection="1"/>
    <xf numFmtId="3" fontId="24" fillId="36" borderId="10" xfId="42" applyNumberFormat="1" applyFont="1" applyFill="1" applyBorder="1" applyAlignment="1" applyProtection="1">
      <alignment horizontal="center" vertical="center"/>
    </xf>
    <xf numFmtId="0" fontId="22" fillId="36" borderId="0" xfId="42" applyFont="1" applyFill="1"/>
    <xf numFmtId="0" fontId="31" fillId="39" borderId="0" xfId="42" applyFont="1" applyFill="1"/>
    <xf numFmtId="0" fontId="22" fillId="39" borderId="0" xfId="42" applyFont="1" applyFill="1"/>
    <xf numFmtId="4" fontId="24" fillId="0" borderId="29" xfId="42" applyNumberFormat="1" applyFont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4" fillId="36" borderId="31" xfId="42" applyFont="1" applyFill="1" applyBorder="1" applyAlignment="1" applyProtection="1">
      <alignment horizontal="center" vertical="center"/>
    </xf>
    <xf numFmtId="0" fontId="23" fillId="37" borderId="18" xfId="42" applyFont="1" applyFill="1" applyBorder="1" applyAlignment="1">
      <alignment vertical="center" wrapText="1"/>
    </xf>
    <xf numFmtId="0" fontId="19" fillId="0" borderId="0" xfId="42" applyBorder="1" applyAlignment="1">
      <alignment horizontal="center" vertical="center"/>
    </xf>
    <xf numFmtId="0" fontId="22" fillId="36" borderId="0" xfId="42" applyFont="1" applyFill="1"/>
    <xf numFmtId="0" fontId="29" fillId="37" borderId="19" xfId="42" applyFont="1" applyFill="1" applyBorder="1" applyAlignment="1">
      <alignment horizontal="center" vertical="center" wrapText="1"/>
    </xf>
    <xf numFmtId="4" fontId="24" fillId="0" borderId="29" xfId="42" applyNumberFormat="1" applyFont="1" applyBorder="1" applyAlignment="1" applyProtection="1">
      <alignment horizontal="center" vertical="center"/>
    </xf>
    <xf numFmtId="0" fontId="23" fillId="37" borderId="18" xfId="42" applyFont="1" applyFill="1" applyBorder="1" applyAlignment="1">
      <alignment horizontal="center" vertical="center" wrapText="1"/>
    </xf>
    <xf numFmtId="0" fontId="24" fillId="0" borderId="16" xfId="42" applyFont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0" fontId="24" fillId="0" borderId="33" xfId="42" applyFont="1" applyBorder="1" applyAlignment="1" applyProtection="1">
      <alignment horizontal="center" vertical="center"/>
    </xf>
    <xf numFmtId="0" fontId="19" fillId="0" borderId="0" xfId="42"/>
    <xf numFmtId="0" fontId="22" fillId="36" borderId="0" xfId="42" applyFont="1" applyFill="1"/>
    <xf numFmtId="0" fontId="22" fillId="36" borderId="0" xfId="42" applyFont="1" applyFill="1" applyAlignment="1"/>
    <xf numFmtId="0" fontId="22" fillId="0" borderId="0" xfId="42" applyFont="1" applyAlignment="1"/>
    <xf numFmtId="49" fontId="24" fillId="0" borderId="29" xfId="42" applyNumberFormat="1" applyFont="1" applyBorder="1" applyAlignment="1" applyProtection="1">
      <alignment horizontal="center" vertical="center"/>
    </xf>
    <xf numFmtId="49" fontId="24" fillId="0" borderId="29" xfId="42" quotePrefix="1" applyNumberFormat="1" applyFont="1" applyBorder="1" applyAlignment="1" applyProtection="1">
      <alignment horizontal="center" vertical="center"/>
    </xf>
    <xf numFmtId="4" fontId="24" fillId="0" borderId="29" xfId="42" applyNumberFormat="1" applyFont="1" applyFill="1" applyBorder="1" applyAlignment="1" applyProtection="1">
      <alignment horizontal="center" vertical="center"/>
    </xf>
    <xf numFmtId="49" fontId="24" fillId="0" borderId="29" xfId="42" quotePrefix="1" applyNumberFormat="1" applyFont="1" applyFill="1" applyBorder="1" applyAlignment="1" applyProtection="1">
      <alignment horizontal="center" vertical="center"/>
    </xf>
    <xf numFmtId="49" fontId="24" fillId="0" borderId="29" xfId="42" applyNumberFormat="1" applyFont="1" applyFill="1" applyBorder="1" applyAlignment="1" applyProtection="1">
      <alignment horizontal="center" vertical="center"/>
    </xf>
    <xf numFmtId="0" fontId="24" fillId="0" borderId="16" xfId="42" applyFont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4" fillId="0" borderId="33" xfId="42" applyFont="1" applyBorder="1" applyAlignment="1" applyProtection="1">
      <alignment horizontal="center" vertical="center"/>
    </xf>
    <xf numFmtId="0" fontId="24" fillId="42" borderId="19" xfId="42" applyFont="1" applyFill="1" applyBorder="1" applyAlignment="1">
      <alignment horizontal="center" vertical="center" wrapText="1"/>
    </xf>
    <xf numFmtId="0" fontId="24" fillId="42" borderId="26" xfId="42" applyFont="1" applyFill="1" applyBorder="1" applyAlignment="1">
      <alignment horizontal="center" vertical="center" wrapText="1"/>
    </xf>
    <xf numFmtId="0" fontId="19" fillId="0" borderId="0" xfId="42"/>
    <xf numFmtId="0" fontId="22" fillId="36" borderId="0" xfId="42" applyFont="1" applyFill="1"/>
    <xf numFmtId="0" fontId="22" fillId="36" borderId="0" xfId="42" applyFont="1" applyFill="1" applyBorder="1"/>
    <xf numFmtId="0" fontId="22" fillId="36" borderId="0" xfId="42" applyFont="1" applyFill="1" applyAlignment="1"/>
    <xf numFmtId="0" fontId="19" fillId="36" borderId="0" xfId="42" applyFont="1" applyFill="1"/>
    <xf numFmtId="49" fontId="25" fillId="0" borderId="16" xfId="42" applyNumberFormat="1" applyFont="1" applyBorder="1" applyAlignment="1" applyProtection="1">
      <alignment horizontal="left"/>
    </xf>
    <xf numFmtId="49" fontId="25" fillId="0" borderId="16" xfId="42" applyNumberFormat="1" applyFont="1" applyBorder="1" applyAlignment="1" applyProtection="1"/>
    <xf numFmtId="49" fontId="25" fillId="0" borderId="16" xfId="42" quotePrefix="1" applyNumberFormat="1" applyFont="1" applyBorder="1" applyAlignment="1" applyProtection="1"/>
    <xf numFmtId="3" fontId="25" fillId="0" borderId="16" xfId="42" applyNumberFormat="1" applyFont="1" applyBorder="1" applyAlignment="1" applyProtection="1">
      <alignment horizontal="center"/>
    </xf>
    <xf numFmtId="3" fontId="25" fillId="0" borderId="19" xfId="42" applyNumberFormat="1" applyFont="1" applyBorder="1" applyAlignment="1" applyProtection="1">
      <alignment horizontal="center"/>
    </xf>
    <xf numFmtId="4" fontId="24" fillId="0" borderId="29" xfId="42" applyNumberFormat="1" applyFont="1" applyFill="1" applyBorder="1" applyAlignment="1" applyProtection="1">
      <alignment horizontal="center" vertical="center"/>
    </xf>
    <xf numFmtId="49" fontId="24" fillId="0" borderId="29" xfId="42" quotePrefix="1" applyNumberFormat="1" applyFont="1" applyFill="1" applyBorder="1" applyAlignment="1" applyProtection="1">
      <alignment horizontal="center" vertical="center"/>
    </xf>
    <xf numFmtId="49" fontId="24" fillId="0" borderId="29" xfId="42" applyNumberFormat="1" applyFont="1" applyFill="1" applyBorder="1" applyAlignment="1" applyProtection="1">
      <alignment horizontal="center" vertical="center"/>
    </xf>
    <xf numFmtId="0" fontId="24" fillId="0" borderId="16" xfId="42" applyFont="1" applyBorder="1" applyAlignment="1" applyProtection="1">
      <alignment horizontal="center" vertical="center"/>
    </xf>
    <xf numFmtId="3" fontId="32" fillId="36" borderId="29" xfId="42" applyNumberFormat="1" applyFont="1" applyFill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4" fillId="0" borderId="33" xfId="42" applyFont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16" fillId="48" borderId="10" xfId="0" applyFont="1" applyFill="1" applyBorder="1" applyAlignment="1">
      <alignment vertical="center" wrapText="1"/>
    </xf>
    <xf numFmtId="0" fontId="16" fillId="48" borderId="10" xfId="0" applyFont="1" applyFill="1" applyBorder="1"/>
    <xf numFmtId="0" fontId="23" fillId="37" borderId="23" xfId="42" applyFont="1" applyFill="1" applyBorder="1" applyAlignment="1">
      <alignment horizontal="center" vertical="center" wrapText="1"/>
    </xf>
    <xf numFmtId="0" fontId="23" fillId="38" borderId="23" xfId="42" applyFont="1" applyFill="1" applyBorder="1" applyAlignment="1">
      <alignment horizontal="center" vertical="center"/>
    </xf>
    <xf numFmtId="49" fontId="0" fillId="50" borderId="10" xfId="0" applyNumberFormat="1" applyFill="1" applyBorder="1" applyAlignment="1">
      <alignment horizontal="left" vertical="center"/>
    </xf>
    <xf numFmtId="49" fontId="0" fillId="50" borderId="10" xfId="0" applyNumberFormat="1" applyFill="1" applyBorder="1" applyAlignment="1">
      <alignment horizontal="left"/>
    </xf>
    <xf numFmtId="49" fontId="25" fillId="50" borderId="10" xfId="42" applyNumberFormat="1" applyFont="1" applyFill="1" applyBorder="1" applyAlignment="1" applyProtection="1">
      <alignment vertical="center"/>
    </xf>
    <xf numFmtId="0" fontId="24" fillId="52" borderId="19" xfId="42" applyFont="1" applyFill="1" applyBorder="1" applyAlignment="1">
      <alignment horizontal="center" vertical="center" wrapText="1"/>
    </xf>
    <xf numFmtId="0" fontId="24" fillId="52" borderId="32" xfId="42" applyFont="1" applyFill="1" applyBorder="1" applyAlignment="1">
      <alignment horizontal="center" vertical="center" wrapText="1"/>
    </xf>
    <xf numFmtId="49" fontId="0" fillId="52" borderId="10" xfId="0" applyNumberFormat="1" applyFill="1" applyBorder="1" applyAlignment="1">
      <alignment horizontal="left" vertical="center"/>
    </xf>
    <xf numFmtId="49" fontId="0" fillId="52" borderId="0" xfId="0" applyNumberFormat="1" applyFill="1" applyBorder="1" applyAlignment="1">
      <alignment horizontal="left" vertical="center"/>
    </xf>
    <xf numFmtId="49" fontId="25" fillId="52" borderId="16" xfId="42" applyNumberFormat="1" applyFont="1" applyFill="1" applyBorder="1" applyAlignment="1" applyProtection="1"/>
    <xf numFmtId="49" fontId="25" fillId="52" borderId="16" xfId="42" quotePrefix="1" applyNumberFormat="1" applyFont="1" applyFill="1" applyBorder="1" applyAlignment="1" applyProtection="1"/>
    <xf numFmtId="49" fontId="0" fillId="52" borderId="10" xfId="0" applyNumberFormat="1" applyFill="1" applyBorder="1" applyAlignment="1">
      <alignment horizontal="left"/>
    </xf>
    <xf numFmtId="49" fontId="25" fillId="52" borderId="10" xfId="42" applyNumberFormat="1" applyFont="1" applyFill="1" applyBorder="1" applyAlignment="1" applyProtection="1">
      <alignment vertical="center"/>
    </xf>
    <xf numFmtId="0" fontId="34" fillId="0" borderId="24" xfId="42" applyFont="1" applyFill="1" applyBorder="1" applyAlignment="1">
      <alignment vertical="center" wrapText="1"/>
    </xf>
    <xf numFmtId="0" fontId="24" fillId="0" borderId="21" xfId="42" applyFont="1" applyBorder="1" applyAlignment="1" applyProtection="1">
      <alignment horizontal="center" vertical="center"/>
    </xf>
    <xf numFmtId="0" fontId="24" fillId="0" borderId="0" xfId="42" applyFont="1" applyBorder="1" applyAlignment="1" applyProtection="1">
      <alignment horizontal="center" vertical="center"/>
    </xf>
    <xf numFmtId="0" fontId="24" fillId="52" borderId="41" xfId="42" applyFont="1" applyFill="1" applyBorder="1" applyAlignment="1">
      <alignment horizontal="center" vertical="center" wrapText="1"/>
    </xf>
    <xf numFmtId="0" fontId="34" fillId="52" borderId="42" xfId="42" applyFont="1" applyFill="1" applyBorder="1" applyAlignment="1">
      <alignment vertical="center" wrapText="1"/>
    </xf>
    <xf numFmtId="49" fontId="25" fillId="52" borderId="43" xfId="42" applyNumberFormat="1" applyFont="1" applyFill="1" applyBorder="1" applyAlignment="1" applyProtection="1">
      <alignment horizontal="left"/>
    </xf>
    <xf numFmtId="3" fontId="25" fillId="52" borderId="44" xfId="42" applyNumberFormat="1" applyFont="1" applyFill="1" applyBorder="1" applyAlignment="1" applyProtection="1">
      <alignment horizontal="center" vertical="center"/>
    </xf>
    <xf numFmtId="3" fontId="25" fillId="52" borderId="45" xfId="42" applyNumberFormat="1" applyFont="1" applyFill="1" applyBorder="1" applyAlignment="1" applyProtection="1">
      <alignment horizontal="center" vertical="center"/>
    </xf>
    <xf numFmtId="49" fontId="25" fillId="52" borderId="46" xfId="42" applyNumberFormat="1" applyFont="1" applyFill="1" applyBorder="1" applyAlignment="1" applyProtection="1">
      <alignment horizontal="left"/>
    </xf>
    <xf numFmtId="49" fontId="0" fillId="52" borderId="47" xfId="0" applyNumberFormat="1" applyFill="1" applyBorder="1" applyAlignment="1">
      <alignment horizontal="left" vertical="center"/>
    </xf>
    <xf numFmtId="49" fontId="25" fillId="52" borderId="48" xfId="42" applyNumberFormat="1" applyFont="1" applyFill="1" applyBorder="1" applyAlignment="1" applyProtection="1"/>
    <xf numFmtId="49" fontId="25" fillId="52" borderId="48" xfId="42" quotePrefix="1" applyNumberFormat="1" applyFont="1" applyFill="1" applyBorder="1" applyAlignment="1" applyProtection="1"/>
    <xf numFmtId="3" fontId="25" fillId="52" borderId="49" xfId="42" applyNumberFormat="1" applyFont="1" applyFill="1" applyBorder="1" applyAlignment="1" applyProtection="1">
      <alignment horizontal="center" vertical="center"/>
    </xf>
    <xf numFmtId="0" fontId="24" fillId="52" borderId="52" xfId="42" applyFont="1" applyFill="1" applyBorder="1" applyAlignment="1">
      <alignment horizontal="center" vertical="center" wrapText="1"/>
    </xf>
    <xf numFmtId="0" fontId="24" fillId="52" borderId="53" xfId="42" applyFont="1" applyFill="1" applyBorder="1" applyAlignment="1">
      <alignment horizontal="center" vertical="center" wrapText="1"/>
    </xf>
    <xf numFmtId="0" fontId="19" fillId="53" borderId="17" xfId="42" applyFont="1" applyFill="1" applyBorder="1" applyAlignment="1">
      <alignment horizontal="center" vertical="center" wrapText="1"/>
    </xf>
    <xf numFmtId="0" fontId="24" fillId="59" borderId="10" xfId="42" applyFont="1" applyFill="1" applyBorder="1" applyAlignment="1">
      <alignment vertical="center" wrapText="1"/>
    </xf>
    <xf numFmtId="0" fontId="24" fillId="59" borderId="10" xfId="42" applyFont="1" applyFill="1" applyBorder="1" applyAlignment="1">
      <alignment vertical="center"/>
    </xf>
    <xf numFmtId="49" fontId="25" fillId="60" borderId="10" xfId="42" applyNumberFormat="1" applyFont="1" applyFill="1" applyBorder="1" applyAlignment="1" applyProtection="1">
      <alignment horizontal="left"/>
    </xf>
    <xf numFmtId="49" fontId="33" fillId="60" borderId="10" xfId="0" applyNumberFormat="1" applyFont="1" applyFill="1" applyBorder="1" applyAlignment="1">
      <alignment horizontal="left" vertical="center"/>
    </xf>
    <xf numFmtId="49" fontId="25" fillId="60" borderId="10" xfId="42" applyNumberFormat="1" applyFont="1" applyFill="1" applyBorder="1" applyAlignment="1" applyProtection="1"/>
    <xf numFmtId="49" fontId="25" fillId="60" borderId="16" xfId="42" quotePrefix="1" applyNumberFormat="1" applyFont="1" applyFill="1" applyBorder="1" applyAlignment="1" applyProtection="1"/>
    <xf numFmtId="3" fontId="25" fillId="60" borderId="10" xfId="42" applyNumberFormat="1" applyFont="1" applyFill="1" applyBorder="1" applyAlignment="1" applyProtection="1">
      <alignment horizontal="center" vertical="center"/>
    </xf>
    <xf numFmtId="49" fontId="33" fillId="60" borderId="10" xfId="0" applyNumberFormat="1" applyFont="1" applyFill="1" applyBorder="1" applyAlignment="1">
      <alignment horizontal="left"/>
    </xf>
    <xf numFmtId="49" fontId="25" fillId="60" borderId="10" xfId="42" applyNumberFormat="1" applyFont="1" applyFill="1" applyBorder="1" applyAlignment="1" applyProtection="1">
      <alignment vertical="center"/>
    </xf>
    <xf numFmtId="49" fontId="25" fillId="60" borderId="48" xfId="42" quotePrefix="1" applyNumberFormat="1" applyFont="1" applyFill="1" applyBorder="1" applyAlignment="1" applyProtection="1"/>
    <xf numFmtId="0" fontId="24" fillId="46" borderId="41" xfId="42" applyFont="1" applyFill="1" applyBorder="1" applyAlignment="1">
      <alignment vertical="center" wrapText="1"/>
    </xf>
    <xf numFmtId="0" fontId="24" fillId="46" borderId="19" xfId="42" applyFont="1" applyFill="1" applyBorder="1" applyAlignment="1">
      <alignment vertical="center" wrapText="1"/>
    </xf>
    <xf numFmtId="3" fontId="25" fillId="61" borderId="43" xfId="42" applyNumberFormat="1" applyFont="1" applyFill="1" applyBorder="1" applyAlignment="1" applyProtection="1">
      <alignment horizontal="center" vertical="center"/>
    </xf>
    <xf numFmtId="49" fontId="25" fillId="61" borderId="16" xfId="42" applyNumberFormat="1" applyFont="1" applyFill="1" applyBorder="1" applyAlignment="1" applyProtection="1">
      <alignment horizontal="left"/>
    </xf>
    <xf numFmtId="49" fontId="33" fillId="61" borderId="10" xfId="0" applyNumberFormat="1" applyFont="1" applyFill="1" applyBorder="1" applyAlignment="1">
      <alignment horizontal="left" vertical="center"/>
    </xf>
    <xf numFmtId="49" fontId="33" fillId="61" borderId="0" xfId="0" applyNumberFormat="1" applyFont="1" applyFill="1" applyBorder="1" applyAlignment="1">
      <alignment horizontal="left" vertical="center"/>
    </xf>
    <xf numFmtId="49" fontId="25" fillId="61" borderId="16" xfId="42" applyNumberFormat="1" applyFont="1" applyFill="1" applyBorder="1" applyAlignment="1" applyProtection="1"/>
    <xf numFmtId="49" fontId="33" fillId="61" borderId="10" xfId="0" applyNumberFormat="1" applyFont="1" applyFill="1" applyBorder="1" applyAlignment="1">
      <alignment horizontal="left"/>
    </xf>
    <xf numFmtId="49" fontId="25" fillId="61" borderId="10" xfId="42" applyNumberFormat="1" applyFont="1" applyFill="1" applyBorder="1" applyAlignment="1" applyProtection="1">
      <alignment vertical="center"/>
    </xf>
    <xf numFmtId="3" fontId="25" fillId="61" borderId="41" xfId="42" applyNumberFormat="1" applyFont="1" applyFill="1" applyBorder="1" applyAlignment="1" applyProtection="1">
      <alignment horizontal="center" vertical="center"/>
    </xf>
    <xf numFmtId="3" fontId="25" fillId="61" borderId="46" xfId="42" applyNumberFormat="1" applyFont="1" applyFill="1" applyBorder="1" applyAlignment="1" applyProtection="1">
      <alignment horizontal="center" vertical="center"/>
    </xf>
    <xf numFmtId="49" fontId="25" fillId="61" borderId="48" xfId="42" applyNumberFormat="1" applyFont="1" applyFill="1" applyBorder="1" applyAlignment="1" applyProtection="1">
      <alignment horizontal="left"/>
    </xf>
    <xf numFmtId="49" fontId="33" fillId="61" borderId="47" xfId="0" applyNumberFormat="1" applyFont="1" applyFill="1" applyBorder="1" applyAlignment="1">
      <alignment horizontal="left" vertical="center"/>
    </xf>
    <xf numFmtId="49" fontId="25" fillId="61" borderId="48" xfId="42" applyNumberFormat="1" applyFont="1" applyFill="1" applyBorder="1" applyAlignment="1" applyProtection="1"/>
    <xf numFmtId="49" fontId="0" fillId="35" borderId="10" xfId="0" applyNumberFormat="1" applyFill="1" applyBorder="1" applyAlignment="1">
      <alignment horizontal="left" vertical="center"/>
    </xf>
    <xf numFmtId="49" fontId="25" fillId="35" borderId="16" xfId="42" applyNumberFormat="1" applyFont="1" applyFill="1" applyBorder="1" applyAlignment="1" applyProtection="1"/>
    <xf numFmtId="49" fontId="25" fillId="35" borderId="16" xfId="42" applyNumberFormat="1" applyFont="1" applyFill="1" applyBorder="1" applyAlignment="1" applyProtection="1">
      <alignment horizontal="left"/>
    </xf>
    <xf numFmtId="49" fontId="0" fillId="35" borderId="0" xfId="0" applyNumberFormat="1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/>
    </xf>
    <xf numFmtId="49" fontId="25" fillId="35" borderId="10" xfId="42" applyNumberFormat="1" applyFont="1" applyFill="1" applyBorder="1" applyAlignment="1" applyProtection="1">
      <alignment vertical="center"/>
    </xf>
    <xf numFmtId="0" fontId="29" fillId="43" borderId="19" xfId="42" applyFont="1" applyFill="1" applyBorder="1" applyAlignment="1">
      <alignment horizontal="center" vertical="center" wrapText="1"/>
    </xf>
    <xf numFmtId="49" fontId="0" fillId="48" borderId="10" xfId="0" applyNumberFormat="1" applyFill="1" applyBorder="1" applyAlignment="1">
      <alignment horizontal="left" vertical="center"/>
    </xf>
    <xf numFmtId="49" fontId="25" fillId="48" borderId="16" xfId="42" applyNumberFormat="1" applyFont="1" applyFill="1" applyBorder="1" applyAlignment="1" applyProtection="1"/>
    <xf numFmtId="3" fontId="25" fillId="48" borderId="16" xfId="42" applyNumberFormat="1" applyFont="1" applyFill="1" applyBorder="1" applyAlignment="1" applyProtection="1">
      <alignment horizontal="center" vertical="center"/>
    </xf>
    <xf numFmtId="4" fontId="25" fillId="48" borderId="16" xfId="42" applyNumberFormat="1" applyFont="1" applyFill="1" applyBorder="1" applyAlignment="1" applyProtection="1">
      <alignment horizontal="center" vertical="center"/>
    </xf>
    <xf numFmtId="49" fontId="25" fillId="48" borderId="16" xfId="42" quotePrefix="1" applyNumberFormat="1" applyFont="1" applyFill="1" applyBorder="1" applyAlignment="1" applyProtection="1"/>
    <xf numFmtId="49" fontId="0" fillId="48" borderId="10" xfId="0" applyNumberFormat="1" applyFill="1" applyBorder="1" applyAlignment="1">
      <alignment horizontal="left"/>
    </xf>
    <xf numFmtId="49" fontId="25" fillId="48" borderId="10" xfId="42" applyNumberFormat="1" applyFont="1" applyFill="1" applyBorder="1" applyAlignment="1" applyProtection="1">
      <alignment vertical="center"/>
    </xf>
    <xf numFmtId="3" fontId="25" fillId="48" borderId="19" xfId="42" applyNumberFormat="1" applyFont="1" applyFill="1" applyBorder="1" applyAlignment="1" applyProtection="1">
      <alignment horizontal="center" vertical="center"/>
    </xf>
    <xf numFmtId="4" fontId="25" fillId="48" borderId="19" xfId="42" applyNumberFormat="1" applyFont="1" applyFill="1" applyBorder="1" applyAlignment="1" applyProtection="1">
      <alignment horizontal="center" vertical="center"/>
    </xf>
    <xf numFmtId="0" fontId="24" fillId="43" borderId="19" xfId="42" applyFont="1" applyFill="1" applyBorder="1" applyAlignment="1">
      <alignment horizontal="center" vertical="center" wrapText="1"/>
    </xf>
    <xf numFmtId="49" fontId="33" fillId="48" borderId="10" xfId="0" applyNumberFormat="1" applyFont="1" applyFill="1" applyBorder="1" applyAlignment="1">
      <alignment horizontal="left" vertical="center"/>
    </xf>
    <xf numFmtId="49" fontId="33" fillId="48" borderId="10" xfId="0" applyNumberFormat="1" applyFont="1" applyFill="1" applyBorder="1" applyAlignment="1">
      <alignment horizontal="left"/>
    </xf>
    <xf numFmtId="0" fontId="24" fillId="46" borderId="26" xfId="42" applyFont="1" applyFill="1" applyBorder="1" applyAlignment="1">
      <alignment vertical="center" wrapText="1"/>
    </xf>
    <xf numFmtId="49" fontId="25" fillId="61" borderId="21" xfId="42" quotePrefix="1" applyNumberFormat="1" applyFont="1" applyFill="1" applyBorder="1" applyAlignment="1" applyProtection="1"/>
    <xf numFmtId="49" fontId="25" fillId="61" borderId="36" xfId="42" quotePrefix="1" applyNumberFormat="1" applyFont="1" applyFill="1" applyBorder="1" applyAlignment="1" applyProtection="1"/>
    <xf numFmtId="49" fontId="25" fillId="48" borderId="48" xfId="42" applyNumberFormat="1" applyFont="1" applyFill="1" applyBorder="1" applyAlignment="1" applyProtection="1"/>
    <xf numFmtId="3" fontId="25" fillId="48" borderId="48" xfId="42" applyNumberFormat="1" applyFont="1" applyFill="1" applyBorder="1" applyAlignment="1" applyProtection="1">
      <alignment horizontal="center" vertical="center"/>
    </xf>
    <xf numFmtId="49" fontId="25" fillId="48" borderId="48" xfId="42" quotePrefix="1" applyNumberFormat="1" applyFont="1" applyFill="1" applyBorder="1" applyAlignment="1" applyProtection="1"/>
    <xf numFmtId="0" fontId="19" fillId="48" borderId="38" xfId="42" applyFont="1" applyFill="1" applyBorder="1" applyAlignment="1"/>
    <xf numFmtId="49" fontId="25" fillId="34" borderId="16" xfId="42" applyNumberFormat="1" applyFont="1" applyFill="1" applyBorder="1" applyAlignment="1" applyProtection="1"/>
    <xf numFmtId="49" fontId="25" fillId="34" borderId="10" xfId="42" applyNumberFormat="1" applyFont="1" applyFill="1" applyBorder="1" applyAlignment="1" applyProtection="1">
      <alignment vertical="center"/>
    </xf>
    <xf numFmtId="49" fontId="25" fillId="63" borderId="16" xfId="42" applyNumberFormat="1" applyFont="1" applyFill="1" applyBorder="1" applyAlignment="1" applyProtection="1"/>
    <xf numFmtId="49" fontId="25" fillId="63" borderId="10" xfId="42" applyNumberFormat="1" applyFont="1" applyFill="1" applyBorder="1" applyAlignment="1" applyProtection="1">
      <alignment vertical="center"/>
    </xf>
    <xf numFmtId="0" fontId="24" fillId="64" borderId="41" xfId="42" applyFont="1" applyFill="1" applyBorder="1" applyAlignment="1">
      <alignment vertical="center" wrapText="1"/>
    </xf>
    <xf numFmtId="0" fontId="24" fillId="64" borderId="19" xfId="42" applyFont="1" applyFill="1" applyBorder="1" applyAlignment="1">
      <alignment vertical="center" wrapText="1"/>
    </xf>
    <xf numFmtId="0" fontId="24" fillId="64" borderId="45" xfId="42" applyFont="1" applyFill="1" applyBorder="1" applyAlignment="1">
      <alignment vertical="center" wrapText="1"/>
    </xf>
    <xf numFmtId="0" fontId="33" fillId="65" borderId="14" xfId="0" applyFont="1" applyFill="1" applyBorder="1"/>
    <xf numFmtId="0" fontId="33" fillId="65" borderId="0" xfId="0" applyFont="1" applyFill="1" applyBorder="1"/>
    <xf numFmtId="49" fontId="33" fillId="65" borderId="10" xfId="0" applyNumberFormat="1" applyFont="1" applyFill="1" applyBorder="1" applyAlignment="1">
      <alignment horizontal="left" vertical="center"/>
    </xf>
    <xf numFmtId="49" fontId="25" fillId="65" borderId="16" xfId="42" applyNumberFormat="1" applyFont="1" applyFill="1" applyBorder="1" applyAlignment="1" applyProtection="1"/>
    <xf numFmtId="49" fontId="33" fillId="65" borderId="15" xfId="0" applyNumberFormat="1" applyFont="1" applyFill="1" applyBorder="1"/>
    <xf numFmtId="49" fontId="33" fillId="65" borderId="10" xfId="0" applyNumberFormat="1" applyFont="1" applyFill="1" applyBorder="1" applyAlignment="1">
      <alignment horizontal="left"/>
    </xf>
    <xf numFmtId="49" fontId="25" fillId="65" borderId="10" xfId="42" applyNumberFormat="1" applyFont="1" applyFill="1" applyBorder="1" applyAlignment="1" applyProtection="1">
      <alignment vertical="center"/>
    </xf>
    <xf numFmtId="0" fontId="33" fillId="65" borderId="57" xfId="0" applyFont="1" applyFill="1" applyBorder="1"/>
    <xf numFmtId="0" fontId="33" fillId="65" borderId="47" xfId="0" applyFont="1" applyFill="1" applyBorder="1"/>
    <xf numFmtId="49" fontId="25" fillId="65" borderId="48" xfId="42" applyNumberFormat="1" applyFont="1" applyFill="1" applyBorder="1" applyAlignment="1" applyProtection="1"/>
    <xf numFmtId="49" fontId="33" fillId="65" borderId="59" xfId="0" applyNumberFormat="1" applyFont="1" applyFill="1" applyBorder="1"/>
    <xf numFmtId="3" fontId="25" fillId="65" borderId="44" xfId="42" applyNumberFormat="1" applyFont="1" applyFill="1" applyBorder="1" applyAlignment="1" applyProtection="1">
      <alignment horizontal="center" vertical="center"/>
    </xf>
    <xf numFmtId="3" fontId="25" fillId="65" borderId="45" xfId="42" applyNumberFormat="1" applyFont="1" applyFill="1" applyBorder="1" applyAlignment="1" applyProtection="1">
      <alignment horizontal="center" vertical="center"/>
    </xf>
    <xf numFmtId="3" fontId="25" fillId="65" borderId="49" xfId="42" applyNumberFormat="1" applyFont="1" applyFill="1" applyBorder="1" applyAlignment="1" applyProtection="1">
      <alignment horizontal="center" vertical="center"/>
    </xf>
    <xf numFmtId="0" fontId="24" fillId="66" borderId="41" xfId="42" applyFont="1" applyFill="1" applyBorder="1" applyAlignment="1">
      <alignment vertical="center" wrapText="1"/>
    </xf>
    <xf numFmtId="0" fontId="24" fillId="66" borderId="19" xfId="42" applyFont="1" applyFill="1" applyBorder="1" applyAlignment="1">
      <alignment vertical="center" wrapText="1"/>
    </xf>
    <xf numFmtId="0" fontId="24" fillId="66" borderId="19" xfId="42" applyFont="1" applyFill="1" applyBorder="1" applyAlignment="1">
      <alignment horizontal="center" vertical="center" wrapText="1"/>
    </xf>
    <xf numFmtId="0" fontId="24" fillId="66" borderId="45" xfId="42" applyFont="1" applyFill="1" applyBorder="1" applyAlignment="1">
      <alignment vertical="center" wrapText="1"/>
    </xf>
    <xf numFmtId="49" fontId="25" fillId="67" borderId="43" xfId="42" applyNumberFormat="1" applyFont="1" applyFill="1" applyBorder="1" applyAlignment="1" applyProtection="1">
      <alignment horizontal="center" vertical="center"/>
    </xf>
    <xf numFmtId="49" fontId="33" fillId="67" borderId="10" xfId="0" applyNumberFormat="1" applyFont="1" applyFill="1" applyBorder="1" applyAlignment="1">
      <alignment horizontal="left" vertical="center"/>
    </xf>
    <xf numFmtId="49" fontId="33" fillId="67" borderId="0" xfId="0" applyNumberFormat="1" applyFont="1" applyFill="1" applyBorder="1" applyAlignment="1">
      <alignment horizontal="left" vertical="center"/>
    </xf>
    <xf numFmtId="49" fontId="25" fillId="67" borderId="16" xfId="42" applyNumberFormat="1" applyFont="1" applyFill="1" applyBorder="1" applyAlignment="1" applyProtection="1">
      <alignment horizontal="center" vertical="center"/>
    </xf>
    <xf numFmtId="3" fontId="25" fillId="67" borderId="44" xfId="42" applyNumberFormat="1" applyFont="1" applyFill="1" applyBorder="1" applyAlignment="1" applyProtection="1">
      <alignment horizontal="center" vertical="center"/>
    </xf>
    <xf numFmtId="49" fontId="33" fillId="67" borderId="10" xfId="0" applyNumberFormat="1" applyFont="1" applyFill="1" applyBorder="1" applyAlignment="1">
      <alignment horizontal="left"/>
    </xf>
    <xf numFmtId="49" fontId="25" fillId="67" borderId="10" xfId="42" applyNumberFormat="1" applyFont="1" applyFill="1" applyBorder="1" applyAlignment="1" applyProtection="1">
      <alignment vertical="center"/>
    </xf>
    <xf numFmtId="3" fontId="25" fillId="67" borderId="45" xfId="42" applyNumberFormat="1" applyFont="1" applyFill="1" applyBorder="1" applyAlignment="1" applyProtection="1">
      <alignment horizontal="center" vertical="center"/>
    </xf>
    <xf numFmtId="49" fontId="25" fillId="67" borderId="46" xfId="42" applyNumberFormat="1" applyFont="1" applyFill="1" applyBorder="1" applyAlignment="1" applyProtection="1">
      <alignment horizontal="center" vertical="center"/>
    </xf>
    <xf numFmtId="49" fontId="33" fillId="67" borderId="47" xfId="0" applyNumberFormat="1" applyFont="1" applyFill="1" applyBorder="1" applyAlignment="1">
      <alignment horizontal="left" vertical="center"/>
    </xf>
    <xf numFmtId="49" fontId="25" fillId="67" borderId="48" xfId="42" applyNumberFormat="1" applyFont="1" applyFill="1" applyBorder="1" applyAlignment="1" applyProtection="1">
      <alignment horizontal="center" vertical="center"/>
    </xf>
    <xf numFmtId="3" fontId="25" fillId="67" borderId="49" xfId="42" applyNumberFormat="1" applyFont="1" applyFill="1" applyBorder="1" applyAlignment="1" applyProtection="1">
      <alignment horizontal="center" vertical="center"/>
    </xf>
    <xf numFmtId="49" fontId="25" fillId="69" borderId="16" xfId="42" applyNumberFormat="1" applyFont="1" applyFill="1" applyBorder="1" applyAlignment="1" applyProtection="1">
      <alignment horizontal="left"/>
    </xf>
    <xf numFmtId="49" fontId="25" fillId="69" borderId="16" xfId="42" applyNumberFormat="1" applyFont="1" applyFill="1" applyBorder="1" applyAlignment="1" applyProtection="1"/>
    <xf numFmtId="49" fontId="25" fillId="69" borderId="16" xfId="42" quotePrefix="1" applyNumberFormat="1" applyFont="1" applyFill="1" applyBorder="1" applyAlignment="1" applyProtection="1"/>
    <xf numFmtId="4" fontId="25" fillId="69" borderId="16" xfId="42" applyNumberFormat="1" applyFont="1" applyFill="1" applyBorder="1" applyAlignment="1" applyProtection="1">
      <alignment horizontal="center" vertical="center"/>
    </xf>
    <xf numFmtId="4" fontId="25" fillId="69" borderId="19" xfId="42" applyNumberFormat="1" applyFont="1" applyFill="1" applyBorder="1" applyAlignment="1" applyProtection="1">
      <alignment horizontal="center" vertical="center"/>
    </xf>
    <xf numFmtId="49" fontId="25" fillId="69" borderId="19" xfId="42" applyNumberFormat="1" applyFont="1" applyFill="1" applyBorder="1" applyAlignment="1" applyProtection="1"/>
    <xf numFmtId="49" fontId="25" fillId="69" borderId="19" xfId="42" quotePrefix="1" applyNumberFormat="1" applyFont="1" applyFill="1" applyBorder="1" applyAlignment="1" applyProtection="1"/>
    <xf numFmtId="49" fontId="0" fillId="70" borderId="10" xfId="0" applyNumberFormat="1" applyFill="1" applyBorder="1" applyAlignment="1">
      <alignment horizontal="left" vertical="center"/>
    </xf>
    <xf numFmtId="49" fontId="25" fillId="70" borderId="16" xfId="42" applyNumberFormat="1" applyFont="1" applyFill="1" applyBorder="1" applyAlignment="1" applyProtection="1"/>
    <xf numFmtId="49" fontId="25" fillId="70" borderId="16" xfId="42" quotePrefix="1" applyNumberFormat="1" applyFont="1" applyFill="1" applyBorder="1" applyAlignment="1" applyProtection="1"/>
    <xf numFmtId="3" fontId="25" fillId="70" borderId="16" xfId="42" applyNumberFormat="1" applyFont="1" applyFill="1" applyBorder="1" applyAlignment="1" applyProtection="1">
      <alignment horizontal="center" vertical="center"/>
    </xf>
    <xf numFmtId="49" fontId="0" fillId="70" borderId="0" xfId="0" applyNumberFormat="1" applyFill="1" applyBorder="1" applyAlignment="1">
      <alignment horizontal="left" vertical="center"/>
    </xf>
    <xf numFmtId="49" fontId="0" fillId="70" borderId="10" xfId="0" applyNumberFormat="1" applyFill="1" applyBorder="1" applyAlignment="1">
      <alignment horizontal="left"/>
    </xf>
    <xf numFmtId="49" fontId="25" fillId="70" borderId="10" xfId="42" applyNumberFormat="1" applyFont="1" applyFill="1" applyBorder="1" applyAlignment="1" applyProtection="1">
      <alignment vertical="center"/>
    </xf>
    <xf numFmtId="3" fontId="25" fillId="70" borderId="19" xfId="42" applyNumberFormat="1" applyFont="1" applyFill="1" applyBorder="1" applyAlignment="1" applyProtection="1">
      <alignment horizontal="center" vertical="center"/>
    </xf>
    <xf numFmtId="0" fontId="24" fillId="72" borderId="41" xfId="42" applyFont="1" applyFill="1" applyBorder="1" applyAlignment="1">
      <alignment vertical="center" wrapText="1"/>
    </xf>
    <xf numFmtId="0" fontId="24" fillId="72" borderId="19" xfId="42" applyFont="1" applyFill="1" applyBorder="1" applyAlignment="1">
      <alignment vertical="center" wrapText="1"/>
    </xf>
    <xf numFmtId="0" fontId="24" fillId="72" borderId="45" xfId="42" applyFont="1" applyFill="1" applyBorder="1" applyAlignment="1">
      <alignment vertical="center" wrapText="1"/>
    </xf>
    <xf numFmtId="3" fontId="25" fillId="73" borderId="43" xfId="42" applyNumberFormat="1" applyFont="1" applyFill="1" applyBorder="1" applyAlignment="1" applyProtection="1">
      <alignment horizontal="center" vertical="center"/>
    </xf>
    <xf numFmtId="49" fontId="25" fillId="73" borderId="16" xfId="42" applyNumberFormat="1" applyFont="1" applyFill="1" applyBorder="1" applyAlignment="1" applyProtection="1">
      <alignment horizontal="left"/>
    </xf>
    <xf numFmtId="49" fontId="25" fillId="73" borderId="0" xfId="42" applyNumberFormat="1" applyFont="1" applyFill="1" applyBorder="1" applyAlignment="1" applyProtection="1">
      <alignment horizontal="left"/>
    </xf>
    <xf numFmtId="49" fontId="33" fillId="73" borderId="10" xfId="0" applyNumberFormat="1" applyFont="1" applyFill="1" applyBorder="1" applyAlignment="1">
      <alignment horizontal="left" vertical="center"/>
    </xf>
    <xf numFmtId="49" fontId="25" fillId="73" borderId="16" xfId="42" applyNumberFormat="1" applyFont="1" applyFill="1" applyBorder="1" applyAlignment="1" applyProtection="1"/>
    <xf numFmtId="49" fontId="25" fillId="73" borderId="44" xfId="42" quotePrefix="1" applyNumberFormat="1" applyFont="1" applyFill="1" applyBorder="1" applyAlignment="1" applyProtection="1"/>
    <xf numFmtId="49" fontId="33" fillId="73" borderId="10" xfId="0" applyNumberFormat="1" applyFont="1" applyFill="1" applyBorder="1" applyAlignment="1">
      <alignment horizontal="left"/>
    </xf>
    <xf numFmtId="49" fontId="25" fillId="73" borderId="10" xfId="42" applyNumberFormat="1" applyFont="1" applyFill="1" applyBorder="1" applyAlignment="1" applyProtection="1">
      <alignment vertical="center"/>
    </xf>
    <xf numFmtId="3" fontId="25" fillId="73" borderId="41" xfId="42" applyNumberFormat="1" applyFont="1" applyFill="1" applyBorder="1" applyAlignment="1" applyProtection="1">
      <alignment horizontal="center" vertical="center"/>
    </xf>
    <xf numFmtId="3" fontId="25" fillId="73" borderId="46" xfId="42" applyNumberFormat="1" applyFont="1" applyFill="1" applyBorder="1" applyAlignment="1" applyProtection="1">
      <alignment horizontal="center" vertical="center"/>
    </xf>
    <xf numFmtId="49" fontId="25" fillId="73" borderId="48" xfId="42" applyNumberFormat="1" applyFont="1" applyFill="1" applyBorder="1" applyAlignment="1" applyProtection="1">
      <alignment horizontal="left"/>
    </xf>
    <xf numFmtId="49" fontId="25" fillId="73" borderId="48" xfId="42" applyNumberFormat="1" applyFont="1" applyFill="1" applyBorder="1" applyAlignment="1" applyProtection="1"/>
    <xf numFmtId="49" fontId="25" fillId="73" borderId="49" xfId="42" quotePrefix="1" applyNumberFormat="1" applyFont="1" applyFill="1" applyBorder="1" applyAlignment="1" applyProtection="1"/>
    <xf numFmtId="0" fontId="24" fillId="74" borderId="41" xfId="42" applyFont="1" applyFill="1" applyBorder="1" applyAlignment="1">
      <alignment vertical="center" wrapText="1"/>
    </xf>
    <xf numFmtId="0" fontId="24" fillId="74" borderId="19" xfId="42" applyFont="1" applyFill="1" applyBorder="1" applyAlignment="1">
      <alignment vertical="center" wrapText="1"/>
    </xf>
    <xf numFmtId="0" fontId="34" fillId="56" borderId="60" xfId="42" applyFont="1" applyFill="1" applyBorder="1" applyAlignment="1">
      <alignment vertical="center" wrapText="1"/>
    </xf>
    <xf numFmtId="49" fontId="25" fillId="56" borderId="43" xfId="42" applyNumberFormat="1" applyFont="1" applyFill="1" applyBorder="1" applyAlignment="1" applyProtection="1">
      <alignment horizontal="left"/>
    </xf>
    <xf numFmtId="49" fontId="33" fillId="56" borderId="10" xfId="0" applyNumberFormat="1" applyFont="1" applyFill="1" applyBorder="1" applyAlignment="1">
      <alignment horizontal="left" vertical="center"/>
    </xf>
    <xf numFmtId="49" fontId="33" fillId="56" borderId="0" xfId="0" applyNumberFormat="1" applyFont="1" applyFill="1" applyBorder="1" applyAlignment="1">
      <alignment horizontal="left" vertical="center"/>
    </xf>
    <xf numFmtId="49" fontId="25" fillId="56" borderId="16" xfId="42" applyNumberFormat="1" applyFont="1" applyFill="1" applyBorder="1" applyAlignment="1" applyProtection="1"/>
    <xf numFmtId="49" fontId="25" fillId="56" borderId="16" xfId="42" quotePrefix="1" applyNumberFormat="1" applyFont="1" applyFill="1" applyBorder="1" applyAlignment="1" applyProtection="1"/>
    <xf numFmtId="3" fontId="25" fillId="56" borderId="44" xfId="42" applyNumberFormat="1" applyFont="1" applyFill="1" applyBorder="1" applyAlignment="1" applyProtection="1">
      <alignment horizontal="center" vertical="center"/>
    </xf>
    <xf numFmtId="49" fontId="33" fillId="56" borderId="10" xfId="0" applyNumberFormat="1" applyFont="1" applyFill="1" applyBorder="1" applyAlignment="1">
      <alignment horizontal="left"/>
    </xf>
    <xf numFmtId="49" fontId="25" fillId="56" borderId="10" xfId="42" applyNumberFormat="1" applyFont="1" applyFill="1" applyBorder="1" applyAlignment="1" applyProtection="1">
      <alignment vertical="center"/>
    </xf>
    <xf numFmtId="3" fontId="25" fillId="56" borderId="45" xfId="42" applyNumberFormat="1" applyFont="1" applyFill="1" applyBorder="1" applyAlignment="1" applyProtection="1">
      <alignment horizontal="center" vertical="center"/>
    </xf>
    <xf numFmtId="49" fontId="25" fillId="56" borderId="46" xfId="42" applyNumberFormat="1" applyFont="1" applyFill="1" applyBorder="1" applyAlignment="1" applyProtection="1">
      <alignment horizontal="left"/>
    </xf>
    <xf numFmtId="49" fontId="33" fillId="56" borderId="47" xfId="0" applyNumberFormat="1" applyFont="1" applyFill="1" applyBorder="1" applyAlignment="1">
      <alignment horizontal="left" vertical="center"/>
    </xf>
    <xf numFmtId="49" fontId="25" fillId="56" borderId="48" xfId="42" applyNumberFormat="1" applyFont="1" applyFill="1" applyBorder="1" applyAlignment="1" applyProtection="1"/>
    <xf numFmtId="49" fontId="25" fillId="56" borderId="48" xfId="42" quotePrefix="1" applyNumberFormat="1" applyFont="1" applyFill="1" applyBorder="1" applyAlignment="1" applyProtection="1"/>
    <xf numFmtId="3" fontId="25" fillId="56" borderId="49" xfId="42" applyNumberFormat="1" applyFont="1" applyFill="1" applyBorder="1" applyAlignment="1" applyProtection="1">
      <alignment horizontal="center" vertical="center"/>
    </xf>
    <xf numFmtId="49" fontId="25" fillId="58" borderId="16" xfId="42" applyNumberFormat="1" applyFont="1" applyFill="1" applyBorder="1" applyAlignment="1" applyProtection="1"/>
    <xf numFmtId="49" fontId="25" fillId="58" borderId="16" xfId="42" quotePrefix="1" applyNumberFormat="1" applyFont="1" applyFill="1" applyBorder="1" applyAlignment="1" applyProtection="1"/>
    <xf numFmtId="49" fontId="25" fillId="58" borderId="10" xfId="42" applyNumberFormat="1" applyFont="1" applyFill="1" applyBorder="1" applyAlignment="1" applyProtection="1">
      <alignment vertical="center"/>
    </xf>
    <xf numFmtId="49" fontId="33" fillId="57" borderId="10" xfId="0" applyNumberFormat="1" applyFont="1" applyFill="1" applyBorder="1" applyAlignment="1">
      <alignment horizontal="left" vertical="center"/>
    </xf>
    <xf numFmtId="49" fontId="25" fillId="57" borderId="16" xfId="42" applyNumberFormat="1" applyFont="1" applyFill="1" applyBorder="1" applyAlignment="1" applyProtection="1"/>
    <xf numFmtId="49" fontId="25" fillId="57" borderId="16" xfId="42" quotePrefix="1" applyNumberFormat="1" applyFont="1" applyFill="1" applyBorder="1" applyAlignment="1" applyProtection="1"/>
    <xf numFmtId="49" fontId="33" fillId="57" borderId="10" xfId="0" applyNumberFormat="1" applyFont="1" applyFill="1" applyBorder="1" applyAlignment="1">
      <alignment horizontal="left"/>
    </xf>
    <xf numFmtId="49" fontId="25" fillId="57" borderId="10" xfId="42" applyNumberFormat="1" applyFont="1" applyFill="1" applyBorder="1" applyAlignment="1" applyProtection="1">
      <alignment vertical="center"/>
    </xf>
    <xf numFmtId="0" fontId="24" fillId="74" borderId="61" xfId="42" applyFont="1" applyFill="1" applyBorder="1" applyAlignment="1">
      <alignment horizontal="center" vertical="center" wrapText="1"/>
    </xf>
    <xf numFmtId="0" fontId="24" fillId="74" borderId="18" xfId="42" applyFont="1" applyFill="1" applyBorder="1" applyAlignment="1">
      <alignment horizontal="center" vertical="center" wrapText="1"/>
    </xf>
    <xf numFmtId="0" fontId="32" fillId="56" borderId="60" xfId="42" applyFont="1" applyFill="1" applyBorder="1" applyAlignment="1">
      <alignment horizontal="center" vertical="center" wrapText="1"/>
    </xf>
    <xf numFmtId="49" fontId="0" fillId="56" borderId="10" xfId="0" applyNumberFormat="1" applyFill="1" applyBorder="1" applyAlignment="1">
      <alignment horizontal="left" vertical="center"/>
    </xf>
    <xf numFmtId="49" fontId="0" fillId="56" borderId="10" xfId="0" applyNumberFormat="1" applyFill="1" applyBorder="1" applyAlignment="1">
      <alignment horizontal="left"/>
    </xf>
    <xf numFmtId="0" fontId="24" fillId="64" borderId="61" xfId="42" applyFont="1" applyFill="1" applyBorder="1" applyAlignment="1">
      <alignment horizontal="center" vertical="center" wrapText="1"/>
    </xf>
    <xf numFmtId="0" fontId="24" fillId="64" borderId="18" xfId="42" applyFont="1" applyFill="1" applyBorder="1" applyAlignment="1">
      <alignment horizontal="center" vertical="center" wrapText="1"/>
    </xf>
    <xf numFmtId="0" fontId="32" fillId="65" borderId="60" xfId="42" applyFont="1" applyFill="1" applyBorder="1" applyAlignment="1">
      <alignment horizontal="center" vertical="center" wrapText="1"/>
    </xf>
    <xf numFmtId="49" fontId="25" fillId="65" borderId="43" xfId="42" applyNumberFormat="1" applyFont="1" applyFill="1" applyBorder="1" applyAlignment="1" applyProtection="1">
      <alignment horizontal="left"/>
    </xf>
    <xf numFmtId="49" fontId="0" fillId="65" borderId="10" xfId="0" applyNumberFormat="1" applyFill="1" applyBorder="1" applyAlignment="1">
      <alignment horizontal="left" vertical="center"/>
    </xf>
    <xf numFmtId="49" fontId="25" fillId="65" borderId="16" xfId="42" quotePrefix="1" applyNumberFormat="1" applyFont="1" applyFill="1" applyBorder="1" applyAlignment="1" applyProtection="1"/>
    <xf numFmtId="49" fontId="0" fillId="65" borderId="10" xfId="0" applyNumberFormat="1" applyFill="1" applyBorder="1" applyAlignment="1">
      <alignment horizontal="left"/>
    </xf>
    <xf numFmtId="49" fontId="25" fillId="65" borderId="46" xfId="42" applyNumberFormat="1" applyFont="1" applyFill="1" applyBorder="1" applyAlignment="1" applyProtection="1">
      <alignment horizontal="left"/>
    </xf>
    <xf numFmtId="49" fontId="25" fillId="65" borderId="48" xfId="42" quotePrefix="1" applyNumberFormat="1" applyFont="1" applyFill="1" applyBorder="1" applyAlignment="1" applyProtection="1"/>
    <xf numFmtId="49" fontId="0" fillId="63" borderId="10" xfId="0" applyNumberFormat="1" applyFill="1" applyBorder="1" applyAlignment="1">
      <alignment horizontal="left" vertical="center"/>
    </xf>
    <xf numFmtId="49" fontId="25" fillId="63" borderId="16" xfId="42" quotePrefix="1" applyNumberFormat="1" applyFont="1" applyFill="1" applyBorder="1" applyAlignment="1" applyProtection="1"/>
    <xf numFmtId="49" fontId="0" fillId="63" borderId="10" xfId="0" applyNumberFormat="1" applyFill="1" applyBorder="1" applyAlignment="1">
      <alignment horizontal="left"/>
    </xf>
    <xf numFmtId="0" fontId="24" fillId="76" borderId="18" xfId="42" applyFont="1" applyFill="1" applyBorder="1" applyAlignment="1">
      <alignment horizontal="center" vertical="center" wrapText="1"/>
    </xf>
    <xf numFmtId="0" fontId="32" fillId="57" borderId="24" xfId="42" applyFont="1" applyFill="1" applyBorder="1" applyAlignment="1">
      <alignment horizontal="center" vertical="center" wrapText="1"/>
    </xf>
    <xf numFmtId="49" fontId="0" fillId="57" borderId="10" xfId="0" applyNumberFormat="1" applyFill="1" applyBorder="1" applyAlignment="1">
      <alignment horizontal="left" vertical="center"/>
    </xf>
    <xf numFmtId="49" fontId="25" fillId="57" borderId="16" xfId="42" applyNumberFormat="1" applyFont="1" applyFill="1" applyBorder="1" applyAlignment="1" applyProtection="1">
      <alignment horizontal="left"/>
    </xf>
    <xf numFmtId="49" fontId="0" fillId="57" borderId="0" xfId="0" applyNumberFormat="1" applyFill="1" applyBorder="1" applyAlignment="1">
      <alignment horizontal="left" vertical="center"/>
    </xf>
    <xf numFmtId="3" fontId="25" fillId="57" borderId="21" xfId="42" applyNumberFormat="1" applyFont="1" applyFill="1" applyBorder="1" applyAlignment="1" applyProtection="1">
      <alignment horizontal="center" vertical="center"/>
    </xf>
    <xf numFmtId="49" fontId="0" fillId="57" borderId="10" xfId="0" applyNumberFormat="1" applyFill="1" applyBorder="1" applyAlignment="1">
      <alignment horizontal="left"/>
    </xf>
    <xf numFmtId="3" fontId="25" fillId="57" borderId="26" xfId="42" applyNumberFormat="1" applyFont="1" applyFill="1" applyBorder="1" applyAlignment="1" applyProtection="1">
      <alignment horizontal="center" vertical="center"/>
    </xf>
    <xf numFmtId="0" fontId="24" fillId="57" borderId="29" xfId="42" applyFont="1" applyFill="1" applyBorder="1" applyAlignment="1" applyProtection="1">
      <alignment horizontal="center" vertical="center"/>
    </xf>
    <xf numFmtId="3" fontId="24" fillId="57" borderId="29" xfId="42" applyNumberFormat="1" applyFont="1" applyFill="1" applyBorder="1" applyAlignment="1" applyProtection="1">
      <alignment horizontal="center" vertical="center"/>
    </xf>
    <xf numFmtId="0" fontId="29" fillId="76" borderId="41" xfId="42" applyFont="1" applyFill="1" applyBorder="1" applyAlignment="1">
      <alignment horizontal="center" vertical="center" wrapText="1"/>
    </xf>
    <xf numFmtId="0" fontId="29" fillId="76" borderId="19" xfId="42" applyFont="1" applyFill="1" applyBorder="1" applyAlignment="1">
      <alignment horizontal="center" vertical="center" wrapText="1"/>
    </xf>
    <xf numFmtId="0" fontId="23" fillId="76" borderId="26" xfId="42" applyFont="1" applyFill="1" applyBorder="1" applyAlignment="1">
      <alignment horizontal="center" vertical="center" wrapText="1"/>
    </xf>
    <xf numFmtId="0" fontId="24" fillId="76" borderId="19" xfId="42" applyFont="1" applyFill="1" applyBorder="1" applyAlignment="1">
      <alignment horizontal="center" vertical="center" wrapText="1"/>
    </xf>
    <xf numFmtId="0" fontId="24" fillId="76" borderId="26" xfId="42" applyFont="1" applyFill="1" applyBorder="1" applyAlignment="1">
      <alignment horizontal="center" vertical="center" wrapText="1"/>
    </xf>
    <xf numFmtId="3" fontId="25" fillId="57" borderId="43" xfId="42" applyNumberFormat="1" applyFont="1" applyFill="1" applyBorder="1" applyAlignment="1" applyProtection="1">
      <alignment horizontal="center" vertical="center"/>
    </xf>
    <xf numFmtId="3" fontId="25" fillId="57" borderId="16" xfId="42" applyNumberFormat="1" applyFont="1" applyFill="1" applyBorder="1" applyAlignment="1" applyProtection="1">
      <alignment horizontal="center" vertical="center"/>
    </xf>
    <xf numFmtId="3" fontId="25" fillId="57" borderId="19" xfId="42" applyNumberFormat="1" applyFont="1" applyFill="1" applyBorder="1" applyAlignment="1" applyProtection="1">
      <alignment horizontal="center" vertical="center"/>
    </xf>
    <xf numFmtId="3" fontId="25" fillId="57" borderId="46" xfId="42" applyNumberFormat="1" applyFont="1" applyFill="1" applyBorder="1" applyAlignment="1" applyProtection="1">
      <alignment horizontal="center" vertical="center"/>
    </xf>
    <xf numFmtId="3" fontId="25" fillId="57" borderId="48" xfId="42" applyNumberFormat="1" applyFont="1" applyFill="1" applyBorder="1" applyAlignment="1" applyProtection="1">
      <alignment horizontal="center" vertical="center"/>
    </xf>
    <xf numFmtId="0" fontId="23" fillId="43" borderId="26" xfId="42" applyFont="1" applyFill="1" applyBorder="1" applyAlignment="1">
      <alignment horizontal="center" vertical="center" wrapText="1"/>
    </xf>
    <xf numFmtId="0" fontId="24" fillId="43" borderId="20" xfId="42" applyFont="1" applyFill="1" applyBorder="1" applyAlignment="1">
      <alignment horizontal="center" vertical="center" wrapText="1"/>
    </xf>
    <xf numFmtId="0" fontId="29" fillId="43" borderId="41" xfId="42" applyFont="1" applyFill="1" applyBorder="1" applyAlignment="1">
      <alignment horizontal="center" vertical="center" wrapText="1"/>
    </xf>
    <xf numFmtId="49" fontId="25" fillId="48" borderId="43" xfId="42" quotePrefix="1" applyNumberFormat="1" applyFont="1" applyFill="1" applyBorder="1" applyAlignment="1" applyProtection="1">
      <alignment horizontal="left"/>
    </xf>
    <xf numFmtId="49" fontId="25" fillId="48" borderId="46" xfId="42" quotePrefix="1" applyNumberFormat="1" applyFont="1" applyFill="1" applyBorder="1" applyAlignment="1" applyProtection="1">
      <alignment horizontal="left"/>
    </xf>
    <xf numFmtId="3" fontId="25" fillId="57" borderId="66" xfId="42" applyNumberFormat="1" applyFont="1" applyFill="1" applyBorder="1" applyAlignment="1" applyProtection="1">
      <alignment horizontal="center" vertical="center"/>
    </xf>
    <xf numFmtId="49" fontId="0" fillId="57" borderId="13" xfId="0" applyNumberFormat="1" applyFill="1" applyBorder="1" applyAlignment="1">
      <alignment horizontal="left" vertical="center"/>
    </xf>
    <xf numFmtId="3" fontId="25" fillId="57" borderId="20" xfId="42" applyNumberFormat="1" applyFont="1" applyFill="1" applyBorder="1" applyAlignment="1" applyProtection="1">
      <alignment horizontal="center" vertical="center"/>
    </xf>
    <xf numFmtId="49" fontId="25" fillId="48" borderId="66" xfId="42" quotePrefix="1" applyNumberFormat="1" applyFont="1" applyFill="1" applyBorder="1" applyAlignment="1" applyProtection="1">
      <alignment horizontal="left"/>
    </xf>
    <xf numFmtId="49" fontId="0" fillId="48" borderId="13" xfId="0" applyNumberFormat="1" applyFill="1" applyBorder="1" applyAlignment="1">
      <alignment horizontal="left" vertical="center"/>
    </xf>
    <xf numFmtId="49" fontId="25" fillId="48" borderId="20" xfId="42" applyNumberFormat="1" applyFont="1" applyFill="1" applyBorder="1" applyAlignment="1" applyProtection="1"/>
    <xf numFmtId="49" fontId="25" fillId="48" borderId="20" xfId="42" quotePrefix="1" applyNumberFormat="1" applyFont="1" applyFill="1" applyBorder="1" applyAlignment="1" applyProtection="1"/>
    <xf numFmtId="3" fontId="25" fillId="48" borderId="20" xfId="42" applyNumberFormat="1" applyFont="1" applyFill="1" applyBorder="1" applyAlignment="1" applyProtection="1">
      <alignment horizontal="center" vertical="center"/>
    </xf>
    <xf numFmtId="0" fontId="24" fillId="76" borderId="67" xfId="42" applyFont="1" applyFill="1" applyBorder="1" applyAlignment="1">
      <alignment horizontal="center" vertical="center" wrapText="1"/>
    </xf>
    <xf numFmtId="0" fontId="24" fillId="76" borderId="29" xfId="42" applyFont="1" applyFill="1" applyBorder="1" applyAlignment="1">
      <alignment horizontal="center" vertical="center" wrapText="1"/>
    </xf>
    <xf numFmtId="0" fontId="24" fillId="76" borderId="35" xfId="42" applyFont="1" applyFill="1" applyBorder="1" applyAlignment="1">
      <alignment horizontal="center" vertical="center" wrapText="1"/>
    </xf>
    <xf numFmtId="0" fontId="24" fillId="43" borderId="67" xfId="42" applyFont="1" applyFill="1" applyBorder="1" applyAlignment="1">
      <alignment horizontal="center" vertical="center" wrapText="1"/>
    </xf>
    <xf numFmtId="0" fontId="24" fillId="43" borderId="29" xfId="42" applyFont="1" applyFill="1" applyBorder="1" applyAlignment="1">
      <alignment horizontal="center" vertical="center" wrapText="1"/>
    </xf>
    <xf numFmtId="0" fontId="29" fillId="55" borderId="19" xfId="42" applyFont="1" applyFill="1" applyBorder="1" applyAlignment="1">
      <alignment horizontal="center" vertical="center" wrapText="1"/>
    </xf>
    <xf numFmtId="0" fontId="23" fillId="55" borderId="26" xfId="42" applyFont="1" applyFill="1" applyBorder="1" applyAlignment="1">
      <alignment horizontal="center" vertical="center" wrapText="1"/>
    </xf>
    <xf numFmtId="0" fontId="24" fillId="55" borderId="19" xfId="42" applyFont="1" applyFill="1" applyBorder="1" applyAlignment="1">
      <alignment horizontal="center" vertical="center" wrapText="1"/>
    </xf>
    <xf numFmtId="0" fontId="24" fillId="55" borderId="26" xfId="42" applyFont="1" applyFill="1" applyBorder="1" applyAlignment="1">
      <alignment horizontal="center" vertical="center" wrapText="1"/>
    </xf>
    <xf numFmtId="0" fontId="29" fillId="55" borderId="41" xfId="42" applyFont="1" applyFill="1" applyBorder="1" applyAlignment="1">
      <alignment horizontal="center" vertical="center" wrapText="1"/>
    </xf>
    <xf numFmtId="0" fontId="24" fillId="55" borderId="41" xfId="42" applyFont="1" applyFill="1" applyBorder="1" applyAlignment="1">
      <alignment horizontal="center" vertical="center" wrapText="1"/>
    </xf>
    <xf numFmtId="49" fontId="25" fillId="70" borderId="43" xfId="42" quotePrefix="1" applyNumberFormat="1" applyFont="1" applyFill="1" applyBorder="1" applyAlignment="1" applyProtection="1">
      <alignment horizontal="left"/>
    </xf>
    <xf numFmtId="49" fontId="25" fillId="70" borderId="46" xfId="42" quotePrefix="1" applyNumberFormat="1" applyFont="1" applyFill="1" applyBorder="1" applyAlignment="1" applyProtection="1">
      <alignment horizontal="left"/>
    </xf>
    <xf numFmtId="49" fontId="25" fillId="70" borderId="48" xfId="42" applyNumberFormat="1" applyFont="1" applyFill="1" applyBorder="1" applyAlignment="1" applyProtection="1"/>
    <xf numFmtId="49" fontId="25" fillId="70" borderId="48" xfId="42" quotePrefix="1" applyNumberFormat="1" applyFont="1" applyFill="1" applyBorder="1" applyAlignment="1" applyProtection="1"/>
    <xf numFmtId="3" fontId="25" fillId="63" borderId="16" xfId="42" applyNumberFormat="1" applyFont="1" applyFill="1" applyBorder="1" applyAlignment="1" applyProtection="1">
      <alignment horizontal="center" vertical="center"/>
    </xf>
    <xf numFmtId="49" fontId="25" fillId="63" borderId="16" xfId="42" quotePrefix="1" applyNumberFormat="1" applyFont="1" applyFill="1" applyBorder="1" applyAlignment="1" applyProtection="1">
      <alignment horizontal="left"/>
    </xf>
    <xf numFmtId="0" fontId="24" fillId="49" borderId="10" xfId="42" applyFont="1" applyFill="1" applyBorder="1" applyAlignment="1">
      <alignment horizontal="center" vertical="center" wrapText="1"/>
    </xf>
    <xf numFmtId="0" fontId="24" fillId="75" borderId="18" xfId="42" applyFont="1" applyFill="1" applyBorder="1" applyAlignment="1">
      <alignment horizontal="center" vertical="center" wrapText="1"/>
    </xf>
    <xf numFmtId="0" fontId="24" fillId="75" borderId="20" xfId="42" applyFont="1" applyFill="1" applyBorder="1" applyAlignment="1">
      <alignment horizontal="center" vertical="center" wrapText="1"/>
    </xf>
    <xf numFmtId="0" fontId="24" fillId="76" borderId="12" xfId="42" applyFont="1" applyFill="1" applyBorder="1" applyAlignment="1">
      <alignment horizontal="center" vertical="center" wrapText="1"/>
    </xf>
    <xf numFmtId="0" fontId="24" fillId="76" borderId="10" xfId="42" applyFont="1" applyFill="1" applyBorder="1" applyAlignment="1">
      <alignment horizontal="center" vertical="center" wrapText="1"/>
    </xf>
    <xf numFmtId="0" fontId="24" fillId="76" borderId="33" xfId="42" applyFont="1" applyFill="1" applyBorder="1" applyAlignment="1">
      <alignment horizontal="center" vertical="center" wrapText="1"/>
    </xf>
    <xf numFmtId="0" fontId="24" fillId="76" borderId="20" xfId="42" applyFont="1" applyFill="1" applyBorder="1" applyAlignment="1">
      <alignment horizontal="center" vertical="center" wrapText="1"/>
    </xf>
    <xf numFmtId="49" fontId="25" fillId="57" borderId="28" xfId="42" quotePrefix="1" applyNumberFormat="1" applyFont="1" applyFill="1" applyBorder="1" applyAlignment="1" applyProtection="1">
      <alignment horizontal="left"/>
    </xf>
    <xf numFmtId="0" fontId="24" fillId="77" borderId="27" xfId="42" applyFont="1" applyFill="1" applyBorder="1" applyAlignment="1">
      <alignment horizontal="center" vertical="center" wrapText="1"/>
    </xf>
    <xf numFmtId="0" fontId="24" fillId="77" borderId="19" xfId="42" applyFont="1" applyFill="1" applyBorder="1" applyAlignment="1">
      <alignment horizontal="center" vertical="center" wrapText="1"/>
    </xf>
    <xf numFmtId="0" fontId="24" fillId="77" borderId="26" xfId="42" applyFont="1" applyFill="1" applyBorder="1" applyAlignment="1">
      <alignment horizontal="center" vertical="center" wrapText="1"/>
    </xf>
    <xf numFmtId="0" fontId="24" fillId="77" borderId="18" xfId="42" applyFont="1" applyFill="1" applyBorder="1" applyAlignment="1">
      <alignment horizontal="center" vertical="center" wrapText="1"/>
    </xf>
    <xf numFmtId="0" fontId="24" fillId="77" borderId="20" xfId="42" applyFont="1" applyFill="1" applyBorder="1" applyAlignment="1">
      <alignment horizontal="center" vertical="center" wrapText="1"/>
    </xf>
    <xf numFmtId="49" fontId="25" fillId="78" borderId="16" xfId="42" quotePrefix="1" applyNumberFormat="1" applyFont="1" applyFill="1" applyBorder="1" applyAlignment="1" applyProtection="1">
      <alignment horizontal="left"/>
    </xf>
    <xf numFmtId="49" fontId="33" fillId="78" borderId="10" xfId="0" applyNumberFormat="1" applyFont="1" applyFill="1" applyBorder="1" applyAlignment="1">
      <alignment horizontal="left" vertical="center"/>
    </xf>
    <xf numFmtId="49" fontId="25" fillId="78" borderId="16" xfId="42" applyNumberFormat="1" applyFont="1" applyFill="1" applyBorder="1" applyAlignment="1" applyProtection="1"/>
    <xf numFmtId="49" fontId="25" fillId="78" borderId="16" xfId="42" quotePrefix="1" applyNumberFormat="1" applyFont="1" applyFill="1" applyBorder="1" applyAlignment="1" applyProtection="1"/>
    <xf numFmtId="3" fontId="25" fillId="78" borderId="16" xfId="42" applyNumberFormat="1" applyFont="1" applyFill="1" applyBorder="1" applyAlignment="1" applyProtection="1">
      <alignment horizontal="center" vertical="center"/>
    </xf>
    <xf numFmtId="49" fontId="33" fillId="78" borderId="10" xfId="0" applyNumberFormat="1" applyFont="1" applyFill="1" applyBorder="1" applyAlignment="1">
      <alignment horizontal="left"/>
    </xf>
    <xf numFmtId="49" fontId="25" fillId="78" borderId="10" xfId="42" applyNumberFormat="1" applyFont="1" applyFill="1" applyBorder="1" applyAlignment="1" applyProtection="1">
      <alignment vertical="center"/>
    </xf>
    <xf numFmtId="3" fontId="25" fillId="78" borderId="19" xfId="42" applyNumberFormat="1" applyFont="1" applyFill="1" applyBorder="1" applyAlignment="1" applyProtection="1">
      <alignment horizontal="center" vertical="center"/>
    </xf>
    <xf numFmtId="49" fontId="25" fillId="57" borderId="16" xfId="42" quotePrefix="1" applyNumberFormat="1" applyFont="1" applyFill="1" applyBorder="1" applyAlignment="1" applyProtection="1">
      <alignment horizontal="left"/>
    </xf>
    <xf numFmtId="0" fontId="24" fillId="55" borderId="24" xfId="42" applyFont="1" applyFill="1" applyBorder="1" applyAlignment="1">
      <alignment horizontal="center" vertical="center" wrapText="1"/>
    </xf>
    <xf numFmtId="49" fontId="25" fillId="70" borderId="16" xfId="42" quotePrefix="1" applyNumberFormat="1" applyFont="1" applyFill="1" applyBorder="1" applyAlignment="1" applyProtection="1">
      <alignment horizontal="left"/>
    </xf>
    <xf numFmtId="0" fontId="24" fillId="42" borderId="10" xfId="42" applyFont="1" applyFill="1" applyBorder="1" applyAlignment="1">
      <alignment horizontal="center" vertical="center" wrapText="1"/>
    </xf>
    <xf numFmtId="49" fontId="0" fillId="34" borderId="10" xfId="0" applyNumberFormat="1" applyFill="1" applyBorder="1" applyAlignment="1">
      <alignment horizontal="left" vertical="center"/>
    </xf>
    <xf numFmtId="49" fontId="25" fillId="34" borderId="20" xfId="42" quotePrefix="1" applyNumberFormat="1" applyFont="1" applyFill="1" applyBorder="1" applyAlignment="1" applyProtection="1"/>
    <xf numFmtId="3" fontId="25" fillId="34" borderId="16" xfId="42" applyNumberFormat="1" applyFont="1" applyFill="1" applyBorder="1" applyAlignment="1" applyProtection="1">
      <alignment horizontal="center" vertical="center"/>
    </xf>
    <xf numFmtId="49" fontId="0" fillId="34" borderId="10" xfId="0" applyNumberFormat="1" applyFill="1" applyBorder="1" applyAlignment="1">
      <alignment horizontal="left"/>
    </xf>
    <xf numFmtId="3" fontId="25" fillId="34" borderId="19" xfId="42" applyNumberFormat="1" applyFont="1" applyFill="1" applyBorder="1" applyAlignment="1" applyProtection="1">
      <alignment horizontal="center" vertical="center"/>
    </xf>
    <xf numFmtId="0" fontId="24" fillId="43" borderId="10" xfId="42" applyFont="1" applyFill="1" applyBorder="1" applyAlignment="1">
      <alignment horizontal="center" vertical="center" wrapText="1"/>
    </xf>
    <xf numFmtId="49" fontId="25" fillId="48" borderId="20" xfId="42" applyNumberFormat="1" applyFont="1" applyFill="1" applyBorder="1" applyAlignment="1" applyProtection="1">
      <alignment horizontal="left"/>
    </xf>
    <xf numFmtId="0" fontId="24" fillId="68" borderId="19" xfId="42" applyFont="1" applyFill="1" applyBorder="1" applyAlignment="1">
      <alignment horizontal="center" vertical="center" wrapText="1"/>
    </xf>
    <xf numFmtId="0" fontId="29" fillId="42" borderId="19" xfId="42" applyFont="1" applyFill="1" applyBorder="1" applyAlignment="1">
      <alignment horizontal="center" vertical="center" wrapText="1"/>
    </xf>
    <xf numFmtId="0" fontId="23" fillId="42" borderId="26" xfId="42" applyFont="1" applyFill="1" applyBorder="1" applyAlignment="1">
      <alignment horizontal="center" vertical="center" wrapText="1"/>
    </xf>
    <xf numFmtId="49" fontId="25" fillId="34" borderId="16" xfId="42" applyNumberFormat="1" applyFont="1" applyFill="1" applyBorder="1" applyAlignment="1" applyProtection="1">
      <alignment horizontal="left"/>
    </xf>
    <xf numFmtId="49" fontId="0" fillId="34" borderId="0" xfId="0" applyNumberFormat="1" applyFill="1" applyBorder="1" applyAlignment="1">
      <alignment horizontal="left" vertical="center"/>
    </xf>
    <xf numFmtId="49" fontId="25" fillId="48" borderId="16" xfId="42" quotePrefix="1" applyNumberFormat="1" applyFont="1" applyFill="1" applyBorder="1" applyAlignment="1" applyProtection="1">
      <alignment horizontal="left"/>
    </xf>
    <xf numFmtId="0" fontId="24" fillId="79" borderId="19" xfId="42" applyFont="1" applyFill="1" applyBorder="1" applyAlignment="1">
      <alignment horizontal="center" vertical="center" wrapText="1"/>
    </xf>
    <xf numFmtId="0" fontId="24" fillId="79" borderId="20" xfId="42" applyFont="1" applyFill="1" applyBorder="1" applyAlignment="1">
      <alignment horizontal="center" vertical="center" wrapText="1"/>
    </xf>
    <xf numFmtId="49" fontId="25" fillId="80" borderId="16" xfId="42" quotePrefix="1" applyNumberFormat="1" applyFont="1" applyFill="1" applyBorder="1" applyAlignment="1" applyProtection="1">
      <alignment horizontal="left"/>
    </xf>
    <xf numFmtId="49" fontId="25" fillId="80" borderId="16" xfId="42" applyNumberFormat="1" applyFont="1" applyFill="1" applyBorder="1" applyAlignment="1" applyProtection="1"/>
    <xf numFmtId="49" fontId="25" fillId="80" borderId="16" xfId="42" quotePrefix="1" applyNumberFormat="1" applyFont="1" applyFill="1" applyBorder="1" applyAlignment="1" applyProtection="1"/>
    <xf numFmtId="4" fontId="25" fillId="80" borderId="16" xfId="42" applyNumberFormat="1" applyFont="1" applyFill="1" applyBorder="1" applyAlignment="1" applyProtection="1">
      <alignment horizontal="center" vertical="center"/>
    </xf>
    <xf numFmtId="49" fontId="25" fillId="80" borderId="19" xfId="42" applyNumberFormat="1" applyFont="1" applyFill="1" applyBorder="1" applyAlignment="1" applyProtection="1"/>
    <xf numFmtId="49" fontId="25" fillId="80" borderId="19" xfId="42" quotePrefix="1" applyNumberFormat="1" applyFont="1" applyFill="1" applyBorder="1" applyAlignment="1" applyProtection="1"/>
    <xf numFmtId="4" fontId="25" fillId="80" borderId="19" xfId="42" applyNumberFormat="1" applyFont="1" applyFill="1" applyBorder="1" applyAlignment="1" applyProtection="1">
      <alignment horizontal="center" vertical="center"/>
    </xf>
    <xf numFmtId="0" fontId="33" fillId="80" borderId="0" xfId="0" applyFont="1" applyFill="1"/>
    <xf numFmtId="0" fontId="24" fillId="62" borderId="19" xfId="42" applyFont="1" applyFill="1" applyBorder="1" applyAlignment="1">
      <alignment horizontal="center" vertical="center" wrapText="1"/>
    </xf>
    <xf numFmtId="4" fontId="25" fillId="63" borderId="16" xfId="42" applyNumberFormat="1" applyFont="1" applyFill="1" applyBorder="1" applyAlignment="1" applyProtection="1">
      <alignment horizontal="center" vertical="center"/>
    </xf>
    <xf numFmtId="49" fontId="25" fillId="63" borderId="19" xfId="42" applyNumberFormat="1" applyFont="1" applyFill="1" applyBorder="1" applyAlignment="1" applyProtection="1"/>
    <xf numFmtId="4" fontId="25" fillId="63" borderId="19" xfId="42" applyNumberFormat="1" applyFont="1" applyFill="1" applyBorder="1" applyAlignment="1" applyProtection="1">
      <alignment horizontal="center" vertical="center"/>
    </xf>
    <xf numFmtId="0" fontId="19" fillId="69" borderId="0" xfId="42" applyFill="1"/>
    <xf numFmtId="0" fontId="24" fillId="68" borderId="41" xfId="42" applyFont="1" applyFill="1" applyBorder="1" applyAlignment="1">
      <alignment horizontal="center" vertical="center" wrapText="1"/>
    </xf>
    <xf numFmtId="0" fontId="24" fillId="68" borderId="45" xfId="42" applyFont="1" applyFill="1" applyBorder="1" applyAlignment="1">
      <alignment horizontal="center" vertical="center" wrapText="1"/>
    </xf>
    <xf numFmtId="0" fontId="19" fillId="69" borderId="14" xfId="42" applyFill="1" applyBorder="1"/>
    <xf numFmtId="0" fontId="19" fillId="69" borderId="0" xfId="42" applyFill="1" applyBorder="1"/>
    <xf numFmtId="0" fontId="19" fillId="69" borderId="57" xfId="42" applyFill="1" applyBorder="1"/>
    <xf numFmtId="0" fontId="22" fillId="69" borderId="47" xfId="42" applyFont="1" applyFill="1" applyBorder="1" applyAlignment="1"/>
    <xf numFmtId="0" fontId="19" fillId="69" borderId="47" xfId="42" applyFill="1" applyBorder="1"/>
    <xf numFmtId="0" fontId="19" fillId="69" borderId="59" xfId="42" applyFill="1" applyBorder="1"/>
    <xf numFmtId="0" fontId="19" fillId="69" borderId="40" xfId="42" applyFill="1" applyBorder="1"/>
    <xf numFmtId="0" fontId="0" fillId="69" borderId="14" xfId="0" applyFill="1" applyBorder="1"/>
    <xf numFmtId="0" fontId="0" fillId="69" borderId="0" xfId="0" applyFill="1" applyBorder="1"/>
    <xf numFmtId="0" fontId="0" fillId="69" borderId="15" xfId="0" applyFill="1" applyBorder="1"/>
    <xf numFmtId="0" fontId="0" fillId="63" borderId="0" xfId="0" applyFill="1"/>
    <xf numFmtId="0" fontId="23" fillId="37" borderId="33" xfId="42" applyFont="1" applyFill="1" applyBorder="1" applyAlignment="1">
      <alignment vertical="center" wrapText="1"/>
    </xf>
    <xf numFmtId="0" fontId="24" fillId="0" borderId="25" xfId="42" applyFont="1" applyBorder="1" applyAlignment="1" applyProtection="1">
      <alignment horizontal="center" vertical="center"/>
    </xf>
    <xf numFmtId="0" fontId="24" fillId="63" borderId="25" xfId="42" applyFont="1" applyFill="1" applyBorder="1" applyAlignment="1" applyProtection="1">
      <alignment horizontal="center" vertical="center"/>
    </xf>
    <xf numFmtId="49" fontId="0" fillId="63" borderId="13" xfId="0" applyNumberFormat="1" applyFill="1" applyBorder="1" applyAlignment="1">
      <alignment horizontal="left" vertical="center"/>
    </xf>
    <xf numFmtId="3" fontId="25" fillId="63" borderId="20" xfId="42" applyNumberFormat="1" applyFont="1" applyFill="1" applyBorder="1" applyAlignment="1" applyProtection="1">
      <alignment horizontal="center" vertical="center"/>
    </xf>
    <xf numFmtId="3" fontId="25" fillId="63" borderId="48" xfId="42" applyNumberFormat="1" applyFont="1" applyFill="1" applyBorder="1" applyAlignment="1" applyProtection="1">
      <alignment horizontal="center" vertical="center"/>
    </xf>
    <xf numFmtId="0" fontId="24" fillId="37" borderId="18" xfId="42" applyFont="1" applyFill="1" applyBorder="1" applyAlignment="1">
      <alignment vertical="center" wrapText="1"/>
    </xf>
    <xf numFmtId="0" fontId="33" fillId="0" borderId="0" xfId="0" applyFont="1"/>
    <xf numFmtId="0" fontId="24" fillId="37" borderId="33" xfId="42" quotePrefix="1" applyFont="1" applyFill="1" applyBorder="1" applyAlignment="1">
      <alignment vertical="center" wrapText="1"/>
    </xf>
    <xf numFmtId="0" fontId="24" fillId="37" borderId="33" xfId="42" applyFont="1" applyFill="1" applyBorder="1" applyAlignment="1">
      <alignment vertical="center" wrapText="1"/>
    </xf>
    <xf numFmtId="0" fontId="19" fillId="69" borderId="40" xfId="42" applyFont="1" applyFill="1" applyBorder="1"/>
    <xf numFmtId="0" fontId="19" fillId="0" borderId="0" xfId="42" applyFont="1"/>
    <xf numFmtId="0" fontId="23" fillId="77" borderId="0" xfId="42" applyFont="1" applyFill="1" applyBorder="1" applyAlignment="1">
      <alignment horizontal="center" vertical="center" wrapText="1"/>
    </xf>
    <xf numFmtId="3" fontId="25" fillId="78" borderId="28" xfId="42" applyNumberFormat="1" applyFont="1" applyFill="1" applyBorder="1" applyAlignment="1" applyProtection="1">
      <alignment horizontal="center" vertical="center"/>
    </xf>
    <xf numFmtId="49" fontId="0" fillId="78" borderId="10" xfId="0" applyNumberFormat="1" applyFill="1" applyBorder="1" applyAlignment="1">
      <alignment horizontal="left" vertical="center"/>
    </xf>
    <xf numFmtId="49" fontId="0" fillId="78" borderId="10" xfId="0" applyNumberFormat="1" applyFill="1" applyBorder="1" applyAlignment="1">
      <alignment horizontal="left"/>
    </xf>
    <xf numFmtId="49" fontId="25" fillId="78" borderId="48" xfId="42" applyNumberFormat="1" applyFont="1" applyFill="1" applyBorder="1" applyAlignment="1" applyProtection="1"/>
    <xf numFmtId="49" fontId="25" fillId="78" borderId="48" xfId="42" quotePrefix="1" applyNumberFormat="1" applyFont="1" applyFill="1" applyBorder="1" applyAlignment="1" applyProtection="1"/>
    <xf numFmtId="3" fontId="25" fillId="70" borderId="21" xfId="42" applyNumberFormat="1" applyFont="1" applyFill="1" applyBorder="1" applyAlignment="1" applyProtection="1">
      <alignment horizontal="center" vertical="center"/>
    </xf>
    <xf numFmtId="3" fontId="25" fillId="70" borderId="26" xfId="42" applyNumberFormat="1" applyFont="1" applyFill="1" applyBorder="1" applyAlignment="1" applyProtection="1">
      <alignment horizontal="center" vertical="center"/>
    </xf>
    <xf numFmtId="3" fontId="25" fillId="70" borderId="36" xfId="42" applyNumberFormat="1" applyFont="1" applyFill="1" applyBorder="1" applyAlignment="1" applyProtection="1">
      <alignment horizontal="center" vertical="center"/>
    </xf>
    <xf numFmtId="0" fontId="24" fillId="77" borderId="69" xfId="42" applyFont="1" applyFill="1" applyBorder="1" applyAlignment="1">
      <alignment horizontal="center" vertical="center" wrapText="1"/>
    </xf>
    <xf numFmtId="0" fontId="24" fillId="77" borderId="70" xfId="42" applyFont="1" applyFill="1" applyBorder="1" applyAlignment="1">
      <alignment horizontal="center" vertical="center" wrapText="1"/>
    </xf>
    <xf numFmtId="0" fontId="24" fillId="77" borderId="65" xfId="42" applyFont="1" applyFill="1" applyBorder="1" applyAlignment="1">
      <alignment horizontal="center" vertical="center" wrapText="1"/>
    </xf>
    <xf numFmtId="3" fontId="25" fillId="78" borderId="43" xfId="42" applyNumberFormat="1" applyFont="1" applyFill="1" applyBorder="1" applyAlignment="1" applyProtection="1">
      <alignment horizontal="center" vertical="center"/>
    </xf>
    <xf numFmtId="3" fontId="25" fillId="78" borderId="71" xfId="42" applyNumberFormat="1" applyFont="1" applyFill="1" applyBorder="1" applyAlignment="1" applyProtection="1">
      <alignment horizontal="center" vertical="center"/>
    </xf>
    <xf numFmtId="3" fontId="25" fillId="78" borderId="46" xfId="42" applyNumberFormat="1" applyFont="1" applyFill="1" applyBorder="1" applyAlignment="1" applyProtection="1">
      <alignment horizontal="center" vertical="center"/>
    </xf>
    <xf numFmtId="3" fontId="25" fillId="78" borderId="37" xfId="42" applyNumberFormat="1" applyFont="1" applyFill="1" applyBorder="1" applyAlignment="1" applyProtection="1">
      <alignment horizontal="center" vertical="center"/>
    </xf>
    <xf numFmtId="0" fontId="19" fillId="69" borderId="14" xfId="42" applyFill="1" applyBorder="1" applyAlignment="1">
      <alignment horizontal="left" vertical="center"/>
    </xf>
    <xf numFmtId="49" fontId="25" fillId="69" borderId="16" xfId="42" applyNumberFormat="1" applyFont="1" applyFill="1" applyBorder="1" applyAlignment="1" applyProtection="1">
      <alignment horizontal="left" vertical="center"/>
    </xf>
    <xf numFmtId="0" fontId="19" fillId="69" borderId="0" xfId="42" quotePrefix="1" applyFill="1" applyBorder="1" applyAlignment="1">
      <alignment horizontal="left" vertical="center"/>
    </xf>
    <xf numFmtId="49" fontId="25" fillId="69" borderId="16" xfId="42" quotePrefix="1" applyNumberFormat="1" applyFont="1" applyFill="1" applyBorder="1" applyAlignment="1" applyProtection="1">
      <alignment horizontal="left" vertical="center"/>
    </xf>
    <xf numFmtId="0" fontId="19" fillId="69" borderId="0" xfId="42" applyFill="1" applyAlignment="1">
      <alignment horizontal="left" vertical="center"/>
    </xf>
    <xf numFmtId="0" fontId="19" fillId="69" borderId="0" xfId="42" applyFill="1" applyBorder="1" applyAlignment="1">
      <alignment horizontal="left" vertical="center"/>
    </xf>
    <xf numFmtId="49" fontId="25" fillId="69" borderId="19" xfId="42" applyNumberFormat="1" applyFont="1" applyFill="1" applyBorder="1" applyAlignment="1" applyProtection="1">
      <alignment horizontal="left" vertical="center"/>
    </xf>
    <xf numFmtId="0" fontId="24" fillId="37" borderId="23" xfId="42" applyFont="1" applyFill="1" applyBorder="1" applyAlignment="1">
      <alignment horizontal="center" vertical="center" wrapText="1"/>
    </xf>
    <xf numFmtId="0" fontId="23" fillId="77" borderId="14" xfId="42" applyFont="1" applyFill="1" applyBorder="1" applyAlignment="1">
      <alignment horizontal="center" vertical="center" wrapText="1"/>
    </xf>
    <xf numFmtId="0" fontId="23" fillId="77" borderId="15" xfId="42" applyFont="1" applyFill="1" applyBorder="1" applyAlignment="1">
      <alignment horizontal="center" vertical="center" wrapText="1"/>
    </xf>
    <xf numFmtId="0" fontId="24" fillId="77" borderId="61" xfId="42" applyFont="1" applyFill="1" applyBorder="1" applyAlignment="1">
      <alignment horizontal="center" vertical="center" wrapText="1"/>
    </xf>
    <xf numFmtId="0" fontId="24" fillId="77" borderId="60" xfId="42" applyFont="1" applyFill="1" applyBorder="1" applyAlignment="1">
      <alignment horizontal="center" vertical="center" wrapText="1"/>
    </xf>
    <xf numFmtId="0" fontId="24" fillId="64" borderId="10" xfId="42" applyFont="1" applyFill="1" applyBorder="1" applyAlignment="1">
      <alignment horizontal="center" vertical="center" wrapText="1"/>
    </xf>
    <xf numFmtId="0" fontId="32" fillId="65" borderId="10" xfId="42" applyFont="1" applyFill="1" applyBorder="1" applyAlignment="1">
      <alignment horizontal="center" vertical="center" wrapText="1"/>
    </xf>
    <xf numFmtId="0" fontId="0" fillId="65" borderId="10" xfId="0" applyFill="1" applyBorder="1"/>
    <xf numFmtId="0" fontId="24" fillId="74" borderId="10" xfId="42" applyFont="1" applyFill="1" applyBorder="1" applyAlignment="1">
      <alignment horizontal="center" vertical="center" wrapText="1"/>
    </xf>
    <xf numFmtId="0" fontId="32" fillId="56" borderId="10" xfId="42" applyFont="1" applyFill="1" applyBorder="1" applyAlignment="1">
      <alignment horizontal="center" vertical="center" wrapText="1"/>
    </xf>
    <xf numFmtId="0" fontId="0" fillId="56" borderId="10" xfId="0" applyFill="1" applyBorder="1"/>
    <xf numFmtId="0" fontId="23" fillId="45" borderId="38" xfId="42" applyFont="1" applyFill="1" applyBorder="1" applyAlignment="1">
      <alignment horizontal="center" vertical="center" wrapText="1"/>
    </xf>
    <xf numFmtId="0" fontId="23" fillId="45" borderId="58" xfId="42" applyFont="1" applyFill="1" applyBorder="1" applyAlignment="1">
      <alignment horizontal="center" vertical="center" wrapText="1"/>
    </xf>
    <xf numFmtId="0" fontId="23" fillId="45" borderId="62" xfId="42" applyFont="1" applyFill="1" applyBorder="1" applyAlignment="1">
      <alignment horizontal="center" vertical="center" wrapText="1"/>
    </xf>
    <xf numFmtId="0" fontId="24" fillId="45" borderId="61" xfId="42" applyFont="1" applyFill="1" applyBorder="1" applyAlignment="1">
      <alignment horizontal="center" vertical="center" wrapText="1"/>
    </xf>
    <xf numFmtId="0" fontId="24" fillId="45" borderId="18" xfId="42" applyFont="1" applyFill="1" applyBorder="1" applyAlignment="1">
      <alignment horizontal="center" vertical="center" wrapText="1"/>
    </xf>
    <xf numFmtId="0" fontId="24" fillId="45" borderId="56" xfId="42" applyFont="1" applyFill="1" applyBorder="1" applyAlignment="1">
      <alignment horizontal="center" vertical="center" wrapText="1"/>
    </xf>
    <xf numFmtId="49" fontId="25" fillId="35" borderId="44" xfId="42" quotePrefix="1" applyNumberFormat="1" applyFont="1" applyFill="1" applyBorder="1" applyAlignment="1" applyProtection="1"/>
    <xf numFmtId="49" fontId="25" fillId="35" borderId="48" xfId="42" applyNumberFormat="1" applyFont="1" applyFill="1" applyBorder="1" applyAlignment="1" applyProtection="1">
      <alignment horizontal="left"/>
    </xf>
    <xf numFmtId="49" fontId="0" fillId="35" borderId="47" xfId="0" applyNumberFormat="1" applyFill="1" applyBorder="1" applyAlignment="1">
      <alignment horizontal="left" vertical="center"/>
    </xf>
    <xf numFmtId="49" fontId="25" fillId="35" borderId="48" xfId="42" applyNumberFormat="1" applyFont="1" applyFill="1" applyBorder="1" applyAlignment="1" applyProtection="1"/>
    <xf numFmtId="49" fontId="25" fillId="35" borderId="49" xfId="42" quotePrefix="1" applyNumberFormat="1" applyFont="1" applyFill="1" applyBorder="1" applyAlignment="1" applyProtection="1"/>
    <xf numFmtId="0" fontId="24" fillId="75" borderId="23" xfId="42" applyFont="1" applyFill="1" applyBorder="1" applyAlignment="1">
      <alignment horizontal="center" vertical="center" wrapText="1"/>
    </xf>
    <xf numFmtId="49" fontId="25" fillId="58" borderId="21" xfId="42" quotePrefix="1" applyNumberFormat="1" applyFont="1" applyFill="1" applyBorder="1" applyAlignment="1" applyProtection="1">
      <alignment horizontal="left" vertical="center"/>
    </xf>
    <xf numFmtId="49" fontId="0" fillId="58" borderId="10" xfId="0" applyNumberFormat="1" applyFill="1" applyBorder="1" applyAlignment="1">
      <alignment horizontal="left" vertical="center"/>
    </xf>
    <xf numFmtId="49" fontId="0" fillId="58" borderId="0" xfId="0" applyNumberFormat="1" applyFill="1" applyBorder="1" applyAlignment="1">
      <alignment horizontal="left" vertical="center"/>
    </xf>
    <xf numFmtId="49" fontId="25" fillId="58" borderId="28" xfId="42" applyNumberFormat="1" applyFont="1" applyFill="1" applyBorder="1" applyAlignment="1" applyProtection="1"/>
    <xf numFmtId="3" fontId="25" fillId="58" borderId="16" xfId="42" applyNumberFormat="1" applyFont="1" applyFill="1" applyBorder="1" applyAlignment="1" applyProtection="1">
      <alignment horizontal="center"/>
    </xf>
    <xf numFmtId="3" fontId="25" fillId="58" borderId="19" xfId="42" applyNumberFormat="1" applyFont="1" applyFill="1" applyBorder="1" applyAlignment="1" applyProtection="1">
      <alignment horizontal="center"/>
    </xf>
    <xf numFmtId="49" fontId="0" fillId="58" borderId="10" xfId="0" applyNumberFormat="1" applyFill="1" applyBorder="1" applyAlignment="1">
      <alignment horizontal="left"/>
    </xf>
    <xf numFmtId="49" fontId="25" fillId="58" borderId="16" xfId="42" quotePrefix="1" applyNumberFormat="1" applyFont="1" applyFill="1" applyBorder="1" applyAlignment="1" applyProtection="1">
      <alignment horizontal="left"/>
    </xf>
    <xf numFmtId="49" fontId="25" fillId="58" borderId="19" xfId="42" applyNumberFormat="1" applyFont="1" applyFill="1" applyBorder="1" applyAlignment="1" applyProtection="1"/>
    <xf numFmtId="0" fontId="24" fillId="75" borderId="18" xfId="42" applyFont="1" applyFill="1" applyBorder="1" applyAlignment="1" applyProtection="1">
      <alignment horizontal="center" vertical="center" wrapText="1"/>
    </xf>
    <xf numFmtId="0" fontId="24" fillId="75" borderId="20" xfId="42" applyFont="1" applyFill="1" applyBorder="1" applyAlignment="1" applyProtection="1">
      <alignment horizontal="center" vertical="center" wrapText="1"/>
    </xf>
    <xf numFmtId="0" fontId="24" fillId="75" borderId="24" xfId="42" applyFont="1" applyFill="1" applyBorder="1" applyAlignment="1">
      <alignment horizontal="center" vertical="center" wrapText="1"/>
    </xf>
    <xf numFmtId="3" fontId="25" fillId="58" borderId="16" xfId="42" quotePrefix="1" applyNumberFormat="1" applyFont="1" applyFill="1" applyBorder="1" applyAlignment="1" applyProtection="1">
      <alignment horizontal="left"/>
    </xf>
    <xf numFmtId="49" fontId="25" fillId="58" borderId="16" xfId="42" applyNumberFormat="1" applyFont="1" applyFill="1" applyBorder="1" applyAlignment="1" applyProtection="1">
      <alignment horizontal="left"/>
    </xf>
    <xf numFmtId="4" fontId="25" fillId="58" borderId="21" xfId="42" applyNumberFormat="1" applyFont="1" applyFill="1" applyBorder="1" applyAlignment="1" applyProtection="1"/>
    <xf numFmtId="4" fontId="25" fillId="58" borderId="26" xfId="42" applyNumberFormat="1" applyFont="1" applyFill="1" applyBorder="1" applyAlignment="1" applyProtection="1"/>
    <xf numFmtId="49" fontId="25" fillId="34" borderId="10" xfId="42" applyNumberFormat="1" applyFont="1" applyFill="1" applyBorder="1" applyAlignment="1" applyProtection="1"/>
    <xf numFmtId="49" fontId="25" fillId="34" borderId="10" xfId="42" quotePrefix="1" applyNumberFormat="1" applyFont="1" applyFill="1" applyBorder="1" applyAlignment="1" applyProtection="1"/>
    <xf numFmtId="4" fontId="25" fillId="34" borderId="10" xfId="42" applyNumberFormat="1" applyFont="1" applyFill="1" applyBorder="1" applyAlignment="1" applyProtection="1"/>
    <xf numFmtId="49" fontId="25" fillId="50" borderId="10" xfId="42" applyNumberFormat="1" applyFont="1" applyFill="1" applyBorder="1" applyAlignment="1" applyProtection="1">
      <alignment horizontal="left"/>
    </xf>
    <xf numFmtId="49" fontId="25" fillId="50" borderId="10" xfId="42" applyNumberFormat="1" applyFont="1" applyFill="1" applyBorder="1" applyAlignment="1" applyProtection="1"/>
    <xf numFmtId="49" fontId="25" fillId="50" borderId="10" xfId="42" quotePrefix="1" applyNumberFormat="1" applyFont="1" applyFill="1" applyBorder="1" applyAlignment="1" applyProtection="1"/>
    <xf numFmtId="4" fontId="25" fillId="50" borderId="10" xfId="43" applyNumberFormat="1" applyFont="1" applyFill="1" applyBorder="1" applyAlignment="1" applyProtection="1"/>
    <xf numFmtId="49" fontId="25" fillId="65" borderId="10" xfId="42" applyNumberFormat="1" applyFont="1" applyFill="1" applyBorder="1" applyAlignment="1" applyProtection="1">
      <alignment horizontal="left"/>
    </xf>
    <xf numFmtId="49" fontId="25" fillId="65" borderId="10" xfId="42" applyNumberFormat="1" applyFont="1" applyFill="1" applyBorder="1" applyAlignment="1" applyProtection="1"/>
    <xf numFmtId="49" fontId="25" fillId="65" borderId="10" xfId="42" quotePrefix="1" applyNumberFormat="1" applyFont="1" applyFill="1" applyBorder="1" applyAlignment="1" applyProtection="1"/>
    <xf numFmtId="4" fontId="25" fillId="65" borderId="10" xfId="43" applyNumberFormat="1" applyFont="1" applyFill="1" applyBorder="1" applyAlignment="1" applyProtection="1"/>
    <xf numFmtId="0" fontId="34" fillId="65" borderId="14" xfId="42" applyFont="1" applyFill="1" applyBorder="1" applyAlignment="1">
      <alignment horizontal="center" vertical="center" wrapText="1"/>
    </xf>
    <xf numFmtId="0" fontId="34" fillId="65" borderId="0" xfId="42" applyFont="1" applyFill="1" applyBorder="1" applyAlignment="1">
      <alignment horizontal="center" vertical="center" wrapText="1"/>
    </xf>
    <xf numFmtId="0" fontId="23" fillId="37" borderId="23" xfId="42" applyFont="1" applyFill="1" applyBorder="1" applyAlignment="1">
      <alignment horizontal="center" vertical="center" wrapText="1"/>
    </xf>
    <xf numFmtId="0" fontId="23" fillId="37" borderId="0" xfId="42" applyFont="1" applyFill="1" applyBorder="1" applyAlignment="1">
      <alignment horizontal="center" vertical="center" wrapText="1"/>
    </xf>
    <xf numFmtId="0" fontId="24" fillId="43" borderId="11" xfId="42" applyFont="1" applyFill="1" applyBorder="1" applyAlignment="1">
      <alignment horizontal="center" vertical="center" wrapText="1"/>
    </xf>
    <xf numFmtId="0" fontId="24" fillId="43" borderId="34" xfId="42" applyFont="1" applyFill="1" applyBorder="1" applyAlignment="1">
      <alignment horizontal="center" vertical="center" wrapText="1"/>
    </xf>
    <xf numFmtId="0" fontId="24" fillId="43" borderId="12" xfId="42" applyFont="1" applyFill="1" applyBorder="1" applyAlignment="1">
      <alignment horizontal="center" vertical="center" wrapText="1"/>
    </xf>
    <xf numFmtId="0" fontId="24" fillId="46" borderId="11" xfId="42" applyFont="1" applyFill="1" applyBorder="1" applyAlignment="1">
      <alignment horizontal="center" vertical="center" wrapText="1"/>
    </xf>
    <xf numFmtId="0" fontId="23" fillId="46" borderId="34" xfId="42" applyFont="1" applyFill="1" applyBorder="1" applyAlignment="1">
      <alignment horizontal="center" vertical="center" wrapText="1"/>
    </xf>
    <xf numFmtId="0" fontId="23" fillId="46" borderId="12" xfId="42" applyFont="1" applyFill="1" applyBorder="1" applyAlignment="1">
      <alignment horizontal="center" vertical="center" wrapText="1"/>
    </xf>
    <xf numFmtId="0" fontId="23" fillId="37" borderId="23" xfId="42" applyFont="1" applyFill="1" applyBorder="1" applyAlignment="1">
      <alignment horizontal="center" vertical="center"/>
    </xf>
    <xf numFmtId="0" fontId="23" fillId="37" borderId="0" xfId="42" applyFont="1" applyFill="1" applyBorder="1" applyAlignment="1">
      <alignment horizontal="center" vertical="center"/>
    </xf>
    <xf numFmtId="0" fontId="19" fillId="0" borderId="0" xfId="42" applyBorder="1" applyAlignment="1">
      <alignment horizontal="center" vertical="center"/>
    </xf>
    <xf numFmtId="0" fontId="24" fillId="75" borderId="0" xfId="42" applyFont="1" applyFill="1" applyBorder="1" applyAlignment="1">
      <alignment horizontal="center" vertical="center"/>
    </xf>
    <xf numFmtId="0" fontId="24" fillId="75" borderId="15" xfId="42" applyFont="1" applyFill="1" applyBorder="1" applyAlignment="1">
      <alignment horizontal="center" vertical="center"/>
    </xf>
    <xf numFmtId="0" fontId="24" fillId="47" borderId="11" xfId="42" applyFont="1" applyFill="1" applyBorder="1" applyAlignment="1">
      <alignment horizontal="center" vertical="center"/>
    </xf>
    <xf numFmtId="0" fontId="24" fillId="47" borderId="34" xfId="42" applyFont="1" applyFill="1" applyBorder="1" applyAlignment="1">
      <alignment horizontal="center" vertical="center"/>
    </xf>
    <xf numFmtId="0" fontId="24" fillId="47" borderId="12" xfId="42" applyFont="1" applyFill="1" applyBorder="1" applyAlignment="1">
      <alignment horizontal="center" vertical="center"/>
    </xf>
    <xf numFmtId="0" fontId="34" fillId="48" borderId="14" xfId="42" applyFont="1" applyFill="1" applyBorder="1" applyAlignment="1">
      <alignment horizontal="center" vertical="center" wrapText="1"/>
    </xf>
    <xf numFmtId="0" fontId="34" fillId="48" borderId="0" xfId="42" applyFont="1" applyFill="1" applyBorder="1" applyAlignment="1">
      <alignment horizontal="center" vertical="center" wrapText="1"/>
    </xf>
    <xf numFmtId="0" fontId="23" fillId="37" borderId="25" xfId="42" applyFont="1" applyFill="1" applyBorder="1" applyAlignment="1">
      <alignment horizontal="center" vertical="center" wrapText="1"/>
    </xf>
    <xf numFmtId="0" fontId="24" fillId="75" borderId="11" xfId="42" applyFont="1" applyFill="1" applyBorder="1" applyAlignment="1">
      <alignment horizontal="center" vertical="center" wrapText="1"/>
    </xf>
    <xf numFmtId="0" fontId="24" fillId="75" borderId="34" xfId="42" applyFont="1" applyFill="1" applyBorder="1" applyAlignment="1">
      <alignment horizontal="center" vertical="center" wrapText="1"/>
    </xf>
    <xf numFmtId="0" fontId="24" fillId="75" borderId="12" xfId="42" applyFont="1" applyFill="1" applyBorder="1" applyAlignment="1">
      <alignment horizontal="center" vertical="center" wrapText="1"/>
    </xf>
    <xf numFmtId="0" fontId="24" fillId="44" borderId="11" xfId="42" applyFont="1" applyFill="1" applyBorder="1" applyAlignment="1">
      <alignment horizontal="center" vertical="center" wrapText="1"/>
    </xf>
    <xf numFmtId="0" fontId="24" fillId="44" borderId="34" xfId="42" applyFont="1" applyFill="1" applyBorder="1" applyAlignment="1">
      <alignment horizontal="center" vertical="center" wrapText="1"/>
    </xf>
    <xf numFmtId="0" fontId="24" fillId="44" borderId="12" xfId="42" applyFont="1" applyFill="1" applyBorder="1" applyAlignment="1">
      <alignment horizontal="center" vertical="center" wrapText="1"/>
    </xf>
    <xf numFmtId="0" fontId="34" fillId="34" borderId="10" xfId="42" applyFont="1" applyFill="1" applyBorder="1" applyAlignment="1">
      <alignment horizontal="center" vertical="center" wrapText="1"/>
    </xf>
    <xf numFmtId="0" fontId="19" fillId="50" borderId="14" xfId="42" applyFill="1" applyBorder="1" applyAlignment="1">
      <alignment horizontal="center" vertical="center" wrapText="1"/>
    </xf>
    <xf numFmtId="0" fontId="19" fillId="50" borderId="0" xfId="42" applyFill="1" applyBorder="1" applyAlignment="1">
      <alignment horizontal="center" vertical="center" wrapText="1"/>
    </xf>
    <xf numFmtId="0" fontId="23" fillId="37" borderId="24" xfId="0" applyFont="1" applyFill="1" applyBorder="1" applyAlignment="1">
      <alignment horizontal="center" vertical="center" wrapText="1"/>
    </xf>
    <xf numFmtId="0" fontId="23" fillId="37" borderId="3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0" fontId="23" fillId="37" borderId="22" xfId="0" applyFont="1" applyFill="1" applyBorder="1" applyAlignment="1">
      <alignment horizontal="center" vertical="center" wrapText="1"/>
    </xf>
    <xf numFmtId="0" fontId="23" fillId="37" borderId="28" xfId="0" applyFont="1" applyFill="1" applyBorder="1" applyAlignment="1">
      <alignment horizontal="center" vertical="center" wrapText="1"/>
    </xf>
    <xf numFmtId="0" fontId="23" fillId="37" borderId="25" xfId="0" applyFont="1" applyFill="1" applyBorder="1" applyAlignment="1">
      <alignment horizontal="center" vertical="center" wrapText="1"/>
    </xf>
    <xf numFmtId="0" fontId="23" fillId="37" borderId="20" xfId="0" applyFont="1" applyFill="1" applyBorder="1" applyAlignment="1">
      <alignment horizontal="center" vertical="center" wrapText="1"/>
    </xf>
    <xf numFmtId="0" fontId="34" fillId="58" borderId="50" xfId="42" applyFont="1" applyFill="1" applyBorder="1" applyAlignment="1">
      <alignment horizontal="center" vertical="center" wrapText="1"/>
    </xf>
    <xf numFmtId="0" fontId="34" fillId="58" borderId="51" xfId="42" applyFont="1" applyFill="1" applyBorder="1" applyAlignment="1">
      <alignment horizontal="center" vertical="center" wrapText="1"/>
    </xf>
    <xf numFmtId="0" fontId="34" fillId="58" borderId="54" xfId="42" applyFont="1" applyFill="1" applyBorder="1" applyAlignment="1">
      <alignment horizontal="center" vertical="center" wrapText="1"/>
    </xf>
    <xf numFmtId="0" fontId="24" fillId="54" borderId="17" xfId="42" applyFont="1" applyFill="1" applyBorder="1" applyAlignment="1">
      <alignment horizontal="center" vertical="center" wrapText="1"/>
    </xf>
    <xf numFmtId="0" fontId="19" fillId="0" borderId="0" xfId="42" applyBorder="1" applyAlignment="1">
      <alignment horizontal="center" vertical="center" wrapText="1"/>
    </xf>
    <xf numFmtId="0" fontId="24" fillId="55" borderId="38" xfId="42" applyFont="1" applyFill="1" applyBorder="1" applyAlignment="1">
      <alignment horizontal="center" vertical="center" wrapText="1"/>
    </xf>
    <xf numFmtId="0" fontId="24" fillId="55" borderId="39" xfId="42" applyFont="1" applyFill="1" applyBorder="1" applyAlignment="1">
      <alignment horizontal="center" vertical="center" wrapText="1"/>
    </xf>
    <xf numFmtId="0" fontId="24" fillId="55" borderId="40" xfId="42" applyFont="1" applyFill="1" applyBorder="1" applyAlignment="1">
      <alignment horizontal="center" vertical="center" wrapText="1"/>
    </xf>
    <xf numFmtId="0" fontId="24" fillId="59" borderId="11" xfId="42" applyFont="1" applyFill="1" applyBorder="1" applyAlignment="1">
      <alignment horizontal="center" vertical="center"/>
    </xf>
    <xf numFmtId="0" fontId="24" fillId="59" borderId="34" xfId="42" applyFont="1" applyFill="1" applyBorder="1" applyAlignment="1">
      <alignment horizontal="center" vertical="center"/>
    </xf>
    <xf numFmtId="0" fontId="24" fillId="59" borderId="12" xfId="42" applyFont="1" applyFill="1" applyBorder="1" applyAlignment="1">
      <alignment horizontal="center" vertical="center"/>
    </xf>
    <xf numFmtId="0" fontId="33" fillId="61" borderId="50" xfId="0" applyFont="1" applyFill="1" applyBorder="1" applyAlignment="1">
      <alignment horizontal="center"/>
    </xf>
    <xf numFmtId="0" fontId="33" fillId="61" borderId="51" xfId="0" applyFont="1" applyFill="1" applyBorder="1" applyAlignment="1">
      <alignment horizontal="center"/>
    </xf>
    <xf numFmtId="0" fontId="24" fillId="43" borderId="58" xfId="42" applyFont="1" applyFill="1" applyBorder="1" applyAlignment="1">
      <alignment horizontal="center" vertical="center" wrapText="1"/>
    </xf>
    <xf numFmtId="0" fontId="24" fillId="43" borderId="39" xfId="42" applyFont="1" applyFill="1" applyBorder="1" applyAlignment="1">
      <alignment horizontal="center" vertical="center" wrapText="1"/>
    </xf>
    <xf numFmtId="0" fontId="24" fillId="51" borderId="26" xfId="42" applyFont="1" applyFill="1" applyBorder="1" applyAlignment="1">
      <alignment horizontal="center" vertical="center" wrapText="1"/>
    </xf>
    <xf numFmtId="0" fontId="24" fillId="51" borderId="17" xfId="42" applyFont="1" applyFill="1" applyBorder="1" applyAlignment="1">
      <alignment horizontal="center" vertical="center" wrapText="1"/>
    </xf>
    <xf numFmtId="0" fontId="24" fillId="64" borderId="50" xfId="42" applyFont="1" applyFill="1" applyBorder="1" applyAlignment="1">
      <alignment horizontal="center" vertical="center" wrapText="1"/>
    </xf>
    <xf numFmtId="0" fontId="24" fillId="64" borderId="51" xfId="42" applyFont="1" applyFill="1" applyBorder="1" applyAlignment="1">
      <alignment horizontal="center" vertical="center" wrapText="1"/>
    </xf>
    <xf numFmtId="0" fontId="24" fillId="64" borderId="54" xfId="42" applyFont="1" applyFill="1" applyBorder="1" applyAlignment="1">
      <alignment horizontal="center" vertical="center" wrapText="1"/>
    </xf>
    <xf numFmtId="0" fontId="24" fillId="71" borderId="17" xfId="42" applyFont="1" applyFill="1" applyBorder="1" applyAlignment="1">
      <alignment horizontal="center" vertical="center"/>
    </xf>
    <xf numFmtId="0" fontId="24" fillId="66" borderId="50" xfId="42" applyFont="1" applyFill="1" applyBorder="1" applyAlignment="1">
      <alignment horizontal="center" vertical="center" wrapText="1"/>
    </xf>
    <xf numFmtId="0" fontId="24" fillId="66" borderId="51" xfId="42" applyFont="1" applyFill="1" applyBorder="1" applyAlignment="1">
      <alignment horizontal="center" vertical="center" wrapText="1"/>
    </xf>
    <xf numFmtId="0" fontId="24" fillId="66" borderId="54" xfId="42" applyFont="1" applyFill="1" applyBorder="1" applyAlignment="1">
      <alignment horizontal="center" vertical="center" wrapText="1"/>
    </xf>
    <xf numFmtId="0" fontId="24" fillId="72" borderId="50" xfId="42" applyFont="1" applyFill="1" applyBorder="1" applyAlignment="1">
      <alignment horizontal="center" vertical="center" wrapText="1"/>
    </xf>
    <xf numFmtId="0" fontId="24" fillId="72" borderId="51" xfId="42" applyFont="1" applyFill="1" applyBorder="1" applyAlignment="1">
      <alignment horizontal="center" vertical="center" wrapText="1"/>
    </xf>
    <xf numFmtId="0" fontId="24" fillId="72" borderId="54" xfId="42" applyFont="1" applyFill="1" applyBorder="1" applyAlignment="1">
      <alignment horizontal="center" vertical="center" wrapText="1"/>
    </xf>
    <xf numFmtId="0" fontId="24" fillId="74" borderId="38" xfId="42" applyFont="1" applyFill="1" applyBorder="1" applyAlignment="1">
      <alignment horizontal="center" vertical="center" wrapText="1"/>
    </xf>
    <xf numFmtId="0" fontId="24" fillId="74" borderId="39" xfId="42" applyFont="1" applyFill="1" applyBorder="1" applyAlignment="1">
      <alignment horizontal="center" vertical="center" wrapText="1"/>
    </xf>
    <xf numFmtId="0" fontId="24" fillId="74" borderId="40" xfId="42" applyFont="1" applyFill="1" applyBorder="1" applyAlignment="1">
      <alignment horizontal="center" vertical="center" wrapText="1"/>
    </xf>
    <xf numFmtId="0" fontId="29" fillId="37" borderId="23" xfId="42" applyFont="1" applyFill="1" applyBorder="1" applyAlignment="1">
      <alignment horizontal="center" vertical="center" wrapText="1"/>
    </xf>
    <xf numFmtId="0" fontId="29" fillId="37" borderId="0" xfId="42" applyFont="1" applyFill="1" applyBorder="1" applyAlignment="1">
      <alignment horizontal="center" vertical="center" wrapText="1"/>
    </xf>
    <xf numFmtId="0" fontId="0" fillId="65" borderId="10" xfId="0" applyFill="1" applyBorder="1" applyAlignment="1">
      <alignment horizontal="center"/>
    </xf>
    <xf numFmtId="0" fontId="0" fillId="56" borderId="10" xfId="0" applyFill="1" applyBorder="1" applyAlignment="1">
      <alignment horizontal="center" wrapText="1"/>
    </xf>
    <xf numFmtId="0" fontId="0" fillId="56" borderId="10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24" fillId="64" borderId="10" xfId="42" applyFont="1" applyFill="1" applyBorder="1" applyAlignment="1">
      <alignment horizontal="center" vertical="center" wrapText="1"/>
    </xf>
    <xf numFmtId="0" fontId="19" fillId="56" borderId="38" xfId="42" applyFill="1" applyBorder="1" applyAlignment="1">
      <alignment horizontal="center" vertical="center" wrapText="1"/>
    </xf>
    <xf numFmtId="0" fontId="19" fillId="56" borderId="39" xfId="42" applyFill="1" applyBorder="1" applyAlignment="1">
      <alignment horizontal="center" vertical="center" wrapText="1"/>
    </xf>
    <xf numFmtId="0" fontId="19" fillId="56" borderId="40" xfId="42" applyFill="1" applyBorder="1" applyAlignment="1">
      <alignment horizontal="center" vertical="center" wrapText="1"/>
    </xf>
    <xf numFmtId="0" fontId="23" fillId="76" borderId="23" xfId="42" applyFont="1" applyFill="1" applyBorder="1" applyAlignment="1">
      <alignment horizontal="center" vertical="center" wrapText="1"/>
    </xf>
    <xf numFmtId="0" fontId="23" fillId="76" borderId="0" xfId="42" applyFont="1" applyFill="1" applyBorder="1" applyAlignment="1">
      <alignment horizontal="center" vertical="center" wrapText="1"/>
    </xf>
    <xf numFmtId="0" fontId="23" fillId="76" borderId="11" xfId="42" applyFont="1" applyFill="1" applyBorder="1" applyAlignment="1">
      <alignment horizontal="center" vertical="center" wrapText="1"/>
    </xf>
    <xf numFmtId="0" fontId="23" fillId="76" borderId="34" xfId="42" applyFont="1" applyFill="1" applyBorder="1" applyAlignment="1">
      <alignment horizontal="center" vertical="center" wrapText="1"/>
    </xf>
    <xf numFmtId="0" fontId="19" fillId="35" borderId="11" xfId="42" applyFill="1" applyBorder="1" applyAlignment="1">
      <alignment horizontal="center" vertical="center" wrapText="1"/>
    </xf>
    <xf numFmtId="0" fontId="19" fillId="35" borderId="34" xfId="42" applyFill="1" applyBorder="1" applyAlignment="1">
      <alignment horizontal="center" vertical="center" wrapText="1"/>
    </xf>
    <xf numFmtId="0" fontId="19" fillId="35" borderId="12" xfId="42" applyFill="1" applyBorder="1" applyAlignment="1">
      <alignment horizontal="center" vertical="center" wrapText="1"/>
    </xf>
    <xf numFmtId="0" fontId="24" fillId="62" borderId="68" xfId="42" applyFont="1" applyFill="1" applyBorder="1" applyAlignment="1">
      <alignment horizontal="center" vertical="center" wrapText="1"/>
    </xf>
    <xf numFmtId="0" fontId="24" fillId="62" borderId="47" xfId="42" applyFont="1" applyFill="1" applyBorder="1" applyAlignment="1">
      <alignment horizontal="center" vertical="center" wrapText="1"/>
    </xf>
    <xf numFmtId="0" fontId="24" fillId="62" borderId="59" xfId="42" applyFont="1" applyFill="1" applyBorder="1" applyAlignment="1">
      <alignment horizontal="center" vertical="center" wrapText="1"/>
    </xf>
    <xf numFmtId="0" fontId="24" fillId="77" borderId="38" xfId="42" applyFont="1" applyFill="1" applyBorder="1" applyAlignment="1">
      <alignment horizontal="center" vertical="center" wrapText="1"/>
    </xf>
    <xf numFmtId="0" fontId="24" fillId="77" borderId="39" xfId="42" applyFont="1" applyFill="1" applyBorder="1" applyAlignment="1">
      <alignment horizontal="center" vertical="center" wrapText="1"/>
    </xf>
    <xf numFmtId="0" fontId="24" fillId="77" borderId="40" xfId="42" applyFont="1" applyFill="1" applyBorder="1" applyAlignment="1">
      <alignment horizontal="center" vertical="center" wrapText="1"/>
    </xf>
    <xf numFmtId="0" fontId="24" fillId="51" borderId="24" xfId="42" applyFont="1" applyFill="1" applyBorder="1" applyAlignment="1">
      <alignment horizontal="center" vertical="center" wrapText="1"/>
    </xf>
    <xf numFmtId="0" fontId="24" fillId="51" borderId="30" xfId="42" applyFont="1" applyFill="1" applyBorder="1" applyAlignment="1">
      <alignment horizontal="center" vertical="center" wrapText="1"/>
    </xf>
    <xf numFmtId="0" fontId="29" fillId="55" borderId="26" xfId="42" applyFont="1" applyFill="1" applyBorder="1" applyAlignment="1">
      <alignment horizontal="center" vertical="center" wrapText="1"/>
    </xf>
    <xf numFmtId="0" fontId="29" fillId="55" borderId="17" xfId="42" applyFont="1" applyFill="1" applyBorder="1" applyAlignment="1">
      <alignment horizontal="center" vertical="center" wrapText="1"/>
    </xf>
    <xf numFmtId="0" fontId="29" fillId="55" borderId="27" xfId="42" applyFont="1" applyFill="1" applyBorder="1" applyAlignment="1">
      <alignment horizontal="center" vertical="center" wrapText="1"/>
    </xf>
    <xf numFmtId="0" fontId="29" fillId="43" borderId="26" xfId="42" applyFont="1" applyFill="1" applyBorder="1" applyAlignment="1">
      <alignment horizontal="center" vertical="center" wrapText="1"/>
    </xf>
    <xf numFmtId="0" fontId="29" fillId="43" borderId="17" xfId="42" applyFont="1" applyFill="1" applyBorder="1" applyAlignment="1">
      <alignment horizontal="center" vertical="center" wrapText="1"/>
    </xf>
    <xf numFmtId="0" fontId="24" fillId="55" borderId="63" xfId="42" applyFont="1" applyFill="1" applyBorder="1" applyAlignment="1">
      <alignment horizontal="center" vertical="center" wrapText="1"/>
    </xf>
    <xf numFmtId="0" fontId="24" fillId="55" borderId="64" xfId="42" applyFont="1" applyFill="1" applyBorder="1" applyAlignment="1">
      <alignment horizontal="center" vertical="center" wrapText="1"/>
    </xf>
    <xf numFmtId="0" fontId="24" fillId="55" borderId="55" xfId="42" applyFont="1" applyFill="1" applyBorder="1" applyAlignment="1">
      <alignment horizontal="center" vertical="center" wrapText="1"/>
    </xf>
    <xf numFmtId="0" fontId="19" fillId="69" borderId="50" xfId="42" applyFont="1" applyFill="1" applyBorder="1" applyAlignment="1">
      <alignment horizontal="center"/>
    </xf>
    <xf numFmtId="0" fontId="19" fillId="69" borderId="51" xfId="42" applyFont="1" applyFill="1" applyBorder="1" applyAlignment="1">
      <alignment horizontal="center"/>
    </xf>
    <xf numFmtId="0" fontId="24" fillId="55" borderId="20" xfId="42" applyFont="1" applyFill="1" applyBorder="1" applyAlignment="1">
      <alignment horizontal="center" vertical="center" wrapText="1"/>
    </xf>
    <xf numFmtId="0" fontId="24" fillId="55" borderId="16" xfId="42" applyFont="1" applyFill="1" applyBorder="1" applyAlignment="1">
      <alignment horizontal="center" vertical="center" wrapText="1"/>
    </xf>
    <xf numFmtId="0" fontId="24" fillId="79" borderId="16" xfId="42" applyFont="1" applyFill="1" applyBorder="1" applyAlignment="1">
      <alignment horizontal="center" vertical="center" wrapText="1"/>
    </xf>
    <xf numFmtId="0" fontId="24" fillId="76" borderId="16" xfId="42" applyFont="1" applyFill="1" applyBorder="1" applyAlignment="1">
      <alignment horizontal="center" vertical="center" wrapText="1"/>
    </xf>
    <xf numFmtId="0" fontId="24" fillId="68" borderId="16" xfId="42" applyFont="1" applyFill="1" applyBorder="1" applyAlignment="1">
      <alignment horizontal="center" vertical="center" wrapText="1"/>
    </xf>
    <xf numFmtId="0" fontId="24" fillId="76" borderId="63" xfId="42" applyFont="1" applyFill="1" applyBorder="1" applyAlignment="1">
      <alignment horizontal="center" vertical="center" wrapText="1"/>
    </xf>
    <xf numFmtId="0" fontId="24" fillId="76" borderId="64" xfId="42" applyFont="1" applyFill="1" applyBorder="1" applyAlignment="1">
      <alignment horizontal="center" vertical="center" wrapText="1"/>
    </xf>
    <xf numFmtId="0" fontId="24" fillId="43" borderId="63" xfId="42" applyFont="1" applyFill="1" applyBorder="1" applyAlignment="1">
      <alignment horizontal="center" vertical="center" wrapText="1"/>
    </xf>
    <xf numFmtId="0" fontId="24" fillId="43" borderId="64" xfId="42" applyFont="1" applyFill="1" applyBorder="1" applyAlignment="1">
      <alignment horizontal="center" vertical="center" wrapText="1"/>
    </xf>
    <xf numFmtId="0" fontId="24" fillId="77" borderId="16" xfId="42" applyFont="1" applyFill="1" applyBorder="1" applyAlignment="1">
      <alignment horizontal="center" vertical="center" wrapText="1"/>
    </xf>
    <xf numFmtId="0" fontId="19" fillId="0" borderId="0" xfId="42" applyAlignment="1"/>
    <xf numFmtId="0" fontId="19" fillId="0" borderId="24" xfId="42" applyBorder="1" applyAlignment="1"/>
    <xf numFmtId="0" fontId="19" fillId="0" borderId="30" xfId="42" applyBorder="1" applyAlignment="1"/>
    <xf numFmtId="0" fontId="24" fillId="62" borderId="16" xfId="42" applyFont="1" applyFill="1" applyBorder="1" applyAlignment="1">
      <alignment horizontal="center" vertical="center" wrapText="1"/>
    </xf>
    <xf numFmtId="0" fontId="24" fillId="43" borderId="16" xfId="42" applyFont="1" applyFill="1" applyBorder="1" applyAlignment="1">
      <alignment horizontal="center" vertical="center" wrapText="1"/>
    </xf>
    <xf numFmtId="0" fontId="24" fillId="76" borderId="27" xfId="42" applyFont="1" applyFill="1" applyBorder="1" applyAlignment="1">
      <alignment horizontal="center" vertical="center" wrapText="1"/>
    </xf>
    <xf numFmtId="0" fontId="24" fillId="76" borderId="19" xfId="42" applyFont="1" applyFill="1" applyBorder="1" applyAlignment="1">
      <alignment horizontal="center" vertical="center" wrapText="1"/>
    </xf>
    <xf numFmtId="0" fontId="24" fillId="37" borderId="18" xfId="42" applyFont="1" applyFill="1" applyBorder="1" applyAlignment="1">
      <alignment horizontal="center" vertical="center" wrapText="1"/>
    </xf>
    <xf numFmtId="0" fontId="24" fillId="42" borderId="26" xfId="42" applyFont="1" applyFill="1" applyBorder="1" applyAlignment="1">
      <alignment horizontal="center" vertical="center" wrapText="1"/>
    </xf>
    <xf numFmtId="0" fontId="19" fillId="34" borderId="17" xfId="42" applyFont="1" applyFill="1" applyBorder="1" applyAlignment="1">
      <alignment horizontal="center" vertical="center" wrapText="1"/>
    </xf>
    <xf numFmtId="0" fontId="19" fillId="34" borderId="24" xfId="42" applyFont="1" applyFill="1" applyBorder="1" applyAlignment="1">
      <alignment horizontal="center" vertical="center" wrapText="1"/>
    </xf>
    <xf numFmtId="0" fontId="19" fillId="34" borderId="30" xfId="42" applyFont="1" applyFill="1" applyBorder="1" applyAlignment="1">
      <alignment horizontal="center" vertical="center" wrapText="1"/>
    </xf>
    <xf numFmtId="0" fontId="23" fillId="37" borderId="21" xfId="42" applyFont="1" applyFill="1" applyBorder="1" applyAlignment="1">
      <alignment horizontal="center" vertical="center" wrapText="1"/>
    </xf>
    <xf numFmtId="0" fontId="23" fillId="37" borderId="22" xfId="42" applyFont="1" applyFill="1" applyBorder="1" applyAlignment="1">
      <alignment horizontal="center" vertical="center" wrapText="1"/>
    </xf>
    <xf numFmtId="0" fontId="19" fillId="0" borderId="22" xfId="42" applyBorder="1" applyAlignment="1">
      <alignment horizontal="center" vertical="center" wrapText="1"/>
    </xf>
    <xf numFmtId="0" fontId="24" fillId="43" borderId="26" xfId="42" applyFont="1" applyFill="1" applyBorder="1" applyAlignment="1">
      <alignment horizontal="center" vertical="center" wrapText="1"/>
    </xf>
    <xf numFmtId="0" fontId="19" fillId="48" borderId="17" xfId="42" applyFont="1" applyFill="1" applyBorder="1" applyAlignment="1">
      <alignment horizontal="center" vertical="center" wrapText="1"/>
    </xf>
    <xf numFmtId="0" fontId="19" fillId="48" borderId="24" xfId="42" applyFont="1" applyFill="1" applyBorder="1" applyAlignment="1">
      <alignment horizontal="center" vertical="center" wrapText="1"/>
    </xf>
    <xf numFmtId="0" fontId="19" fillId="48" borderId="30" xfId="42" applyFont="1" applyFill="1" applyBorder="1" applyAlignment="1">
      <alignment horizontal="center" vertical="center" wrapText="1"/>
    </xf>
    <xf numFmtId="0" fontId="19" fillId="69" borderId="50" xfId="42" applyFill="1" applyBorder="1" applyAlignment="1">
      <alignment horizontal="center"/>
    </xf>
    <xf numFmtId="0" fontId="19" fillId="69" borderId="51" xfId="42" applyFill="1" applyBorder="1" applyAlignment="1">
      <alignment horizontal="center"/>
    </xf>
    <xf numFmtId="0" fontId="23" fillId="62" borderId="68" xfId="42" applyFont="1" applyFill="1" applyBorder="1" applyAlignment="1">
      <alignment horizontal="center" vertical="center" wrapText="1"/>
    </xf>
    <xf numFmtId="0" fontId="23" fillId="62" borderId="47" xfId="42" applyFont="1" applyFill="1" applyBorder="1" applyAlignment="1">
      <alignment horizontal="center" vertical="center" wrapText="1"/>
    </xf>
    <xf numFmtId="0" fontId="23" fillId="62" borderId="59" xfId="42" applyFont="1" applyFill="1" applyBorder="1" applyAlignment="1">
      <alignment horizontal="center" vertical="center" wrapText="1"/>
    </xf>
    <xf numFmtId="0" fontId="24" fillId="77" borderId="23" xfId="42" applyFont="1" applyFill="1" applyBorder="1" applyAlignment="1">
      <alignment horizontal="center" vertical="center" wrapText="1"/>
    </xf>
    <xf numFmtId="0" fontId="24" fillId="77" borderId="0" xfId="42" applyFont="1" applyFill="1" applyBorder="1" applyAlignment="1">
      <alignment horizontal="center" vertical="center" wrapText="1"/>
    </xf>
    <xf numFmtId="0" fontId="24" fillId="77" borderId="33" xfId="42" applyFont="1" applyFill="1" applyBorder="1" applyAlignment="1">
      <alignment horizontal="center" vertical="center" wrapText="1"/>
    </xf>
    <xf numFmtId="0" fontId="23" fillId="37" borderId="18" xfId="42" applyFont="1" applyFill="1" applyBorder="1" applyAlignment="1">
      <alignment horizontal="center" vertical="center" wrapText="1"/>
    </xf>
    <xf numFmtId="0" fontId="23" fillId="55" borderId="20" xfId="42" applyFont="1" applyFill="1" applyBorder="1" applyAlignment="1">
      <alignment horizontal="center" vertical="center" wrapText="1"/>
    </xf>
    <xf numFmtId="0" fontId="23" fillId="55" borderId="16" xfId="42" applyFont="1" applyFill="1" applyBorder="1" applyAlignment="1">
      <alignment horizontal="center" vertical="center" wrapText="1"/>
    </xf>
    <xf numFmtId="0" fontId="23" fillId="43" borderId="26" xfId="42" applyFont="1" applyFill="1" applyBorder="1" applyAlignment="1">
      <alignment horizontal="center" vertical="center" wrapText="1"/>
    </xf>
    <xf numFmtId="0" fontId="19" fillId="48" borderId="17" xfId="42" applyFill="1" applyBorder="1" applyAlignment="1">
      <alignment horizontal="center" vertical="center" wrapText="1"/>
    </xf>
    <xf numFmtId="0" fontId="19" fillId="48" borderId="24" xfId="42" applyFill="1" applyBorder="1" applyAlignment="1">
      <alignment horizontal="center" vertical="center" wrapText="1"/>
    </xf>
    <xf numFmtId="0" fontId="19" fillId="48" borderId="30" xfId="42" applyFill="1" applyBorder="1" applyAlignment="1">
      <alignment horizontal="center" vertical="center" wrapText="1"/>
    </xf>
    <xf numFmtId="0" fontId="23" fillId="42" borderId="26" xfId="42" applyFont="1" applyFill="1" applyBorder="1" applyAlignment="1">
      <alignment horizontal="center" vertical="center" wrapText="1"/>
    </xf>
    <xf numFmtId="0" fontId="19" fillId="34" borderId="17" xfId="42" applyFill="1" applyBorder="1" applyAlignment="1">
      <alignment horizontal="center" vertical="center" wrapText="1"/>
    </xf>
    <xf numFmtId="0" fontId="19" fillId="34" borderId="24" xfId="42" applyFill="1" applyBorder="1" applyAlignment="1">
      <alignment horizontal="center" vertical="center" wrapText="1"/>
    </xf>
    <xf numFmtId="0" fontId="19" fillId="34" borderId="30" xfId="42" applyFill="1" applyBorder="1" applyAlignment="1">
      <alignment horizontal="center" vertical="center" wrapText="1"/>
    </xf>
    <xf numFmtId="0" fontId="23" fillId="76" borderId="22" xfId="0" applyFont="1" applyFill="1" applyBorder="1" applyAlignment="1">
      <alignment horizontal="center" vertical="center" wrapText="1"/>
    </xf>
    <xf numFmtId="0" fontId="23" fillId="76" borderId="28" xfId="0" applyFont="1" applyFill="1" applyBorder="1" applyAlignment="1">
      <alignment horizontal="center" vertical="center" wrapText="1"/>
    </xf>
    <xf numFmtId="0" fontId="23" fillId="76" borderId="22" xfId="0" applyFont="1" applyFill="1" applyBorder="1" applyAlignment="1">
      <alignment horizontal="center" vertical="center" wrapText="1"/>
    </xf>
    <xf numFmtId="0" fontId="23" fillId="76" borderId="28" xfId="0" applyFont="1" applyFill="1" applyBorder="1" applyAlignment="1">
      <alignment horizontal="center" vertical="center" wrapText="1"/>
    </xf>
    <xf numFmtId="0" fontId="34" fillId="76" borderId="19" xfId="0" applyFont="1" applyFill="1" applyBorder="1" applyAlignment="1">
      <alignment horizontal="center" vertical="center" wrapText="1"/>
    </xf>
    <xf numFmtId="0" fontId="34" fillId="76" borderId="26" xfId="0" applyFont="1" applyFill="1" applyBorder="1" applyAlignment="1">
      <alignment horizontal="center" vertical="center" wrapText="1"/>
    </xf>
    <xf numFmtId="0" fontId="34" fillId="76" borderId="26" xfId="0" applyFont="1" applyFill="1" applyBorder="1" applyAlignment="1">
      <alignment horizontal="center" vertical="center" wrapText="1"/>
    </xf>
    <xf numFmtId="0" fontId="34" fillId="76" borderId="17" xfId="0" applyFont="1" applyFill="1" applyBorder="1" applyAlignment="1">
      <alignment horizontal="center" vertical="center" wrapText="1"/>
    </xf>
    <xf numFmtId="0" fontId="34" fillId="76" borderId="27" xfId="0" applyFont="1" applyFill="1" applyBorder="1" applyAlignment="1">
      <alignment horizontal="center" vertical="center" wrapText="1"/>
    </xf>
  </cellXfs>
  <cellStyles count="51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2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5"/>
    <cellStyle name="Vírgula 3" xfId="46"/>
    <cellStyle name="Vírgula 4" xfId="47"/>
    <cellStyle name="Vírgula 5" xfId="48"/>
    <cellStyle name="Vírgula 6" xfId="49"/>
    <cellStyle name="Vírgula 7" xfId="44"/>
    <cellStyle name="Vírgula 8" xfId="50"/>
    <cellStyle name="Vírgula 9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0</xdr:colOff>
      <xdr:row>1</xdr:row>
      <xdr:rowOff>228600</xdr:rowOff>
    </xdr:from>
    <xdr:to>
      <xdr:col>84</xdr:col>
      <xdr:colOff>0</xdr:colOff>
      <xdr:row>2</xdr:row>
      <xdr:rowOff>0</xdr:rowOff>
    </xdr:to>
    <xdr:sp macro="" textlink="">
      <xdr:nvSpPr>
        <xdr:cNvPr id="3" name="Text Box 35"/>
        <xdr:cNvSpPr txBox="1">
          <a:spLocks noChangeArrowheads="1"/>
        </xdr:cNvSpPr>
      </xdr:nvSpPr>
      <xdr:spPr bwMode="auto">
        <a:xfrm>
          <a:off x="23460075" y="2705100"/>
          <a:ext cx="0" cy="159234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8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8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01.Consolidado%20Mensal%20Jan%2020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Gerdau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Sinobra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TERNIU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ArcelorMittal%20Longo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C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Vega%20do%20Su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C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Usimina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CS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Vallourec%20Solu&#231;&#245;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Villares%20Metal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Aper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ARCELORMITTAL%20SUL%20FLUMINE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Macro"/>
    </sheetNames>
    <sheetDataSet>
      <sheetData sheetId="0">
        <row r="5">
          <cell r="D5" t="str">
            <v>2019</v>
          </cell>
        </row>
      </sheetData>
      <sheetData sheetId="1">
        <row r="12">
          <cell r="R12">
            <v>622</v>
          </cell>
        </row>
        <row r="13">
          <cell r="R13">
            <v>5343</v>
          </cell>
        </row>
        <row r="14">
          <cell r="R14">
            <v>8711</v>
          </cell>
        </row>
        <row r="15">
          <cell r="R15">
            <v>2419</v>
          </cell>
        </row>
        <row r="17">
          <cell r="R17">
            <v>1457</v>
          </cell>
        </row>
        <row r="18">
          <cell r="R18">
            <v>2756</v>
          </cell>
        </row>
        <row r="19">
          <cell r="R19">
            <v>0</v>
          </cell>
        </row>
        <row r="20">
          <cell r="R20">
            <v>14800</v>
          </cell>
        </row>
        <row r="21">
          <cell r="R21">
            <v>1303</v>
          </cell>
        </row>
        <row r="22">
          <cell r="R22">
            <v>3862</v>
          </cell>
        </row>
        <row r="23">
          <cell r="R23">
            <v>4960</v>
          </cell>
        </row>
        <row r="24">
          <cell r="R24">
            <v>14296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2486400</v>
          </cell>
          <cell r="L7">
            <v>2089283.0999999915</v>
          </cell>
          <cell r="N7">
            <v>2089283.0999999915</v>
          </cell>
          <cell r="S7">
            <v>116474</v>
          </cell>
          <cell r="U7">
            <v>116474</v>
          </cell>
          <cell r="AA7">
            <v>2205757.0999999912</v>
          </cell>
          <cell r="AF7">
            <v>177</v>
          </cell>
          <cell r="AH7">
            <v>177</v>
          </cell>
          <cell r="AM7">
            <v>138</v>
          </cell>
          <cell r="AO7">
            <v>138</v>
          </cell>
          <cell r="AT7">
            <v>100814</v>
          </cell>
          <cell r="AV7">
            <v>100814</v>
          </cell>
          <cell r="BA7">
            <v>19893</v>
          </cell>
          <cell r="BC7">
            <v>19893</v>
          </cell>
          <cell r="BH7">
            <v>8626</v>
          </cell>
          <cell r="BJ7">
            <v>8626</v>
          </cell>
          <cell r="BP7">
            <v>28519</v>
          </cell>
          <cell r="BU7">
            <v>9847</v>
          </cell>
          <cell r="BW7">
            <v>9847</v>
          </cell>
          <cell r="CB7">
            <v>21964</v>
          </cell>
          <cell r="CD7">
            <v>21964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218904</v>
          </cell>
          <cell r="L7">
            <v>274560</v>
          </cell>
          <cell r="N7">
            <v>274560</v>
          </cell>
          <cell r="S7">
            <v>10271</v>
          </cell>
          <cell r="U7">
            <v>10271</v>
          </cell>
          <cell r="AA7">
            <v>284831</v>
          </cell>
          <cell r="AF7">
            <v>15</v>
          </cell>
          <cell r="AH7">
            <v>15</v>
          </cell>
          <cell r="AM7">
            <v>8</v>
          </cell>
          <cell r="AO7">
            <v>8</v>
          </cell>
          <cell r="AT7">
            <v>3927754.89</v>
          </cell>
          <cell r="AV7">
            <v>3927754.89</v>
          </cell>
          <cell r="BA7">
            <v>2201788.2200000002</v>
          </cell>
          <cell r="BC7">
            <v>2201788.2200000002</v>
          </cell>
          <cell r="BH7">
            <v>384452.78</v>
          </cell>
          <cell r="BJ7">
            <v>384452.78</v>
          </cell>
          <cell r="BP7">
            <v>2586241</v>
          </cell>
          <cell r="BU7">
            <v>805918</v>
          </cell>
          <cell r="BW7">
            <v>805918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648816</v>
          </cell>
          <cell r="L7">
            <v>665881.71</v>
          </cell>
          <cell r="N7">
            <v>665881.71</v>
          </cell>
          <cell r="S7">
            <v>26834.06</v>
          </cell>
          <cell r="U7">
            <v>26834.06</v>
          </cell>
          <cell r="AA7">
            <v>692715.77</v>
          </cell>
          <cell r="AF7">
            <v>25</v>
          </cell>
          <cell r="AH7">
            <v>25</v>
          </cell>
          <cell r="AM7">
            <v>32</v>
          </cell>
          <cell r="AO7">
            <v>32</v>
          </cell>
          <cell r="AT7">
            <v>38920018</v>
          </cell>
          <cell r="AV7">
            <v>38920018</v>
          </cell>
          <cell r="BA7">
            <v>8259941</v>
          </cell>
          <cell r="BC7">
            <v>8259941</v>
          </cell>
          <cell r="BH7">
            <v>2124190.63</v>
          </cell>
          <cell r="BJ7">
            <v>2124190.63</v>
          </cell>
          <cell r="BP7">
            <v>10384131.629999999</v>
          </cell>
          <cell r="BU7">
            <v>7479513.2599999998</v>
          </cell>
          <cell r="BW7">
            <v>7479513.2599999998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833280</v>
          </cell>
          <cell r="L7">
            <v>730959.35499999998</v>
          </cell>
          <cell r="N7">
            <v>730959.35499999998</v>
          </cell>
          <cell r="S7">
            <v>20083.829000000002</v>
          </cell>
          <cell r="U7">
            <v>20083.829000000002</v>
          </cell>
          <cell r="AA7">
            <v>751043.18400000001</v>
          </cell>
          <cell r="AF7">
            <v>39</v>
          </cell>
          <cell r="AH7">
            <v>39</v>
          </cell>
          <cell r="AM7">
            <v>79</v>
          </cell>
          <cell r="AO7">
            <v>79</v>
          </cell>
          <cell r="AT7">
            <v>57536687.07</v>
          </cell>
          <cell r="AV7">
            <v>57536687.07</v>
          </cell>
          <cell r="BA7">
            <v>8554971.5899999999</v>
          </cell>
          <cell r="BC7">
            <v>8554971.5899999999</v>
          </cell>
          <cell r="BH7">
            <v>2562280.36</v>
          </cell>
          <cell r="BJ7">
            <v>2562280.36</v>
          </cell>
          <cell r="BP7">
            <v>11117251.949999999</v>
          </cell>
          <cell r="BU7">
            <v>7007633.6699999999</v>
          </cell>
          <cell r="BW7">
            <v>7007633.6699999999</v>
          </cell>
          <cell r="CB7">
            <v>6858014.9400000004</v>
          </cell>
          <cell r="CD7">
            <v>6858014.9400000004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Macro"/>
    </sheetNames>
    <sheetDataSet>
      <sheetData sheetId="0"/>
      <sheetData sheetId="1"/>
      <sheetData sheetId="2">
        <row r="7">
          <cell r="G7">
            <v>2401728</v>
          </cell>
          <cell r="L7">
            <v>2108261</v>
          </cell>
          <cell r="N7">
            <v>2108261</v>
          </cell>
          <cell r="S7">
            <v>46090</v>
          </cell>
          <cell r="U7">
            <v>46090</v>
          </cell>
          <cell r="AA7">
            <v>2154351</v>
          </cell>
          <cell r="AF7">
            <v>115</v>
          </cell>
          <cell r="AH7">
            <v>115</v>
          </cell>
          <cell r="AM7">
            <v>122</v>
          </cell>
          <cell r="AO7">
            <v>122</v>
          </cell>
          <cell r="AT7">
            <v>72679</v>
          </cell>
          <cell r="AV7">
            <v>72679</v>
          </cell>
          <cell r="BA7">
            <v>1711</v>
          </cell>
          <cell r="BC7">
            <v>1711</v>
          </cell>
          <cell r="BH7">
            <v>3829</v>
          </cell>
          <cell r="BJ7">
            <v>3829</v>
          </cell>
          <cell r="BP7">
            <v>5540</v>
          </cell>
          <cell r="BU7">
            <v>23968</v>
          </cell>
          <cell r="BW7">
            <v>23968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104496</v>
          </cell>
          <cell r="L7">
            <v>92579</v>
          </cell>
          <cell r="N7">
            <v>92579</v>
          </cell>
          <cell r="S7">
            <v>3390</v>
          </cell>
          <cell r="U7">
            <v>3390</v>
          </cell>
          <cell r="AA7">
            <v>95969</v>
          </cell>
          <cell r="AF7">
            <v>5</v>
          </cell>
          <cell r="AH7">
            <v>5</v>
          </cell>
          <cell r="AM7">
            <v>0</v>
          </cell>
          <cell r="AO7">
            <v>0</v>
          </cell>
          <cell r="AT7">
            <v>7127755</v>
          </cell>
          <cell r="AV7">
            <v>7127755</v>
          </cell>
          <cell r="BA7">
            <v>1200947</v>
          </cell>
          <cell r="BC7">
            <v>1200947</v>
          </cell>
          <cell r="BH7">
            <v>351573</v>
          </cell>
          <cell r="BJ7">
            <v>351573</v>
          </cell>
          <cell r="BP7">
            <v>1552520</v>
          </cell>
          <cell r="BU7">
            <v>594157</v>
          </cell>
          <cell r="BW7">
            <v>594157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897624</v>
          </cell>
          <cell r="L7">
            <v>763362.57</v>
          </cell>
          <cell r="N7">
            <v>763362.57</v>
          </cell>
          <cell r="S7">
            <v>54748.95</v>
          </cell>
          <cell r="U7">
            <v>54748.95</v>
          </cell>
          <cell r="AA7">
            <v>818111.5199999999</v>
          </cell>
          <cell r="AF7">
            <v>22</v>
          </cell>
          <cell r="AH7">
            <v>22</v>
          </cell>
          <cell r="AM7">
            <v>24</v>
          </cell>
          <cell r="AO7">
            <v>24</v>
          </cell>
          <cell r="AT7">
            <v>75559.010030000005</v>
          </cell>
          <cell r="AV7">
            <v>75559.010030000005</v>
          </cell>
          <cell r="BA7">
            <v>11115.552469999999</v>
          </cell>
          <cell r="BC7">
            <v>11115.552469999999</v>
          </cell>
          <cell r="BH7">
            <v>3033.7801199999999</v>
          </cell>
          <cell r="BJ7">
            <v>3033.7801199999999</v>
          </cell>
          <cell r="BP7">
            <v>14149.332589999998</v>
          </cell>
          <cell r="BU7">
            <v>17157.915439999997</v>
          </cell>
          <cell r="BW7">
            <v>17157.915439999997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Macro"/>
    </sheetNames>
    <sheetDataSet>
      <sheetData sheetId="0"/>
      <sheetData sheetId="1"/>
      <sheetData sheetId="2">
        <row r="7">
          <cell r="G7">
            <v>1463448</v>
          </cell>
          <cell r="L7">
            <v>1102314</v>
          </cell>
          <cell r="N7">
            <v>1102314</v>
          </cell>
          <cell r="S7">
            <v>35685</v>
          </cell>
          <cell r="U7">
            <v>35685</v>
          </cell>
          <cell r="AA7">
            <v>1137999</v>
          </cell>
          <cell r="AF7">
            <v>35</v>
          </cell>
          <cell r="AH7">
            <v>35</v>
          </cell>
          <cell r="AM7">
            <v>49</v>
          </cell>
          <cell r="AO7">
            <v>49</v>
          </cell>
          <cell r="AT7">
            <v>77564.867888462235</v>
          </cell>
          <cell r="AV7">
            <v>77564.867888462235</v>
          </cell>
          <cell r="BA7">
            <v>9708.4731800000027</v>
          </cell>
          <cell r="BC7">
            <v>9708.4731800000027</v>
          </cell>
          <cell r="BH7">
            <v>3876.9177699999996</v>
          </cell>
          <cell r="BJ7">
            <v>3876.9177699999996</v>
          </cell>
          <cell r="BP7">
            <v>13585.390950000003</v>
          </cell>
          <cell r="BU7">
            <v>8359.6085399999993</v>
          </cell>
          <cell r="BW7">
            <v>8359.6085399999993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422688</v>
          </cell>
          <cell r="L7">
            <v>332128.42</v>
          </cell>
          <cell r="N7">
            <v>332128.42</v>
          </cell>
          <cell r="S7">
            <v>33770.5</v>
          </cell>
          <cell r="U7">
            <v>33770.5</v>
          </cell>
          <cell r="AA7">
            <v>365898.92</v>
          </cell>
          <cell r="AF7">
            <v>15</v>
          </cell>
          <cell r="AH7">
            <v>15</v>
          </cell>
          <cell r="AM7">
            <v>34</v>
          </cell>
          <cell r="AO7">
            <v>34</v>
          </cell>
          <cell r="AT7">
            <v>24324.267250000001</v>
          </cell>
          <cell r="AV7">
            <v>24324.267250000001</v>
          </cell>
          <cell r="BA7">
            <v>4018.1072200000008</v>
          </cell>
          <cell r="BC7">
            <v>4018.1072200000008</v>
          </cell>
          <cell r="BH7">
            <v>1508.9121499999999</v>
          </cell>
          <cell r="BJ7">
            <v>1508.9121499999999</v>
          </cell>
          <cell r="BP7">
            <v>5527.0193700000009</v>
          </cell>
          <cell r="BU7">
            <v>2962.8087099999998</v>
          </cell>
          <cell r="BW7">
            <v>2962.8087099999998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920640</v>
          </cell>
          <cell r="L7">
            <v>789711</v>
          </cell>
          <cell r="N7">
            <v>789711</v>
          </cell>
          <cell r="S7">
            <v>40321</v>
          </cell>
          <cell r="U7">
            <v>40321</v>
          </cell>
          <cell r="AA7">
            <v>830032</v>
          </cell>
          <cell r="AF7">
            <v>100</v>
          </cell>
          <cell r="AH7">
            <v>100</v>
          </cell>
          <cell r="AM7">
            <v>42</v>
          </cell>
          <cell r="AO7">
            <v>42</v>
          </cell>
          <cell r="AT7">
            <v>71038</v>
          </cell>
          <cell r="AV7">
            <v>71038</v>
          </cell>
          <cell r="BA7">
            <v>10179</v>
          </cell>
          <cell r="BC7">
            <v>10179</v>
          </cell>
          <cell r="BH7">
            <v>4438</v>
          </cell>
          <cell r="BJ7">
            <v>4438</v>
          </cell>
          <cell r="BP7">
            <v>14617</v>
          </cell>
          <cell r="BU7">
            <v>11740</v>
          </cell>
          <cell r="BW7">
            <v>11740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244776</v>
          </cell>
          <cell r="L7">
            <v>227382.17</v>
          </cell>
          <cell r="N7">
            <v>227382.17</v>
          </cell>
          <cell r="S7">
            <v>9143.1200000000008</v>
          </cell>
          <cell r="U7">
            <v>9143.1200000000008</v>
          </cell>
          <cell r="AA7">
            <v>236525.29</v>
          </cell>
          <cell r="AF7">
            <v>9</v>
          </cell>
          <cell r="AH7">
            <v>9</v>
          </cell>
          <cell r="AM7">
            <v>5</v>
          </cell>
          <cell r="AO7">
            <v>5</v>
          </cell>
          <cell r="AT7">
            <v>11902537.59</v>
          </cell>
          <cell r="AV7">
            <v>11902537.59</v>
          </cell>
          <cell r="BA7">
            <v>3563826.5599999996</v>
          </cell>
          <cell r="BC7">
            <v>3563826.5599999996</v>
          </cell>
          <cell r="BH7">
            <v>889885.58</v>
          </cell>
          <cell r="BJ7">
            <v>889885.58</v>
          </cell>
          <cell r="BP7">
            <v>4453712.1399999997</v>
          </cell>
          <cell r="BU7">
            <v>2059873.4</v>
          </cell>
          <cell r="BW7">
            <v>2059873.4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463008</v>
          </cell>
          <cell r="L7">
            <v>352887.21</v>
          </cell>
          <cell r="N7">
            <v>352887.21</v>
          </cell>
          <cell r="S7">
            <v>21647.17</v>
          </cell>
          <cell r="U7">
            <v>21647.17</v>
          </cell>
          <cell r="AA7">
            <v>374534.38</v>
          </cell>
          <cell r="AF7">
            <v>8</v>
          </cell>
          <cell r="AH7">
            <v>8</v>
          </cell>
          <cell r="AM7">
            <v>10</v>
          </cell>
          <cell r="AO7">
            <v>10</v>
          </cell>
          <cell r="AT7">
            <v>22666.144999999997</v>
          </cell>
          <cell r="AV7">
            <v>22666.144999999997</v>
          </cell>
          <cell r="BA7">
            <v>3857.39</v>
          </cell>
          <cell r="BC7">
            <v>3857.39</v>
          </cell>
          <cell r="BH7">
            <v>1496.92</v>
          </cell>
          <cell r="BJ7">
            <v>1496.92</v>
          </cell>
          <cell r="BP7">
            <v>5354.3099999999995</v>
          </cell>
          <cell r="BU7">
            <v>2953.1</v>
          </cell>
          <cell r="BW7">
            <v>2953.1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0</v>
          </cell>
          <cell r="N7">
            <v>0</v>
          </cell>
          <cell r="U7">
            <v>0</v>
          </cell>
          <cell r="AA7">
            <v>0</v>
          </cell>
          <cell r="AH7">
            <v>0</v>
          </cell>
          <cell r="AO7">
            <v>0</v>
          </cell>
          <cell r="AV7">
            <v>0</v>
          </cell>
          <cell r="BC7">
            <v>0</v>
          </cell>
          <cell r="BJ7">
            <v>0</v>
          </cell>
          <cell r="BP7">
            <v>0</v>
          </cell>
          <cell r="BW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4" sqref="C4"/>
    </sheetView>
  </sheetViews>
  <sheetFormatPr defaultRowHeight="15" x14ac:dyDescent="0.25"/>
  <cols>
    <col min="1" max="1" width="11.5703125" customWidth="1"/>
    <col min="2" max="2" width="20.85546875" bestFit="1" customWidth="1"/>
    <col min="5" max="5" width="16.28515625" customWidth="1"/>
    <col min="6" max="6" width="22.140625" customWidth="1"/>
    <col min="7" max="7" width="14.42578125" customWidth="1"/>
  </cols>
  <sheetData>
    <row r="1" spans="1:7" s="6" customFormat="1" x14ac:dyDescent="0.25">
      <c r="A1" s="161" t="s">
        <v>0</v>
      </c>
      <c r="B1" s="161" t="s">
        <v>15</v>
      </c>
      <c r="D1" s="158"/>
      <c r="E1" s="160" t="s">
        <v>215</v>
      </c>
      <c r="F1" s="160" t="s">
        <v>216</v>
      </c>
      <c r="G1" s="158"/>
    </row>
    <row r="2" spans="1:7" x14ac:dyDescent="0.25">
      <c r="A2" s="1">
        <v>1702</v>
      </c>
      <c r="B2" s="8" t="s">
        <v>1</v>
      </c>
      <c r="D2" s="158"/>
      <c r="E2" s="159" t="s">
        <v>21</v>
      </c>
      <c r="F2" s="159" t="s">
        <v>209</v>
      </c>
      <c r="G2" s="158"/>
    </row>
    <row r="3" spans="1:7" x14ac:dyDescent="0.25">
      <c r="A3" s="1">
        <v>1903</v>
      </c>
      <c r="B3" s="8" t="s">
        <v>2</v>
      </c>
      <c r="D3" s="158"/>
      <c r="E3" s="159" t="s">
        <v>22</v>
      </c>
      <c r="F3" s="159" t="s">
        <v>210</v>
      </c>
      <c r="G3" s="158"/>
    </row>
    <row r="4" spans="1:7" x14ac:dyDescent="0.25">
      <c r="A4" s="1">
        <v>2406</v>
      </c>
      <c r="B4" s="8" t="s">
        <v>3</v>
      </c>
      <c r="D4" s="158"/>
      <c r="E4" s="159" t="s">
        <v>23</v>
      </c>
      <c r="F4" s="159" t="s">
        <v>210</v>
      </c>
      <c r="G4" s="158"/>
    </row>
    <row r="5" spans="1:7" x14ac:dyDescent="0.25">
      <c r="A5" s="1">
        <v>1704</v>
      </c>
      <c r="B5" s="8" t="s">
        <v>4</v>
      </c>
      <c r="D5" s="158"/>
      <c r="E5" s="159" t="s">
        <v>24</v>
      </c>
      <c r="F5" s="159" t="s">
        <v>211</v>
      </c>
      <c r="G5" s="158"/>
    </row>
    <row r="6" spans="1:7" x14ac:dyDescent="0.25">
      <c r="A6" s="1">
        <v>1606</v>
      </c>
      <c r="B6" s="8" t="s">
        <v>5</v>
      </c>
      <c r="D6" s="158"/>
      <c r="E6" s="159" t="s">
        <v>103</v>
      </c>
      <c r="F6" s="159" t="s">
        <v>212</v>
      </c>
      <c r="G6" s="158"/>
    </row>
    <row r="7" spans="1:7" x14ac:dyDescent="0.25">
      <c r="A7" s="1">
        <v>2404</v>
      </c>
      <c r="B7" s="8" t="s">
        <v>6</v>
      </c>
      <c r="D7" s="158"/>
      <c r="E7" s="159" t="s">
        <v>59</v>
      </c>
      <c r="F7" s="159" t="s">
        <v>213</v>
      </c>
      <c r="G7" s="158"/>
    </row>
    <row r="8" spans="1:7" x14ac:dyDescent="0.25">
      <c r="A8" s="1">
        <v>205</v>
      </c>
      <c r="B8" s="8" t="s">
        <v>7</v>
      </c>
      <c r="D8" s="158"/>
      <c r="E8" s="159" t="s">
        <v>121</v>
      </c>
      <c r="F8" s="7" t="s">
        <v>214</v>
      </c>
    </row>
    <row r="9" spans="1:7" x14ac:dyDescent="0.25">
      <c r="A9" s="1">
        <v>2009</v>
      </c>
      <c r="B9" s="8" t="s">
        <v>8</v>
      </c>
    </row>
    <row r="10" spans="1:7" x14ac:dyDescent="0.25">
      <c r="A10" s="1">
        <v>1701</v>
      </c>
      <c r="B10" s="8" t="s">
        <v>9</v>
      </c>
    </row>
    <row r="11" spans="1:7" x14ac:dyDescent="0.25">
      <c r="A11" s="1">
        <v>5555</v>
      </c>
      <c r="B11" s="8" t="s">
        <v>10</v>
      </c>
    </row>
    <row r="12" spans="1:7" x14ac:dyDescent="0.25">
      <c r="A12" s="1">
        <v>2104</v>
      </c>
      <c r="B12" s="8" t="s">
        <v>11</v>
      </c>
    </row>
    <row r="13" spans="1:7" x14ac:dyDescent="0.25">
      <c r="A13" s="1">
        <v>2003</v>
      </c>
      <c r="B13" s="8" t="s">
        <v>12</v>
      </c>
    </row>
    <row r="14" spans="1:7" x14ac:dyDescent="0.25">
      <c r="A14" s="1">
        <v>1111</v>
      </c>
      <c r="B14" s="8" t="s">
        <v>13</v>
      </c>
    </row>
    <row r="15" spans="1:7" x14ac:dyDescent="0.25">
      <c r="A15" s="1">
        <v>2001</v>
      </c>
      <c r="B15" s="8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887"/>
  <sheetViews>
    <sheetView topLeftCell="CE1" workbookViewId="0">
      <selection activeCell="CN18" sqref="CN18"/>
    </sheetView>
  </sheetViews>
  <sheetFormatPr defaultRowHeight="15" x14ac:dyDescent="0.25"/>
  <cols>
    <col min="1" max="1" width="34.7109375" customWidth="1"/>
    <col min="2" max="2" width="9.85546875" bestFit="1" customWidth="1"/>
    <col min="3" max="3" width="11.85546875" bestFit="1" customWidth="1"/>
    <col min="4" max="4" width="7" style="6" bestFit="1" customWidth="1"/>
    <col min="5" max="5" width="5" bestFit="1" customWidth="1"/>
    <col min="6" max="6" width="7.140625" bestFit="1" customWidth="1"/>
    <col min="7" max="7" width="6.5703125" bestFit="1" customWidth="1"/>
    <col min="8" max="8" width="9.85546875" bestFit="1" customWidth="1"/>
    <col min="9" max="9" width="11.85546875" bestFit="1" customWidth="1"/>
    <col min="10" max="10" width="5" bestFit="1" customWidth="1"/>
    <col min="11" max="11" width="7" style="6" bestFit="1" customWidth="1"/>
    <col min="12" max="12" width="7.140625" bestFit="1" customWidth="1"/>
    <col min="13" max="13" width="7.140625" style="6" customWidth="1"/>
    <col min="14" max="14" width="9.28515625" customWidth="1"/>
    <col min="15" max="15" width="11.7109375" customWidth="1"/>
    <col min="16" max="16" width="12.5703125" customWidth="1"/>
    <col min="17" max="17" width="7" style="6" bestFit="1" customWidth="1"/>
    <col min="18" max="18" width="5" bestFit="1" customWidth="1"/>
    <col min="19" max="19" width="7.140625" bestFit="1" customWidth="1"/>
    <col min="20" max="20" width="6.5703125" bestFit="1" customWidth="1"/>
    <col min="21" max="21" width="10.140625" customWidth="1"/>
    <col min="22" max="22" width="12.42578125" customWidth="1"/>
    <col min="23" max="23" width="7" style="6" bestFit="1" customWidth="1"/>
    <col min="24" max="24" width="5" bestFit="1" customWidth="1"/>
    <col min="25" max="25" width="7.140625" bestFit="1" customWidth="1"/>
    <col min="26" max="26" width="6.5703125" bestFit="1" customWidth="1"/>
    <col min="27" max="27" width="10.85546875" customWidth="1"/>
    <col min="28" max="28" width="11.85546875" bestFit="1" customWidth="1"/>
    <col min="29" max="29" width="5" bestFit="1" customWidth="1"/>
    <col min="30" max="30" width="7" style="6" bestFit="1" customWidth="1"/>
    <col min="31" max="31" width="7" bestFit="1" customWidth="1"/>
    <col min="32" max="32" width="5.7109375" bestFit="1" customWidth="1"/>
    <col min="33" max="33" width="9.85546875" bestFit="1" customWidth="1"/>
    <col min="34" max="34" width="11.85546875" bestFit="1" customWidth="1"/>
    <col min="35" max="35" width="9.140625" style="6"/>
    <col min="39" max="39" width="10.5703125" customWidth="1"/>
    <col min="40" max="40" width="12.5703125" customWidth="1"/>
    <col min="41" max="41" width="7" style="6" bestFit="1" customWidth="1"/>
    <col min="42" max="42" width="5" bestFit="1" customWidth="1"/>
    <col min="43" max="43" width="7.140625" bestFit="1" customWidth="1"/>
    <col min="44" max="44" width="5.7109375" bestFit="1" customWidth="1"/>
    <col min="45" max="45" width="10.7109375" customWidth="1"/>
    <col min="46" max="46" width="12.28515625" customWidth="1"/>
    <col min="47" max="47" width="7" style="6" bestFit="1" customWidth="1"/>
    <col min="48" max="48" width="5" bestFit="1" customWidth="1"/>
    <col min="49" max="49" width="7.140625" bestFit="1" customWidth="1"/>
    <col min="50" max="50" width="5.7109375" bestFit="1" customWidth="1"/>
    <col min="51" max="51" width="9.85546875" bestFit="1" customWidth="1"/>
    <col min="52" max="52" width="12.42578125" bestFit="1" customWidth="1"/>
    <col min="53" max="53" width="7" style="6" bestFit="1" customWidth="1"/>
    <col min="54" max="54" width="5" bestFit="1" customWidth="1"/>
    <col min="55" max="55" width="7" bestFit="1" customWidth="1"/>
    <col min="56" max="56" width="5.5703125" bestFit="1" customWidth="1"/>
    <col min="57" max="57" width="9.85546875" bestFit="1" customWidth="1"/>
    <col min="58" max="58" width="11.85546875" bestFit="1" customWidth="1"/>
    <col min="59" max="59" width="7" style="6" bestFit="1" customWidth="1"/>
    <col min="60" max="60" width="5" bestFit="1" customWidth="1"/>
    <col min="61" max="61" width="7" bestFit="1" customWidth="1"/>
    <col min="62" max="62" width="5.7109375" bestFit="1" customWidth="1"/>
    <col min="63" max="63" width="11.140625" bestFit="1" customWidth="1"/>
    <col min="64" max="64" width="13" customWidth="1"/>
    <col min="68" max="68" width="14.28515625" customWidth="1"/>
    <col min="69" max="69" width="15.140625" style="6" customWidth="1"/>
    <col min="70" max="70" width="12.7109375" customWidth="1"/>
    <col min="74" max="74" width="15.5703125" customWidth="1"/>
    <col min="75" max="75" width="12.5703125" customWidth="1"/>
    <col min="76" max="76" width="12.42578125" customWidth="1"/>
    <col min="79" max="79" width="10.140625" bestFit="1" customWidth="1"/>
    <col min="80" max="80" width="20.85546875" customWidth="1"/>
    <col min="81" max="81" width="26.42578125" customWidth="1"/>
    <col min="82" max="82" width="12.28515625" customWidth="1"/>
    <col min="86" max="86" width="17.42578125" customWidth="1"/>
    <col min="87" max="88" width="14.140625" customWidth="1"/>
    <col min="93" max="93" width="21.7109375" customWidth="1"/>
    <col min="94" max="94" width="17.28515625" customWidth="1"/>
    <col min="95" max="95" width="19.7109375" customWidth="1"/>
    <col min="98" max="98" width="37" customWidth="1"/>
  </cols>
  <sheetData>
    <row r="1" spans="1:147" s="6" customFormat="1" x14ac:dyDescent="0.25">
      <c r="B1" s="554" t="s">
        <v>17</v>
      </c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4" t="s">
        <v>18</v>
      </c>
      <c r="V1" s="555"/>
      <c r="W1" s="555"/>
      <c r="X1" s="555"/>
      <c r="Y1" s="555"/>
      <c r="Z1" s="555"/>
      <c r="AA1" s="555"/>
      <c r="AB1" s="555"/>
      <c r="AC1" s="555"/>
      <c r="AD1" s="555"/>
      <c r="AE1" s="555"/>
      <c r="AF1" s="555"/>
      <c r="AG1" s="555"/>
      <c r="AH1" s="555"/>
      <c r="AI1" s="555"/>
      <c r="AJ1" s="555"/>
      <c r="AK1" s="555"/>
      <c r="AL1" s="555"/>
      <c r="AM1" s="554" t="s">
        <v>19</v>
      </c>
      <c r="AN1" s="555"/>
      <c r="AO1" s="555"/>
      <c r="AP1" s="555"/>
      <c r="AQ1" s="555"/>
      <c r="AR1" s="555"/>
      <c r="AS1" s="555"/>
      <c r="AT1" s="555"/>
      <c r="AU1" s="555"/>
      <c r="AV1" s="555"/>
      <c r="AW1" s="555"/>
      <c r="AX1" s="555"/>
      <c r="AY1" s="555"/>
      <c r="AZ1" s="555"/>
      <c r="BA1" s="555"/>
      <c r="BB1" s="555"/>
      <c r="BC1" s="555"/>
      <c r="BD1" s="555"/>
      <c r="BE1" s="555"/>
      <c r="BF1" s="555"/>
      <c r="BG1" s="555"/>
      <c r="BH1" s="555"/>
      <c r="BI1" s="555"/>
      <c r="BJ1" s="555"/>
      <c r="BK1" s="572"/>
      <c r="BL1" s="562" t="s">
        <v>20</v>
      </c>
      <c r="BM1" s="563"/>
      <c r="BN1" s="563"/>
      <c r="BO1" s="563"/>
      <c r="BP1" s="563"/>
      <c r="BQ1" s="563"/>
      <c r="BR1" s="563"/>
      <c r="BS1" s="563"/>
      <c r="BT1" s="563"/>
      <c r="BU1" s="563"/>
      <c r="BV1" s="563"/>
      <c r="BW1" s="564"/>
      <c r="BX1" s="564"/>
      <c r="BY1" s="564"/>
      <c r="BZ1" s="564"/>
      <c r="CA1" s="564"/>
      <c r="CB1" s="564"/>
      <c r="CC1" s="564"/>
      <c r="CD1" s="564"/>
      <c r="CE1" s="564"/>
      <c r="CF1" s="564"/>
      <c r="CG1" s="564"/>
      <c r="CH1" s="564"/>
      <c r="CI1" s="564"/>
      <c r="CJ1" s="564"/>
      <c r="CK1" s="564"/>
      <c r="CL1" s="564"/>
      <c r="CM1" s="564"/>
      <c r="CN1" s="564"/>
    </row>
    <row r="2" spans="1:147" ht="15" customHeight="1" x14ac:dyDescent="0.25">
      <c r="A2" s="15"/>
      <c r="B2" s="556" t="s">
        <v>108</v>
      </c>
      <c r="C2" s="557"/>
      <c r="D2" s="557"/>
      <c r="E2" s="557"/>
      <c r="F2" s="557"/>
      <c r="G2" s="558"/>
      <c r="H2" s="556" t="s">
        <v>109</v>
      </c>
      <c r="I2" s="557"/>
      <c r="J2" s="557"/>
      <c r="K2" s="557"/>
      <c r="L2" s="557"/>
      <c r="M2" s="557"/>
      <c r="N2" s="558"/>
      <c r="O2" s="556" t="s">
        <v>110</v>
      </c>
      <c r="P2" s="557"/>
      <c r="Q2" s="557"/>
      <c r="R2" s="557"/>
      <c r="S2" s="557"/>
      <c r="T2" s="558"/>
      <c r="U2" s="559" t="s">
        <v>108</v>
      </c>
      <c r="V2" s="560"/>
      <c r="W2" s="560"/>
      <c r="X2" s="560"/>
      <c r="Y2" s="560"/>
      <c r="Z2" s="561"/>
      <c r="AA2" s="559" t="s">
        <v>109</v>
      </c>
      <c r="AB2" s="560"/>
      <c r="AC2" s="560"/>
      <c r="AD2" s="560"/>
      <c r="AE2" s="560"/>
      <c r="AF2" s="561"/>
      <c r="AG2" s="559" t="s">
        <v>110</v>
      </c>
      <c r="AH2" s="560"/>
      <c r="AI2" s="560"/>
      <c r="AJ2" s="560"/>
      <c r="AK2" s="560"/>
      <c r="AL2" s="561"/>
      <c r="AM2" s="573" t="s">
        <v>111</v>
      </c>
      <c r="AN2" s="574"/>
      <c r="AO2" s="574"/>
      <c r="AP2" s="574"/>
      <c r="AQ2" s="574"/>
      <c r="AR2" s="575"/>
      <c r="AS2" s="576" t="s">
        <v>112</v>
      </c>
      <c r="AT2" s="577"/>
      <c r="AU2" s="577"/>
      <c r="AV2" s="577"/>
      <c r="AW2" s="577"/>
      <c r="AX2" s="578"/>
      <c r="AY2" s="573" t="s">
        <v>113</v>
      </c>
      <c r="AZ2" s="574"/>
      <c r="BA2" s="574"/>
      <c r="BB2" s="574"/>
      <c r="BC2" s="574"/>
      <c r="BD2" s="575"/>
      <c r="BE2" s="576" t="s">
        <v>110</v>
      </c>
      <c r="BF2" s="577"/>
      <c r="BG2" s="577"/>
      <c r="BH2" s="577"/>
      <c r="BI2" s="577"/>
      <c r="BJ2" s="578"/>
      <c r="BK2" s="565" t="s">
        <v>114</v>
      </c>
      <c r="BL2" s="565"/>
      <c r="BM2" s="565"/>
      <c r="BN2" s="565"/>
      <c r="BO2" s="565"/>
      <c r="BP2" s="566"/>
      <c r="BQ2" s="567" t="s">
        <v>207</v>
      </c>
      <c r="BR2" s="568"/>
      <c r="BS2" s="568"/>
      <c r="BT2" s="568"/>
      <c r="BU2" s="568"/>
      <c r="BV2" s="569"/>
      <c r="BW2" s="570" t="s">
        <v>206</v>
      </c>
      <c r="BX2" s="571"/>
      <c r="BY2" s="571"/>
      <c r="BZ2" s="571"/>
      <c r="CA2" s="571"/>
      <c r="CB2" s="571"/>
      <c r="CC2" s="579" t="s">
        <v>253</v>
      </c>
      <c r="CD2" s="579"/>
      <c r="CE2" s="579"/>
      <c r="CF2" s="579"/>
      <c r="CG2" s="579"/>
      <c r="CH2" s="579"/>
      <c r="CI2" s="580" t="s">
        <v>255</v>
      </c>
      <c r="CJ2" s="581"/>
      <c r="CK2" s="581"/>
      <c r="CL2" s="581"/>
      <c r="CM2" s="581"/>
      <c r="CN2" s="581"/>
      <c r="CO2" s="552" t="s">
        <v>258</v>
      </c>
      <c r="CP2" s="553"/>
      <c r="CQ2" s="553"/>
      <c r="CR2" s="553"/>
      <c r="CS2" s="553"/>
      <c r="CT2" s="553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</row>
    <row r="3" spans="1:147" s="78" customFormat="1" ht="21" x14ac:dyDescent="0.15">
      <c r="A3" s="35" t="s">
        <v>50</v>
      </c>
      <c r="B3" s="403" t="s">
        <v>21</v>
      </c>
      <c r="C3" s="403" t="s">
        <v>22</v>
      </c>
      <c r="D3" s="403" t="s">
        <v>59</v>
      </c>
      <c r="E3" s="403" t="s">
        <v>23</v>
      </c>
      <c r="F3" s="403" t="s">
        <v>24</v>
      </c>
      <c r="G3" s="524" t="s">
        <v>71</v>
      </c>
      <c r="H3" s="35" t="s">
        <v>21</v>
      </c>
      <c r="I3" s="35" t="s">
        <v>22</v>
      </c>
      <c r="J3" s="35" t="s">
        <v>23</v>
      </c>
      <c r="K3" s="35" t="s">
        <v>59</v>
      </c>
      <c r="L3" s="35" t="s">
        <v>24</v>
      </c>
      <c r="M3" s="91" t="s">
        <v>71</v>
      </c>
      <c r="N3" s="91" t="s">
        <v>121</v>
      </c>
      <c r="O3" s="402" t="s">
        <v>21</v>
      </c>
      <c r="P3" s="403" t="s">
        <v>22</v>
      </c>
      <c r="Q3" s="403" t="s">
        <v>59</v>
      </c>
      <c r="R3" s="403" t="s">
        <v>23</v>
      </c>
      <c r="S3" s="403" t="s">
        <v>24</v>
      </c>
      <c r="T3" s="403" t="s">
        <v>71</v>
      </c>
      <c r="U3" s="76" t="s">
        <v>21</v>
      </c>
      <c r="V3" s="76" t="s">
        <v>22</v>
      </c>
      <c r="W3" s="35" t="s">
        <v>59</v>
      </c>
      <c r="X3" s="76" t="s">
        <v>23</v>
      </c>
      <c r="Y3" s="76" t="s">
        <v>24</v>
      </c>
      <c r="Z3" s="36" t="s">
        <v>71</v>
      </c>
      <c r="AA3" s="534" t="s">
        <v>21</v>
      </c>
      <c r="AB3" s="534" t="s">
        <v>22</v>
      </c>
      <c r="AC3" s="535" t="s">
        <v>74</v>
      </c>
      <c r="AD3" s="535" t="s">
        <v>59</v>
      </c>
      <c r="AE3" s="535" t="s">
        <v>75</v>
      </c>
      <c r="AF3" s="536" t="s">
        <v>71</v>
      </c>
      <c r="AG3" s="402" t="s">
        <v>21</v>
      </c>
      <c r="AH3" s="76" t="s">
        <v>22</v>
      </c>
      <c r="AI3" s="76" t="s">
        <v>59</v>
      </c>
      <c r="AJ3" s="76" t="s">
        <v>23</v>
      </c>
      <c r="AK3" s="76" t="s">
        <v>24</v>
      </c>
      <c r="AL3" s="35" t="s">
        <v>71</v>
      </c>
      <c r="AM3" s="402" t="s">
        <v>21</v>
      </c>
      <c r="AN3" s="402" t="s">
        <v>22</v>
      </c>
      <c r="AO3" s="402" t="s">
        <v>59</v>
      </c>
      <c r="AP3" s="402" t="s">
        <v>23</v>
      </c>
      <c r="AQ3" s="402" t="s">
        <v>24</v>
      </c>
      <c r="AR3" s="536" t="s">
        <v>71</v>
      </c>
      <c r="AS3" s="76" t="s">
        <v>21</v>
      </c>
      <c r="AT3" s="76" t="s">
        <v>22</v>
      </c>
      <c r="AU3" s="35" t="s">
        <v>59</v>
      </c>
      <c r="AV3" s="76" t="s">
        <v>23</v>
      </c>
      <c r="AW3" s="76" t="s">
        <v>24</v>
      </c>
      <c r="AX3" s="36" t="s">
        <v>71</v>
      </c>
      <c r="AY3" s="535" t="s">
        <v>21</v>
      </c>
      <c r="AZ3" s="535" t="s">
        <v>76</v>
      </c>
      <c r="BA3" s="535" t="s">
        <v>59</v>
      </c>
      <c r="BB3" s="535" t="s">
        <v>74</v>
      </c>
      <c r="BC3" s="535" t="s">
        <v>75</v>
      </c>
      <c r="BD3" s="536" t="s">
        <v>71</v>
      </c>
      <c r="BE3" s="76" t="s">
        <v>21</v>
      </c>
      <c r="BF3" s="76" t="s">
        <v>22</v>
      </c>
      <c r="BG3" s="76" t="s">
        <v>59</v>
      </c>
      <c r="BH3" s="35" t="s">
        <v>74</v>
      </c>
      <c r="BI3" s="35" t="s">
        <v>75</v>
      </c>
      <c r="BJ3" s="35" t="s">
        <v>71</v>
      </c>
      <c r="BK3" s="402" t="s">
        <v>21</v>
      </c>
      <c r="BL3" s="402" t="s">
        <v>22</v>
      </c>
      <c r="BM3" s="402" t="s">
        <v>59</v>
      </c>
      <c r="BN3" s="403" t="s">
        <v>74</v>
      </c>
      <c r="BO3" s="403" t="s">
        <v>75</v>
      </c>
      <c r="BP3" s="403" t="s">
        <v>71</v>
      </c>
      <c r="BQ3" s="76" t="s">
        <v>21</v>
      </c>
      <c r="BR3" s="76" t="s">
        <v>22</v>
      </c>
      <c r="BS3" s="76" t="s">
        <v>59</v>
      </c>
      <c r="BT3" s="35" t="s">
        <v>74</v>
      </c>
      <c r="BU3" s="35" t="s">
        <v>75</v>
      </c>
      <c r="BV3" s="35" t="s">
        <v>71</v>
      </c>
      <c r="BW3" s="402" t="s">
        <v>21</v>
      </c>
      <c r="BX3" s="402" t="s">
        <v>22</v>
      </c>
      <c r="BY3" s="402" t="s">
        <v>59</v>
      </c>
      <c r="BZ3" s="403" t="s">
        <v>74</v>
      </c>
      <c r="CA3" s="403" t="s">
        <v>75</v>
      </c>
      <c r="CB3" s="536" t="s">
        <v>71</v>
      </c>
      <c r="CC3" s="425" t="s">
        <v>21</v>
      </c>
      <c r="CD3" s="425" t="s">
        <v>22</v>
      </c>
      <c r="CE3" s="425" t="s">
        <v>59</v>
      </c>
      <c r="CF3" s="425" t="s">
        <v>74</v>
      </c>
      <c r="CG3" s="425" t="s">
        <v>75</v>
      </c>
      <c r="CH3" s="425" t="s">
        <v>71</v>
      </c>
      <c r="CI3" s="401" t="s">
        <v>21</v>
      </c>
      <c r="CJ3" s="401" t="s">
        <v>22</v>
      </c>
      <c r="CK3" s="401" t="s">
        <v>59</v>
      </c>
      <c r="CL3" s="401" t="s">
        <v>74</v>
      </c>
      <c r="CM3" s="401" t="s">
        <v>75</v>
      </c>
      <c r="CN3" s="401" t="s">
        <v>71</v>
      </c>
      <c r="CO3" s="507" t="s">
        <v>21</v>
      </c>
      <c r="CP3" s="507" t="s">
        <v>22</v>
      </c>
      <c r="CQ3" s="507" t="s">
        <v>59</v>
      </c>
      <c r="CR3" s="507" t="s">
        <v>74</v>
      </c>
      <c r="CS3" s="507" t="s">
        <v>75</v>
      </c>
      <c r="CT3" s="507" t="s">
        <v>71</v>
      </c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</row>
    <row r="4" spans="1:147" x14ac:dyDescent="0.25">
      <c r="A4" s="25" t="s">
        <v>26</v>
      </c>
      <c r="B4" s="525" t="s">
        <v>57</v>
      </c>
      <c r="C4" s="526">
        <v>1702</v>
      </c>
      <c r="D4" s="527" t="s">
        <v>60</v>
      </c>
      <c r="E4" s="528" t="s">
        <v>28</v>
      </c>
      <c r="F4" s="327" t="s">
        <v>51</v>
      </c>
      <c r="G4" s="529">
        <v>425</v>
      </c>
      <c r="H4" s="16">
        <v>112</v>
      </c>
      <c r="I4" s="9">
        <v>1702</v>
      </c>
      <c r="J4" s="17" t="s">
        <v>28</v>
      </c>
      <c r="K4" s="11" t="s">
        <v>61</v>
      </c>
      <c r="L4" s="12" t="s">
        <v>51</v>
      </c>
      <c r="M4" s="96">
        <v>197</v>
      </c>
      <c r="N4" s="13" t="s">
        <v>122</v>
      </c>
      <c r="O4" s="532">
        <v>110</v>
      </c>
      <c r="P4" s="526">
        <v>1702</v>
      </c>
      <c r="Q4" s="527" t="s">
        <v>69</v>
      </c>
      <c r="R4" s="326" t="s">
        <v>28</v>
      </c>
      <c r="S4" s="327" t="s">
        <v>51</v>
      </c>
      <c r="T4" s="529">
        <v>622</v>
      </c>
      <c r="U4" s="14">
        <v>121</v>
      </c>
      <c r="V4" s="9">
        <v>1702</v>
      </c>
      <c r="W4" s="34" t="s">
        <v>63</v>
      </c>
      <c r="X4" s="11" t="s">
        <v>28</v>
      </c>
      <c r="Y4" s="12" t="s">
        <v>51</v>
      </c>
      <c r="Z4" s="13">
        <v>422</v>
      </c>
      <c r="AA4" s="537">
        <v>122</v>
      </c>
      <c r="AB4" s="526">
        <v>1702</v>
      </c>
      <c r="AC4" s="326" t="s">
        <v>28</v>
      </c>
      <c r="AD4" s="326" t="s">
        <v>64</v>
      </c>
      <c r="AE4" s="327" t="s">
        <v>51</v>
      </c>
      <c r="AF4" s="529">
        <v>188</v>
      </c>
      <c r="AG4" s="532" t="s">
        <v>58</v>
      </c>
      <c r="AH4" s="9">
        <v>1702</v>
      </c>
      <c r="AI4" s="34" t="s">
        <v>62</v>
      </c>
      <c r="AJ4" s="11" t="s">
        <v>28</v>
      </c>
      <c r="AK4" s="12" t="s">
        <v>51</v>
      </c>
      <c r="AL4" s="26">
        <v>610</v>
      </c>
      <c r="AM4" s="532">
        <v>131</v>
      </c>
      <c r="AN4" s="526">
        <v>1702</v>
      </c>
      <c r="AO4" s="527" t="s">
        <v>66</v>
      </c>
      <c r="AP4" s="326" t="s">
        <v>28</v>
      </c>
      <c r="AQ4" s="327" t="s">
        <v>51</v>
      </c>
      <c r="AR4" s="529">
        <v>350</v>
      </c>
      <c r="AS4" s="16">
        <v>132</v>
      </c>
      <c r="AT4" s="9">
        <v>1702</v>
      </c>
      <c r="AU4" s="11" t="s">
        <v>67</v>
      </c>
      <c r="AV4" s="11" t="s">
        <v>28</v>
      </c>
      <c r="AW4" s="12" t="s">
        <v>51</v>
      </c>
      <c r="AX4" s="13">
        <v>75</v>
      </c>
      <c r="AY4" s="537">
        <v>133</v>
      </c>
      <c r="AZ4" s="526">
        <v>1702</v>
      </c>
      <c r="BA4" s="527" t="s">
        <v>54</v>
      </c>
      <c r="BB4" s="326" t="s">
        <v>28</v>
      </c>
      <c r="BC4" s="327" t="s">
        <v>51</v>
      </c>
      <c r="BD4" s="529">
        <v>0</v>
      </c>
      <c r="BE4" s="14">
        <v>130</v>
      </c>
      <c r="BF4" s="9">
        <v>1702</v>
      </c>
      <c r="BG4" s="34" t="s">
        <v>65</v>
      </c>
      <c r="BH4" s="11" t="s">
        <v>28</v>
      </c>
      <c r="BI4" s="12" t="s">
        <v>51</v>
      </c>
      <c r="BJ4" s="26">
        <v>425</v>
      </c>
      <c r="BK4" s="529">
        <v>410</v>
      </c>
      <c r="BL4" s="526">
        <v>1702</v>
      </c>
      <c r="BM4" s="326" t="s">
        <v>205</v>
      </c>
      <c r="BN4" s="326" t="s">
        <v>28</v>
      </c>
      <c r="BO4" s="327" t="s">
        <v>51</v>
      </c>
      <c r="BP4" s="529">
        <v>2005</v>
      </c>
      <c r="BQ4" s="148">
        <v>411</v>
      </c>
      <c r="BR4" s="9">
        <v>1702</v>
      </c>
      <c r="BS4" s="10" t="s">
        <v>208</v>
      </c>
      <c r="BT4" s="146" t="s">
        <v>28</v>
      </c>
      <c r="BU4" s="147" t="s">
        <v>51</v>
      </c>
      <c r="BV4" s="148">
        <v>1646</v>
      </c>
      <c r="BW4" s="538" t="s">
        <v>251</v>
      </c>
      <c r="BX4" s="526">
        <v>1702</v>
      </c>
      <c r="BY4" s="326" t="s">
        <v>252</v>
      </c>
      <c r="BZ4" s="326" t="s">
        <v>28</v>
      </c>
      <c r="CA4" s="326" t="s">
        <v>51</v>
      </c>
      <c r="CB4" s="539" t="s">
        <v>261</v>
      </c>
      <c r="CC4" s="541">
        <v>413</v>
      </c>
      <c r="CD4" s="426">
        <v>1702</v>
      </c>
      <c r="CE4" s="541" t="s">
        <v>254</v>
      </c>
      <c r="CF4" s="541" t="s">
        <v>28</v>
      </c>
      <c r="CG4" s="542" t="s">
        <v>51</v>
      </c>
      <c r="CH4" s="543" t="s">
        <v>262</v>
      </c>
      <c r="CI4" s="544" t="s">
        <v>256</v>
      </c>
      <c r="CJ4" s="164">
        <v>1702</v>
      </c>
      <c r="CK4" s="545" t="s">
        <v>257</v>
      </c>
      <c r="CL4" s="545" t="s">
        <v>28</v>
      </c>
      <c r="CM4" s="546" t="s">
        <v>51</v>
      </c>
      <c r="CN4" s="547" t="s">
        <v>263</v>
      </c>
      <c r="CO4" s="548" t="s">
        <v>259</v>
      </c>
      <c r="CP4" s="343">
        <v>1702</v>
      </c>
      <c r="CQ4" s="549" t="s">
        <v>260</v>
      </c>
      <c r="CR4" s="549" t="s">
        <v>28</v>
      </c>
      <c r="CS4" s="550" t="s">
        <v>51</v>
      </c>
      <c r="CT4" s="551" t="s">
        <v>264</v>
      </c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</row>
    <row r="5" spans="1:147" x14ac:dyDescent="0.25">
      <c r="A5" s="25" t="s">
        <v>27</v>
      </c>
      <c r="B5" s="525" t="s">
        <v>57</v>
      </c>
      <c r="C5" s="526">
        <v>1903</v>
      </c>
      <c r="D5" s="527" t="s">
        <v>60</v>
      </c>
      <c r="E5" s="528" t="s">
        <v>28</v>
      </c>
      <c r="F5" s="327" t="s">
        <v>51</v>
      </c>
      <c r="G5" s="529">
        <v>3298</v>
      </c>
      <c r="H5" s="16">
        <v>112</v>
      </c>
      <c r="I5" s="9">
        <v>1903</v>
      </c>
      <c r="J5" s="17" t="s">
        <v>28</v>
      </c>
      <c r="K5" s="11" t="s">
        <v>61</v>
      </c>
      <c r="L5" s="12" t="s">
        <v>51</v>
      </c>
      <c r="M5" s="96">
        <v>2045</v>
      </c>
      <c r="N5" s="96" t="s">
        <v>122</v>
      </c>
      <c r="O5" s="532">
        <v>110</v>
      </c>
      <c r="P5" s="526">
        <v>1903</v>
      </c>
      <c r="Q5" s="527" t="s">
        <v>69</v>
      </c>
      <c r="R5" s="326" t="s">
        <v>28</v>
      </c>
      <c r="S5" s="327" t="s">
        <v>51</v>
      </c>
      <c r="T5" s="529">
        <v>5343</v>
      </c>
      <c r="U5" s="14">
        <v>121</v>
      </c>
      <c r="V5" s="9">
        <v>1903</v>
      </c>
      <c r="W5" s="34" t="s">
        <v>63</v>
      </c>
      <c r="X5" s="11" t="s">
        <v>28</v>
      </c>
      <c r="Y5" s="12" t="s">
        <v>51</v>
      </c>
      <c r="Z5" s="13">
        <v>3255</v>
      </c>
      <c r="AA5" s="537">
        <v>122</v>
      </c>
      <c r="AB5" s="526">
        <v>1903</v>
      </c>
      <c r="AC5" s="326" t="s">
        <v>28</v>
      </c>
      <c r="AD5" s="326" t="s">
        <v>64</v>
      </c>
      <c r="AE5" s="327" t="s">
        <v>51</v>
      </c>
      <c r="AF5" s="529">
        <v>2012</v>
      </c>
      <c r="AG5" s="532" t="s">
        <v>58</v>
      </c>
      <c r="AH5" s="9">
        <v>1903</v>
      </c>
      <c r="AI5" s="34" t="s">
        <v>62</v>
      </c>
      <c r="AJ5" s="11" t="s">
        <v>28</v>
      </c>
      <c r="AK5" s="12" t="s">
        <v>51</v>
      </c>
      <c r="AL5" s="26">
        <v>5267</v>
      </c>
      <c r="AM5" s="532">
        <v>131</v>
      </c>
      <c r="AN5" s="526">
        <v>1903</v>
      </c>
      <c r="AO5" s="527" t="s">
        <v>66</v>
      </c>
      <c r="AP5" s="326" t="s">
        <v>28</v>
      </c>
      <c r="AQ5" s="327" t="s">
        <v>51</v>
      </c>
      <c r="AR5" s="529">
        <v>2312</v>
      </c>
      <c r="AS5" s="16">
        <v>132</v>
      </c>
      <c r="AT5" s="9">
        <v>1903</v>
      </c>
      <c r="AU5" s="11" t="s">
        <v>67</v>
      </c>
      <c r="AV5" s="11" t="s">
        <v>28</v>
      </c>
      <c r="AW5" s="12" t="s">
        <v>51</v>
      </c>
      <c r="AX5" s="13">
        <v>1970</v>
      </c>
      <c r="AY5" s="537">
        <v>133</v>
      </c>
      <c r="AZ5" s="526">
        <v>1903</v>
      </c>
      <c r="BA5" s="527" t="s">
        <v>54</v>
      </c>
      <c r="BB5" s="326" t="s">
        <v>28</v>
      </c>
      <c r="BC5" s="327" t="s">
        <v>51</v>
      </c>
      <c r="BD5" s="529">
        <v>756</v>
      </c>
      <c r="BE5" s="14">
        <v>130</v>
      </c>
      <c r="BF5" s="9">
        <v>1903</v>
      </c>
      <c r="BG5" s="34" t="s">
        <v>65</v>
      </c>
      <c r="BH5" s="11" t="s">
        <v>28</v>
      </c>
      <c r="BI5" s="12" t="s">
        <v>51</v>
      </c>
      <c r="BJ5" s="26">
        <v>5038</v>
      </c>
      <c r="BK5" s="529">
        <v>410</v>
      </c>
      <c r="BL5" s="526">
        <v>1903</v>
      </c>
      <c r="BM5" s="326" t="s">
        <v>205</v>
      </c>
      <c r="BN5" s="326" t="s">
        <v>28</v>
      </c>
      <c r="BO5" s="327" t="s">
        <v>51</v>
      </c>
      <c r="BP5" s="529">
        <v>16635.93</v>
      </c>
      <c r="BQ5" s="148">
        <v>411</v>
      </c>
      <c r="BR5" s="9">
        <v>1903</v>
      </c>
      <c r="BS5" s="145" t="s">
        <v>208</v>
      </c>
      <c r="BT5" s="146" t="s">
        <v>28</v>
      </c>
      <c r="BU5" s="147" t="s">
        <v>51</v>
      </c>
      <c r="BV5" s="148">
        <v>15317.93</v>
      </c>
      <c r="BW5" s="538" t="s">
        <v>251</v>
      </c>
      <c r="BX5" s="526">
        <v>1903</v>
      </c>
      <c r="BY5" s="326" t="s">
        <v>252</v>
      </c>
      <c r="BZ5" s="326" t="s">
        <v>28</v>
      </c>
      <c r="CA5" s="326" t="s">
        <v>29</v>
      </c>
      <c r="CB5" s="539">
        <v>2079.49125</v>
      </c>
      <c r="CC5" s="541">
        <v>413</v>
      </c>
      <c r="CD5" s="426">
        <v>1903</v>
      </c>
      <c r="CE5" s="541" t="s">
        <v>254</v>
      </c>
      <c r="CF5" s="541" t="s">
        <v>28</v>
      </c>
      <c r="CG5" s="542" t="s">
        <v>51</v>
      </c>
      <c r="CH5" s="543"/>
      <c r="CI5" s="544" t="s">
        <v>256</v>
      </c>
      <c r="CJ5" s="164">
        <v>1903</v>
      </c>
      <c r="CK5" s="545" t="s">
        <v>257</v>
      </c>
      <c r="CL5" s="545" t="s">
        <v>28</v>
      </c>
      <c r="CM5" s="546" t="s">
        <v>51</v>
      </c>
      <c r="CN5" s="547">
        <v>1.7064973752929959</v>
      </c>
      <c r="CO5" s="548" t="s">
        <v>259</v>
      </c>
      <c r="CP5" s="343">
        <v>1903</v>
      </c>
      <c r="CQ5" s="549" t="s">
        <v>260</v>
      </c>
      <c r="CR5" s="549" t="s">
        <v>28</v>
      </c>
      <c r="CS5" s="550" t="s">
        <v>51</v>
      </c>
      <c r="CT5" s="551">
        <v>1.7064973752929959</v>
      </c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</row>
    <row r="6" spans="1:147" x14ac:dyDescent="0.25">
      <c r="A6" s="25"/>
      <c r="B6" s="525" t="s">
        <v>57</v>
      </c>
      <c r="C6" s="526">
        <v>2406</v>
      </c>
      <c r="D6" s="527" t="s">
        <v>60</v>
      </c>
      <c r="E6" s="528" t="s">
        <v>28</v>
      </c>
      <c r="F6" s="327" t="s">
        <v>51</v>
      </c>
      <c r="G6" s="530">
        <v>3489</v>
      </c>
      <c r="H6" s="16">
        <v>112</v>
      </c>
      <c r="I6" s="9">
        <v>2406</v>
      </c>
      <c r="J6" s="17" t="s">
        <v>28</v>
      </c>
      <c r="K6" s="11" t="s">
        <v>61</v>
      </c>
      <c r="L6" s="12" t="s">
        <v>51</v>
      </c>
      <c r="M6" s="97">
        <v>1471</v>
      </c>
      <c r="N6" s="96" t="s">
        <v>122</v>
      </c>
      <c r="O6" s="532">
        <v>110</v>
      </c>
      <c r="P6" s="526">
        <v>2406</v>
      </c>
      <c r="Q6" s="527" t="s">
        <v>69</v>
      </c>
      <c r="R6" s="533" t="s">
        <v>28</v>
      </c>
      <c r="S6" s="327" t="s">
        <v>51</v>
      </c>
      <c r="T6" s="530">
        <v>4960</v>
      </c>
      <c r="U6" s="14">
        <v>121</v>
      </c>
      <c r="V6" s="9">
        <v>2406</v>
      </c>
      <c r="W6" s="34" t="s">
        <v>63</v>
      </c>
      <c r="X6" s="11" t="s">
        <v>28</v>
      </c>
      <c r="Y6" s="12" t="s">
        <v>51</v>
      </c>
      <c r="Z6" s="18">
        <v>3311</v>
      </c>
      <c r="AA6" s="537">
        <v>122</v>
      </c>
      <c r="AB6" s="526">
        <v>2406</v>
      </c>
      <c r="AC6" s="326" t="s">
        <v>28</v>
      </c>
      <c r="AD6" s="326" t="s">
        <v>64</v>
      </c>
      <c r="AE6" s="327" t="s">
        <v>51</v>
      </c>
      <c r="AF6" s="530">
        <v>1454</v>
      </c>
      <c r="AG6" s="532" t="s">
        <v>58</v>
      </c>
      <c r="AH6" s="9">
        <v>2406</v>
      </c>
      <c r="AI6" s="34" t="s">
        <v>62</v>
      </c>
      <c r="AJ6" s="11" t="s">
        <v>28</v>
      </c>
      <c r="AK6" s="12" t="s">
        <v>51</v>
      </c>
      <c r="AL6" s="27">
        <v>4765</v>
      </c>
      <c r="AM6" s="532">
        <v>131</v>
      </c>
      <c r="AN6" s="526">
        <v>2406</v>
      </c>
      <c r="AO6" s="527" t="s">
        <v>66</v>
      </c>
      <c r="AP6" s="326" t="s">
        <v>28</v>
      </c>
      <c r="AQ6" s="327" t="s">
        <v>51</v>
      </c>
      <c r="AR6" s="530">
        <v>768</v>
      </c>
      <c r="AS6" s="16">
        <v>132</v>
      </c>
      <c r="AT6" s="9">
        <v>2406</v>
      </c>
      <c r="AU6" s="11" t="s">
        <v>67</v>
      </c>
      <c r="AV6" s="11" t="s">
        <v>28</v>
      </c>
      <c r="AW6" s="12" t="s">
        <v>51</v>
      </c>
      <c r="AX6" s="18">
        <v>136</v>
      </c>
      <c r="AY6" s="537">
        <v>133</v>
      </c>
      <c r="AZ6" s="526">
        <v>2406</v>
      </c>
      <c r="BA6" s="527" t="s">
        <v>54</v>
      </c>
      <c r="BB6" s="326" t="s">
        <v>28</v>
      </c>
      <c r="BC6" s="327" t="s">
        <v>51</v>
      </c>
      <c r="BD6" s="530">
        <v>0</v>
      </c>
      <c r="BE6" s="14">
        <v>130</v>
      </c>
      <c r="BF6" s="9">
        <v>2406</v>
      </c>
      <c r="BG6" s="34" t="s">
        <v>65</v>
      </c>
      <c r="BH6" s="11" t="s">
        <v>28</v>
      </c>
      <c r="BI6" s="12" t="s">
        <v>51</v>
      </c>
      <c r="BJ6" s="18">
        <v>904</v>
      </c>
      <c r="BK6" s="529">
        <v>410</v>
      </c>
      <c r="BL6" s="526">
        <v>2406</v>
      </c>
      <c r="BM6" s="326" t="s">
        <v>205</v>
      </c>
      <c r="BN6" s="326" t="s">
        <v>28</v>
      </c>
      <c r="BO6" s="327" t="s">
        <v>51</v>
      </c>
      <c r="BP6" s="530">
        <v>58722.682000000001</v>
      </c>
      <c r="BQ6" s="148">
        <v>411</v>
      </c>
      <c r="BR6" s="9">
        <v>2406</v>
      </c>
      <c r="BS6" s="145" t="s">
        <v>208</v>
      </c>
      <c r="BT6" s="146" t="s">
        <v>28</v>
      </c>
      <c r="BU6" s="147" t="s">
        <v>51</v>
      </c>
      <c r="BV6" s="149">
        <v>13356.021000000001</v>
      </c>
      <c r="BW6" s="538" t="s">
        <v>251</v>
      </c>
      <c r="BX6" s="526">
        <v>2406</v>
      </c>
      <c r="BY6" s="326" t="s">
        <v>252</v>
      </c>
      <c r="BZ6" s="326" t="s">
        <v>28</v>
      </c>
      <c r="CA6" s="326" t="s">
        <v>33</v>
      </c>
      <c r="CB6" s="540">
        <v>7340.3352500000001</v>
      </c>
      <c r="CC6" s="541">
        <v>413</v>
      </c>
      <c r="CD6" s="426">
        <v>2406</v>
      </c>
      <c r="CE6" s="541" t="s">
        <v>254</v>
      </c>
      <c r="CF6" s="541" t="s">
        <v>28</v>
      </c>
      <c r="CG6" s="542" t="s">
        <v>51</v>
      </c>
      <c r="CH6" s="543"/>
      <c r="CI6" s="544" t="s">
        <v>256</v>
      </c>
      <c r="CJ6" s="164">
        <v>2406</v>
      </c>
      <c r="CK6" s="545" t="s">
        <v>257</v>
      </c>
      <c r="CL6" s="545" t="s">
        <v>28</v>
      </c>
      <c r="CM6" s="546" t="s">
        <v>51</v>
      </c>
      <c r="CN6" s="547">
        <v>1.6028251008064518</v>
      </c>
      <c r="CO6" s="548" t="s">
        <v>259</v>
      </c>
      <c r="CP6" s="343">
        <v>2406</v>
      </c>
      <c r="CQ6" s="549" t="s">
        <v>260</v>
      </c>
      <c r="CR6" s="549" t="s">
        <v>28</v>
      </c>
      <c r="CS6" s="550" t="s">
        <v>51</v>
      </c>
      <c r="CT6" s="551">
        <v>1.6028251008064518</v>
      </c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</row>
    <row r="7" spans="1:147" x14ac:dyDescent="0.25">
      <c r="A7" s="25" t="s">
        <v>32</v>
      </c>
      <c r="B7" s="525" t="s">
        <v>57</v>
      </c>
      <c r="C7" s="526">
        <v>1701</v>
      </c>
      <c r="D7" s="527" t="s">
        <v>60</v>
      </c>
      <c r="E7" s="528" t="s">
        <v>28</v>
      </c>
      <c r="F7" s="327" t="s">
        <v>51</v>
      </c>
      <c r="G7" s="529">
        <v>7149</v>
      </c>
      <c r="H7" s="16">
        <v>112</v>
      </c>
      <c r="I7" s="9">
        <v>1701</v>
      </c>
      <c r="J7" s="11" t="s">
        <v>28</v>
      </c>
      <c r="K7" s="11" t="s">
        <v>61</v>
      </c>
      <c r="L7" s="12" t="s">
        <v>51</v>
      </c>
      <c r="M7" s="96">
        <v>1562</v>
      </c>
      <c r="N7" s="96" t="s">
        <v>122</v>
      </c>
      <c r="O7" s="532">
        <v>110</v>
      </c>
      <c r="P7" s="526">
        <v>1701</v>
      </c>
      <c r="Q7" s="527" t="s">
        <v>69</v>
      </c>
      <c r="R7" s="326" t="s">
        <v>28</v>
      </c>
      <c r="S7" s="327" t="s">
        <v>51</v>
      </c>
      <c r="T7" s="529">
        <v>8711</v>
      </c>
      <c r="U7" s="14">
        <v>121</v>
      </c>
      <c r="V7" s="9">
        <v>1701</v>
      </c>
      <c r="W7" s="34" t="s">
        <v>63</v>
      </c>
      <c r="X7" s="11" t="s">
        <v>28</v>
      </c>
      <c r="Y7" s="12" t="s">
        <v>51</v>
      </c>
      <c r="Z7" s="13">
        <v>6758</v>
      </c>
      <c r="AA7" s="537">
        <v>122</v>
      </c>
      <c r="AB7" s="526">
        <v>1701</v>
      </c>
      <c r="AC7" s="326" t="s">
        <v>28</v>
      </c>
      <c r="AD7" s="326" t="s">
        <v>64</v>
      </c>
      <c r="AE7" s="327" t="s">
        <v>51</v>
      </c>
      <c r="AF7" s="529">
        <v>1520</v>
      </c>
      <c r="AG7" s="532" t="s">
        <v>58</v>
      </c>
      <c r="AH7" s="9">
        <v>1701</v>
      </c>
      <c r="AI7" s="34" t="s">
        <v>62</v>
      </c>
      <c r="AJ7" s="11" t="s">
        <v>28</v>
      </c>
      <c r="AK7" s="12" t="s">
        <v>51</v>
      </c>
      <c r="AL7" s="26">
        <v>8278</v>
      </c>
      <c r="AM7" s="532">
        <v>131</v>
      </c>
      <c r="AN7" s="526">
        <v>1701</v>
      </c>
      <c r="AO7" s="527" t="s">
        <v>66</v>
      </c>
      <c r="AP7" s="326" t="s">
        <v>28</v>
      </c>
      <c r="AQ7" s="327" t="s">
        <v>51</v>
      </c>
      <c r="AR7" s="529">
        <v>5778</v>
      </c>
      <c r="AS7" s="16">
        <v>132</v>
      </c>
      <c r="AT7" s="9">
        <v>1701</v>
      </c>
      <c r="AU7" s="11" t="s">
        <v>67</v>
      </c>
      <c r="AV7" s="11" t="s">
        <v>28</v>
      </c>
      <c r="AW7" s="12" t="s">
        <v>51</v>
      </c>
      <c r="AX7" s="13">
        <v>1543</v>
      </c>
      <c r="AY7" s="537">
        <v>133</v>
      </c>
      <c r="AZ7" s="526">
        <v>1701</v>
      </c>
      <c r="BA7" s="527" t="s">
        <v>54</v>
      </c>
      <c r="BB7" s="326" t="s">
        <v>28</v>
      </c>
      <c r="BC7" s="327" t="s">
        <v>51</v>
      </c>
      <c r="BD7" s="529">
        <v>1149</v>
      </c>
      <c r="BE7" s="14">
        <v>130</v>
      </c>
      <c r="BF7" s="9">
        <v>1701</v>
      </c>
      <c r="BG7" s="34" t="s">
        <v>65</v>
      </c>
      <c r="BH7" s="11" t="s">
        <v>28</v>
      </c>
      <c r="BI7" s="12" t="s">
        <v>51</v>
      </c>
      <c r="BJ7" s="26">
        <v>8470</v>
      </c>
      <c r="BK7" s="529">
        <v>410</v>
      </c>
      <c r="BL7" s="526">
        <v>1701</v>
      </c>
      <c r="BM7" s="326" t="s">
        <v>205</v>
      </c>
      <c r="BN7" s="326" t="s">
        <v>28</v>
      </c>
      <c r="BO7" s="327" t="s">
        <v>51</v>
      </c>
      <c r="BP7" s="529">
        <v>42951.99</v>
      </c>
      <c r="BQ7" s="148">
        <v>411</v>
      </c>
      <c r="BR7" s="9">
        <v>1701</v>
      </c>
      <c r="BS7" s="145" t="s">
        <v>208</v>
      </c>
      <c r="BT7" s="146" t="s">
        <v>28</v>
      </c>
      <c r="BU7" s="147" t="s">
        <v>51</v>
      </c>
      <c r="BV7" s="148">
        <v>28791.989999999998</v>
      </c>
      <c r="BW7" s="538" t="s">
        <v>251</v>
      </c>
      <c r="BX7" s="526">
        <v>1701</v>
      </c>
      <c r="BY7" s="326" t="s">
        <v>252</v>
      </c>
      <c r="BZ7" s="326" t="s">
        <v>28</v>
      </c>
      <c r="CA7" s="326" t="s">
        <v>34</v>
      </c>
      <c r="CB7" s="539">
        <v>5368.9987499999997</v>
      </c>
      <c r="CC7" s="541">
        <v>413</v>
      </c>
      <c r="CD7" s="426">
        <v>1701</v>
      </c>
      <c r="CE7" s="541" t="s">
        <v>254</v>
      </c>
      <c r="CF7" s="541" t="s">
        <v>28</v>
      </c>
      <c r="CG7" s="542" t="s">
        <v>51</v>
      </c>
      <c r="CH7" s="543"/>
      <c r="CI7" s="544" t="s">
        <v>256</v>
      </c>
      <c r="CJ7" s="164">
        <v>1701</v>
      </c>
      <c r="CK7" s="545" t="s">
        <v>257</v>
      </c>
      <c r="CL7" s="545" t="s">
        <v>28</v>
      </c>
      <c r="CM7" s="546" t="s">
        <v>51</v>
      </c>
      <c r="CN7" s="547">
        <v>1.9674077931023171</v>
      </c>
      <c r="CO7" s="548" t="s">
        <v>259</v>
      </c>
      <c r="CP7" s="343">
        <v>1701</v>
      </c>
      <c r="CQ7" s="549" t="s">
        <v>260</v>
      </c>
      <c r="CR7" s="549" t="s">
        <v>28</v>
      </c>
      <c r="CS7" s="550" t="s">
        <v>51</v>
      </c>
      <c r="CT7" s="551">
        <v>1.9674077931023171</v>
      </c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</row>
    <row r="8" spans="1:147" x14ac:dyDescent="0.25">
      <c r="A8" s="25" t="s">
        <v>5</v>
      </c>
      <c r="B8" s="525" t="s">
        <v>57</v>
      </c>
      <c r="C8" s="526">
        <v>1606</v>
      </c>
      <c r="D8" s="527" t="s">
        <v>60</v>
      </c>
      <c r="E8" s="528" t="s">
        <v>28</v>
      </c>
      <c r="F8" s="327" t="s">
        <v>51</v>
      </c>
      <c r="G8" s="529">
        <v>2069</v>
      </c>
      <c r="H8" s="16">
        <v>112</v>
      </c>
      <c r="I8" s="9">
        <v>1606</v>
      </c>
      <c r="J8" s="11" t="s">
        <v>28</v>
      </c>
      <c r="K8" s="11" t="s">
        <v>61</v>
      </c>
      <c r="L8" s="12" t="s">
        <v>51</v>
      </c>
      <c r="M8" s="96">
        <v>447</v>
      </c>
      <c r="N8" s="96" t="s">
        <v>122</v>
      </c>
      <c r="O8" s="532">
        <v>110</v>
      </c>
      <c r="P8" s="526">
        <v>1606</v>
      </c>
      <c r="Q8" s="527" t="s">
        <v>69</v>
      </c>
      <c r="R8" s="326" t="s">
        <v>28</v>
      </c>
      <c r="S8" s="327" t="s">
        <v>51</v>
      </c>
      <c r="T8" s="529">
        <v>2516</v>
      </c>
      <c r="U8" s="14">
        <v>121</v>
      </c>
      <c r="V8" s="9">
        <v>1606</v>
      </c>
      <c r="W8" s="34" t="s">
        <v>63</v>
      </c>
      <c r="X8" s="11" t="s">
        <v>28</v>
      </c>
      <c r="Y8" s="12" t="s">
        <v>51</v>
      </c>
      <c r="Z8" s="13">
        <v>2051</v>
      </c>
      <c r="AA8" s="537">
        <v>122</v>
      </c>
      <c r="AB8" s="526">
        <v>1606</v>
      </c>
      <c r="AC8" s="326" t="s">
        <v>28</v>
      </c>
      <c r="AD8" s="326" t="s">
        <v>64</v>
      </c>
      <c r="AE8" s="327" t="s">
        <v>51</v>
      </c>
      <c r="AF8" s="529">
        <v>350</v>
      </c>
      <c r="AG8" s="532" t="s">
        <v>58</v>
      </c>
      <c r="AH8" s="9">
        <v>1606</v>
      </c>
      <c r="AI8" s="34" t="s">
        <v>62</v>
      </c>
      <c r="AJ8" s="11" t="s">
        <v>28</v>
      </c>
      <c r="AK8" s="12" t="s">
        <v>51</v>
      </c>
      <c r="AL8" s="26">
        <v>2401</v>
      </c>
      <c r="AM8" s="532">
        <v>131</v>
      </c>
      <c r="AN8" s="526">
        <v>1606</v>
      </c>
      <c r="AO8" s="527" t="s">
        <v>66</v>
      </c>
      <c r="AP8" s="326" t="s">
        <v>28</v>
      </c>
      <c r="AQ8" s="327" t="s">
        <v>51</v>
      </c>
      <c r="AR8" s="529">
        <v>2296</v>
      </c>
      <c r="AS8" s="16">
        <v>132</v>
      </c>
      <c r="AT8" s="9">
        <v>1606</v>
      </c>
      <c r="AU8" s="11" t="s">
        <v>67</v>
      </c>
      <c r="AV8" s="11" t="s">
        <v>28</v>
      </c>
      <c r="AW8" s="12" t="s">
        <v>51</v>
      </c>
      <c r="AX8" s="13">
        <v>1009</v>
      </c>
      <c r="AY8" s="537">
        <v>133</v>
      </c>
      <c r="AZ8" s="526">
        <v>1606</v>
      </c>
      <c r="BA8" s="527" t="s">
        <v>54</v>
      </c>
      <c r="BB8" s="326" t="s">
        <v>28</v>
      </c>
      <c r="BC8" s="327" t="s">
        <v>51</v>
      </c>
      <c r="BD8" s="529">
        <v>145</v>
      </c>
      <c r="BE8" s="14">
        <v>130</v>
      </c>
      <c r="BF8" s="9">
        <v>1606</v>
      </c>
      <c r="BG8" s="34" t="s">
        <v>65</v>
      </c>
      <c r="BH8" s="11" t="s">
        <v>28</v>
      </c>
      <c r="BI8" s="12" t="s">
        <v>51</v>
      </c>
      <c r="BJ8" s="26">
        <v>3450</v>
      </c>
      <c r="BK8" s="529">
        <v>410</v>
      </c>
      <c r="BL8" s="526">
        <v>1606</v>
      </c>
      <c r="BM8" s="326" t="s">
        <v>205</v>
      </c>
      <c r="BN8" s="326" t="s">
        <v>28</v>
      </c>
      <c r="BO8" s="327" t="s">
        <v>51</v>
      </c>
      <c r="BP8" s="529">
        <v>11793.6</v>
      </c>
      <c r="BQ8" s="148">
        <v>411</v>
      </c>
      <c r="BR8" s="9">
        <v>1606</v>
      </c>
      <c r="BS8" s="145" t="s">
        <v>208</v>
      </c>
      <c r="BT8" s="146" t="s">
        <v>28</v>
      </c>
      <c r="BU8" s="147" t="s">
        <v>51</v>
      </c>
      <c r="BV8" s="148">
        <v>9661.84</v>
      </c>
      <c r="BW8" s="538" t="s">
        <v>251</v>
      </c>
      <c r="BX8" s="526">
        <v>1606</v>
      </c>
      <c r="BY8" s="326" t="s">
        <v>252</v>
      </c>
      <c r="BZ8" s="326" t="s">
        <v>28</v>
      </c>
      <c r="CA8" s="326" t="s">
        <v>52</v>
      </c>
      <c r="CB8" s="539">
        <v>1474.2</v>
      </c>
      <c r="CC8" s="541">
        <v>413</v>
      </c>
      <c r="CD8" s="426">
        <v>1606</v>
      </c>
      <c r="CE8" s="541" t="s">
        <v>254</v>
      </c>
      <c r="CF8" s="541" t="s">
        <v>28</v>
      </c>
      <c r="CG8" s="542" t="s">
        <v>51</v>
      </c>
      <c r="CH8" s="543"/>
      <c r="CI8" s="544" t="s">
        <v>256</v>
      </c>
      <c r="CJ8" s="164">
        <v>1606</v>
      </c>
      <c r="CK8" s="545" t="s">
        <v>257</v>
      </c>
      <c r="CL8" s="545" t="s">
        <v>28</v>
      </c>
      <c r="CM8" s="546" t="s">
        <v>51</v>
      </c>
      <c r="CN8" s="547">
        <v>2.2858089181618593</v>
      </c>
      <c r="CO8" s="548" t="s">
        <v>259</v>
      </c>
      <c r="CP8" s="343">
        <v>1606</v>
      </c>
      <c r="CQ8" s="549" t="s">
        <v>260</v>
      </c>
      <c r="CR8" s="549" t="s">
        <v>28</v>
      </c>
      <c r="CS8" s="550" t="s">
        <v>51</v>
      </c>
      <c r="CT8" s="551">
        <v>2.2858089181618593</v>
      </c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</row>
    <row r="9" spans="1:147" x14ac:dyDescent="0.25">
      <c r="A9" s="25" t="s">
        <v>35</v>
      </c>
      <c r="B9" s="525" t="s">
        <v>57</v>
      </c>
      <c r="C9" s="526">
        <v>5555</v>
      </c>
      <c r="D9" s="527" t="s">
        <v>60</v>
      </c>
      <c r="E9" s="528" t="s">
        <v>28</v>
      </c>
      <c r="F9" s="327" t="s">
        <v>51</v>
      </c>
      <c r="G9" s="529">
        <v>4251</v>
      </c>
      <c r="H9" s="16">
        <v>112</v>
      </c>
      <c r="I9" s="9">
        <v>5555</v>
      </c>
      <c r="J9" s="11" t="s">
        <v>28</v>
      </c>
      <c r="K9" s="11" t="s">
        <v>61</v>
      </c>
      <c r="L9" s="12" t="s">
        <v>51</v>
      </c>
      <c r="M9" s="96">
        <v>1229</v>
      </c>
      <c r="N9" s="96" t="s">
        <v>122</v>
      </c>
      <c r="O9" s="532">
        <v>110</v>
      </c>
      <c r="P9" s="526">
        <v>5555</v>
      </c>
      <c r="Q9" s="527" t="s">
        <v>69</v>
      </c>
      <c r="R9" s="326" t="s">
        <v>28</v>
      </c>
      <c r="S9" s="327" t="s">
        <v>51</v>
      </c>
      <c r="T9" s="529">
        <v>5480</v>
      </c>
      <c r="U9" s="14">
        <v>121</v>
      </c>
      <c r="V9" s="9">
        <v>5555</v>
      </c>
      <c r="W9" s="34" t="s">
        <v>63</v>
      </c>
      <c r="X9" s="11" t="s">
        <v>28</v>
      </c>
      <c r="Y9" s="12" t="s">
        <v>51</v>
      </c>
      <c r="Z9" s="13">
        <v>4206</v>
      </c>
      <c r="AA9" s="537">
        <v>122</v>
      </c>
      <c r="AB9" s="526">
        <v>5555</v>
      </c>
      <c r="AC9" s="326" t="s">
        <v>28</v>
      </c>
      <c r="AD9" s="326" t="s">
        <v>64</v>
      </c>
      <c r="AE9" s="327" t="s">
        <v>51</v>
      </c>
      <c r="AF9" s="529">
        <v>1046</v>
      </c>
      <c r="AG9" s="532" t="s">
        <v>58</v>
      </c>
      <c r="AH9" s="9">
        <v>5555</v>
      </c>
      <c r="AI9" s="34" t="s">
        <v>62</v>
      </c>
      <c r="AJ9" s="11" t="s">
        <v>28</v>
      </c>
      <c r="AK9" s="12" t="s">
        <v>51</v>
      </c>
      <c r="AL9" s="26">
        <v>5252</v>
      </c>
      <c r="AM9" s="532">
        <v>131</v>
      </c>
      <c r="AN9" s="526">
        <v>5555</v>
      </c>
      <c r="AO9" s="527" t="s">
        <v>66</v>
      </c>
      <c r="AP9" s="326" t="s">
        <v>28</v>
      </c>
      <c r="AQ9" s="327" t="s">
        <v>51</v>
      </c>
      <c r="AR9" s="529">
        <v>1379</v>
      </c>
      <c r="AS9" s="16">
        <v>132</v>
      </c>
      <c r="AT9" s="9">
        <v>5555</v>
      </c>
      <c r="AU9" s="11" t="s">
        <v>67</v>
      </c>
      <c r="AV9" s="11" t="s">
        <v>28</v>
      </c>
      <c r="AW9" s="12" t="s">
        <v>51</v>
      </c>
      <c r="AX9" s="13">
        <v>1195</v>
      </c>
      <c r="AY9" s="537">
        <v>133</v>
      </c>
      <c r="AZ9" s="526">
        <v>5555</v>
      </c>
      <c r="BA9" s="527" t="s">
        <v>54</v>
      </c>
      <c r="BB9" s="326" t="s">
        <v>28</v>
      </c>
      <c r="BC9" s="327" t="s">
        <v>51</v>
      </c>
      <c r="BD9" s="529">
        <v>50</v>
      </c>
      <c r="BE9" s="14">
        <v>130</v>
      </c>
      <c r="BF9" s="9">
        <v>5555</v>
      </c>
      <c r="BG9" s="34" t="s">
        <v>65</v>
      </c>
      <c r="BH9" s="11" t="s">
        <v>28</v>
      </c>
      <c r="BI9" s="12" t="s">
        <v>51</v>
      </c>
      <c r="BJ9" s="26">
        <v>2624</v>
      </c>
      <c r="BK9" s="529">
        <v>410</v>
      </c>
      <c r="BL9" s="526">
        <v>5555</v>
      </c>
      <c r="BM9" s="326" t="s">
        <v>205</v>
      </c>
      <c r="BN9" s="326" t="s">
        <v>28</v>
      </c>
      <c r="BO9" s="327" t="s">
        <v>51</v>
      </c>
      <c r="BP9" s="529">
        <v>28392</v>
      </c>
      <c r="BQ9" s="148">
        <v>411</v>
      </c>
      <c r="BR9" s="9">
        <v>5555</v>
      </c>
      <c r="BS9" s="145" t="s">
        <v>208</v>
      </c>
      <c r="BT9" s="146" t="s">
        <v>28</v>
      </c>
      <c r="BU9" s="147" t="s">
        <v>51</v>
      </c>
      <c r="BV9" s="148">
        <v>27948</v>
      </c>
      <c r="BW9" s="538" t="s">
        <v>251</v>
      </c>
      <c r="BX9" s="526">
        <v>5555</v>
      </c>
      <c r="BY9" s="326" t="s">
        <v>252</v>
      </c>
      <c r="BZ9" s="326" t="s">
        <v>28</v>
      </c>
      <c r="CA9" s="326" t="s">
        <v>37</v>
      </c>
      <c r="CB9" s="539">
        <v>3549</v>
      </c>
      <c r="CC9" s="541">
        <v>413</v>
      </c>
      <c r="CD9" s="426">
        <v>5555</v>
      </c>
      <c r="CE9" s="541" t="s">
        <v>254</v>
      </c>
      <c r="CF9" s="541" t="s">
        <v>28</v>
      </c>
      <c r="CG9" s="542" t="s">
        <v>51</v>
      </c>
      <c r="CH9" s="543"/>
      <c r="CI9" s="544" t="s">
        <v>256</v>
      </c>
      <c r="CJ9" s="164">
        <v>5555</v>
      </c>
      <c r="CK9" s="545" t="s">
        <v>257</v>
      </c>
      <c r="CL9" s="545" t="s">
        <v>28</v>
      </c>
      <c r="CM9" s="546" t="s">
        <v>51</v>
      </c>
      <c r="CN9" s="547">
        <v>3.0357142857142856</v>
      </c>
      <c r="CO9" s="548" t="s">
        <v>259</v>
      </c>
      <c r="CP9" s="343">
        <v>5555</v>
      </c>
      <c r="CQ9" s="549" t="s">
        <v>260</v>
      </c>
      <c r="CR9" s="549" t="s">
        <v>28</v>
      </c>
      <c r="CS9" s="550" t="s">
        <v>51</v>
      </c>
      <c r="CT9" s="551">
        <v>3.0357142857142856</v>
      </c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</row>
    <row r="10" spans="1:147" x14ac:dyDescent="0.25">
      <c r="A10" s="25" t="s">
        <v>36</v>
      </c>
      <c r="B10" s="525" t="s">
        <v>57</v>
      </c>
      <c r="C10" s="526">
        <v>2104</v>
      </c>
      <c r="D10" s="527" t="s">
        <v>60</v>
      </c>
      <c r="E10" s="528" t="s">
        <v>28</v>
      </c>
      <c r="F10" s="327" t="s">
        <v>51</v>
      </c>
      <c r="G10" s="529">
        <v>1281</v>
      </c>
      <c r="H10" s="16">
        <v>112</v>
      </c>
      <c r="I10" s="9">
        <v>2104</v>
      </c>
      <c r="J10" s="11" t="s">
        <v>28</v>
      </c>
      <c r="K10" s="11" t="s">
        <v>61</v>
      </c>
      <c r="L10" s="12" t="s">
        <v>51</v>
      </c>
      <c r="M10" s="96">
        <v>176</v>
      </c>
      <c r="N10" s="96" t="s">
        <v>122</v>
      </c>
      <c r="O10" s="532">
        <v>110</v>
      </c>
      <c r="P10" s="526">
        <v>2104</v>
      </c>
      <c r="Q10" s="527" t="s">
        <v>69</v>
      </c>
      <c r="R10" s="326" t="s">
        <v>28</v>
      </c>
      <c r="S10" s="327" t="s">
        <v>51</v>
      </c>
      <c r="T10" s="529">
        <v>1457</v>
      </c>
      <c r="U10" s="14">
        <v>121</v>
      </c>
      <c r="V10" s="9">
        <v>2104</v>
      </c>
      <c r="W10" s="34" t="s">
        <v>63</v>
      </c>
      <c r="X10" s="11" t="s">
        <v>28</v>
      </c>
      <c r="Y10" s="12" t="s">
        <v>51</v>
      </c>
      <c r="Z10" s="13">
        <v>1251</v>
      </c>
      <c r="AA10" s="537">
        <v>122</v>
      </c>
      <c r="AB10" s="526">
        <v>2104</v>
      </c>
      <c r="AC10" s="326" t="s">
        <v>28</v>
      </c>
      <c r="AD10" s="326" t="s">
        <v>64</v>
      </c>
      <c r="AE10" s="327" t="s">
        <v>51</v>
      </c>
      <c r="AF10" s="529">
        <v>174</v>
      </c>
      <c r="AG10" s="532" t="s">
        <v>58</v>
      </c>
      <c r="AH10" s="9">
        <v>2104</v>
      </c>
      <c r="AI10" s="34" t="s">
        <v>62</v>
      </c>
      <c r="AJ10" s="11" t="s">
        <v>28</v>
      </c>
      <c r="AK10" s="12" t="s">
        <v>51</v>
      </c>
      <c r="AL10" s="26">
        <v>1425</v>
      </c>
      <c r="AM10" s="532">
        <v>131</v>
      </c>
      <c r="AN10" s="526">
        <v>2104</v>
      </c>
      <c r="AO10" s="527" t="s">
        <v>66</v>
      </c>
      <c r="AP10" s="326" t="s">
        <v>28</v>
      </c>
      <c r="AQ10" s="327" t="s">
        <v>51</v>
      </c>
      <c r="AR10" s="529">
        <v>0</v>
      </c>
      <c r="AS10" s="16">
        <v>132</v>
      </c>
      <c r="AT10" s="9">
        <v>2104</v>
      </c>
      <c r="AU10" s="11" t="s">
        <v>67</v>
      </c>
      <c r="AV10" s="11" t="s">
        <v>28</v>
      </c>
      <c r="AW10" s="12" t="s">
        <v>51</v>
      </c>
      <c r="AX10" s="13">
        <v>493</v>
      </c>
      <c r="AY10" s="537">
        <v>133</v>
      </c>
      <c r="AZ10" s="526">
        <v>2104</v>
      </c>
      <c r="BA10" s="527" t="s">
        <v>54</v>
      </c>
      <c r="BB10" s="326" t="s">
        <v>28</v>
      </c>
      <c r="BC10" s="327" t="s">
        <v>51</v>
      </c>
      <c r="BD10" s="529">
        <v>0</v>
      </c>
      <c r="BE10" s="14">
        <v>130</v>
      </c>
      <c r="BF10" s="9">
        <v>2104</v>
      </c>
      <c r="BG10" s="34" t="s">
        <v>65</v>
      </c>
      <c r="BH10" s="11" t="s">
        <v>28</v>
      </c>
      <c r="BI10" s="12" t="s">
        <v>51</v>
      </c>
      <c r="BJ10" s="26">
        <v>493</v>
      </c>
      <c r="BK10" s="529">
        <v>410</v>
      </c>
      <c r="BL10" s="526">
        <v>2104</v>
      </c>
      <c r="BM10" s="326" t="s">
        <v>205</v>
      </c>
      <c r="BN10" s="326" t="s">
        <v>28</v>
      </c>
      <c r="BO10" s="327" t="s">
        <v>51</v>
      </c>
      <c r="BP10" s="529">
        <v>12874.806</v>
      </c>
      <c r="BQ10" s="148">
        <v>411</v>
      </c>
      <c r="BR10" s="9">
        <v>2104</v>
      </c>
      <c r="BS10" s="145" t="s">
        <v>208</v>
      </c>
      <c r="BT10" s="146" t="s">
        <v>28</v>
      </c>
      <c r="BU10" s="147" t="s">
        <v>51</v>
      </c>
      <c r="BV10" s="148">
        <v>5607.4830000000002</v>
      </c>
      <c r="BW10" s="538" t="s">
        <v>251</v>
      </c>
      <c r="BX10" s="526">
        <v>2104</v>
      </c>
      <c r="BY10" s="326" t="s">
        <v>252</v>
      </c>
      <c r="BZ10" s="326" t="s">
        <v>28</v>
      </c>
      <c r="CA10" s="326" t="s">
        <v>41</v>
      </c>
      <c r="CB10" s="539">
        <v>1609.3507500000001</v>
      </c>
      <c r="CC10" s="541">
        <v>413</v>
      </c>
      <c r="CD10" s="426">
        <v>2104</v>
      </c>
      <c r="CE10" s="541" t="s">
        <v>254</v>
      </c>
      <c r="CF10" s="541" t="s">
        <v>28</v>
      </c>
      <c r="CG10" s="542" t="s">
        <v>51</v>
      </c>
      <c r="CH10" s="543"/>
      <c r="CI10" s="544" t="s">
        <v>256</v>
      </c>
      <c r="CJ10" s="164">
        <v>2104</v>
      </c>
      <c r="CK10" s="545" t="s">
        <v>257</v>
      </c>
      <c r="CL10" s="545" t="s">
        <v>28</v>
      </c>
      <c r="CM10" s="546" t="s">
        <v>51</v>
      </c>
      <c r="CN10" s="547">
        <v>2.2908630748112562</v>
      </c>
      <c r="CO10" s="548" t="s">
        <v>259</v>
      </c>
      <c r="CP10" s="343">
        <v>2104</v>
      </c>
      <c r="CQ10" s="549" t="s">
        <v>260</v>
      </c>
      <c r="CR10" s="549" t="s">
        <v>28</v>
      </c>
      <c r="CS10" s="550" t="s">
        <v>51</v>
      </c>
      <c r="CT10" s="551">
        <v>2.2908630748112562</v>
      </c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</row>
    <row r="11" spans="1:147" x14ac:dyDescent="0.25">
      <c r="A11" s="25" t="s">
        <v>39</v>
      </c>
      <c r="B11" s="525" t="s">
        <v>57</v>
      </c>
      <c r="C11" s="531">
        <v>1704</v>
      </c>
      <c r="D11" s="527" t="s">
        <v>60</v>
      </c>
      <c r="E11" s="528" t="s">
        <v>28</v>
      </c>
      <c r="F11" s="327" t="s">
        <v>51</v>
      </c>
      <c r="G11" s="529">
        <v>2640</v>
      </c>
      <c r="H11" s="16">
        <v>112</v>
      </c>
      <c r="I11" s="1">
        <v>1704</v>
      </c>
      <c r="J11" s="11" t="s">
        <v>28</v>
      </c>
      <c r="K11" s="11" t="s">
        <v>61</v>
      </c>
      <c r="L11" s="12" t="s">
        <v>51</v>
      </c>
      <c r="M11" s="96">
        <v>116</v>
      </c>
      <c r="N11" s="96" t="s">
        <v>122</v>
      </c>
      <c r="O11" s="532">
        <v>110</v>
      </c>
      <c r="P11" s="531">
        <v>1704</v>
      </c>
      <c r="Q11" s="527" t="s">
        <v>69</v>
      </c>
      <c r="R11" s="326" t="s">
        <v>28</v>
      </c>
      <c r="S11" s="327" t="s">
        <v>51</v>
      </c>
      <c r="T11" s="529">
        <v>2756</v>
      </c>
      <c r="U11" s="14">
        <v>121</v>
      </c>
      <c r="V11" s="1">
        <v>1704</v>
      </c>
      <c r="W11" s="34" t="s">
        <v>63</v>
      </c>
      <c r="X11" s="11" t="s">
        <v>28</v>
      </c>
      <c r="Y11" s="12" t="s">
        <v>51</v>
      </c>
      <c r="Z11" s="13">
        <v>2187</v>
      </c>
      <c r="AA11" s="537">
        <v>122</v>
      </c>
      <c r="AB11" s="531">
        <v>1704</v>
      </c>
      <c r="AC11" s="326" t="s">
        <v>28</v>
      </c>
      <c r="AD11" s="326" t="s">
        <v>64</v>
      </c>
      <c r="AE11" s="327" t="s">
        <v>51</v>
      </c>
      <c r="AF11" s="529">
        <v>103</v>
      </c>
      <c r="AG11" s="532" t="s">
        <v>58</v>
      </c>
      <c r="AH11" s="1">
        <v>1704</v>
      </c>
      <c r="AI11" s="34" t="s">
        <v>62</v>
      </c>
      <c r="AJ11" s="11" t="s">
        <v>28</v>
      </c>
      <c r="AK11" s="12" t="s">
        <v>51</v>
      </c>
      <c r="AL11" s="26">
        <v>2290</v>
      </c>
      <c r="AM11" s="532">
        <v>131</v>
      </c>
      <c r="AN11" s="531">
        <v>1704</v>
      </c>
      <c r="AO11" s="527" t="s">
        <v>66</v>
      </c>
      <c r="AP11" s="326" t="s">
        <v>28</v>
      </c>
      <c r="AQ11" s="327" t="s">
        <v>51</v>
      </c>
      <c r="AR11" s="529">
        <v>1103</v>
      </c>
      <c r="AS11" s="16">
        <v>132</v>
      </c>
      <c r="AT11" s="1">
        <v>1704</v>
      </c>
      <c r="AU11" s="11" t="s">
        <v>67</v>
      </c>
      <c r="AV11" s="11" t="s">
        <v>28</v>
      </c>
      <c r="AW11" s="12" t="s">
        <v>51</v>
      </c>
      <c r="AX11" s="13">
        <v>207</v>
      </c>
      <c r="AY11" s="537">
        <v>133</v>
      </c>
      <c r="AZ11" s="531">
        <v>1704</v>
      </c>
      <c r="BA11" s="527" t="s">
        <v>54</v>
      </c>
      <c r="BB11" s="326" t="s">
        <v>28</v>
      </c>
      <c r="BC11" s="327" t="s">
        <v>51</v>
      </c>
      <c r="BD11" s="529">
        <v>0</v>
      </c>
      <c r="BE11" s="14">
        <v>130</v>
      </c>
      <c r="BF11" s="1">
        <v>1704</v>
      </c>
      <c r="BG11" s="34" t="s">
        <v>65</v>
      </c>
      <c r="BH11" s="11" t="s">
        <v>28</v>
      </c>
      <c r="BI11" s="12" t="s">
        <v>51</v>
      </c>
      <c r="BJ11" s="26">
        <v>1310</v>
      </c>
      <c r="BK11" s="529">
        <v>410</v>
      </c>
      <c r="BL11" s="531">
        <v>1704</v>
      </c>
      <c r="BM11" s="326" t="s">
        <v>205</v>
      </c>
      <c r="BN11" s="326" t="s">
        <v>28</v>
      </c>
      <c r="BO11" s="327" t="s">
        <v>51</v>
      </c>
      <c r="BP11" s="529">
        <v>8147.48</v>
      </c>
      <c r="BQ11" s="148">
        <v>411</v>
      </c>
      <c r="BR11" s="1">
        <v>1704</v>
      </c>
      <c r="BS11" s="145" t="s">
        <v>208</v>
      </c>
      <c r="BT11" s="146" t="s">
        <v>28</v>
      </c>
      <c r="BU11" s="147" t="s">
        <v>51</v>
      </c>
      <c r="BV11" s="148">
        <v>4323.4799999999996</v>
      </c>
      <c r="BW11" s="538" t="s">
        <v>251</v>
      </c>
      <c r="BX11" s="531">
        <v>1704</v>
      </c>
      <c r="BY11" s="326" t="s">
        <v>252</v>
      </c>
      <c r="BZ11" s="326" t="s">
        <v>28</v>
      </c>
      <c r="CA11" s="326" t="s">
        <v>44</v>
      </c>
      <c r="CB11" s="539">
        <v>1018.4349999999999</v>
      </c>
      <c r="CC11" s="541">
        <v>413</v>
      </c>
      <c r="CD11" s="429">
        <v>1704</v>
      </c>
      <c r="CE11" s="541" t="s">
        <v>254</v>
      </c>
      <c r="CF11" s="541" t="s">
        <v>28</v>
      </c>
      <c r="CG11" s="542" t="s">
        <v>51</v>
      </c>
      <c r="CH11" s="543"/>
      <c r="CI11" s="544" t="s">
        <v>256</v>
      </c>
      <c r="CJ11" s="165">
        <v>1704</v>
      </c>
      <c r="CK11" s="545" t="s">
        <v>257</v>
      </c>
      <c r="CL11" s="545" t="s">
        <v>28</v>
      </c>
      <c r="CM11" s="546" t="s">
        <v>51</v>
      </c>
      <c r="CN11" s="547">
        <v>0.93378084179970966</v>
      </c>
      <c r="CO11" s="548" t="s">
        <v>259</v>
      </c>
      <c r="CP11" s="345">
        <v>1704</v>
      </c>
      <c r="CQ11" s="549" t="s">
        <v>260</v>
      </c>
      <c r="CR11" s="549" t="s">
        <v>28</v>
      </c>
      <c r="CS11" s="550" t="s">
        <v>51</v>
      </c>
      <c r="CT11" s="551">
        <v>0.93378084179970966</v>
      </c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</row>
    <row r="12" spans="1:147" x14ac:dyDescent="0.25">
      <c r="A12" s="25" t="s">
        <v>40</v>
      </c>
      <c r="B12" s="525" t="s">
        <v>57</v>
      </c>
      <c r="C12" s="328" t="s">
        <v>56</v>
      </c>
      <c r="D12" s="527" t="s">
        <v>60</v>
      </c>
      <c r="E12" s="528" t="s">
        <v>28</v>
      </c>
      <c r="F12" s="327" t="s">
        <v>51</v>
      </c>
      <c r="G12" s="529">
        <v>0</v>
      </c>
      <c r="H12" s="16">
        <v>112</v>
      </c>
      <c r="I12" s="33" t="s">
        <v>56</v>
      </c>
      <c r="J12" s="11" t="s">
        <v>28</v>
      </c>
      <c r="K12" s="11" t="s">
        <v>61</v>
      </c>
      <c r="L12" s="12" t="s">
        <v>51</v>
      </c>
      <c r="M12" s="96">
        <v>0</v>
      </c>
      <c r="N12" s="96" t="s">
        <v>122</v>
      </c>
      <c r="O12" s="532">
        <v>110</v>
      </c>
      <c r="P12" s="328" t="s">
        <v>56</v>
      </c>
      <c r="Q12" s="527" t="s">
        <v>69</v>
      </c>
      <c r="R12" s="326" t="s">
        <v>70</v>
      </c>
      <c r="S12" s="327" t="s">
        <v>51</v>
      </c>
      <c r="T12" s="529">
        <v>0</v>
      </c>
      <c r="U12" s="14">
        <v>121</v>
      </c>
      <c r="V12" s="33" t="s">
        <v>56</v>
      </c>
      <c r="W12" s="34" t="s">
        <v>63</v>
      </c>
      <c r="X12" s="11" t="s">
        <v>28</v>
      </c>
      <c r="Y12" s="12" t="s">
        <v>51</v>
      </c>
      <c r="Z12" s="13">
        <v>0</v>
      </c>
      <c r="AA12" s="537">
        <v>122</v>
      </c>
      <c r="AB12" s="328" t="s">
        <v>56</v>
      </c>
      <c r="AC12" s="326" t="s">
        <v>28</v>
      </c>
      <c r="AD12" s="326" t="s">
        <v>64</v>
      </c>
      <c r="AE12" s="327" t="s">
        <v>51</v>
      </c>
      <c r="AF12" s="529">
        <v>0</v>
      </c>
      <c r="AG12" s="532" t="s">
        <v>58</v>
      </c>
      <c r="AH12" s="33" t="s">
        <v>56</v>
      </c>
      <c r="AI12" s="34" t="s">
        <v>62</v>
      </c>
      <c r="AJ12" s="11" t="s">
        <v>28</v>
      </c>
      <c r="AK12" s="12" t="s">
        <v>51</v>
      </c>
      <c r="AL12" s="26">
        <v>0</v>
      </c>
      <c r="AM12" s="532">
        <v>131</v>
      </c>
      <c r="AN12" s="328" t="s">
        <v>56</v>
      </c>
      <c r="AO12" s="527" t="s">
        <v>66</v>
      </c>
      <c r="AP12" s="326" t="s">
        <v>28</v>
      </c>
      <c r="AQ12" s="327" t="s">
        <v>51</v>
      </c>
      <c r="AR12" s="529">
        <v>0</v>
      </c>
      <c r="AS12" s="16">
        <v>132</v>
      </c>
      <c r="AT12" s="33" t="s">
        <v>56</v>
      </c>
      <c r="AU12" s="11" t="s">
        <v>67</v>
      </c>
      <c r="AV12" s="11" t="s">
        <v>28</v>
      </c>
      <c r="AW12" s="12" t="s">
        <v>51</v>
      </c>
      <c r="AX12" s="13">
        <v>0</v>
      </c>
      <c r="AY12" s="537">
        <v>133</v>
      </c>
      <c r="AZ12" s="328" t="s">
        <v>56</v>
      </c>
      <c r="BA12" s="527" t="s">
        <v>54</v>
      </c>
      <c r="BB12" s="326" t="s">
        <v>28</v>
      </c>
      <c r="BC12" s="327" t="s">
        <v>51</v>
      </c>
      <c r="BD12" s="529">
        <v>0</v>
      </c>
      <c r="BE12" s="14">
        <v>130</v>
      </c>
      <c r="BF12" s="33" t="s">
        <v>56</v>
      </c>
      <c r="BG12" s="34" t="s">
        <v>65</v>
      </c>
      <c r="BH12" s="11" t="s">
        <v>28</v>
      </c>
      <c r="BI12" s="12" t="s">
        <v>51</v>
      </c>
      <c r="BJ12" s="26">
        <v>0</v>
      </c>
      <c r="BK12" s="529">
        <v>410</v>
      </c>
      <c r="BL12" s="328" t="s">
        <v>56</v>
      </c>
      <c r="BM12" s="326" t="s">
        <v>205</v>
      </c>
      <c r="BN12" s="326" t="s">
        <v>28</v>
      </c>
      <c r="BO12" s="327" t="s">
        <v>51</v>
      </c>
      <c r="BP12" s="529">
        <v>0</v>
      </c>
      <c r="BQ12" s="148">
        <v>411</v>
      </c>
      <c r="BR12" s="33" t="s">
        <v>56</v>
      </c>
      <c r="BS12" s="145" t="s">
        <v>208</v>
      </c>
      <c r="BT12" s="146" t="s">
        <v>28</v>
      </c>
      <c r="BU12" s="147" t="s">
        <v>51</v>
      </c>
      <c r="BV12" s="148">
        <v>0</v>
      </c>
      <c r="BW12" s="538" t="s">
        <v>251</v>
      </c>
      <c r="BX12" s="328" t="s">
        <v>56</v>
      </c>
      <c r="BY12" s="326" t="s">
        <v>252</v>
      </c>
      <c r="BZ12" s="326" t="s">
        <v>28</v>
      </c>
      <c r="CA12" s="326" t="s">
        <v>53</v>
      </c>
      <c r="CB12" s="539">
        <v>0</v>
      </c>
      <c r="CC12" s="541">
        <v>413</v>
      </c>
      <c r="CD12" s="242" t="s">
        <v>56</v>
      </c>
      <c r="CE12" s="541" t="s">
        <v>254</v>
      </c>
      <c r="CF12" s="541" t="s">
        <v>28</v>
      </c>
      <c r="CG12" s="542" t="s">
        <v>51</v>
      </c>
      <c r="CH12" s="543"/>
      <c r="CI12" s="544" t="s">
        <v>256</v>
      </c>
      <c r="CJ12" s="166" t="s">
        <v>56</v>
      </c>
      <c r="CK12" s="545" t="s">
        <v>257</v>
      </c>
      <c r="CL12" s="545" t="s">
        <v>28</v>
      </c>
      <c r="CM12" s="546" t="s">
        <v>51</v>
      </c>
      <c r="CN12" s="547" t="e">
        <v>#DIV/0!</v>
      </c>
      <c r="CO12" s="548" t="s">
        <v>259</v>
      </c>
      <c r="CP12" s="254" t="s">
        <v>56</v>
      </c>
      <c r="CQ12" s="549" t="s">
        <v>260</v>
      </c>
      <c r="CR12" s="549" t="s">
        <v>28</v>
      </c>
      <c r="CS12" s="550" t="s">
        <v>51</v>
      </c>
      <c r="CT12" s="551" t="e">
        <v>#DIV/0!</v>
      </c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</row>
    <row r="13" spans="1:147" x14ac:dyDescent="0.25">
      <c r="A13" s="25" t="s">
        <v>42</v>
      </c>
      <c r="B13" s="525" t="s">
        <v>57</v>
      </c>
      <c r="C13" s="531">
        <v>2404</v>
      </c>
      <c r="D13" s="527" t="s">
        <v>60</v>
      </c>
      <c r="E13" s="528" t="s">
        <v>28</v>
      </c>
      <c r="F13" s="327" t="s">
        <v>51</v>
      </c>
      <c r="G13" s="529">
        <v>12877</v>
      </c>
      <c r="H13" s="16">
        <v>112</v>
      </c>
      <c r="I13" s="1">
        <v>2404</v>
      </c>
      <c r="J13" s="11" t="s">
        <v>28</v>
      </c>
      <c r="K13" s="11" t="s">
        <v>61</v>
      </c>
      <c r="L13" s="12" t="s">
        <v>51</v>
      </c>
      <c r="M13" s="96">
        <v>1923</v>
      </c>
      <c r="N13" s="96" t="s">
        <v>122</v>
      </c>
      <c r="O13" s="532">
        <v>110</v>
      </c>
      <c r="P13" s="531">
        <v>2404</v>
      </c>
      <c r="Q13" s="527" t="s">
        <v>69</v>
      </c>
      <c r="R13" s="326" t="s">
        <v>28</v>
      </c>
      <c r="S13" s="327" t="s">
        <v>51</v>
      </c>
      <c r="T13" s="529">
        <v>14800</v>
      </c>
      <c r="U13" s="14">
        <v>121</v>
      </c>
      <c r="V13" s="1">
        <v>2404</v>
      </c>
      <c r="W13" s="34" t="s">
        <v>63</v>
      </c>
      <c r="X13" s="11" t="s">
        <v>28</v>
      </c>
      <c r="Y13" s="12" t="s">
        <v>51</v>
      </c>
      <c r="Z13" s="13">
        <v>11383</v>
      </c>
      <c r="AA13" s="537">
        <v>122</v>
      </c>
      <c r="AB13" s="531">
        <v>2404</v>
      </c>
      <c r="AC13" s="326" t="s">
        <v>28</v>
      </c>
      <c r="AD13" s="326" t="s">
        <v>64</v>
      </c>
      <c r="AE13" s="327" t="s">
        <v>51</v>
      </c>
      <c r="AF13" s="529">
        <v>1749</v>
      </c>
      <c r="AG13" s="532" t="s">
        <v>58</v>
      </c>
      <c r="AH13" s="1">
        <v>2404</v>
      </c>
      <c r="AI13" s="34" t="s">
        <v>62</v>
      </c>
      <c r="AJ13" s="11" t="s">
        <v>28</v>
      </c>
      <c r="AK13" s="12" t="s">
        <v>51</v>
      </c>
      <c r="AL13" s="26">
        <v>13132</v>
      </c>
      <c r="AM13" s="532">
        <v>131</v>
      </c>
      <c r="AN13" s="531">
        <v>2404</v>
      </c>
      <c r="AO13" s="527" t="s">
        <v>66</v>
      </c>
      <c r="AP13" s="326" t="s">
        <v>28</v>
      </c>
      <c r="AQ13" s="327" t="s">
        <v>51</v>
      </c>
      <c r="AR13" s="529">
        <v>3609</v>
      </c>
      <c r="AS13" s="16">
        <v>132</v>
      </c>
      <c r="AT13" s="1">
        <v>2404</v>
      </c>
      <c r="AU13" s="11" t="s">
        <v>67</v>
      </c>
      <c r="AV13" s="11" t="s">
        <v>28</v>
      </c>
      <c r="AW13" s="12" t="s">
        <v>51</v>
      </c>
      <c r="AX13" s="13">
        <v>360</v>
      </c>
      <c r="AY13" s="537">
        <v>133</v>
      </c>
      <c r="AZ13" s="531">
        <v>2404</v>
      </c>
      <c r="BA13" s="527" t="s">
        <v>54</v>
      </c>
      <c r="BB13" s="326" t="s">
        <v>28</v>
      </c>
      <c r="BC13" s="327" t="s">
        <v>51</v>
      </c>
      <c r="BD13" s="529">
        <v>42</v>
      </c>
      <c r="BE13" s="14">
        <v>130</v>
      </c>
      <c r="BF13" s="1">
        <v>2404</v>
      </c>
      <c r="BG13" s="34" t="s">
        <v>65</v>
      </c>
      <c r="BH13" s="11" t="s">
        <v>28</v>
      </c>
      <c r="BI13" s="12" t="s">
        <v>51</v>
      </c>
      <c r="BJ13" s="26">
        <v>4011</v>
      </c>
      <c r="BK13" s="529">
        <v>410</v>
      </c>
      <c r="BL13" s="531">
        <v>2404</v>
      </c>
      <c r="BM13" s="326" t="s">
        <v>205</v>
      </c>
      <c r="BN13" s="326" t="s">
        <v>28</v>
      </c>
      <c r="BO13" s="327" t="s">
        <v>51</v>
      </c>
      <c r="BP13" s="529">
        <v>214161</v>
      </c>
      <c r="BQ13" s="148">
        <v>411</v>
      </c>
      <c r="BR13" s="1">
        <v>2404</v>
      </c>
      <c r="BS13" s="145" t="s">
        <v>208</v>
      </c>
      <c r="BT13" s="146" t="s">
        <v>28</v>
      </c>
      <c r="BU13" s="147" t="s">
        <v>51</v>
      </c>
      <c r="BV13" s="148">
        <v>75580</v>
      </c>
      <c r="BW13" s="538" t="s">
        <v>251</v>
      </c>
      <c r="BX13" s="531">
        <v>2404</v>
      </c>
      <c r="BY13" s="326" t="s">
        <v>252</v>
      </c>
      <c r="BZ13" s="326" t="s">
        <v>28</v>
      </c>
      <c r="CA13" s="326" t="s">
        <v>54</v>
      </c>
      <c r="CB13" s="539">
        <v>26770.125</v>
      </c>
      <c r="CC13" s="541">
        <v>413</v>
      </c>
      <c r="CD13" s="429">
        <v>2404</v>
      </c>
      <c r="CE13" s="541" t="s">
        <v>254</v>
      </c>
      <c r="CF13" s="541" t="s">
        <v>28</v>
      </c>
      <c r="CG13" s="542" t="s">
        <v>51</v>
      </c>
      <c r="CH13" s="543"/>
      <c r="CI13" s="544" t="s">
        <v>256</v>
      </c>
      <c r="CJ13" s="165">
        <v>2404</v>
      </c>
      <c r="CK13" s="545" t="s">
        <v>257</v>
      </c>
      <c r="CL13" s="545" t="s">
        <v>28</v>
      </c>
      <c r="CM13" s="546" t="s">
        <v>51</v>
      </c>
      <c r="CN13" s="547">
        <v>3.0397361647361647</v>
      </c>
      <c r="CO13" s="548" t="s">
        <v>259</v>
      </c>
      <c r="CP13" s="345">
        <v>2404</v>
      </c>
      <c r="CQ13" s="549" t="s">
        <v>260</v>
      </c>
      <c r="CR13" s="549" t="s">
        <v>28</v>
      </c>
      <c r="CS13" s="550" t="s">
        <v>51</v>
      </c>
      <c r="CT13" s="551">
        <v>3.0397361647361647</v>
      </c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</row>
    <row r="14" spans="1:147" x14ac:dyDescent="0.25">
      <c r="A14" s="25" t="s">
        <v>43</v>
      </c>
      <c r="B14" s="525" t="s">
        <v>57</v>
      </c>
      <c r="C14" s="531">
        <v>205</v>
      </c>
      <c r="D14" s="527" t="s">
        <v>60</v>
      </c>
      <c r="E14" s="528" t="s">
        <v>28</v>
      </c>
      <c r="F14" s="327" t="s">
        <v>51</v>
      </c>
      <c r="G14" s="529">
        <v>1015</v>
      </c>
      <c r="H14" s="16">
        <v>112</v>
      </c>
      <c r="I14" s="1">
        <v>205</v>
      </c>
      <c r="J14" s="11" t="s">
        <v>28</v>
      </c>
      <c r="K14" s="11" t="s">
        <v>61</v>
      </c>
      <c r="L14" s="12" t="s">
        <v>51</v>
      </c>
      <c r="M14" s="96">
        <v>288</v>
      </c>
      <c r="N14" s="96" t="s">
        <v>122</v>
      </c>
      <c r="O14" s="532">
        <v>110</v>
      </c>
      <c r="P14" s="531">
        <v>205</v>
      </c>
      <c r="Q14" s="527" t="s">
        <v>69</v>
      </c>
      <c r="R14" s="326" t="s">
        <v>28</v>
      </c>
      <c r="S14" s="327" t="s">
        <v>51</v>
      </c>
      <c r="T14" s="529">
        <v>1303</v>
      </c>
      <c r="U14" s="14">
        <v>121</v>
      </c>
      <c r="V14" s="1">
        <v>205</v>
      </c>
      <c r="W14" s="34" t="s">
        <v>63</v>
      </c>
      <c r="X14" s="11" t="s">
        <v>28</v>
      </c>
      <c r="Y14" s="12" t="s">
        <v>51</v>
      </c>
      <c r="Z14" s="13">
        <v>973</v>
      </c>
      <c r="AA14" s="537">
        <v>122</v>
      </c>
      <c r="AB14" s="531">
        <v>205</v>
      </c>
      <c r="AC14" s="326" t="s">
        <v>28</v>
      </c>
      <c r="AD14" s="326" t="s">
        <v>64</v>
      </c>
      <c r="AE14" s="327" t="s">
        <v>51</v>
      </c>
      <c r="AF14" s="529">
        <v>280</v>
      </c>
      <c r="AG14" s="532" t="s">
        <v>58</v>
      </c>
      <c r="AH14" s="1">
        <v>205</v>
      </c>
      <c r="AI14" s="34" t="s">
        <v>62</v>
      </c>
      <c r="AJ14" s="11" t="s">
        <v>28</v>
      </c>
      <c r="AK14" s="12" t="s">
        <v>51</v>
      </c>
      <c r="AL14" s="26">
        <v>1253</v>
      </c>
      <c r="AM14" s="532">
        <v>131</v>
      </c>
      <c r="AN14" s="531">
        <v>205</v>
      </c>
      <c r="AO14" s="527" t="s">
        <v>66</v>
      </c>
      <c r="AP14" s="326" t="s">
        <v>28</v>
      </c>
      <c r="AQ14" s="327" t="s">
        <v>51</v>
      </c>
      <c r="AR14" s="529">
        <v>345</v>
      </c>
      <c r="AS14" s="16">
        <v>132</v>
      </c>
      <c r="AT14" s="1">
        <v>205</v>
      </c>
      <c r="AU14" s="11" t="s">
        <v>67</v>
      </c>
      <c r="AV14" s="11" t="s">
        <v>28</v>
      </c>
      <c r="AW14" s="12" t="s">
        <v>51</v>
      </c>
      <c r="AX14" s="13">
        <v>59</v>
      </c>
      <c r="AY14" s="537">
        <v>133</v>
      </c>
      <c r="AZ14" s="531">
        <v>205</v>
      </c>
      <c r="BA14" s="527" t="s">
        <v>54</v>
      </c>
      <c r="BB14" s="326" t="s">
        <v>28</v>
      </c>
      <c r="BC14" s="327" t="s">
        <v>51</v>
      </c>
      <c r="BD14" s="529">
        <v>32</v>
      </c>
      <c r="BE14" s="14">
        <v>130</v>
      </c>
      <c r="BF14" s="1">
        <v>205</v>
      </c>
      <c r="BG14" s="34" t="s">
        <v>65</v>
      </c>
      <c r="BH14" s="11" t="s">
        <v>28</v>
      </c>
      <c r="BI14" s="12" t="s">
        <v>51</v>
      </c>
      <c r="BJ14" s="26">
        <v>436</v>
      </c>
      <c r="BK14" s="529">
        <v>410</v>
      </c>
      <c r="BL14" s="531">
        <v>205</v>
      </c>
      <c r="BM14" s="326" t="s">
        <v>205</v>
      </c>
      <c r="BN14" s="326" t="s">
        <v>28</v>
      </c>
      <c r="BO14" s="327" t="s">
        <v>51</v>
      </c>
      <c r="BP14" s="529">
        <v>2045</v>
      </c>
      <c r="BQ14" s="148">
        <v>411</v>
      </c>
      <c r="BR14" s="1">
        <v>205</v>
      </c>
      <c r="BS14" s="145" t="s">
        <v>208</v>
      </c>
      <c r="BT14" s="146" t="s">
        <v>28</v>
      </c>
      <c r="BU14" s="147" t="s">
        <v>51</v>
      </c>
      <c r="BV14" s="148">
        <v>19681</v>
      </c>
      <c r="BW14" s="538" t="s">
        <v>251</v>
      </c>
      <c r="BX14" s="531">
        <v>205</v>
      </c>
      <c r="BY14" s="326" t="s">
        <v>252</v>
      </c>
      <c r="BZ14" s="326" t="s">
        <v>28</v>
      </c>
      <c r="CA14" s="326" t="s">
        <v>55</v>
      </c>
      <c r="CB14" s="539">
        <v>255.625</v>
      </c>
      <c r="CC14" s="541">
        <v>413</v>
      </c>
      <c r="CD14" s="429">
        <v>205</v>
      </c>
      <c r="CE14" s="541" t="s">
        <v>254</v>
      </c>
      <c r="CF14" s="541" t="s">
        <v>28</v>
      </c>
      <c r="CG14" s="542" t="s">
        <v>51</v>
      </c>
      <c r="CH14" s="543"/>
      <c r="CI14" s="544" t="s">
        <v>256</v>
      </c>
      <c r="CJ14" s="165">
        <v>205</v>
      </c>
      <c r="CK14" s="545" t="s">
        <v>257</v>
      </c>
      <c r="CL14" s="545" t="s">
        <v>28</v>
      </c>
      <c r="CM14" s="546" t="s">
        <v>51</v>
      </c>
      <c r="CN14" s="547">
        <v>8.9906991192486192</v>
      </c>
      <c r="CO14" s="548" t="s">
        <v>259</v>
      </c>
      <c r="CP14" s="345">
        <v>205</v>
      </c>
      <c r="CQ14" s="549" t="s">
        <v>260</v>
      </c>
      <c r="CR14" s="549" t="s">
        <v>28</v>
      </c>
      <c r="CS14" s="550" t="s">
        <v>51</v>
      </c>
      <c r="CT14" s="551">
        <v>8.9906991192486192</v>
      </c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</row>
    <row r="15" spans="1:147" x14ac:dyDescent="0.25">
      <c r="A15" s="25" t="s">
        <v>45</v>
      </c>
      <c r="B15" s="525" t="s">
        <v>57</v>
      </c>
      <c r="C15" s="531">
        <v>2009</v>
      </c>
      <c r="D15" s="527" t="s">
        <v>60</v>
      </c>
      <c r="E15" s="528" t="s">
        <v>28</v>
      </c>
      <c r="F15" s="327" t="s">
        <v>51</v>
      </c>
      <c r="G15" s="529">
        <v>2703</v>
      </c>
      <c r="H15" s="16">
        <v>112</v>
      </c>
      <c r="I15" s="1">
        <v>2009</v>
      </c>
      <c r="J15" s="11" t="s">
        <v>28</v>
      </c>
      <c r="K15" s="11" t="s">
        <v>61</v>
      </c>
      <c r="L15" s="12" t="s">
        <v>51</v>
      </c>
      <c r="M15" s="96">
        <v>1159</v>
      </c>
      <c r="N15" s="96" t="s">
        <v>122</v>
      </c>
      <c r="O15" s="532">
        <v>110</v>
      </c>
      <c r="P15" s="531">
        <v>2009</v>
      </c>
      <c r="Q15" s="527" t="s">
        <v>69</v>
      </c>
      <c r="R15" s="326" t="s">
        <v>28</v>
      </c>
      <c r="S15" s="327" t="s">
        <v>51</v>
      </c>
      <c r="T15" s="529">
        <v>3862</v>
      </c>
      <c r="U15" s="14">
        <v>121</v>
      </c>
      <c r="V15" s="1">
        <v>2009</v>
      </c>
      <c r="W15" s="34" t="s">
        <v>63</v>
      </c>
      <c r="X15" s="11" t="s">
        <v>28</v>
      </c>
      <c r="Y15" s="12" t="s">
        <v>51</v>
      </c>
      <c r="Z15" s="13">
        <v>2637</v>
      </c>
      <c r="AA15" s="537">
        <v>122</v>
      </c>
      <c r="AB15" s="531">
        <v>2009</v>
      </c>
      <c r="AC15" s="326" t="s">
        <v>28</v>
      </c>
      <c r="AD15" s="326" t="s">
        <v>64</v>
      </c>
      <c r="AE15" s="327" t="s">
        <v>51</v>
      </c>
      <c r="AF15" s="529">
        <v>1132</v>
      </c>
      <c r="AG15" s="532" t="s">
        <v>58</v>
      </c>
      <c r="AH15" s="1">
        <v>2009</v>
      </c>
      <c r="AI15" s="34" t="s">
        <v>62</v>
      </c>
      <c r="AJ15" s="11" t="s">
        <v>28</v>
      </c>
      <c r="AK15" s="12" t="s">
        <v>51</v>
      </c>
      <c r="AL15" s="26">
        <v>3769</v>
      </c>
      <c r="AM15" s="532">
        <v>131</v>
      </c>
      <c r="AN15" s="531">
        <v>2009</v>
      </c>
      <c r="AO15" s="527" t="s">
        <v>66</v>
      </c>
      <c r="AP15" s="326" t="s">
        <v>28</v>
      </c>
      <c r="AQ15" s="327" t="s">
        <v>51</v>
      </c>
      <c r="AR15" s="529">
        <v>1815</v>
      </c>
      <c r="AS15" s="16">
        <v>132</v>
      </c>
      <c r="AT15" s="1">
        <v>2009</v>
      </c>
      <c r="AU15" s="11" t="s">
        <v>67</v>
      </c>
      <c r="AV15" s="11" t="s">
        <v>28</v>
      </c>
      <c r="AW15" s="12" t="s">
        <v>51</v>
      </c>
      <c r="AX15" s="13">
        <v>1559</v>
      </c>
      <c r="AY15" s="537">
        <v>133</v>
      </c>
      <c r="AZ15" s="531">
        <v>2009</v>
      </c>
      <c r="BA15" s="527" t="s">
        <v>54</v>
      </c>
      <c r="BB15" s="326" t="s">
        <v>28</v>
      </c>
      <c r="BC15" s="327" t="s">
        <v>51</v>
      </c>
      <c r="BD15" s="529">
        <v>672</v>
      </c>
      <c r="BE15" s="14">
        <v>130</v>
      </c>
      <c r="BF15" s="1">
        <v>2009</v>
      </c>
      <c r="BG15" s="34" t="s">
        <v>65</v>
      </c>
      <c r="BH15" s="11" t="s">
        <v>28</v>
      </c>
      <c r="BI15" s="12" t="s">
        <v>51</v>
      </c>
      <c r="BJ15" s="26">
        <v>4046</v>
      </c>
      <c r="BK15" s="529">
        <v>410</v>
      </c>
      <c r="BL15" s="531">
        <v>2009</v>
      </c>
      <c r="BM15" s="326" t="s">
        <v>205</v>
      </c>
      <c r="BN15" s="326" t="s">
        <v>28</v>
      </c>
      <c r="BO15" s="327" t="s">
        <v>51</v>
      </c>
      <c r="BP15" s="529">
        <v>17636.97</v>
      </c>
      <c r="BQ15" s="148">
        <v>411</v>
      </c>
      <c r="BR15" s="1">
        <v>2009</v>
      </c>
      <c r="BS15" s="145" t="s">
        <v>208</v>
      </c>
      <c r="BT15" s="146" t="s">
        <v>28</v>
      </c>
      <c r="BU15" s="147" t="s">
        <v>51</v>
      </c>
      <c r="BV15" s="148">
        <v>12324.97</v>
      </c>
      <c r="BW15" s="538" t="s">
        <v>251</v>
      </c>
      <c r="BX15" s="531">
        <v>2009</v>
      </c>
      <c r="BY15" s="326" t="s">
        <v>252</v>
      </c>
      <c r="BZ15" s="326" t="s">
        <v>28</v>
      </c>
      <c r="CA15" s="326" t="s">
        <v>47</v>
      </c>
      <c r="CB15" s="539">
        <v>2204.6212500000001</v>
      </c>
      <c r="CC15" s="541">
        <v>413</v>
      </c>
      <c r="CD15" s="429">
        <v>2009</v>
      </c>
      <c r="CE15" s="541" t="s">
        <v>254</v>
      </c>
      <c r="CF15" s="541" t="s">
        <v>28</v>
      </c>
      <c r="CG15" s="542" t="s">
        <v>51</v>
      </c>
      <c r="CH15" s="543"/>
      <c r="CI15" s="544" t="s">
        <v>256</v>
      </c>
      <c r="CJ15" s="165">
        <v>2009</v>
      </c>
      <c r="CK15" s="545" t="s">
        <v>257</v>
      </c>
      <c r="CL15" s="545" t="s">
        <v>28</v>
      </c>
      <c r="CM15" s="546" t="s">
        <v>51</v>
      </c>
      <c r="CN15" s="547">
        <v>1.8996094424305192</v>
      </c>
      <c r="CO15" s="548" t="s">
        <v>259</v>
      </c>
      <c r="CP15" s="345">
        <v>2009</v>
      </c>
      <c r="CQ15" s="549" t="s">
        <v>260</v>
      </c>
      <c r="CR15" s="549" t="s">
        <v>28</v>
      </c>
      <c r="CS15" s="550" t="s">
        <v>51</v>
      </c>
      <c r="CT15" s="551">
        <v>1.8996094424305192</v>
      </c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</row>
    <row r="16" spans="1:147" x14ac:dyDescent="0.25">
      <c r="A16" s="32" t="s">
        <v>14</v>
      </c>
      <c r="B16" s="525" t="s">
        <v>57</v>
      </c>
      <c r="C16" s="531">
        <v>2001</v>
      </c>
      <c r="D16" s="527" t="s">
        <v>60</v>
      </c>
      <c r="E16" s="528" t="s">
        <v>28</v>
      </c>
      <c r="F16" s="327" t="s">
        <v>51</v>
      </c>
      <c r="G16" s="530">
        <v>13419</v>
      </c>
      <c r="H16" s="16">
        <v>112</v>
      </c>
      <c r="I16" s="1">
        <v>2001</v>
      </c>
      <c r="J16" s="11" t="s">
        <v>28</v>
      </c>
      <c r="K16" s="11" t="s">
        <v>61</v>
      </c>
      <c r="L16" s="12" t="s">
        <v>51</v>
      </c>
      <c r="M16" s="97">
        <v>877</v>
      </c>
      <c r="N16" s="96" t="s">
        <v>122</v>
      </c>
      <c r="O16" s="532">
        <v>110</v>
      </c>
      <c r="P16" s="531">
        <v>2001</v>
      </c>
      <c r="Q16" s="527" t="s">
        <v>69</v>
      </c>
      <c r="R16" s="326" t="s">
        <v>28</v>
      </c>
      <c r="S16" s="327" t="s">
        <v>51</v>
      </c>
      <c r="T16" s="530">
        <v>14296</v>
      </c>
      <c r="U16" s="14">
        <v>121</v>
      </c>
      <c r="V16" s="1">
        <v>2001</v>
      </c>
      <c r="W16" s="34" t="s">
        <v>63</v>
      </c>
      <c r="X16" s="11" t="s">
        <v>28</v>
      </c>
      <c r="Y16" s="12" t="s">
        <v>51</v>
      </c>
      <c r="Z16" s="18">
        <v>11361</v>
      </c>
      <c r="AA16" s="537">
        <v>122</v>
      </c>
      <c r="AB16" s="531">
        <v>2001</v>
      </c>
      <c r="AC16" s="326" t="s">
        <v>28</v>
      </c>
      <c r="AD16" s="326" t="s">
        <v>64</v>
      </c>
      <c r="AE16" s="327" t="s">
        <v>51</v>
      </c>
      <c r="AF16" s="530">
        <v>856</v>
      </c>
      <c r="AG16" s="532" t="s">
        <v>58</v>
      </c>
      <c r="AH16" s="1">
        <v>2001</v>
      </c>
      <c r="AI16" s="34" t="s">
        <v>62</v>
      </c>
      <c r="AJ16" s="11" t="s">
        <v>28</v>
      </c>
      <c r="AK16" s="12" t="s">
        <v>51</v>
      </c>
      <c r="AL16" s="27">
        <v>12217</v>
      </c>
      <c r="AM16" s="532">
        <v>131</v>
      </c>
      <c r="AN16" s="531">
        <v>2001</v>
      </c>
      <c r="AO16" s="527" t="s">
        <v>66</v>
      </c>
      <c r="AP16" s="326" t="s">
        <v>28</v>
      </c>
      <c r="AQ16" s="327" t="s">
        <v>51</v>
      </c>
      <c r="AR16" s="530">
        <v>1812</v>
      </c>
      <c r="AS16" s="16">
        <v>132</v>
      </c>
      <c r="AT16" s="1">
        <v>2001</v>
      </c>
      <c r="AU16" s="11" t="s">
        <v>67</v>
      </c>
      <c r="AV16" s="11" t="s">
        <v>28</v>
      </c>
      <c r="AW16" s="12" t="s">
        <v>51</v>
      </c>
      <c r="AX16" s="18">
        <v>3455</v>
      </c>
      <c r="AY16" s="537">
        <v>133</v>
      </c>
      <c r="AZ16" s="531">
        <v>2001</v>
      </c>
      <c r="BA16" s="527" t="s">
        <v>54</v>
      </c>
      <c r="BB16" s="326" t="s">
        <v>28</v>
      </c>
      <c r="BC16" s="327" t="s">
        <v>51</v>
      </c>
      <c r="BD16" s="530">
        <v>220</v>
      </c>
      <c r="BE16" s="14">
        <v>130</v>
      </c>
      <c r="BF16" s="1">
        <v>2001</v>
      </c>
      <c r="BG16" s="34" t="s">
        <v>65</v>
      </c>
      <c r="BH16" s="11" t="s">
        <v>28</v>
      </c>
      <c r="BI16" s="12" t="s">
        <v>51</v>
      </c>
      <c r="BJ16" s="18">
        <v>5487</v>
      </c>
      <c r="BK16" s="529">
        <v>410</v>
      </c>
      <c r="BL16" s="531">
        <v>2001</v>
      </c>
      <c r="BM16" s="326" t="s">
        <v>205</v>
      </c>
      <c r="BN16" s="326" t="s">
        <v>28</v>
      </c>
      <c r="BO16" s="327" t="s">
        <v>51</v>
      </c>
      <c r="BP16" s="530">
        <v>0</v>
      </c>
      <c r="BQ16" s="148">
        <v>411</v>
      </c>
      <c r="BR16" s="1">
        <v>2001</v>
      </c>
      <c r="BS16" s="145" t="s">
        <v>208</v>
      </c>
      <c r="BT16" s="146" t="s">
        <v>28</v>
      </c>
      <c r="BU16" s="147" t="s">
        <v>51</v>
      </c>
      <c r="BV16" s="149">
        <v>0</v>
      </c>
      <c r="BW16" s="538" t="s">
        <v>251</v>
      </c>
      <c r="BX16" s="531">
        <v>2001</v>
      </c>
      <c r="BY16" s="326" t="s">
        <v>252</v>
      </c>
      <c r="BZ16" s="326" t="s">
        <v>28</v>
      </c>
      <c r="CA16" s="326" t="s">
        <v>48</v>
      </c>
      <c r="CB16" s="540">
        <v>0</v>
      </c>
      <c r="CC16" s="541">
        <v>413</v>
      </c>
      <c r="CD16" s="429">
        <v>2001</v>
      </c>
      <c r="CE16" s="541" t="s">
        <v>254</v>
      </c>
      <c r="CF16" s="541" t="s">
        <v>28</v>
      </c>
      <c r="CG16" s="542" t="s">
        <v>51</v>
      </c>
      <c r="CH16" s="543"/>
      <c r="CI16" s="544" t="s">
        <v>256</v>
      </c>
      <c r="CJ16" s="165">
        <v>2001</v>
      </c>
      <c r="CK16" s="545" t="s">
        <v>257</v>
      </c>
      <c r="CL16" s="545" t="s">
        <v>28</v>
      </c>
      <c r="CM16" s="546" t="s">
        <v>51</v>
      </c>
      <c r="CN16" s="547">
        <v>0</v>
      </c>
      <c r="CO16" s="548" t="s">
        <v>259</v>
      </c>
      <c r="CP16" s="345">
        <v>2001</v>
      </c>
      <c r="CQ16" s="549" t="s">
        <v>260</v>
      </c>
      <c r="CR16" s="549" t="s">
        <v>28</v>
      </c>
      <c r="CS16" s="550" t="s">
        <v>51</v>
      </c>
      <c r="CT16" s="551">
        <v>0</v>
      </c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</row>
    <row r="17" spans="1:147" x14ac:dyDescent="0.25">
      <c r="A17" s="28" t="s">
        <v>25</v>
      </c>
      <c r="B17" s="29"/>
      <c r="C17" s="29"/>
      <c r="D17" s="29"/>
      <c r="E17" s="29"/>
      <c r="F17" s="29"/>
      <c r="G17" s="30">
        <v>54616</v>
      </c>
      <c r="H17" s="30">
        <v>1124</v>
      </c>
      <c r="I17" s="30">
        <v>0</v>
      </c>
      <c r="J17" s="30">
        <v>0</v>
      </c>
      <c r="K17" s="30"/>
      <c r="L17" s="30">
        <v>0</v>
      </c>
      <c r="M17" s="99"/>
      <c r="N17" s="30">
        <v>11490</v>
      </c>
      <c r="O17" s="30">
        <v>1104</v>
      </c>
      <c r="P17" s="30">
        <v>0</v>
      </c>
      <c r="Q17" s="30"/>
      <c r="R17" s="30">
        <v>0</v>
      </c>
      <c r="S17" s="30">
        <v>0</v>
      </c>
      <c r="T17" s="30">
        <v>66106</v>
      </c>
      <c r="U17" s="30">
        <v>1214</v>
      </c>
      <c r="V17" s="30">
        <v>0</v>
      </c>
      <c r="W17" s="30"/>
      <c r="X17" s="30">
        <v>0</v>
      </c>
      <c r="Y17" s="30">
        <v>0</v>
      </c>
      <c r="Z17" s="30">
        <v>49795</v>
      </c>
      <c r="AA17" s="30">
        <v>1224</v>
      </c>
      <c r="AB17" s="30">
        <v>0</v>
      </c>
      <c r="AC17" s="30">
        <v>0</v>
      </c>
      <c r="AD17" s="30"/>
      <c r="AE17" s="30">
        <v>0</v>
      </c>
      <c r="AF17" s="30">
        <v>10864</v>
      </c>
      <c r="AG17" s="30">
        <v>1204</v>
      </c>
      <c r="AH17" s="30">
        <v>0</v>
      </c>
      <c r="AI17" s="30"/>
      <c r="AJ17" s="30">
        <v>0</v>
      </c>
      <c r="AK17" s="30">
        <v>0</v>
      </c>
      <c r="AL17" s="30">
        <v>60659</v>
      </c>
      <c r="AM17" s="30">
        <v>1446</v>
      </c>
      <c r="AN17" s="30">
        <v>0</v>
      </c>
      <c r="AO17" s="30"/>
      <c r="AP17" s="30">
        <v>0</v>
      </c>
      <c r="AQ17" s="30">
        <v>0</v>
      </c>
      <c r="AR17" s="30">
        <v>21567</v>
      </c>
      <c r="AS17" s="30">
        <v>1324</v>
      </c>
      <c r="AT17" s="30">
        <v>0</v>
      </c>
      <c r="AU17" s="30"/>
      <c r="AV17" s="30">
        <v>0</v>
      </c>
      <c r="AW17" s="30">
        <v>0</v>
      </c>
      <c r="AX17" s="30">
        <v>12061</v>
      </c>
      <c r="AY17" s="30">
        <v>1468</v>
      </c>
      <c r="AZ17" s="30">
        <v>0</v>
      </c>
      <c r="BA17" s="30"/>
      <c r="BB17" s="30">
        <v>0</v>
      </c>
      <c r="BC17" s="30">
        <v>0</v>
      </c>
      <c r="BD17" s="30">
        <v>3066</v>
      </c>
      <c r="BE17" s="30">
        <v>1304</v>
      </c>
      <c r="BF17" s="30">
        <v>0</v>
      </c>
      <c r="BG17" s="30"/>
      <c r="BH17" s="30">
        <v>0</v>
      </c>
      <c r="BI17" s="30">
        <v>0</v>
      </c>
      <c r="BJ17" s="30">
        <v>36694</v>
      </c>
      <c r="BK17" s="30">
        <v>36694</v>
      </c>
      <c r="BL17" s="30">
        <v>0</v>
      </c>
      <c r="BM17" s="30">
        <v>0</v>
      </c>
      <c r="BN17" s="30">
        <v>0</v>
      </c>
      <c r="BO17" s="30">
        <v>0</v>
      </c>
      <c r="BP17" s="30">
        <v>415366.45799999998</v>
      </c>
      <c r="BQ17" s="154"/>
      <c r="BR17" s="30">
        <v>214238.71400000001</v>
      </c>
      <c r="BS17" s="31"/>
      <c r="BT17" s="31"/>
      <c r="BU17" s="31"/>
      <c r="BV17" s="31"/>
      <c r="BW17" s="19" t="s">
        <v>30</v>
      </c>
      <c r="BX17" s="19">
        <v>0</v>
      </c>
      <c r="BY17" s="19" t="s">
        <v>28</v>
      </c>
      <c r="BZ17" s="20" t="s">
        <v>48</v>
      </c>
      <c r="CA17" s="22">
        <v>51920.807249999998</v>
      </c>
      <c r="CB17" s="23">
        <v>51920.807249999998</v>
      </c>
      <c r="CC17" s="22">
        <v>26779.839250000001</v>
      </c>
      <c r="CD17" s="19" t="s">
        <v>31</v>
      </c>
      <c r="CE17" s="19">
        <v>0</v>
      </c>
      <c r="CF17" s="19" t="s">
        <v>28</v>
      </c>
      <c r="CG17" s="20" t="s">
        <v>48</v>
      </c>
      <c r="CH17" s="22">
        <v>26779.839250000001</v>
      </c>
      <c r="CI17" s="19" t="s">
        <v>38</v>
      </c>
      <c r="CJ17" s="19">
        <v>0</v>
      </c>
      <c r="CK17" s="19" t="s">
        <v>28</v>
      </c>
      <c r="CL17" s="20" t="s">
        <v>48</v>
      </c>
      <c r="CM17" s="24">
        <v>3.7400831889043999</v>
      </c>
      <c r="CN17" s="21">
        <v>1.9290691321153761</v>
      </c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</row>
    <row r="18" spans="1:14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9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144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</row>
    <row r="19" spans="1:14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9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144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</row>
    <row r="20" spans="1:14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9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144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</row>
    <row r="21" spans="1:14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9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144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</row>
    <row r="22" spans="1:14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9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144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</row>
    <row r="23" spans="1:14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9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144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</row>
    <row r="264" spans="93:147" x14ac:dyDescent="0.25"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</row>
    <row r="265" spans="93:147" x14ac:dyDescent="0.25"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</row>
    <row r="266" spans="93:147" x14ac:dyDescent="0.25"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</row>
    <row r="267" spans="93:147" x14ac:dyDescent="0.25"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</row>
    <row r="268" spans="93:147" x14ac:dyDescent="0.25"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</row>
    <row r="269" spans="93:147" x14ac:dyDescent="0.25"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</row>
    <row r="270" spans="93:147" x14ac:dyDescent="0.25"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</row>
    <row r="271" spans="93:147" x14ac:dyDescent="0.25"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</row>
    <row r="272" spans="93:147" x14ac:dyDescent="0.25"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</row>
    <row r="273" spans="93:147" x14ac:dyDescent="0.25"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</row>
    <row r="274" spans="93:147" x14ac:dyDescent="0.25"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</row>
    <row r="275" spans="93:147" x14ac:dyDescent="0.25"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</row>
    <row r="276" spans="93:147" x14ac:dyDescent="0.25"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</row>
    <row r="277" spans="93:147" x14ac:dyDescent="0.25"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</row>
    <row r="278" spans="93:147" x14ac:dyDescent="0.25"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</row>
    <row r="279" spans="93:147" x14ac:dyDescent="0.25"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</row>
    <row r="280" spans="93:147" x14ac:dyDescent="0.25"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</row>
    <row r="281" spans="93:147" x14ac:dyDescent="0.25"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</row>
    <row r="282" spans="93:147" x14ac:dyDescent="0.25"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</row>
    <row r="283" spans="93:147" x14ac:dyDescent="0.25"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</row>
    <row r="284" spans="93:147" x14ac:dyDescent="0.25"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</row>
    <row r="285" spans="93:147" x14ac:dyDescent="0.25"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</row>
    <row r="286" spans="93:147" x14ac:dyDescent="0.25"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</row>
    <row r="287" spans="93:147" x14ac:dyDescent="0.25"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</row>
    <row r="288" spans="93:147" x14ac:dyDescent="0.25"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</row>
    <row r="289" spans="93:147" x14ac:dyDescent="0.25"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</row>
    <row r="290" spans="93:147" x14ac:dyDescent="0.25"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</row>
    <row r="291" spans="93:147" x14ac:dyDescent="0.25"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</row>
    <row r="292" spans="93:147" x14ac:dyDescent="0.25"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</row>
    <row r="293" spans="93:147" x14ac:dyDescent="0.25"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</row>
    <row r="294" spans="93:147" x14ac:dyDescent="0.25"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</row>
    <row r="295" spans="93:147" x14ac:dyDescent="0.25"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</row>
    <row r="296" spans="93:147" x14ac:dyDescent="0.25"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</row>
    <row r="297" spans="93:147" x14ac:dyDescent="0.25"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</row>
    <row r="298" spans="93:147" x14ac:dyDescent="0.25"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</row>
    <row r="299" spans="93:147" x14ac:dyDescent="0.25"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</row>
    <row r="300" spans="93:147" x14ac:dyDescent="0.25"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</row>
    <row r="301" spans="93:147" x14ac:dyDescent="0.25"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</row>
    <row r="302" spans="93:147" x14ac:dyDescent="0.25"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</row>
    <row r="303" spans="93:147" x14ac:dyDescent="0.25"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</row>
    <row r="304" spans="93:147" x14ac:dyDescent="0.25"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</row>
    <row r="305" spans="93:147" x14ac:dyDescent="0.25"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</row>
    <row r="306" spans="93:147" x14ac:dyDescent="0.25"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</row>
    <row r="307" spans="93:147" x14ac:dyDescent="0.25"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</row>
    <row r="308" spans="93:147" x14ac:dyDescent="0.25"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</row>
    <row r="309" spans="93:147" x14ac:dyDescent="0.25"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</row>
    <row r="310" spans="93:147" x14ac:dyDescent="0.25"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</row>
    <row r="311" spans="93:147" x14ac:dyDescent="0.25"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</row>
    <row r="312" spans="93:147" x14ac:dyDescent="0.25"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</row>
    <row r="313" spans="93:147" x14ac:dyDescent="0.25"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</row>
    <row r="314" spans="93:147" x14ac:dyDescent="0.25"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</row>
    <row r="315" spans="93:147" x14ac:dyDescent="0.25"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</row>
    <row r="316" spans="93:147" x14ac:dyDescent="0.25"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</row>
    <row r="317" spans="93:147" x14ac:dyDescent="0.25"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</row>
    <row r="318" spans="93:147" x14ac:dyDescent="0.25"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</row>
    <row r="319" spans="93:147" x14ac:dyDescent="0.25"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</row>
    <row r="320" spans="93:147" x14ac:dyDescent="0.25"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</row>
    <row r="321" spans="93:147" x14ac:dyDescent="0.25"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</row>
    <row r="322" spans="93:147" x14ac:dyDescent="0.25"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</row>
    <row r="323" spans="93:147" x14ac:dyDescent="0.25"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</row>
    <row r="324" spans="93:147" x14ac:dyDescent="0.25"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</row>
    <row r="325" spans="93:147" x14ac:dyDescent="0.25"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</row>
    <row r="326" spans="93:147" x14ac:dyDescent="0.25"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</row>
    <row r="327" spans="93:147" x14ac:dyDescent="0.25"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</row>
    <row r="328" spans="93:147" x14ac:dyDescent="0.25"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</row>
    <row r="329" spans="93:147" x14ac:dyDescent="0.25"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</row>
    <row r="330" spans="93:147" x14ac:dyDescent="0.25"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</row>
    <row r="331" spans="93:147" x14ac:dyDescent="0.25"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</row>
    <row r="332" spans="93:147" x14ac:dyDescent="0.25"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</row>
    <row r="333" spans="93:147" x14ac:dyDescent="0.25"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</row>
    <row r="334" spans="93:147" x14ac:dyDescent="0.25"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</row>
    <row r="335" spans="93:147" x14ac:dyDescent="0.25"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</row>
    <row r="336" spans="93:147" x14ac:dyDescent="0.25"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</row>
    <row r="337" spans="93:147" x14ac:dyDescent="0.25"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</row>
    <row r="338" spans="93:147" x14ac:dyDescent="0.25"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</row>
    <row r="339" spans="93:147" x14ac:dyDescent="0.25"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</row>
    <row r="340" spans="93:147" x14ac:dyDescent="0.25"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</row>
    <row r="341" spans="93:147" x14ac:dyDescent="0.25"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</row>
    <row r="342" spans="93:147" x14ac:dyDescent="0.25"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</row>
    <row r="343" spans="93:147" x14ac:dyDescent="0.25"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</row>
    <row r="344" spans="93:147" x14ac:dyDescent="0.25"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</row>
    <row r="345" spans="93:147" x14ac:dyDescent="0.25"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</row>
    <row r="346" spans="93:147" x14ac:dyDescent="0.25"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</row>
    <row r="347" spans="93:147" x14ac:dyDescent="0.25"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</row>
    <row r="348" spans="93:147" x14ac:dyDescent="0.25"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</row>
    <row r="349" spans="93:147" x14ac:dyDescent="0.25"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</row>
    <row r="350" spans="93:147" x14ac:dyDescent="0.25"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</row>
    <row r="351" spans="93:147" x14ac:dyDescent="0.25"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</row>
    <row r="352" spans="93:147" x14ac:dyDescent="0.25"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</row>
    <row r="353" spans="93:147" x14ac:dyDescent="0.25"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</row>
    <row r="354" spans="93:147" x14ac:dyDescent="0.25"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</row>
    <row r="355" spans="93:147" x14ac:dyDescent="0.25"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</row>
    <row r="356" spans="93:147" x14ac:dyDescent="0.25"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</row>
    <row r="357" spans="93:147" x14ac:dyDescent="0.25"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</row>
    <row r="358" spans="93:147" x14ac:dyDescent="0.25"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</row>
    <row r="359" spans="93:147" x14ac:dyDescent="0.25"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</row>
    <row r="360" spans="93:147" x14ac:dyDescent="0.25"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</row>
    <row r="361" spans="93:147" x14ac:dyDescent="0.25"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</row>
    <row r="362" spans="93:147" x14ac:dyDescent="0.25"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</row>
    <row r="363" spans="93:147" x14ac:dyDescent="0.25"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</row>
    <row r="364" spans="93:147" x14ac:dyDescent="0.25"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</row>
    <row r="365" spans="93:147" x14ac:dyDescent="0.25"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</row>
    <row r="366" spans="93:147" x14ac:dyDescent="0.25"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</row>
    <row r="367" spans="93:147" x14ac:dyDescent="0.25"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</row>
    <row r="368" spans="93:147" x14ac:dyDescent="0.25"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</row>
    <row r="369" spans="93:147" x14ac:dyDescent="0.25"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</row>
    <row r="370" spans="93:147" x14ac:dyDescent="0.25"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</row>
    <row r="371" spans="93:147" x14ac:dyDescent="0.25"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</row>
    <row r="372" spans="93:147" x14ac:dyDescent="0.25"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</row>
    <row r="373" spans="93:147" x14ac:dyDescent="0.25"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</row>
    <row r="374" spans="93:147" x14ac:dyDescent="0.25"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</row>
    <row r="375" spans="93:147" x14ac:dyDescent="0.25"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</row>
    <row r="376" spans="93:147" x14ac:dyDescent="0.25"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</row>
    <row r="377" spans="93:147" x14ac:dyDescent="0.25"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</row>
    <row r="378" spans="93:147" x14ac:dyDescent="0.25"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</row>
    <row r="379" spans="93:147" x14ac:dyDescent="0.25"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</row>
    <row r="380" spans="93:147" x14ac:dyDescent="0.25"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</row>
    <row r="381" spans="93:147" x14ac:dyDescent="0.25"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</row>
    <row r="382" spans="93:147" x14ac:dyDescent="0.25"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</row>
    <row r="383" spans="93:147" x14ac:dyDescent="0.25"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</row>
    <row r="384" spans="93:147" x14ac:dyDescent="0.25"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</row>
    <row r="385" spans="93:147" x14ac:dyDescent="0.25"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</row>
    <row r="386" spans="93:147" x14ac:dyDescent="0.25"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</row>
    <row r="387" spans="93:147" x14ac:dyDescent="0.25"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</row>
    <row r="388" spans="93:147" x14ac:dyDescent="0.25"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</row>
    <row r="389" spans="93:147" x14ac:dyDescent="0.25"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</row>
    <row r="390" spans="93:147" x14ac:dyDescent="0.25"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</row>
    <row r="391" spans="93:147" x14ac:dyDescent="0.25"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</row>
    <row r="392" spans="93:147" x14ac:dyDescent="0.25"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</row>
    <row r="393" spans="93:147" x14ac:dyDescent="0.25"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</row>
    <row r="394" spans="93:147" x14ac:dyDescent="0.25"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</row>
    <row r="395" spans="93:147" x14ac:dyDescent="0.25"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</row>
    <row r="396" spans="93:147" x14ac:dyDescent="0.25"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</row>
    <row r="397" spans="93:147" x14ac:dyDescent="0.25"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</row>
    <row r="398" spans="93:147" x14ac:dyDescent="0.25"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</row>
    <row r="399" spans="93:147" x14ac:dyDescent="0.25"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</row>
    <row r="400" spans="93:147" x14ac:dyDescent="0.25"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</row>
    <row r="401" spans="93:147" x14ac:dyDescent="0.25"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</row>
    <row r="402" spans="93:147" x14ac:dyDescent="0.25"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</row>
    <row r="403" spans="93:147" x14ac:dyDescent="0.25"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</row>
    <row r="404" spans="93:147" x14ac:dyDescent="0.25"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</row>
    <row r="405" spans="93:147" x14ac:dyDescent="0.25"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</row>
    <row r="406" spans="93:147" x14ac:dyDescent="0.25"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</row>
    <row r="407" spans="93:147" x14ac:dyDescent="0.25"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</row>
    <row r="408" spans="93:147" x14ac:dyDescent="0.25"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</row>
    <row r="409" spans="93:147" x14ac:dyDescent="0.25"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</row>
    <row r="410" spans="93:147" x14ac:dyDescent="0.25"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</row>
    <row r="411" spans="93:147" x14ac:dyDescent="0.25"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</row>
    <row r="412" spans="93:147" x14ac:dyDescent="0.25"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</row>
    <row r="413" spans="93:147" x14ac:dyDescent="0.25"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</row>
    <row r="414" spans="93:147" x14ac:dyDescent="0.25"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</row>
    <row r="415" spans="93:147" x14ac:dyDescent="0.25"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</row>
    <row r="416" spans="93:147" x14ac:dyDescent="0.25"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</row>
    <row r="417" spans="93:147" x14ac:dyDescent="0.25"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</row>
    <row r="418" spans="93:147" x14ac:dyDescent="0.25"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</row>
    <row r="419" spans="93:147" x14ac:dyDescent="0.25"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</row>
    <row r="420" spans="93:147" x14ac:dyDescent="0.25"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</row>
    <row r="421" spans="93:147" x14ac:dyDescent="0.25"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</row>
    <row r="422" spans="93:147" x14ac:dyDescent="0.25"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</row>
    <row r="423" spans="93:147" x14ac:dyDescent="0.25"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</row>
    <row r="424" spans="93:147" x14ac:dyDescent="0.25"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</row>
    <row r="425" spans="93:147" x14ac:dyDescent="0.25"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</row>
    <row r="426" spans="93:147" x14ac:dyDescent="0.25"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</row>
    <row r="427" spans="93:147" x14ac:dyDescent="0.25"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</row>
    <row r="428" spans="93:147" x14ac:dyDescent="0.25"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</row>
    <row r="429" spans="93:147" x14ac:dyDescent="0.25"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</row>
    <row r="430" spans="93:147" x14ac:dyDescent="0.25"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</row>
    <row r="431" spans="93:147" x14ac:dyDescent="0.25"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</row>
    <row r="432" spans="93:147" x14ac:dyDescent="0.25"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</row>
    <row r="433" spans="93:147" x14ac:dyDescent="0.25"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</row>
    <row r="434" spans="93:147" x14ac:dyDescent="0.25"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</row>
    <row r="435" spans="93:147" x14ac:dyDescent="0.25"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</row>
    <row r="436" spans="93:147" x14ac:dyDescent="0.25"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</row>
    <row r="437" spans="93:147" x14ac:dyDescent="0.25"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</row>
    <row r="438" spans="93:147" x14ac:dyDescent="0.25"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</row>
    <row r="439" spans="93:147" x14ac:dyDescent="0.25"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</row>
    <row r="440" spans="93:147" x14ac:dyDescent="0.25"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</row>
    <row r="441" spans="93:147" x14ac:dyDescent="0.25"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</row>
    <row r="442" spans="93:147" x14ac:dyDescent="0.25"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</row>
    <row r="443" spans="93:147" x14ac:dyDescent="0.25"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</row>
    <row r="444" spans="93:147" x14ac:dyDescent="0.25"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</row>
    <row r="445" spans="93:147" x14ac:dyDescent="0.25"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</row>
    <row r="446" spans="93:147" x14ac:dyDescent="0.25"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</row>
    <row r="447" spans="93:147" x14ac:dyDescent="0.25"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</row>
    <row r="448" spans="93:147" x14ac:dyDescent="0.25"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</row>
    <row r="449" spans="93:147" x14ac:dyDescent="0.25"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</row>
    <row r="450" spans="93:147" x14ac:dyDescent="0.25"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</row>
    <row r="451" spans="93:147" x14ac:dyDescent="0.25"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</row>
    <row r="452" spans="93:147" x14ac:dyDescent="0.25"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</row>
    <row r="453" spans="93:147" x14ac:dyDescent="0.25"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</row>
    <row r="454" spans="93:147" x14ac:dyDescent="0.25"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</row>
    <row r="455" spans="93:147" x14ac:dyDescent="0.25"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</row>
    <row r="456" spans="93:147" x14ac:dyDescent="0.25"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</row>
    <row r="457" spans="93:147" x14ac:dyDescent="0.25"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</row>
    <row r="458" spans="93:147" x14ac:dyDescent="0.25"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</row>
    <row r="459" spans="93:147" x14ac:dyDescent="0.25"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</row>
    <row r="460" spans="93:147" x14ac:dyDescent="0.25"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</row>
    <row r="461" spans="93:147" x14ac:dyDescent="0.25"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</row>
    <row r="462" spans="93:147" x14ac:dyDescent="0.25"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</row>
    <row r="463" spans="93:147" x14ac:dyDescent="0.25"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</row>
    <row r="464" spans="93:147" x14ac:dyDescent="0.25"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</row>
    <row r="465" spans="93:147" x14ac:dyDescent="0.25"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</row>
    <row r="466" spans="93:147" x14ac:dyDescent="0.25"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</row>
    <row r="467" spans="93:147" x14ac:dyDescent="0.25"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</row>
    <row r="468" spans="93:147" x14ac:dyDescent="0.25"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</row>
    <row r="469" spans="93:147" x14ac:dyDescent="0.25"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</row>
    <row r="470" spans="93:147" x14ac:dyDescent="0.25"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</row>
    <row r="471" spans="93:147" x14ac:dyDescent="0.25"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</row>
    <row r="472" spans="93:147" x14ac:dyDescent="0.25"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</row>
    <row r="473" spans="93:147" x14ac:dyDescent="0.25"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</row>
    <row r="474" spans="93:147" x14ac:dyDescent="0.25"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</row>
    <row r="475" spans="93:147" x14ac:dyDescent="0.25"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</row>
    <row r="476" spans="93:147" x14ac:dyDescent="0.25"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</row>
    <row r="477" spans="93:147" x14ac:dyDescent="0.25"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</row>
    <row r="478" spans="93:147" x14ac:dyDescent="0.25"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</row>
    <row r="479" spans="93:147" x14ac:dyDescent="0.25"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</row>
    <row r="480" spans="93:147" x14ac:dyDescent="0.25"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</row>
    <row r="481" spans="93:147" x14ac:dyDescent="0.25"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</row>
    <row r="482" spans="93:147" x14ac:dyDescent="0.25"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</row>
    <row r="483" spans="93:147" x14ac:dyDescent="0.25"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</row>
    <row r="484" spans="93:147" x14ac:dyDescent="0.25"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</row>
    <row r="485" spans="93:147" x14ac:dyDescent="0.25"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</row>
    <row r="486" spans="93:147" x14ac:dyDescent="0.25"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</row>
    <row r="487" spans="93:147" x14ac:dyDescent="0.25"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</row>
    <row r="488" spans="93:147" x14ac:dyDescent="0.25"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</row>
    <row r="489" spans="93:147" x14ac:dyDescent="0.25"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</row>
    <row r="490" spans="93:147" x14ac:dyDescent="0.25"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</row>
    <row r="491" spans="93:147" x14ac:dyDescent="0.25"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</row>
    <row r="492" spans="93:147" x14ac:dyDescent="0.25"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</row>
    <row r="493" spans="93:147" x14ac:dyDescent="0.25"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</row>
    <row r="494" spans="93:147" x14ac:dyDescent="0.25"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</row>
    <row r="495" spans="93:147" x14ac:dyDescent="0.25"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</row>
    <row r="496" spans="93:147" x14ac:dyDescent="0.25"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</row>
    <row r="497" spans="93:147" x14ac:dyDescent="0.25"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</row>
    <row r="498" spans="93:147" x14ac:dyDescent="0.25"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</row>
    <row r="499" spans="93:147" x14ac:dyDescent="0.25"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</row>
    <row r="500" spans="93:147" x14ac:dyDescent="0.25"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</row>
    <row r="501" spans="93:147" x14ac:dyDescent="0.25"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</row>
    <row r="502" spans="93:147" x14ac:dyDescent="0.25"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</row>
    <row r="503" spans="93:147" x14ac:dyDescent="0.25"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</row>
    <row r="504" spans="93:147" x14ac:dyDescent="0.25"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</row>
    <row r="505" spans="93:147" x14ac:dyDescent="0.25"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</row>
    <row r="506" spans="93:147" x14ac:dyDescent="0.25"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</row>
    <row r="507" spans="93:147" x14ac:dyDescent="0.25"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</row>
    <row r="508" spans="93:147" x14ac:dyDescent="0.25"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</row>
    <row r="509" spans="93:147" x14ac:dyDescent="0.25"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</row>
    <row r="510" spans="93:147" x14ac:dyDescent="0.25"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</row>
    <row r="511" spans="93:147" x14ac:dyDescent="0.25"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</row>
    <row r="512" spans="93:147" x14ac:dyDescent="0.25"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</row>
    <row r="513" spans="93:147" x14ac:dyDescent="0.25"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</row>
    <row r="514" spans="93:147" x14ac:dyDescent="0.25"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</row>
    <row r="515" spans="93:147" x14ac:dyDescent="0.25"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</row>
    <row r="516" spans="93:147" x14ac:dyDescent="0.25"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</row>
    <row r="517" spans="93:147" x14ac:dyDescent="0.25"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</row>
    <row r="518" spans="93:147" x14ac:dyDescent="0.25"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</row>
    <row r="519" spans="93:147" x14ac:dyDescent="0.25"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</row>
    <row r="520" spans="93:147" x14ac:dyDescent="0.25"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</row>
    <row r="521" spans="93:147" x14ac:dyDescent="0.25"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</row>
    <row r="522" spans="93:147" x14ac:dyDescent="0.25"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</row>
    <row r="523" spans="93:147" x14ac:dyDescent="0.25"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</row>
    <row r="524" spans="93:147" x14ac:dyDescent="0.25"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</row>
    <row r="525" spans="93:147" x14ac:dyDescent="0.25"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</row>
    <row r="526" spans="93:147" x14ac:dyDescent="0.25"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</row>
    <row r="527" spans="93:147" x14ac:dyDescent="0.25"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</row>
    <row r="528" spans="93:147" x14ac:dyDescent="0.25"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</row>
    <row r="529" spans="93:147" x14ac:dyDescent="0.25"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</row>
    <row r="530" spans="93:147" x14ac:dyDescent="0.25"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</row>
    <row r="531" spans="93:147" x14ac:dyDescent="0.25"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</row>
    <row r="532" spans="93:147" x14ac:dyDescent="0.25"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</row>
    <row r="533" spans="93:147" x14ac:dyDescent="0.25"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</row>
    <row r="534" spans="93:147" x14ac:dyDescent="0.25"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</row>
    <row r="535" spans="93:147" x14ac:dyDescent="0.25"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</row>
    <row r="536" spans="93:147" x14ac:dyDescent="0.25"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</row>
    <row r="537" spans="93:147" x14ac:dyDescent="0.25"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</row>
    <row r="538" spans="93:147" x14ac:dyDescent="0.25"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</row>
    <row r="539" spans="93:147" x14ac:dyDescent="0.25"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</row>
    <row r="540" spans="93:147" x14ac:dyDescent="0.25"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</row>
    <row r="541" spans="93:147" x14ac:dyDescent="0.25"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</row>
    <row r="542" spans="93:147" x14ac:dyDescent="0.25"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</row>
    <row r="543" spans="93:147" x14ac:dyDescent="0.25"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</row>
    <row r="544" spans="93:147" x14ac:dyDescent="0.25"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</row>
    <row r="545" spans="93:147" x14ac:dyDescent="0.25"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</row>
    <row r="546" spans="93:147" x14ac:dyDescent="0.25"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</row>
    <row r="547" spans="93:147" x14ac:dyDescent="0.25"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</row>
    <row r="548" spans="93:147" x14ac:dyDescent="0.25"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</row>
    <row r="549" spans="93:147" x14ac:dyDescent="0.25"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</row>
    <row r="550" spans="93:147" x14ac:dyDescent="0.25"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</row>
    <row r="551" spans="93:147" x14ac:dyDescent="0.25"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</row>
    <row r="552" spans="93:147" x14ac:dyDescent="0.25"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</row>
    <row r="553" spans="93:147" x14ac:dyDescent="0.25"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</row>
    <row r="554" spans="93:147" x14ac:dyDescent="0.25"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</row>
    <row r="555" spans="93:147" x14ac:dyDescent="0.25"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</row>
    <row r="556" spans="93:147" x14ac:dyDescent="0.25"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</row>
    <row r="557" spans="93:147" x14ac:dyDescent="0.25"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</row>
    <row r="558" spans="93:147" x14ac:dyDescent="0.25"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</row>
    <row r="559" spans="93:147" x14ac:dyDescent="0.25"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</row>
    <row r="560" spans="93:147" x14ac:dyDescent="0.25"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</row>
    <row r="561" spans="93:147" x14ac:dyDescent="0.25"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</row>
    <row r="562" spans="93:147" x14ac:dyDescent="0.25"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</row>
    <row r="563" spans="93:147" x14ac:dyDescent="0.25"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</row>
    <row r="564" spans="93:147" x14ac:dyDescent="0.25"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</row>
    <row r="565" spans="93:147" x14ac:dyDescent="0.25"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</row>
    <row r="566" spans="93:147" x14ac:dyDescent="0.25"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</row>
    <row r="567" spans="93:147" x14ac:dyDescent="0.25"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</row>
    <row r="568" spans="93:147" x14ac:dyDescent="0.25"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</row>
    <row r="569" spans="93:147" x14ac:dyDescent="0.25"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</row>
    <row r="570" spans="93:147" x14ac:dyDescent="0.25"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</row>
    <row r="571" spans="93:147" x14ac:dyDescent="0.25"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</row>
    <row r="572" spans="93:147" x14ac:dyDescent="0.25"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</row>
    <row r="573" spans="93:147" x14ac:dyDescent="0.25"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</row>
    <row r="574" spans="93:147" x14ac:dyDescent="0.25"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</row>
    <row r="575" spans="93:147" x14ac:dyDescent="0.25"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</row>
    <row r="576" spans="93:147" x14ac:dyDescent="0.25"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</row>
    <row r="577" spans="93:147" x14ac:dyDescent="0.25"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</row>
    <row r="578" spans="93:147" x14ac:dyDescent="0.25"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</row>
    <row r="579" spans="93:147" x14ac:dyDescent="0.25"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</row>
    <row r="580" spans="93:147" x14ac:dyDescent="0.25"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</row>
    <row r="581" spans="93:147" x14ac:dyDescent="0.25"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</row>
    <row r="582" spans="93:147" x14ac:dyDescent="0.25"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</row>
    <row r="583" spans="93:147" x14ac:dyDescent="0.25"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</row>
    <row r="584" spans="93:147" x14ac:dyDescent="0.25"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</row>
    <row r="585" spans="93:147" x14ac:dyDescent="0.25"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</row>
    <row r="586" spans="93:147" x14ac:dyDescent="0.25"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</row>
    <row r="587" spans="93:147" x14ac:dyDescent="0.25"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</row>
    <row r="588" spans="93:147" x14ac:dyDescent="0.25"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</row>
    <row r="589" spans="93:147" x14ac:dyDescent="0.25"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</row>
    <row r="590" spans="93:147" x14ac:dyDescent="0.25"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</row>
    <row r="591" spans="93:147" x14ac:dyDescent="0.25"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</row>
    <row r="592" spans="93:147" x14ac:dyDescent="0.25"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</row>
    <row r="593" spans="93:147" x14ac:dyDescent="0.25"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</row>
    <row r="594" spans="93:147" x14ac:dyDescent="0.25"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</row>
    <row r="595" spans="93:147" x14ac:dyDescent="0.25"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</row>
    <row r="596" spans="93:147" x14ac:dyDescent="0.25"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</row>
    <row r="597" spans="93:147" x14ac:dyDescent="0.25"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</row>
    <row r="598" spans="93:147" x14ac:dyDescent="0.25"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</row>
    <row r="599" spans="93:147" x14ac:dyDescent="0.25"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</row>
    <row r="600" spans="93:147" x14ac:dyDescent="0.25"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</row>
    <row r="601" spans="93:147" x14ac:dyDescent="0.25"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</row>
    <row r="602" spans="93:147" x14ac:dyDescent="0.25"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</row>
    <row r="603" spans="93:147" x14ac:dyDescent="0.25"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</row>
    <row r="604" spans="93:147" x14ac:dyDescent="0.25"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</row>
    <row r="605" spans="93:147" x14ac:dyDescent="0.25"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</row>
    <row r="606" spans="93:147" x14ac:dyDescent="0.25"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</row>
    <row r="607" spans="93:147" x14ac:dyDescent="0.25"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</row>
    <row r="608" spans="93:147" x14ac:dyDescent="0.25"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</row>
    <row r="609" spans="93:147" x14ac:dyDescent="0.25"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</row>
    <row r="610" spans="93:147" x14ac:dyDescent="0.25"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</row>
    <row r="611" spans="93:147" x14ac:dyDescent="0.25"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</row>
    <row r="612" spans="93:147" x14ac:dyDescent="0.25"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</row>
    <row r="613" spans="93:147" x14ac:dyDescent="0.25"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</row>
    <row r="614" spans="93:147" x14ac:dyDescent="0.25"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</row>
    <row r="615" spans="93:147" x14ac:dyDescent="0.25"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</row>
    <row r="616" spans="93:147" x14ac:dyDescent="0.25"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</row>
    <row r="617" spans="93:147" x14ac:dyDescent="0.25"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</row>
    <row r="618" spans="93:147" x14ac:dyDescent="0.25"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</row>
    <row r="619" spans="93:147" x14ac:dyDescent="0.25"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</row>
    <row r="620" spans="93:147" x14ac:dyDescent="0.25"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</row>
    <row r="621" spans="93:147" x14ac:dyDescent="0.25"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</row>
    <row r="622" spans="93:147" x14ac:dyDescent="0.25"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</row>
    <row r="623" spans="93:147" x14ac:dyDescent="0.25"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</row>
    <row r="624" spans="93:147" x14ac:dyDescent="0.25"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</row>
    <row r="625" spans="93:147" x14ac:dyDescent="0.25"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</row>
    <row r="626" spans="93:147" x14ac:dyDescent="0.25"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</row>
    <row r="627" spans="93:147" x14ac:dyDescent="0.25"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</row>
    <row r="628" spans="93:147" x14ac:dyDescent="0.25"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</row>
    <row r="629" spans="93:147" x14ac:dyDescent="0.25"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</row>
    <row r="630" spans="93:147" x14ac:dyDescent="0.25"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</row>
    <row r="631" spans="93:147" x14ac:dyDescent="0.25"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</row>
    <row r="632" spans="93:147" x14ac:dyDescent="0.25"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</row>
    <row r="633" spans="93:147" x14ac:dyDescent="0.25"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</row>
    <row r="634" spans="93:147" x14ac:dyDescent="0.25"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</row>
    <row r="635" spans="93:147" x14ac:dyDescent="0.25"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</row>
    <row r="636" spans="93:147" x14ac:dyDescent="0.25"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</row>
    <row r="637" spans="93:147" x14ac:dyDescent="0.25"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</row>
    <row r="638" spans="93:147" x14ac:dyDescent="0.25"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</row>
    <row r="639" spans="93:147" x14ac:dyDescent="0.25"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</row>
    <row r="640" spans="93:147" x14ac:dyDescent="0.25"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</row>
    <row r="641" spans="93:147" x14ac:dyDescent="0.25"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</row>
    <row r="642" spans="93:147" x14ac:dyDescent="0.25"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</row>
    <row r="643" spans="93:147" x14ac:dyDescent="0.25"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</row>
    <row r="644" spans="93:147" x14ac:dyDescent="0.25"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</row>
    <row r="645" spans="93:147" x14ac:dyDescent="0.25"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</row>
    <row r="646" spans="93:147" x14ac:dyDescent="0.25"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</row>
    <row r="647" spans="93:147" x14ac:dyDescent="0.25"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</row>
    <row r="648" spans="93:147" x14ac:dyDescent="0.25"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</row>
    <row r="649" spans="93:147" x14ac:dyDescent="0.25"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</row>
    <row r="650" spans="93:147" x14ac:dyDescent="0.25"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</row>
    <row r="651" spans="93:147" x14ac:dyDescent="0.25"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</row>
    <row r="652" spans="93:147" x14ac:dyDescent="0.25"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</row>
    <row r="653" spans="93:147" x14ac:dyDescent="0.25"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</row>
    <row r="654" spans="93:147" x14ac:dyDescent="0.25"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</row>
    <row r="655" spans="93:147" x14ac:dyDescent="0.25"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</row>
    <row r="656" spans="93:147" x14ac:dyDescent="0.25"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</row>
    <row r="657" spans="93:147" x14ac:dyDescent="0.25"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</row>
    <row r="658" spans="93:147" x14ac:dyDescent="0.25"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</row>
    <row r="659" spans="93:147" x14ac:dyDescent="0.25"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</row>
    <row r="660" spans="93:147" x14ac:dyDescent="0.25"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</row>
    <row r="661" spans="93:147" x14ac:dyDescent="0.25"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</row>
    <row r="662" spans="93:147" x14ac:dyDescent="0.25"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</row>
    <row r="663" spans="93:147" x14ac:dyDescent="0.25"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</row>
    <row r="664" spans="93:147" x14ac:dyDescent="0.25"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</row>
    <row r="665" spans="93:147" x14ac:dyDescent="0.25"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</row>
    <row r="666" spans="93:147" x14ac:dyDescent="0.25"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</row>
    <row r="667" spans="93:147" x14ac:dyDescent="0.25"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</row>
    <row r="668" spans="93:147" x14ac:dyDescent="0.25"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</row>
    <row r="669" spans="93:147" x14ac:dyDescent="0.25"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</row>
    <row r="670" spans="93:147" x14ac:dyDescent="0.25"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</row>
    <row r="671" spans="93:147" x14ac:dyDescent="0.25"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</row>
    <row r="672" spans="93:147" x14ac:dyDescent="0.25"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</row>
    <row r="673" spans="93:147" x14ac:dyDescent="0.25"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</row>
    <row r="674" spans="93:147" x14ac:dyDescent="0.25"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</row>
    <row r="675" spans="93:147" x14ac:dyDescent="0.25"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</row>
    <row r="676" spans="93:147" x14ac:dyDescent="0.25"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</row>
    <row r="677" spans="93:147" x14ac:dyDescent="0.25"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</row>
    <row r="678" spans="93:147" x14ac:dyDescent="0.25"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</row>
    <row r="679" spans="93:147" x14ac:dyDescent="0.25"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</row>
    <row r="680" spans="93:147" x14ac:dyDescent="0.25"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</row>
    <row r="681" spans="93:147" x14ac:dyDescent="0.25"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</row>
    <row r="682" spans="93:147" x14ac:dyDescent="0.25"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</row>
    <row r="683" spans="93:147" x14ac:dyDescent="0.25"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</row>
    <row r="684" spans="93:147" x14ac:dyDescent="0.25"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</row>
    <row r="685" spans="93:147" x14ac:dyDescent="0.25"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</row>
    <row r="686" spans="93:147" x14ac:dyDescent="0.25"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</row>
    <row r="687" spans="93:147" x14ac:dyDescent="0.25"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</row>
    <row r="688" spans="93:147" x14ac:dyDescent="0.25"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</row>
    <row r="689" spans="93:147" x14ac:dyDescent="0.25"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</row>
    <row r="690" spans="93:147" x14ac:dyDescent="0.25"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</row>
    <row r="691" spans="93:147" x14ac:dyDescent="0.25"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</row>
    <row r="692" spans="93:147" x14ac:dyDescent="0.25"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</row>
    <row r="693" spans="93:147" x14ac:dyDescent="0.25"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</row>
    <row r="694" spans="93:147" x14ac:dyDescent="0.25"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</row>
    <row r="695" spans="93:147" x14ac:dyDescent="0.25"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</row>
    <row r="696" spans="93:147" x14ac:dyDescent="0.25"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</row>
    <row r="697" spans="93:147" x14ac:dyDescent="0.25"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</row>
    <row r="698" spans="93:147" x14ac:dyDescent="0.25"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</row>
    <row r="699" spans="93:147" x14ac:dyDescent="0.25"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</row>
    <row r="700" spans="93:147" x14ac:dyDescent="0.25"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</row>
    <row r="701" spans="93:147" x14ac:dyDescent="0.25"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</row>
    <row r="702" spans="93:147" x14ac:dyDescent="0.25"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</row>
    <row r="703" spans="93:147" x14ac:dyDescent="0.25"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</row>
    <row r="704" spans="93:147" x14ac:dyDescent="0.25"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</row>
    <row r="705" spans="93:147" x14ac:dyDescent="0.25"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</row>
    <row r="706" spans="93:147" x14ac:dyDescent="0.25"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</row>
    <row r="707" spans="93:147" x14ac:dyDescent="0.25"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</row>
    <row r="708" spans="93:147" x14ac:dyDescent="0.25"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</row>
    <row r="709" spans="93:147" x14ac:dyDescent="0.25"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</row>
    <row r="710" spans="93:147" x14ac:dyDescent="0.25"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</row>
    <row r="711" spans="93:147" x14ac:dyDescent="0.25"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</row>
    <row r="712" spans="93:147" x14ac:dyDescent="0.25"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</row>
    <row r="713" spans="93:147" x14ac:dyDescent="0.25"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</row>
    <row r="714" spans="93:147" x14ac:dyDescent="0.25"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</row>
    <row r="715" spans="93:147" x14ac:dyDescent="0.25"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</row>
    <row r="716" spans="93:147" x14ac:dyDescent="0.25"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</row>
    <row r="717" spans="93:147" x14ac:dyDescent="0.25"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</row>
    <row r="718" spans="93:147" x14ac:dyDescent="0.25"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</row>
    <row r="719" spans="93:147" x14ac:dyDescent="0.25"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</row>
    <row r="720" spans="93:147" x14ac:dyDescent="0.25"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</row>
    <row r="721" spans="93:147" x14ac:dyDescent="0.25"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</row>
    <row r="722" spans="93:147" x14ac:dyDescent="0.25"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</row>
    <row r="723" spans="93:147" x14ac:dyDescent="0.25"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</row>
    <row r="724" spans="93:147" x14ac:dyDescent="0.25"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</row>
    <row r="725" spans="93:147" x14ac:dyDescent="0.25"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</row>
    <row r="726" spans="93:147" x14ac:dyDescent="0.25"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</row>
    <row r="727" spans="93:147" x14ac:dyDescent="0.25"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</row>
    <row r="728" spans="93:147" x14ac:dyDescent="0.25"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</row>
    <row r="729" spans="93:147" x14ac:dyDescent="0.25"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</row>
    <row r="730" spans="93:147" x14ac:dyDescent="0.25"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</row>
    <row r="731" spans="93:147" x14ac:dyDescent="0.25"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</row>
    <row r="732" spans="93:147" x14ac:dyDescent="0.25"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</row>
    <row r="733" spans="93:147" x14ac:dyDescent="0.25"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</row>
    <row r="734" spans="93:147" x14ac:dyDescent="0.25"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</row>
    <row r="735" spans="93:147" x14ac:dyDescent="0.25"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</row>
    <row r="736" spans="93:147" x14ac:dyDescent="0.25"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</row>
    <row r="737" spans="93:147" x14ac:dyDescent="0.25"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</row>
    <row r="738" spans="93:147" x14ac:dyDescent="0.25"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</row>
    <row r="739" spans="93:147" x14ac:dyDescent="0.25"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</row>
    <row r="740" spans="93:147" x14ac:dyDescent="0.25"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</row>
    <row r="741" spans="93:147" x14ac:dyDescent="0.25"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</row>
    <row r="742" spans="93:147" x14ac:dyDescent="0.25"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</row>
    <row r="743" spans="93:147" x14ac:dyDescent="0.25"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</row>
    <row r="744" spans="93:147" x14ac:dyDescent="0.25"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</row>
    <row r="745" spans="93:147" x14ac:dyDescent="0.25"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</row>
    <row r="746" spans="93:147" x14ac:dyDescent="0.25"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</row>
    <row r="747" spans="93:147" x14ac:dyDescent="0.25"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</row>
    <row r="748" spans="93:147" x14ac:dyDescent="0.25"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</row>
    <row r="749" spans="93:147" x14ac:dyDescent="0.25"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</row>
    <row r="750" spans="93:147" x14ac:dyDescent="0.25"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</row>
    <row r="751" spans="93:147" x14ac:dyDescent="0.25"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</row>
    <row r="752" spans="93:147" x14ac:dyDescent="0.25"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</row>
    <row r="753" spans="93:147" x14ac:dyDescent="0.25"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</row>
    <row r="754" spans="93:147" x14ac:dyDescent="0.25"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</row>
    <row r="755" spans="93:147" x14ac:dyDescent="0.25"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</row>
    <row r="756" spans="93:147" x14ac:dyDescent="0.25"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</row>
    <row r="757" spans="93:147" x14ac:dyDescent="0.25"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</row>
    <row r="758" spans="93:147" x14ac:dyDescent="0.25"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</row>
    <row r="759" spans="93:147" x14ac:dyDescent="0.25"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</row>
    <row r="760" spans="93:147" x14ac:dyDescent="0.25"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</row>
    <row r="761" spans="93:147" x14ac:dyDescent="0.25"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</row>
    <row r="762" spans="93:147" x14ac:dyDescent="0.25"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</row>
    <row r="763" spans="93:147" x14ac:dyDescent="0.25"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</row>
    <row r="764" spans="93:147" x14ac:dyDescent="0.25"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</row>
    <row r="765" spans="93:147" x14ac:dyDescent="0.25"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</row>
    <row r="766" spans="93:147" x14ac:dyDescent="0.25"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</row>
    <row r="767" spans="93:147" x14ac:dyDescent="0.25"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</row>
    <row r="768" spans="93:147" x14ac:dyDescent="0.25"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</row>
    <row r="769" spans="93:147" x14ac:dyDescent="0.25"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</row>
    <row r="770" spans="93:147" x14ac:dyDescent="0.25"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</row>
    <row r="771" spans="93:147" x14ac:dyDescent="0.25"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</row>
    <row r="772" spans="93:147" x14ac:dyDescent="0.25"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</row>
    <row r="773" spans="93:147" x14ac:dyDescent="0.25"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</row>
    <row r="774" spans="93:147" x14ac:dyDescent="0.25"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</row>
    <row r="775" spans="93:147" x14ac:dyDescent="0.25"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</row>
    <row r="776" spans="93:147" x14ac:dyDescent="0.25"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</row>
    <row r="777" spans="93:147" x14ac:dyDescent="0.25"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</row>
    <row r="778" spans="93:147" x14ac:dyDescent="0.25"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</row>
    <row r="779" spans="93:147" x14ac:dyDescent="0.25"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</row>
    <row r="780" spans="93:147" x14ac:dyDescent="0.25"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</row>
    <row r="781" spans="93:147" x14ac:dyDescent="0.25"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</row>
    <row r="782" spans="93:147" x14ac:dyDescent="0.25"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</row>
    <row r="783" spans="93:147" x14ac:dyDescent="0.25"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</row>
    <row r="784" spans="93:147" x14ac:dyDescent="0.25"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</row>
    <row r="785" spans="93:147" x14ac:dyDescent="0.25"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</row>
    <row r="786" spans="93:147" x14ac:dyDescent="0.25"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</row>
    <row r="787" spans="93:147" x14ac:dyDescent="0.25"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</row>
    <row r="788" spans="93:147" x14ac:dyDescent="0.25"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</row>
    <row r="789" spans="93:147" x14ac:dyDescent="0.25"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</row>
    <row r="790" spans="93:147" x14ac:dyDescent="0.25"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</row>
    <row r="791" spans="93:147" x14ac:dyDescent="0.25"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</row>
    <row r="792" spans="93:147" x14ac:dyDescent="0.25"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</row>
    <row r="793" spans="93:147" x14ac:dyDescent="0.25"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</row>
    <row r="794" spans="93:147" x14ac:dyDescent="0.25"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</row>
    <row r="795" spans="93:147" x14ac:dyDescent="0.25"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</row>
    <row r="796" spans="93:147" x14ac:dyDescent="0.25"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</row>
    <row r="797" spans="93:147" x14ac:dyDescent="0.25"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</row>
    <row r="798" spans="93:147" x14ac:dyDescent="0.25"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</row>
    <row r="799" spans="93:147" x14ac:dyDescent="0.25"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</row>
    <row r="800" spans="93:147" x14ac:dyDescent="0.25"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</row>
    <row r="801" spans="93:147" x14ac:dyDescent="0.25"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</row>
    <row r="802" spans="93:147" x14ac:dyDescent="0.25"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</row>
    <row r="803" spans="93:147" x14ac:dyDescent="0.25"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</row>
    <row r="804" spans="93:147" x14ac:dyDescent="0.25"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</row>
    <row r="805" spans="93:147" x14ac:dyDescent="0.25"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</row>
    <row r="806" spans="93:147" x14ac:dyDescent="0.25"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</row>
    <row r="807" spans="93:147" x14ac:dyDescent="0.25"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</row>
    <row r="808" spans="93:147" x14ac:dyDescent="0.25"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</row>
    <row r="809" spans="93:147" x14ac:dyDescent="0.25"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</row>
    <row r="810" spans="93:147" x14ac:dyDescent="0.25"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</row>
    <row r="811" spans="93:147" x14ac:dyDescent="0.25"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</row>
    <row r="812" spans="93:147" x14ac:dyDescent="0.25"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</row>
    <row r="813" spans="93:147" x14ac:dyDescent="0.25"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</row>
    <row r="814" spans="93:147" x14ac:dyDescent="0.25"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</row>
    <row r="815" spans="93:147" x14ac:dyDescent="0.25"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</row>
    <row r="816" spans="93:147" x14ac:dyDescent="0.25"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</row>
    <row r="817" spans="93:147" x14ac:dyDescent="0.25"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</row>
    <row r="818" spans="93:147" x14ac:dyDescent="0.25"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</row>
    <row r="819" spans="93:147" x14ac:dyDescent="0.25"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</row>
    <row r="820" spans="93:147" x14ac:dyDescent="0.25"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</row>
    <row r="821" spans="93:147" x14ac:dyDescent="0.25"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</row>
    <row r="822" spans="93:147" x14ac:dyDescent="0.25"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</row>
    <row r="823" spans="93:147" x14ac:dyDescent="0.25"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</row>
    <row r="824" spans="93:147" x14ac:dyDescent="0.25"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</row>
    <row r="825" spans="93:147" x14ac:dyDescent="0.25"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</row>
    <row r="826" spans="93:147" x14ac:dyDescent="0.25"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</row>
    <row r="827" spans="93:147" x14ac:dyDescent="0.25"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</row>
    <row r="828" spans="93:147" x14ac:dyDescent="0.25"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</row>
    <row r="829" spans="93:147" x14ac:dyDescent="0.25"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</row>
    <row r="830" spans="93:147" x14ac:dyDescent="0.25"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</row>
    <row r="831" spans="93:147" x14ac:dyDescent="0.25"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</row>
    <row r="832" spans="93:147" x14ac:dyDescent="0.25"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</row>
    <row r="833" spans="93:147" x14ac:dyDescent="0.25"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</row>
    <row r="834" spans="93:147" x14ac:dyDescent="0.25"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</row>
    <row r="835" spans="93:147" x14ac:dyDescent="0.25"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</row>
    <row r="836" spans="93:147" x14ac:dyDescent="0.25"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</row>
    <row r="837" spans="93:147" x14ac:dyDescent="0.25"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</row>
    <row r="838" spans="93:147" x14ac:dyDescent="0.25"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</row>
    <row r="839" spans="93:147" x14ac:dyDescent="0.25"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</row>
    <row r="840" spans="93:147" x14ac:dyDescent="0.25"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</row>
    <row r="841" spans="93:147" x14ac:dyDescent="0.25"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</row>
    <row r="842" spans="93:147" x14ac:dyDescent="0.25"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</row>
    <row r="843" spans="93:147" x14ac:dyDescent="0.25"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</row>
    <row r="844" spans="93:147" x14ac:dyDescent="0.25"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</row>
    <row r="845" spans="93:147" x14ac:dyDescent="0.25"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</row>
    <row r="846" spans="93:147" x14ac:dyDescent="0.25"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</row>
    <row r="847" spans="93:147" x14ac:dyDescent="0.25"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</row>
    <row r="848" spans="93:147" x14ac:dyDescent="0.25"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</row>
    <row r="849" spans="93:147" x14ac:dyDescent="0.25"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</row>
    <row r="850" spans="93:147" x14ac:dyDescent="0.25"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</row>
    <row r="851" spans="93:147" x14ac:dyDescent="0.25"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</row>
    <row r="852" spans="93:147" x14ac:dyDescent="0.25"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</row>
    <row r="853" spans="93:147" x14ac:dyDescent="0.25"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</row>
    <row r="854" spans="93:147" x14ac:dyDescent="0.25"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</row>
    <row r="855" spans="93:147" x14ac:dyDescent="0.25"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</row>
    <row r="856" spans="93:147" x14ac:dyDescent="0.25"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</row>
    <row r="857" spans="93:147" x14ac:dyDescent="0.25"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</row>
    <row r="858" spans="93:147" x14ac:dyDescent="0.25"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</row>
    <row r="859" spans="93:147" x14ac:dyDescent="0.25"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</row>
    <row r="860" spans="93:147" x14ac:dyDescent="0.25"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</row>
    <row r="861" spans="93:147" x14ac:dyDescent="0.25"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</row>
    <row r="862" spans="93:147" x14ac:dyDescent="0.25"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</row>
    <row r="863" spans="93:147" x14ac:dyDescent="0.25"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</row>
    <row r="864" spans="93:147" x14ac:dyDescent="0.25"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</row>
    <row r="865" spans="93:147" x14ac:dyDescent="0.25"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</row>
    <row r="866" spans="93:147" x14ac:dyDescent="0.25"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</row>
    <row r="867" spans="93:147" x14ac:dyDescent="0.25"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</row>
    <row r="868" spans="93:147" x14ac:dyDescent="0.25"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</row>
    <row r="869" spans="93:147" x14ac:dyDescent="0.25"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</row>
    <row r="870" spans="93:147" x14ac:dyDescent="0.25"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</row>
    <row r="871" spans="93:147" x14ac:dyDescent="0.25"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</row>
    <row r="872" spans="93:147" x14ac:dyDescent="0.25"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</row>
    <row r="873" spans="93:147" x14ac:dyDescent="0.25"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</row>
    <row r="874" spans="93:147" x14ac:dyDescent="0.25"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</row>
    <row r="875" spans="93:147" x14ac:dyDescent="0.25"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</row>
    <row r="876" spans="93:147" x14ac:dyDescent="0.25"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</row>
    <row r="877" spans="93:147" x14ac:dyDescent="0.25"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</row>
    <row r="878" spans="93:147" x14ac:dyDescent="0.25"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</row>
    <row r="879" spans="93:147" x14ac:dyDescent="0.25"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</row>
    <row r="880" spans="93:147" x14ac:dyDescent="0.25"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</row>
    <row r="881" spans="93:147" x14ac:dyDescent="0.25"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</row>
    <row r="882" spans="93:147" x14ac:dyDescent="0.25"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</row>
    <row r="883" spans="93:147" x14ac:dyDescent="0.25"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</row>
    <row r="884" spans="93:147" x14ac:dyDescent="0.25"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</row>
    <row r="885" spans="93:147" x14ac:dyDescent="0.25"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</row>
    <row r="886" spans="93:147" x14ac:dyDescent="0.25"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</row>
    <row r="887" spans="93:147" x14ac:dyDescent="0.25"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</row>
  </sheetData>
  <mergeCells count="20">
    <mergeCell ref="AY2:BD2"/>
    <mergeCell ref="BE2:BJ2"/>
    <mergeCell ref="CC2:CH2"/>
    <mergeCell ref="CI2:CN2"/>
    <mergeCell ref="CO2:CT2"/>
    <mergeCell ref="B1:T1"/>
    <mergeCell ref="U1:AL1"/>
    <mergeCell ref="H2:N2"/>
    <mergeCell ref="B2:G2"/>
    <mergeCell ref="O2:T2"/>
    <mergeCell ref="U2:Z2"/>
    <mergeCell ref="AA2:AF2"/>
    <mergeCell ref="AG2:AL2"/>
    <mergeCell ref="BL1:CN1"/>
    <mergeCell ref="BK2:BP2"/>
    <mergeCell ref="BQ2:BV2"/>
    <mergeCell ref="BW2:CB2"/>
    <mergeCell ref="AM1:BK1"/>
    <mergeCell ref="AM2:AR2"/>
    <mergeCell ref="AS2:AX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Y206"/>
  <sheetViews>
    <sheetView tabSelected="1" topLeftCell="BW1" workbookViewId="0">
      <selection activeCell="AQ3" sqref="AQ3"/>
    </sheetView>
  </sheetViews>
  <sheetFormatPr defaultRowHeight="11.25" x14ac:dyDescent="0.15"/>
  <cols>
    <col min="1" max="1" width="43.28515625" style="45" customWidth="1"/>
    <col min="2" max="2" width="10.42578125" style="45" customWidth="1"/>
    <col min="3" max="4" width="12.7109375" style="45" customWidth="1"/>
    <col min="5" max="9" width="10.42578125" style="45" customWidth="1"/>
    <col min="10" max="10" width="12.7109375" style="45" customWidth="1"/>
    <col min="11" max="16" width="10.42578125" style="45" customWidth="1"/>
    <col min="17" max="18" width="11.7109375" style="45" customWidth="1"/>
    <col min="19" max="23" width="10.42578125" style="45" customWidth="1"/>
    <col min="24" max="25" width="12.140625" style="45" customWidth="1"/>
    <col min="26" max="30" width="10.42578125" style="45" customWidth="1"/>
    <col min="31" max="32" width="13" style="45" customWidth="1"/>
    <col min="33" max="35" width="10.42578125" style="45" customWidth="1"/>
    <col min="36" max="36" width="13.85546875" style="45" customWidth="1"/>
    <col min="37" max="37" width="9.7109375" style="45" hidden="1" customWidth="1"/>
    <col min="38" max="38" width="11.7109375" style="45" hidden="1" customWidth="1"/>
    <col min="39" max="40" width="7.7109375" style="45" hidden="1" customWidth="1"/>
    <col min="41" max="41" width="9.5703125" style="45" customWidth="1"/>
    <col min="42" max="42" width="7.7109375" style="45" customWidth="1"/>
    <col min="43" max="43" width="11.5703125" style="45" customWidth="1"/>
    <col min="44" max="44" width="6.7109375" style="45" customWidth="1"/>
    <col min="45" max="45" width="14.7109375" style="45" customWidth="1"/>
    <col min="46" max="46" width="10.7109375" style="45" hidden="1" customWidth="1"/>
    <col min="47" max="47" width="11.5703125" style="45" hidden="1" customWidth="1"/>
    <col min="48" max="49" width="7.7109375" style="45" hidden="1" customWidth="1"/>
    <col min="50" max="50" width="10.5703125" style="45" customWidth="1"/>
    <col min="51" max="52" width="7.7109375" style="45" customWidth="1"/>
    <col min="53" max="53" width="12.42578125" style="45" bestFit="1" customWidth="1"/>
    <col min="54" max="54" width="12.42578125" style="45" hidden="1" customWidth="1"/>
    <col min="55" max="55" width="15.5703125" style="45" hidden="1" customWidth="1"/>
    <col min="56" max="56" width="10.28515625" style="45" hidden="1" customWidth="1"/>
    <col min="57" max="57" width="12.5703125" style="45" hidden="1" customWidth="1"/>
    <col min="58" max="59" width="7.7109375" style="45" hidden="1" customWidth="1"/>
    <col min="60" max="60" width="11.5703125" style="45" customWidth="1"/>
    <col min="61" max="62" width="7.7109375" style="45" customWidth="1"/>
    <col min="63" max="63" width="15.7109375" style="45" customWidth="1"/>
    <col min="64" max="64" width="14.42578125" style="45" hidden="1" customWidth="1"/>
    <col min="65" max="65" width="12" style="45" bestFit="1" customWidth="1"/>
    <col min="66" max="66" width="14.85546875" style="45" hidden="1" customWidth="1"/>
    <col min="67" max="67" width="10.28515625" style="45" hidden="1" customWidth="1"/>
    <col min="68" max="68" width="11.85546875" style="45" hidden="1" customWidth="1"/>
    <col min="69" max="70" width="7.7109375" style="45" hidden="1" customWidth="1"/>
    <col min="71" max="71" width="9.85546875" style="45" bestFit="1" customWidth="1"/>
    <col min="72" max="72" width="13.85546875" style="45" hidden="1" customWidth="1"/>
    <col min="73" max="73" width="7.28515625" style="45" bestFit="1" customWidth="1"/>
    <col min="74" max="74" width="7.28515625" style="45" customWidth="1"/>
    <col min="75" max="75" width="13.85546875" style="45" customWidth="1"/>
    <col min="76" max="76" width="16.7109375" style="45" hidden="1" customWidth="1"/>
    <col min="77" max="77" width="10.5703125" style="45" hidden="1" customWidth="1"/>
    <col min="78" max="78" width="11.7109375" style="45" hidden="1" customWidth="1"/>
    <col min="79" max="80" width="7.7109375" style="45" hidden="1" customWidth="1"/>
    <col min="81" max="81" width="10.85546875" style="45" customWidth="1"/>
    <col min="82" max="83" width="7.7109375" style="45" customWidth="1"/>
    <col min="84" max="84" width="16.85546875" style="45" customWidth="1"/>
    <col min="85" max="86" width="15.5703125" style="45" hidden="1" customWidth="1"/>
    <col min="87" max="87" width="10.140625" style="45" hidden="1" customWidth="1"/>
    <col min="88" max="88" width="12.5703125" style="45" hidden="1" customWidth="1"/>
    <col min="89" max="90" width="7.7109375" style="45" hidden="1" customWidth="1"/>
    <col min="91" max="91" width="17.7109375" style="45" customWidth="1"/>
    <col min="92" max="92" width="16.28515625" style="45" hidden="1" customWidth="1"/>
    <col min="93" max="95" width="16.28515625" style="45" customWidth="1"/>
    <col min="96" max="96" width="16.140625" style="45" hidden="1" customWidth="1"/>
    <col min="97" max="97" width="10.42578125" style="45" hidden="1" customWidth="1"/>
    <col min="98" max="98" width="13.7109375" style="45" hidden="1" customWidth="1"/>
    <col min="99" max="100" width="10.42578125" style="45" hidden="1" customWidth="1"/>
    <col min="101" max="101" width="12.140625" style="45" customWidth="1"/>
    <col min="102" max="102" width="10.42578125" style="37" hidden="1" customWidth="1"/>
    <col min="103" max="104" width="10.42578125" style="37" customWidth="1"/>
    <col min="105" max="105" width="15.140625" style="37" customWidth="1"/>
    <col min="106" max="106" width="17" style="37" hidden="1" customWidth="1"/>
    <col min="107" max="181" width="9.140625" style="37"/>
    <col min="182" max="269" width="9.140625" style="45"/>
    <col min="270" max="270" width="44.140625" style="45" customWidth="1"/>
    <col min="271" max="274" width="0" style="45" hidden="1" customWidth="1"/>
    <col min="275" max="275" width="13.85546875" style="45" customWidth="1"/>
    <col min="276" max="276" width="15.5703125" style="45" customWidth="1"/>
    <col min="277" max="280" width="0" style="45" hidden="1" customWidth="1"/>
    <col min="281" max="281" width="12.85546875" style="45" customWidth="1"/>
    <col min="282" max="282" width="6.7109375" style="45" customWidth="1"/>
    <col min="283" max="283" width="15.28515625" style="45" customWidth="1"/>
    <col min="284" max="287" width="0" style="45" hidden="1" customWidth="1"/>
    <col min="288" max="288" width="13.42578125" style="45" customWidth="1"/>
    <col min="289" max="289" width="6.7109375" style="45" customWidth="1"/>
    <col min="290" max="290" width="14.42578125" style="45" customWidth="1"/>
    <col min="291" max="294" width="0" style="45" hidden="1" customWidth="1"/>
    <col min="295" max="295" width="11.85546875" style="45" customWidth="1"/>
    <col min="296" max="296" width="15" style="45" customWidth="1"/>
    <col min="297" max="300" width="0" style="45" hidden="1" customWidth="1"/>
    <col min="301" max="301" width="12" style="45" customWidth="1"/>
    <col min="302" max="302" width="6.7109375" style="45" customWidth="1"/>
    <col min="303" max="303" width="13.85546875" style="45" customWidth="1"/>
    <col min="304" max="307" width="0" style="45" hidden="1" customWidth="1"/>
    <col min="308" max="308" width="11.5703125" style="45" customWidth="1"/>
    <col min="309" max="309" width="6.7109375" style="45" customWidth="1"/>
    <col min="310" max="310" width="14.7109375" style="45" customWidth="1"/>
    <col min="311" max="314" width="0" style="45" hidden="1" customWidth="1"/>
    <col min="315" max="315" width="12.42578125" style="45" bestFit="1" customWidth="1"/>
    <col min="316" max="316" width="0" style="45" hidden="1" customWidth="1"/>
    <col min="317" max="317" width="5.7109375" style="45" bestFit="1" customWidth="1"/>
    <col min="318" max="318" width="12.42578125" style="45" bestFit="1" customWidth="1"/>
    <col min="319" max="323" width="0" style="45" hidden="1" customWidth="1"/>
    <col min="324" max="324" width="15.7109375" style="45" customWidth="1"/>
    <col min="325" max="325" width="0" style="45" hidden="1" customWidth="1"/>
    <col min="326" max="326" width="6.7109375" style="45" customWidth="1"/>
    <col min="327" max="327" width="12" style="45" bestFit="1" customWidth="1"/>
    <col min="328" max="332" width="0" style="45" hidden="1" customWidth="1"/>
    <col min="333" max="333" width="17.28515625" style="45" customWidth="1"/>
    <col min="334" max="334" width="0" style="45" hidden="1" customWidth="1"/>
    <col min="335" max="335" width="6.7109375" style="45" customWidth="1"/>
    <col min="336" max="336" width="10.5703125" style="45" bestFit="1" customWidth="1"/>
    <col min="337" max="341" width="0" style="45" hidden="1" customWidth="1"/>
    <col min="342" max="342" width="16.85546875" style="45" customWidth="1"/>
    <col min="343" max="348" width="0" style="45" hidden="1" customWidth="1"/>
    <col min="349" max="349" width="17.7109375" style="45" customWidth="1"/>
    <col min="350" max="350" width="0" style="45" hidden="1" customWidth="1"/>
    <col min="351" max="351" width="6.7109375" style="45" customWidth="1"/>
    <col min="352" max="352" width="13.5703125" style="45" customWidth="1"/>
    <col min="353" max="357" width="0" style="45" hidden="1" customWidth="1"/>
    <col min="358" max="358" width="12.140625" style="45" customWidth="1"/>
    <col min="359" max="359" width="0" style="45" hidden="1" customWidth="1"/>
    <col min="360" max="360" width="5.7109375" style="45" bestFit="1" customWidth="1"/>
    <col min="361" max="361" width="15.140625" style="45" customWidth="1"/>
    <col min="362" max="362" width="0" style="45" hidden="1" customWidth="1"/>
    <col min="363" max="525" width="9.140625" style="45"/>
    <col min="526" max="526" width="44.140625" style="45" customWidth="1"/>
    <col min="527" max="530" width="0" style="45" hidden="1" customWidth="1"/>
    <col min="531" max="531" width="13.85546875" style="45" customWidth="1"/>
    <col min="532" max="532" width="15.5703125" style="45" customWidth="1"/>
    <col min="533" max="536" width="0" style="45" hidden="1" customWidth="1"/>
    <col min="537" max="537" width="12.85546875" style="45" customWidth="1"/>
    <col min="538" max="538" width="6.7109375" style="45" customWidth="1"/>
    <col min="539" max="539" width="15.28515625" style="45" customWidth="1"/>
    <col min="540" max="543" width="0" style="45" hidden="1" customWidth="1"/>
    <col min="544" max="544" width="13.42578125" style="45" customWidth="1"/>
    <col min="545" max="545" width="6.7109375" style="45" customWidth="1"/>
    <col min="546" max="546" width="14.42578125" style="45" customWidth="1"/>
    <col min="547" max="550" width="0" style="45" hidden="1" customWidth="1"/>
    <col min="551" max="551" width="11.85546875" style="45" customWidth="1"/>
    <col min="552" max="552" width="15" style="45" customWidth="1"/>
    <col min="553" max="556" width="0" style="45" hidden="1" customWidth="1"/>
    <col min="557" max="557" width="12" style="45" customWidth="1"/>
    <col min="558" max="558" width="6.7109375" style="45" customWidth="1"/>
    <col min="559" max="559" width="13.85546875" style="45" customWidth="1"/>
    <col min="560" max="563" width="0" style="45" hidden="1" customWidth="1"/>
    <col min="564" max="564" width="11.5703125" style="45" customWidth="1"/>
    <col min="565" max="565" width="6.7109375" style="45" customWidth="1"/>
    <col min="566" max="566" width="14.7109375" style="45" customWidth="1"/>
    <col min="567" max="570" width="0" style="45" hidden="1" customWidth="1"/>
    <col min="571" max="571" width="12.42578125" style="45" bestFit="1" customWidth="1"/>
    <col min="572" max="572" width="0" style="45" hidden="1" customWidth="1"/>
    <col min="573" max="573" width="5.7109375" style="45" bestFit="1" customWidth="1"/>
    <col min="574" max="574" width="12.42578125" style="45" bestFit="1" customWidth="1"/>
    <col min="575" max="579" width="0" style="45" hidden="1" customWidth="1"/>
    <col min="580" max="580" width="15.7109375" style="45" customWidth="1"/>
    <col min="581" max="581" width="0" style="45" hidden="1" customWidth="1"/>
    <col min="582" max="582" width="6.7109375" style="45" customWidth="1"/>
    <col min="583" max="583" width="12" style="45" bestFit="1" customWidth="1"/>
    <col min="584" max="588" width="0" style="45" hidden="1" customWidth="1"/>
    <col min="589" max="589" width="17.28515625" style="45" customWidth="1"/>
    <col min="590" max="590" width="0" style="45" hidden="1" customWidth="1"/>
    <col min="591" max="591" width="6.7109375" style="45" customWidth="1"/>
    <col min="592" max="592" width="10.5703125" style="45" bestFit="1" customWidth="1"/>
    <col min="593" max="597" width="0" style="45" hidden="1" customWidth="1"/>
    <col min="598" max="598" width="16.85546875" style="45" customWidth="1"/>
    <col min="599" max="604" width="0" style="45" hidden="1" customWidth="1"/>
    <col min="605" max="605" width="17.7109375" style="45" customWidth="1"/>
    <col min="606" max="606" width="0" style="45" hidden="1" customWidth="1"/>
    <col min="607" max="607" width="6.7109375" style="45" customWidth="1"/>
    <col min="608" max="608" width="13.5703125" style="45" customWidth="1"/>
    <col min="609" max="613" width="0" style="45" hidden="1" customWidth="1"/>
    <col min="614" max="614" width="12.140625" style="45" customWidth="1"/>
    <col min="615" max="615" width="0" style="45" hidden="1" customWidth="1"/>
    <col min="616" max="616" width="5.7109375" style="45" bestFit="1" customWidth="1"/>
    <col min="617" max="617" width="15.140625" style="45" customWidth="1"/>
    <col min="618" max="618" width="0" style="45" hidden="1" customWidth="1"/>
    <col min="619" max="781" width="9.140625" style="45"/>
    <col min="782" max="782" width="44.140625" style="45" customWidth="1"/>
    <col min="783" max="786" width="0" style="45" hidden="1" customWidth="1"/>
    <col min="787" max="787" width="13.85546875" style="45" customWidth="1"/>
    <col min="788" max="788" width="15.5703125" style="45" customWidth="1"/>
    <col min="789" max="792" width="0" style="45" hidden="1" customWidth="1"/>
    <col min="793" max="793" width="12.85546875" style="45" customWidth="1"/>
    <col min="794" max="794" width="6.7109375" style="45" customWidth="1"/>
    <col min="795" max="795" width="15.28515625" style="45" customWidth="1"/>
    <col min="796" max="799" width="0" style="45" hidden="1" customWidth="1"/>
    <col min="800" max="800" width="13.42578125" style="45" customWidth="1"/>
    <col min="801" max="801" width="6.7109375" style="45" customWidth="1"/>
    <col min="802" max="802" width="14.42578125" style="45" customWidth="1"/>
    <col min="803" max="806" width="0" style="45" hidden="1" customWidth="1"/>
    <col min="807" max="807" width="11.85546875" style="45" customWidth="1"/>
    <col min="808" max="808" width="15" style="45" customWidth="1"/>
    <col min="809" max="812" width="0" style="45" hidden="1" customWidth="1"/>
    <col min="813" max="813" width="12" style="45" customWidth="1"/>
    <col min="814" max="814" width="6.7109375" style="45" customWidth="1"/>
    <col min="815" max="815" width="13.85546875" style="45" customWidth="1"/>
    <col min="816" max="819" width="0" style="45" hidden="1" customWidth="1"/>
    <col min="820" max="820" width="11.5703125" style="45" customWidth="1"/>
    <col min="821" max="821" width="6.7109375" style="45" customWidth="1"/>
    <col min="822" max="822" width="14.7109375" style="45" customWidth="1"/>
    <col min="823" max="826" width="0" style="45" hidden="1" customWidth="1"/>
    <col min="827" max="827" width="12.42578125" style="45" bestFit="1" customWidth="1"/>
    <col min="828" max="828" width="0" style="45" hidden="1" customWidth="1"/>
    <col min="829" max="829" width="5.7109375" style="45" bestFit="1" customWidth="1"/>
    <col min="830" max="830" width="12.42578125" style="45" bestFit="1" customWidth="1"/>
    <col min="831" max="835" width="0" style="45" hidden="1" customWidth="1"/>
    <col min="836" max="836" width="15.7109375" style="45" customWidth="1"/>
    <col min="837" max="837" width="0" style="45" hidden="1" customWidth="1"/>
    <col min="838" max="838" width="6.7109375" style="45" customWidth="1"/>
    <col min="839" max="839" width="12" style="45" bestFit="1" customWidth="1"/>
    <col min="840" max="844" width="0" style="45" hidden="1" customWidth="1"/>
    <col min="845" max="845" width="17.28515625" style="45" customWidth="1"/>
    <col min="846" max="846" width="0" style="45" hidden="1" customWidth="1"/>
    <col min="847" max="847" width="6.7109375" style="45" customWidth="1"/>
    <col min="848" max="848" width="10.5703125" style="45" bestFit="1" customWidth="1"/>
    <col min="849" max="853" width="0" style="45" hidden="1" customWidth="1"/>
    <col min="854" max="854" width="16.85546875" style="45" customWidth="1"/>
    <col min="855" max="860" width="0" style="45" hidden="1" customWidth="1"/>
    <col min="861" max="861" width="17.7109375" style="45" customWidth="1"/>
    <col min="862" max="862" width="0" style="45" hidden="1" customWidth="1"/>
    <col min="863" max="863" width="6.7109375" style="45" customWidth="1"/>
    <col min="864" max="864" width="13.5703125" style="45" customWidth="1"/>
    <col min="865" max="869" width="0" style="45" hidden="1" customWidth="1"/>
    <col min="870" max="870" width="12.140625" style="45" customWidth="1"/>
    <col min="871" max="871" width="0" style="45" hidden="1" customWidth="1"/>
    <col min="872" max="872" width="5.7109375" style="45" bestFit="1" customWidth="1"/>
    <col min="873" max="873" width="15.140625" style="45" customWidth="1"/>
    <col min="874" max="874" width="0" style="45" hidden="1" customWidth="1"/>
    <col min="875" max="1037" width="9.140625" style="45"/>
    <col min="1038" max="1038" width="44.140625" style="45" customWidth="1"/>
    <col min="1039" max="1042" width="0" style="45" hidden="1" customWidth="1"/>
    <col min="1043" max="1043" width="13.85546875" style="45" customWidth="1"/>
    <col min="1044" max="1044" width="15.5703125" style="45" customWidth="1"/>
    <col min="1045" max="1048" width="0" style="45" hidden="1" customWidth="1"/>
    <col min="1049" max="1049" width="12.85546875" style="45" customWidth="1"/>
    <col min="1050" max="1050" width="6.7109375" style="45" customWidth="1"/>
    <col min="1051" max="1051" width="15.28515625" style="45" customWidth="1"/>
    <col min="1052" max="1055" width="0" style="45" hidden="1" customWidth="1"/>
    <col min="1056" max="1056" width="13.42578125" style="45" customWidth="1"/>
    <col min="1057" max="1057" width="6.7109375" style="45" customWidth="1"/>
    <col min="1058" max="1058" width="14.42578125" style="45" customWidth="1"/>
    <col min="1059" max="1062" width="0" style="45" hidden="1" customWidth="1"/>
    <col min="1063" max="1063" width="11.85546875" style="45" customWidth="1"/>
    <col min="1064" max="1064" width="15" style="45" customWidth="1"/>
    <col min="1065" max="1068" width="0" style="45" hidden="1" customWidth="1"/>
    <col min="1069" max="1069" width="12" style="45" customWidth="1"/>
    <col min="1070" max="1070" width="6.7109375" style="45" customWidth="1"/>
    <col min="1071" max="1071" width="13.85546875" style="45" customWidth="1"/>
    <col min="1072" max="1075" width="0" style="45" hidden="1" customWidth="1"/>
    <col min="1076" max="1076" width="11.5703125" style="45" customWidth="1"/>
    <col min="1077" max="1077" width="6.7109375" style="45" customWidth="1"/>
    <col min="1078" max="1078" width="14.7109375" style="45" customWidth="1"/>
    <col min="1079" max="1082" width="0" style="45" hidden="1" customWidth="1"/>
    <col min="1083" max="1083" width="12.42578125" style="45" bestFit="1" customWidth="1"/>
    <col min="1084" max="1084" width="0" style="45" hidden="1" customWidth="1"/>
    <col min="1085" max="1085" width="5.7109375" style="45" bestFit="1" customWidth="1"/>
    <col min="1086" max="1086" width="12.42578125" style="45" bestFit="1" customWidth="1"/>
    <col min="1087" max="1091" width="0" style="45" hidden="1" customWidth="1"/>
    <col min="1092" max="1092" width="15.7109375" style="45" customWidth="1"/>
    <col min="1093" max="1093" width="0" style="45" hidden="1" customWidth="1"/>
    <col min="1094" max="1094" width="6.7109375" style="45" customWidth="1"/>
    <col min="1095" max="1095" width="12" style="45" bestFit="1" customWidth="1"/>
    <col min="1096" max="1100" width="0" style="45" hidden="1" customWidth="1"/>
    <col min="1101" max="1101" width="17.28515625" style="45" customWidth="1"/>
    <col min="1102" max="1102" width="0" style="45" hidden="1" customWidth="1"/>
    <col min="1103" max="1103" width="6.7109375" style="45" customWidth="1"/>
    <col min="1104" max="1104" width="10.5703125" style="45" bestFit="1" customWidth="1"/>
    <col min="1105" max="1109" width="0" style="45" hidden="1" customWidth="1"/>
    <col min="1110" max="1110" width="16.85546875" style="45" customWidth="1"/>
    <col min="1111" max="1116" width="0" style="45" hidden="1" customWidth="1"/>
    <col min="1117" max="1117" width="17.7109375" style="45" customWidth="1"/>
    <col min="1118" max="1118" width="0" style="45" hidden="1" customWidth="1"/>
    <col min="1119" max="1119" width="6.7109375" style="45" customWidth="1"/>
    <col min="1120" max="1120" width="13.5703125" style="45" customWidth="1"/>
    <col min="1121" max="1125" width="0" style="45" hidden="1" customWidth="1"/>
    <col min="1126" max="1126" width="12.140625" style="45" customWidth="1"/>
    <col min="1127" max="1127" width="0" style="45" hidden="1" customWidth="1"/>
    <col min="1128" max="1128" width="5.7109375" style="45" bestFit="1" customWidth="1"/>
    <col min="1129" max="1129" width="15.140625" style="45" customWidth="1"/>
    <col min="1130" max="1130" width="0" style="45" hidden="1" customWidth="1"/>
    <col min="1131" max="1293" width="9.140625" style="45"/>
    <col min="1294" max="1294" width="44.140625" style="45" customWidth="1"/>
    <col min="1295" max="1298" width="0" style="45" hidden="1" customWidth="1"/>
    <col min="1299" max="1299" width="13.85546875" style="45" customWidth="1"/>
    <col min="1300" max="1300" width="15.5703125" style="45" customWidth="1"/>
    <col min="1301" max="1304" width="0" style="45" hidden="1" customWidth="1"/>
    <col min="1305" max="1305" width="12.85546875" style="45" customWidth="1"/>
    <col min="1306" max="1306" width="6.7109375" style="45" customWidth="1"/>
    <col min="1307" max="1307" width="15.28515625" style="45" customWidth="1"/>
    <col min="1308" max="1311" width="0" style="45" hidden="1" customWidth="1"/>
    <col min="1312" max="1312" width="13.42578125" style="45" customWidth="1"/>
    <col min="1313" max="1313" width="6.7109375" style="45" customWidth="1"/>
    <col min="1314" max="1314" width="14.42578125" style="45" customWidth="1"/>
    <col min="1315" max="1318" width="0" style="45" hidden="1" customWidth="1"/>
    <col min="1319" max="1319" width="11.85546875" style="45" customWidth="1"/>
    <col min="1320" max="1320" width="15" style="45" customWidth="1"/>
    <col min="1321" max="1324" width="0" style="45" hidden="1" customWidth="1"/>
    <col min="1325" max="1325" width="12" style="45" customWidth="1"/>
    <col min="1326" max="1326" width="6.7109375" style="45" customWidth="1"/>
    <col min="1327" max="1327" width="13.85546875" style="45" customWidth="1"/>
    <col min="1328" max="1331" width="0" style="45" hidden="1" customWidth="1"/>
    <col min="1332" max="1332" width="11.5703125" style="45" customWidth="1"/>
    <col min="1333" max="1333" width="6.7109375" style="45" customWidth="1"/>
    <col min="1334" max="1334" width="14.7109375" style="45" customWidth="1"/>
    <col min="1335" max="1338" width="0" style="45" hidden="1" customWidth="1"/>
    <col min="1339" max="1339" width="12.42578125" style="45" bestFit="1" customWidth="1"/>
    <col min="1340" max="1340" width="0" style="45" hidden="1" customWidth="1"/>
    <col min="1341" max="1341" width="5.7109375" style="45" bestFit="1" customWidth="1"/>
    <col min="1342" max="1342" width="12.42578125" style="45" bestFit="1" customWidth="1"/>
    <col min="1343" max="1347" width="0" style="45" hidden="1" customWidth="1"/>
    <col min="1348" max="1348" width="15.7109375" style="45" customWidth="1"/>
    <col min="1349" max="1349" width="0" style="45" hidden="1" customWidth="1"/>
    <col min="1350" max="1350" width="6.7109375" style="45" customWidth="1"/>
    <col min="1351" max="1351" width="12" style="45" bestFit="1" customWidth="1"/>
    <col min="1352" max="1356" width="0" style="45" hidden="1" customWidth="1"/>
    <col min="1357" max="1357" width="17.28515625" style="45" customWidth="1"/>
    <col min="1358" max="1358" width="0" style="45" hidden="1" customWidth="1"/>
    <col min="1359" max="1359" width="6.7109375" style="45" customWidth="1"/>
    <col min="1360" max="1360" width="10.5703125" style="45" bestFit="1" customWidth="1"/>
    <col min="1361" max="1365" width="0" style="45" hidden="1" customWidth="1"/>
    <col min="1366" max="1366" width="16.85546875" style="45" customWidth="1"/>
    <col min="1367" max="1372" width="0" style="45" hidden="1" customWidth="1"/>
    <col min="1373" max="1373" width="17.7109375" style="45" customWidth="1"/>
    <col min="1374" max="1374" width="0" style="45" hidden="1" customWidth="1"/>
    <col min="1375" max="1375" width="6.7109375" style="45" customWidth="1"/>
    <col min="1376" max="1376" width="13.5703125" style="45" customWidth="1"/>
    <col min="1377" max="1381" width="0" style="45" hidden="1" customWidth="1"/>
    <col min="1382" max="1382" width="12.140625" style="45" customWidth="1"/>
    <col min="1383" max="1383" width="0" style="45" hidden="1" customWidth="1"/>
    <col min="1384" max="1384" width="5.7109375" style="45" bestFit="1" customWidth="1"/>
    <col min="1385" max="1385" width="15.140625" style="45" customWidth="1"/>
    <col min="1386" max="1386" width="0" style="45" hidden="1" customWidth="1"/>
    <col min="1387" max="1549" width="9.140625" style="45"/>
    <col min="1550" max="1550" width="44.140625" style="45" customWidth="1"/>
    <col min="1551" max="1554" width="0" style="45" hidden="1" customWidth="1"/>
    <col min="1555" max="1555" width="13.85546875" style="45" customWidth="1"/>
    <col min="1556" max="1556" width="15.5703125" style="45" customWidth="1"/>
    <col min="1557" max="1560" width="0" style="45" hidden="1" customWidth="1"/>
    <col min="1561" max="1561" width="12.85546875" style="45" customWidth="1"/>
    <col min="1562" max="1562" width="6.7109375" style="45" customWidth="1"/>
    <col min="1563" max="1563" width="15.28515625" style="45" customWidth="1"/>
    <col min="1564" max="1567" width="0" style="45" hidden="1" customWidth="1"/>
    <col min="1568" max="1568" width="13.42578125" style="45" customWidth="1"/>
    <col min="1569" max="1569" width="6.7109375" style="45" customWidth="1"/>
    <col min="1570" max="1570" width="14.42578125" style="45" customWidth="1"/>
    <col min="1571" max="1574" width="0" style="45" hidden="1" customWidth="1"/>
    <col min="1575" max="1575" width="11.85546875" style="45" customWidth="1"/>
    <col min="1576" max="1576" width="15" style="45" customWidth="1"/>
    <col min="1577" max="1580" width="0" style="45" hidden="1" customWidth="1"/>
    <col min="1581" max="1581" width="12" style="45" customWidth="1"/>
    <col min="1582" max="1582" width="6.7109375" style="45" customWidth="1"/>
    <col min="1583" max="1583" width="13.85546875" style="45" customWidth="1"/>
    <col min="1584" max="1587" width="0" style="45" hidden="1" customWidth="1"/>
    <col min="1588" max="1588" width="11.5703125" style="45" customWidth="1"/>
    <col min="1589" max="1589" width="6.7109375" style="45" customWidth="1"/>
    <col min="1590" max="1590" width="14.7109375" style="45" customWidth="1"/>
    <col min="1591" max="1594" width="0" style="45" hidden="1" customWidth="1"/>
    <col min="1595" max="1595" width="12.42578125" style="45" bestFit="1" customWidth="1"/>
    <col min="1596" max="1596" width="0" style="45" hidden="1" customWidth="1"/>
    <col min="1597" max="1597" width="5.7109375" style="45" bestFit="1" customWidth="1"/>
    <col min="1598" max="1598" width="12.42578125" style="45" bestFit="1" customWidth="1"/>
    <col min="1599" max="1603" width="0" style="45" hidden="1" customWidth="1"/>
    <col min="1604" max="1604" width="15.7109375" style="45" customWidth="1"/>
    <col min="1605" max="1605" width="0" style="45" hidden="1" customWidth="1"/>
    <col min="1606" max="1606" width="6.7109375" style="45" customWidth="1"/>
    <col min="1607" max="1607" width="12" style="45" bestFit="1" customWidth="1"/>
    <col min="1608" max="1612" width="0" style="45" hidden="1" customWidth="1"/>
    <col min="1613" max="1613" width="17.28515625" style="45" customWidth="1"/>
    <col min="1614" max="1614" width="0" style="45" hidden="1" customWidth="1"/>
    <col min="1615" max="1615" width="6.7109375" style="45" customWidth="1"/>
    <col min="1616" max="1616" width="10.5703125" style="45" bestFit="1" customWidth="1"/>
    <col min="1617" max="1621" width="0" style="45" hidden="1" customWidth="1"/>
    <col min="1622" max="1622" width="16.85546875" style="45" customWidth="1"/>
    <col min="1623" max="1628" width="0" style="45" hidden="1" customWidth="1"/>
    <col min="1629" max="1629" width="17.7109375" style="45" customWidth="1"/>
    <col min="1630" max="1630" width="0" style="45" hidden="1" customWidth="1"/>
    <col min="1631" max="1631" width="6.7109375" style="45" customWidth="1"/>
    <col min="1632" max="1632" width="13.5703125" style="45" customWidth="1"/>
    <col min="1633" max="1637" width="0" style="45" hidden="1" customWidth="1"/>
    <col min="1638" max="1638" width="12.140625" style="45" customWidth="1"/>
    <col min="1639" max="1639" width="0" style="45" hidden="1" customWidth="1"/>
    <col min="1640" max="1640" width="5.7109375" style="45" bestFit="1" customWidth="1"/>
    <col min="1641" max="1641" width="15.140625" style="45" customWidth="1"/>
    <col min="1642" max="1642" width="0" style="45" hidden="1" customWidth="1"/>
    <col min="1643" max="1805" width="9.140625" style="45"/>
    <col min="1806" max="1806" width="44.140625" style="45" customWidth="1"/>
    <col min="1807" max="1810" width="0" style="45" hidden="1" customWidth="1"/>
    <col min="1811" max="1811" width="13.85546875" style="45" customWidth="1"/>
    <col min="1812" max="1812" width="15.5703125" style="45" customWidth="1"/>
    <col min="1813" max="1816" width="0" style="45" hidden="1" customWidth="1"/>
    <col min="1817" max="1817" width="12.85546875" style="45" customWidth="1"/>
    <col min="1818" max="1818" width="6.7109375" style="45" customWidth="1"/>
    <col min="1819" max="1819" width="15.28515625" style="45" customWidth="1"/>
    <col min="1820" max="1823" width="0" style="45" hidden="1" customWidth="1"/>
    <col min="1824" max="1824" width="13.42578125" style="45" customWidth="1"/>
    <col min="1825" max="1825" width="6.7109375" style="45" customWidth="1"/>
    <col min="1826" max="1826" width="14.42578125" style="45" customWidth="1"/>
    <col min="1827" max="1830" width="0" style="45" hidden="1" customWidth="1"/>
    <col min="1831" max="1831" width="11.85546875" style="45" customWidth="1"/>
    <col min="1832" max="1832" width="15" style="45" customWidth="1"/>
    <col min="1833" max="1836" width="0" style="45" hidden="1" customWidth="1"/>
    <col min="1837" max="1837" width="12" style="45" customWidth="1"/>
    <col min="1838" max="1838" width="6.7109375" style="45" customWidth="1"/>
    <col min="1839" max="1839" width="13.85546875" style="45" customWidth="1"/>
    <col min="1840" max="1843" width="0" style="45" hidden="1" customWidth="1"/>
    <col min="1844" max="1844" width="11.5703125" style="45" customWidth="1"/>
    <col min="1845" max="1845" width="6.7109375" style="45" customWidth="1"/>
    <col min="1846" max="1846" width="14.7109375" style="45" customWidth="1"/>
    <col min="1847" max="1850" width="0" style="45" hidden="1" customWidth="1"/>
    <col min="1851" max="1851" width="12.42578125" style="45" bestFit="1" customWidth="1"/>
    <col min="1852" max="1852" width="0" style="45" hidden="1" customWidth="1"/>
    <col min="1853" max="1853" width="5.7109375" style="45" bestFit="1" customWidth="1"/>
    <col min="1854" max="1854" width="12.42578125" style="45" bestFit="1" customWidth="1"/>
    <col min="1855" max="1859" width="0" style="45" hidden="1" customWidth="1"/>
    <col min="1860" max="1860" width="15.7109375" style="45" customWidth="1"/>
    <col min="1861" max="1861" width="0" style="45" hidden="1" customWidth="1"/>
    <col min="1862" max="1862" width="6.7109375" style="45" customWidth="1"/>
    <col min="1863" max="1863" width="12" style="45" bestFit="1" customWidth="1"/>
    <col min="1864" max="1868" width="0" style="45" hidden="1" customWidth="1"/>
    <col min="1869" max="1869" width="17.28515625" style="45" customWidth="1"/>
    <col min="1870" max="1870" width="0" style="45" hidden="1" customWidth="1"/>
    <col min="1871" max="1871" width="6.7109375" style="45" customWidth="1"/>
    <col min="1872" max="1872" width="10.5703125" style="45" bestFit="1" customWidth="1"/>
    <col min="1873" max="1877" width="0" style="45" hidden="1" customWidth="1"/>
    <col min="1878" max="1878" width="16.85546875" style="45" customWidth="1"/>
    <col min="1879" max="1884" width="0" style="45" hidden="1" customWidth="1"/>
    <col min="1885" max="1885" width="17.7109375" style="45" customWidth="1"/>
    <col min="1886" max="1886" width="0" style="45" hidden="1" customWidth="1"/>
    <col min="1887" max="1887" width="6.7109375" style="45" customWidth="1"/>
    <col min="1888" max="1888" width="13.5703125" style="45" customWidth="1"/>
    <col min="1889" max="1893" width="0" style="45" hidden="1" customWidth="1"/>
    <col min="1894" max="1894" width="12.140625" style="45" customWidth="1"/>
    <col min="1895" max="1895" width="0" style="45" hidden="1" customWidth="1"/>
    <col min="1896" max="1896" width="5.7109375" style="45" bestFit="1" customWidth="1"/>
    <col min="1897" max="1897" width="15.140625" style="45" customWidth="1"/>
    <col min="1898" max="1898" width="0" style="45" hidden="1" customWidth="1"/>
    <col min="1899" max="2061" width="9.140625" style="45"/>
    <col min="2062" max="2062" width="44.140625" style="45" customWidth="1"/>
    <col min="2063" max="2066" width="0" style="45" hidden="1" customWidth="1"/>
    <col min="2067" max="2067" width="13.85546875" style="45" customWidth="1"/>
    <col min="2068" max="2068" width="15.5703125" style="45" customWidth="1"/>
    <col min="2069" max="2072" width="0" style="45" hidden="1" customWidth="1"/>
    <col min="2073" max="2073" width="12.85546875" style="45" customWidth="1"/>
    <col min="2074" max="2074" width="6.7109375" style="45" customWidth="1"/>
    <col min="2075" max="2075" width="15.28515625" style="45" customWidth="1"/>
    <col min="2076" max="2079" width="0" style="45" hidden="1" customWidth="1"/>
    <col min="2080" max="2080" width="13.42578125" style="45" customWidth="1"/>
    <col min="2081" max="2081" width="6.7109375" style="45" customWidth="1"/>
    <col min="2082" max="2082" width="14.42578125" style="45" customWidth="1"/>
    <col min="2083" max="2086" width="0" style="45" hidden="1" customWidth="1"/>
    <col min="2087" max="2087" width="11.85546875" style="45" customWidth="1"/>
    <col min="2088" max="2088" width="15" style="45" customWidth="1"/>
    <col min="2089" max="2092" width="0" style="45" hidden="1" customWidth="1"/>
    <col min="2093" max="2093" width="12" style="45" customWidth="1"/>
    <col min="2094" max="2094" width="6.7109375" style="45" customWidth="1"/>
    <col min="2095" max="2095" width="13.85546875" style="45" customWidth="1"/>
    <col min="2096" max="2099" width="0" style="45" hidden="1" customWidth="1"/>
    <col min="2100" max="2100" width="11.5703125" style="45" customWidth="1"/>
    <col min="2101" max="2101" width="6.7109375" style="45" customWidth="1"/>
    <col min="2102" max="2102" width="14.7109375" style="45" customWidth="1"/>
    <col min="2103" max="2106" width="0" style="45" hidden="1" customWidth="1"/>
    <col min="2107" max="2107" width="12.42578125" style="45" bestFit="1" customWidth="1"/>
    <col min="2108" max="2108" width="0" style="45" hidden="1" customWidth="1"/>
    <col min="2109" max="2109" width="5.7109375" style="45" bestFit="1" customWidth="1"/>
    <col min="2110" max="2110" width="12.42578125" style="45" bestFit="1" customWidth="1"/>
    <col min="2111" max="2115" width="0" style="45" hidden="1" customWidth="1"/>
    <col min="2116" max="2116" width="15.7109375" style="45" customWidth="1"/>
    <col min="2117" max="2117" width="0" style="45" hidden="1" customWidth="1"/>
    <col min="2118" max="2118" width="6.7109375" style="45" customWidth="1"/>
    <col min="2119" max="2119" width="12" style="45" bestFit="1" customWidth="1"/>
    <col min="2120" max="2124" width="0" style="45" hidden="1" customWidth="1"/>
    <col min="2125" max="2125" width="17.28515625" style="45" customWidth="1"/>
    <col min="2126" max="2126" width="0" style="45" hidden="1" customWidth="1"/>
    <col min="2127" max="2127" width="6.7109375" style="45" customWidth="1"/>
    <col min="2128" max="2128" width="10.5703125" style="45" bestFit="1" customWidth="1"/>
    <col min="2129" max="2133" width="0" style="45" hidden="1" customWidth="1"/>
    <col min="2134" max="2134" width="16.85546875" style="45" customWidth="1"/>
    <col min="2135" max="2140" width="0" style="45" hidden="1" customWidth="1"/>
    <col min="2141" max="2141" width="17.7109375" style="45" customWidth="1"/>
    <col min="2142" max="2142" width="0" style="45" hidden="1" customWidth="1"/>
    <col min="2143" max="2143" width="6.7109375" style="45" customWidth="1"/>
    <col min="2144" max="2144" width="13.5703125" style="45" customWidth="1"/>
    <col min="2145" max="2149" width="0" style="45" hidden="1" customWidth="1"/>
    <col min="2150" max="2150" width="12.140625" style="45" customWidth="1"/>
    <col min="2151" max="2151" width="0" style="45" hidden="1" customWidth="1"/>
    <col min="2152" max="2152" width="5.7109375" style="45" bestFit="1" customWidth="1"/>
    <col min="2153" max="2153" width="15.140625" style="45" customWidth="1"/>
    <col min="2154" max="2154" width="0" style="45" hidden="1" customWidth="1"/>
    <col min="2155" max="2317" width="9.140625" style="45"/>
    <col min="2318" max="2318" width="44.140625" style="45" customWidth="1"/>
    <col min="2319" max="2322" width="0" style="45" hidden="1" customWidth="1"/>
    <col min="2323" max="2323" width="13.85546875" style="45" customWidth="1"/>
    <col min="2324" max="2324" width="15.5703125" style="45" customWidth="1"/>
    <col min="2325" max="2328" width="0" style="45" hidden="1" customWidth="1"/>
    <col min="2329" max="2329" width="12.85546875" style="45" customWidth="1"/>
    <col min="2330" max="2330" width="6.7109375" style="45" customWidth="1"/>
    <col min="2331" max="2331" width="15.28515625" style="45" customWidth="1"/>
    <col min="2332" max="2335" width="0" style="45" hidden="1" customWidth="1"/>
    <col min="2336" max="2336" width="13.42578125" style="45" customWidth="1"/>
    <col min="2337" max="2337" width="6.7109375" style="45" customWidth="1"/>
    <col min="2338" max="2338" width="14.42578125" style="45" customWidth="1"/>
    <col min="2339" max="2342" width="0" style="45" hidden="1" customWidth="1"/>
    <col min="2343" max="2343" width="11.85546875" style="45" customWidth="1"/>
    <col min="2344" max="2344" width="15" style="45" customWidth="1"/>
    <col min="2345" max="2348" width="0" style="45" hidden="1" customWidth="1"/>
    <col min="2349" max="2349" width="12" style="45" customWidth="1"/>
    <col min="2350" max="2350" width="6.7109375" style="45" customWidth="1"/>
    <col min="2351" max="2351" width="13.85546875" style="45" customWidth="1"/>
    <col min="2352" max="2355" width="0" style="45" hidden="1" customWidth="1"/>
    <col min="2356" max="2356" width="11.5703125" style="45" customWidth="1"/>
    <col min="2357" max="2357" width="6.7109375" style="45" customWidth="1"/>
    <col min="2358" max="2358" width="14.7109375" style="45" customWidth="1"/>
    <col min="2359" max="2362" width="0" style="45" hidden="1" customWidth="1"/>
    <col min="2363" max="2363" width="12.42578125" style="45" bestFit="1" customWidth="1"/>
    <col min="2364" max="2364" width="0" style="45" hidden="1" customWidth="1"/>
    <col min="2365" max="2365" width="5.7109375" style="45" bestFit="1" customWidth="1"/>
    <col min="2366" max="2366" width="12.42578125" style="45" bestFit="1" customWidth="1"/>
    <col min="2367" max="2371" width="0" style="45" hidden="1" customWidth="1"/>
    <col min="2372" max="2372" width="15.7109375" style="45" customWidth="1"/>
    <col min="2373" max="2373" width="0" style="45" hidden="1" customWidth="1"/>
    <col min="2374" max="2374" width="6.7109375" style="45" customWidth="1"/>
    <col min="2375" max="2375" width="12" style="45" bestFit="1" customWidth="1"/>
    <col min="2376" max="2380" width="0" style="45" hidden="1" customWidth="1"/>
    <col min="2381" max="2381" width="17.28515625" style="45" customWidth="1"/>
    <col min="2382" max="2382" width="0" style="45" hidden="1" customWidth="1"/>
    <col min="2383" max="2383" width="6.7109375" style="45" customWidth="1"/>
    <col min="2384" max="2384" width="10.5703125" style="45" bestFit="1" customWidth="1"/>
    <col min="2385" max="2389" width="0" style="45" hidden="1" customWidth="1"/>
    <col min="2390" max="2390" width="16.85546875" style="45" customWidth="1"/>
    <col min="2391" max="2396" width="0" style="45" hidden="1" customWidth="1"/>
    <col min="2397" max="2397" width="17.7109375" style="45" customWidth="1"/>
    <col min="2398" max="2398" width="0" style="45" hidden="1" customWidth="1"/>
    <col min="2399" max="2399" width="6.7109375" style="45" customWidth="1"/>
    <col min="2400" max="2400" width="13.5703125" style="45" customWidth="1"/>
    <col min="2401" max="2405" width="0" style="45" hidden="1" customWidth="1"/>
    <col min="2406" max="2406" width="12.140625" style="45" customWidth="1"/>
    <col min="2407" max="2407" width="0" style="45" hidden="1" customWidth="1"/>
    <col min="2408" max="2408" width="5.7109375" style="45" bestFit="1" customWidth="1"/>
    <col min="2409" max="2409" width="15.140625" style="45" customWidth="1"/>
    <col min="2410" max="2410" width="0" style="45" hidden="1" customWidth="1"/>
    <col min="2411" max="2573" width="9.140625" style="45"/>
    <col min="2574" max="2574" width="44.140625" style="45" customWidth="1"/>
    <col min="2575" max="2578" width="0" style="45" hidden="1" customWidth="1"/>
    <col min="2579" max="2579" width="13.85546875" style="45" customWidth="1"/>
    <col min="2580" max="2580" width="15.5703125" style="45" customWidth="1"/>
    <col min="2581" max="2584" width="0" style="45" hidden="1" customWidth="1"/>
    <col min="2585" max="2585" width="12.85546875" style="45" customWidth="1"/>
    <col min="2586" max="2586" width="6.7109375" style="45" customWidth="1"/>
    <col min="2587" max="2587" width="15.28515625" style="45" customWidth="1"/>
    <col min="2588" max="2591" width="0" style="45" hidden="1" customWidth="1"/>
    <col min="2592" max="2592" width="13.42578125" style="45" customWidth="1"/>
    <col min="2593" max="2593" width="6.7109375" style="45" customWidth="1"/>
    <col min="2594" max="2594" width="14.42578125" style="45" customWidth="1"/>
    <col min="2595" max="2598" width="0" style="45" hidden="1" customWidth="1"/>
    <col min="2599" max="2599" width="11.85546875" style="45" customWidth="1"/>
    <col min="2600" max="2600" width="15" style="45" customWidth="1"/>
    <col min="2601" max="2604" width="0" style="45" hidden="1" customWidth="1"/>
    <col min="2605" max="2605" width="12" style="45" customWidth="1"/>
    <col min="2606" max="2606" width="6.7109375" style="45" customWidth="1"/>
    <col min="2607" max="2607" width="13.85546875" style="45" customWidth="1"/>
    <col min="2608" max="2611" width="0" style="45" hidden="1" customWidth="1"/>
    <col min="2612" max="2612" width="11.5703125" style="45" customWidth="1"/>
    <col min="2613" max="2613" width="6.7109375" style="45" customWidth="1"/>
    <col min="2614" max="2614" width="14.7109375" style="45" customWidth="1"/>
    <col min="2615" max="2618" width="0" style="45" hidden="1" customWidth="1"/>
    <col min="2619" max="2619" width="12.42578125" style="45" bestFit="1" customWidth="1"/>
    <col min="2620" max="2620" width="0" style="45" hidden="1" customWidth="1"/>
    <col min="2621" max="2621" width="5.7109375" style="45" bestFit="1" customWidth="1"/>
    <col min="2622" max="2622" width="12.42578125" style="45" bestFit="1" customWidth="1"/>
    <col min="2623" max="2627" width="0" style="45" hidden="1" customWidth="1"/>
    <col min="2628" max="2628" width="15.7109375" style="45" customWidth="1"/>
    <col min="2629" max="2629" width="0" style="45" hidden="1" customWidth="1"/>
    <col min="2630" max="2630" width="6.7109375" style="45" customWidth="1"/>
    <col min="2631" max="2631" width="12" style="45" bestFit="1" customWidth="1"/>
    <col min="2632" max="2636" width="0" style="45" hidden="1" customWidth="1"/>
    <col min="2637" max="2637" width="17.28515625" style="45" customWidth="1"/>
    <col min="2638" max="2638" width="0" style="45" hidden="1" customWidth="1"/>
    <col min="2639" max="2639" width="6.7109375" style="45" customWidth="1"/>
    <col min="2640" max="2640" width="10.5703125" style="45" bestFit="1" customWidth="1"/>
    <col min="2641" max="2645" width="0" style="45" hidden="1" customWidth="1"/>
    <col min="2646" max="2646" width="16.85546875" style="45" customWidth="1"/>
    <col min="2647" max="2652" width="0" style="45" hidden="1" customWidth="1"/>
    <col min="2653" max="2653" width="17.7109375" style="45" customWidth="1"/>
    <col min="2654" max="2654" width="0" style="45" hidden="1" customWidth="1"/>
    <col min="2655" max="2655" width="6.7109375" style="45" customWidth="1"/>
    <col min="2656" max="2656" width="13.5703125" style="45" customWidth="1"/>
    <col min="2657" max="2661" width="0" style="45" hidden="1" customWidth="1"/>
    <col min="2662" max="2662" width="12.140625" style="45" customWidth="1"/>
    <col min="2663" max="2663" width="0" style="45" hidden="1" customWidth="1"/>
    <col min="2664" max="2664" width="5.7109375" style="45" bestFit="1" customWidth="1"/>
    <col min="2665" max="2665" width="15.140625" style="45" customWidth="1"/>
    <col min="2666" max="2666" width="0" style="45" hidden="1" customWidth="1"/>
    <col min="2667" max="2829" width="9.140625" style="45"/>
    <col min="2830" max="2830" width="44.140625" style="45" customWidth="1"/>
    <col min="2831" max="2834" width="0" style="45" hidden="1" customWidth="1"/>
    <col min="2835" max="2835" width="13.85546875" style="45" customWidth="1"/>
    <col min="2836" max="2836" width="15.5703125" style="45" customWidth="1"/>
    <col min="2837" max="2840" width="0" style="45" hidden="1" customWidth="1"/>
    <col min="2841" max="2841" width="12.85546875" style="45" customWidth="1"/>
    <col min="2842" max="2842" width="6.7109375" style="45" customWidth="1"/>
    <col min="2843" max="2843" width="15.28515625" style="45" customWidth="1"/>
    <col min="2844" max="2847" width="0" style="45" hidden="1" customWidth="1"/>
    <col min="2848" max="2848" width="13.42578125" style="45" customWidth="1"/>
    <col min="2849" max="2849" width="6.7109375" style="45" customWidth="1"/>
    <col min="2850" max="2850" width="14.42578125" style="45" customWidth="1"/>
    <col min="2851" max="2854" width="0" style="45" hidden="1" customWidth="1"/>
    <col min="2855" max="2855" width="11.85546875" style="45" customWidth="1"/>
    <col min="2856" max="2856" width="15" style="45" customWidth="1"/>
    <col min="2857" max="2860" width="0" style="45" hidden="1" customWidth="1"/>
    <col min="2861" max="2861" width="12" style="45" customWidth="1"/>
    <col min="2862" max="2862" width="6.7109375" style="45" customWidth="1"/>
    <col min="2863" max="2863" width="13.85546875" style="45" customWidth="1"/>
    <col min="2864" max="2867" width="0" style="45" hidden="1" customWidth="1"/>
    <col min="2868" max="2868" width="11.5703125" style="45" customWidth="1"/>
    <col min="2869" max="2869" width="6.7109375" style="45" customWidth="1"/>
    <col min="2870" max="2870" width="14.7109375" style="45" customWidth="1"/>
    <col min="2871" max="2874" width="0" style="45" hidden="1" customWidth="1"/>
    <col min="2875" max="2875" width="12.42578125" style="45" bestFit="1" customWidth="1"/>
    <col min="2876" max="2876" width="0" style="45" hidden="1" customWidth="1"/>
    <col min="2877" max="2877" width="5.7109375" style="45" bestFit="1" customWidth="1"/>
    <col min="2878" max="2878" width="12.42578125" style="45" bestFit="1" customWidth="1"/>
    <col min="2879" max="2883" width="0" style="45" hidden="1" customWidth="1"/>
    <col min="2884" max="2884" width="15.7109375" style="45" customWidth="1"/>
    <col min="2885" max="2885" width="0" style="45" hidden="1" customWidth="1"/>
    <col min="2886" max="2886" width="6.7109375" style="45" customWidth="1"/>
    <col min="2887" max="2887" width="12" style="45" bestFit="1" customWidth="1"/>
    <col min="2888" max="2892" width="0" style="45" hidden="1" customWidth="1"/>
    <col min="2893" max="2893" width="17.28515625" style="45" customWidth="1"/>
    <col min="2894" max="2894" width="0" style="45" hidden="1" customWidth="1"/>
    <col min="2895" max="2895" width="6.7109375" style="45" customWidth="1"/>
    <col min="2896" max="2896" width="10.5703125" style="45" bestFit="1" customWidth="1"/>
    <col min="2897" max="2901" width="0" style="45" hidden="1" customWidth="1"/>
    <col min="2902" max="2902" width="16.85546875" style="45" customWidth="1"/>
    <col min="2903" max="2908" width="0" style="45" hidden="1" customWidth="1"/>
    <col min="2909" max="2909" width="17.7109375" style="45" customWidth="1"/>
    <col min="2910" max="2910" width="0" style="45" hidden="1" customWidth="1"/>
    <col min="2911" max="2911" width="6.7109375" style="45" customWidth="1"/>
    <col min="2912" max="2912" width="13.5703125" style="45" customWidth="1"/>
    <col min="2913" max="2917" width="0" style="45" hidden="1" customWidth="1"/>
    <col min="2918" max="2918" width="12.140625" style="45" customWidth="1"/>
    <col min="2919" max="2919" width="0" style="45" hidden="1" customWidth="1"/>
    <col min="2920" max="2920" width="5.7109375" style="45" bestFit="1" customWidth="1"/>
    <col min="2921" max="2921" width="15.140625" style="45" customWidth="1"/>
    <col min="2922" max="2922" width="0" style="45" hidden="1" customWidth="1"/>
    <col min="2923" max="3085" width="9.140625" style="45"/>
    <col min="3086" max="3086" width="44.140625" style="45" customWidth="1"/>
    <col min="3087" max="3090" width="0" style="45" hidden="1" customWidth="1"/>
    <col min="3091" max="3091" width="13.85546875" style="45" customWidth="1"/>
    <col min="3092" max="3092" width="15.5703125" style="45" customWidth="1"/>
    <col min="3093" max="3096" width="0" style="45" hidden="1" customWidth="1"/>
    <col min="3097" max="3097" width="12.85546875" style="45" customWidth="1"/>
    <col min="3098" max="3098" width="6.7109375" style="45" customWidth="1"/>
    <col min="3099" max="3099" width="15.28515625" style="45" customWidth="1"/>
    <col min="3100" max="3103" width="0" style="45" hidden="1" customWidth="1"/>
    <col min="3104" max="3104" width="13.42578125" style="45" customWidth="1"/>
    <col min="3105" max="3105" width="6.7109375" style="45" customWidth="1"/>
    <col min="3106" max="3106" width="14.42578125" style="45" customWidth="1"/>
    <col min="3107" max="3110" width="0" style="45" hidden="1" customWidth="1"/>
    <col min="3111" max="3111" width="11.85546875" style="45" customWidth="1"/>
    <col min="3112" max="3112" width="15" style="45" customWidth="1"/>
    <col min="3113" max="3116" width="0" style="45" hidden="1" customWidth="1"/>
    <col min="3117" max="3117" width="12" style="45" customWidth="1"/>
    <col min="3118" max="3118" width="6.7109375" style="45" customWidth="1"/>
    <col min="3119" max="3119" width="13.85546875" style="45" customWidth="1"/>
    <col min="3120" max="3123" width="0" style="45" hidden="1" customWidth="1"/>
    <col min="3124" max="3124" width="11.5703125" style="45" customWidth="1"/>
    <col min="3125" max="3125" width="6.7109375" style="45" customWidth="1"/>
    <col min="3126" max="3126" width="14.7109375" style="45" customWidth="1"/>
    <col min="3127" max="3130" width="0" style="45" hidden="1" customWidth="1"/>
    <col min="3131" max="3131" width="12.42578125" style="45" bestFit="1" customWidth="1"/>
    <col min="3132" max="3132" width="0" style="45" hidden="1" customWidth="1"/>
    <col min="3133" max="3133" width="5.7109375" style="45" bestFit="1" customWidth="1"/>
    <col min="3134" max="3134" width="12.42578125" style="45" bestFit="1" customWidth="1"/>
    <col min="3135" max="3139" width="0" style="45" hidden="1" customWidth="1"/>
    <col min="3140" max="3140" width="15.7109375" style="45" customWidth="1"/>
    <col min="3141" max="3141" width="0" style="45" hidden="1" customWidth="1"/>
    <col min="3142" max="3142" width="6.7109375" style="45" customWidth="1"/>
    <col min="3143" max="3143" width="12" style="45" bestFit="1" customWidth="1"/>
    <col min="3144" max="3148" width="0" style="45" hidden="1" customWidth="1"/>
    <col min="3149" max="3149" width="17.28515625" style="45" customWidth="1"/>
    <col min="3150" max="3150" width="0" style="45" hidden="1" customWidth="1"/>
    <col min="3151" max="3151" width="6.7109375" style="45" customWidth="1"/>
    <col min="3152" max="3152" width="10.5703125" style="45" bestFit="1" customWidth="1"/>
    <col min="3153" max="3157" width="0" style="45" hidden="1" customWidth="1"/>
    <col min="3158" max="3158" width="16.85546875" style="45" customWidth="1"/>
    <col min="3159" max="3164" width="0" style="45" hidden="1" customWidth="1"/>
    <col min="3165" max="3165" width="17.7109375" style="45" customWidth="1"/>
    <col min="3166" max="3166" width="0" style="45" hidden="1" customWidth="1"/>
    <col min="3167" max="3167" width="6.7109375" style="45" customWidth="1"/>
    <col min="3168" max="3168" width="13.5703125" style="45" customWidth="1"/>
    <col min="3169" max="3173" width="0" style="45" hidden="1" customWidth="1"/>
    <col min="3174" max="3174" width="12.140625" style="45" customWidth="1"/>
    <col min="3175" max="3175" width="0" style="45" hidden="1" customWidth="1"/>
    <col min="3176" max="3176" width="5.7109375" style="45" bestFit="1" customWidth="1"/>
    <col min="3177" max="3177" width="15.140625" style="45" customWidth="1"/>
    <col min="3178" max="3178" width="0" style="45" hidden="1" customWidth="1"/>
    <col min="3179" max="3341" width="9.140625" style="45"/>
    <col min="3342" max="3342" width="44.140625" style="45" customWidth="1"/>
    <col min="3343" max="3346" width="0" style="45" hidden="1" customWidth="1"/>
    <col min="3347" max="3347" width="13.85546875" style="45" customWidth="1"/>
    <col min="3348" max="3348" width="15.5703125" style="45" customWidth="1"/>
    <col min="3349" max="3352" width="0" style="45" hidden="1" customWidth="1"/>
    <col min="3353" max="3353" width="12.85546875" style="45" customWidth="1"/>
    <col min="3354" max="3354" width="6.7109375" style="45" customWidth="1"/>
    <col min="3355" max="3355" width="15.28515625" style="45" customWidth="1"/>
    <col min="3356" max="3359" width="0" style="45" hidden="1" customWidth="1"/>
    <col min="3360" max="3360" width="13.42578125" style="45" customWidth="1"/>
    <col min="3361" max="3361" width="6.7109375" style="45" customWidth="1"/>
    <col min="3362" max="3362" width="14.42578125" style="45" customWidth="1"/>
    <col min="3363" max="3366" width="0" style="45" hidden="1" customWidth="1"/>
    <col min="3367" max="3367" width="11.85546875" style="45" customWidth="1"/>
    <col min="3368" max="3368" width="15" style="45" customWidth="1"/>
    <col min="3369" max="3372" width="0" style="45" hidden="1" customWidth="1"/>
    <col min="3373" max="3373" width="12" style="45" customWidth="1"/>
    <col min="3374" max="3374" width="6.7109375" style="45" customWidth="1"/>
    <col min="3375" max="3375" width="13.85546875" style="45" customWidth="1"/>
    <col min="3376" max="3379" width="0" style="45" hidden="1" customWidth="1"/>
    <col min="3380" max="3380" width="11.5703125" style="45" customWidth="1"/>
    <col min="3381" max="3381" width="6.7109375" style="45" customWidth="1"/>
    <col min="3382" max="3382" width="14.7109375" style="45" customWidth="1"/>
    <col min="3383" max="3386" width="0" style="45" hidden="1" customWidth="1"/>
    <col min="3387" max="3387" width="12.42578125" style="45" bestFit="1" customWidth="1"/>
    <col min="3388" max="3388" width="0" style="45" hidden="1" customWidth="1"/>
    <col min="3389" max="3389" width="5.7109375" style="45" bestFit="1" customWidth="1"/>
    <col min="3390" max="3390" width="12.42578125" style="45" bestFit="1" customWidth="1"/>
    <col min="3391" max="3395" width="0" style="45" hidden="1" customWidth="1"/>
    <col min="3396" max="3396" width="15.7109375" style="45" customWidth="1"/>
    <col min="3397" max="3397" width="0" style="45" hidden="1" customWidth="1"/>
    <col min="3398" max="3398" width="6.7109375" style="45" customWidth="1"/>
    <col min="3399" max="3399" width="12" style="45" bestFit="1" customWidth="1"/>
    <col min="3400" max="3404" width="0" style="45" hidden="1" customWidth="1"/>
    <col min="3405" max="3405" width="17.28515625" style="45" customWidth="1"/>
    <col min="3406" max="3406" width="0" style="45" hidden="1" customWidth="1"/>
    <col min="3407" max="3407" width="6.7109375" style="45" customWidth="1"/>
    <col min="3408" max="3408" width="10.5703125" style="45" bestFit="1" customWidth="1"/>
    <col min="3409" max="3413" width="0" style="45" hidden="1" customWidth="1"/>
    <col min="3414" max="3414" width="16.85546875" style="45" customWidth="1"/>
    <col min="3415" max="3420" width="0" style="45" hidden="1" customWidth="1"/>
    <col min="3421" max="3421" width="17.7109375" style="45" customWidth="1"/>
    <col min="3422" max="3422" width="0" style="45" hidden="1" customWidth="1"/>
    <col min="3423" max="3423" width="6.7109375" style="45" customWidth="1"/>
    <col min="3424" max="3424" width="13.5703125" style="45" customWidth="1"/>
    <col min="3425" max="3429" width="0" style="45" hidden="1" customWidth="1"/>
    <col min="3430" max="3430" width="12.140625" style="45" customWidth="1"/>
    <col min="3431" max="3431" width="0" style="45" hidden="1" customWidth="1"/>
    <col min="3432" max="3432" width="5.7109375" style="45" bestFit="1" customWidth="1"/>
    <col min="3433" max="3433" width="15.140625" style="45" customWidth="1"/>
    <col min="3434" max="3434" width="0" style="45" hidden="1" customWidth="1"/>
    <col min="3435" max="3597" width="9.140625" style="45"/>
    <col min="3598" max="3598" width="44.140625" style="45" customWidth="1"/>
    <col min="3599" max="3602" width="0" style="45" hidden="1" customWidth="1"/>
    <col min="3603" max="3603" width="13.85546875" style="45" customWidth="1"/>
    <col min="3604" max="3604" width="15.5703125" style="45" customWidth="1"/>
    <col min="3605" max="3608" width="0" style="45" hidden="1" customWidth="1"/>
    <col min="3609" max="3609" width="12.85546875" style="45" customWidth="1"/>
    <col min="3610" max="3610" width="6.7109375" style="45" customWidth="1"/>
    <col min="3611" max="3611" width="15.28515625" style="45" customWidth="1"/>
    <col min="3612" max="3615" width="0" style="45" hidden="1" customWidth="1"/>
    <col min="3616" max="3616" width="13.42578125" style="45" customWidth="1"/>
    <col min="3617" max="3617" width="6.7109375" style="45" customWidth="1"/>
    <col min="3618" max="3618" width="14.42578125" style="45" customWidth="1"/>
    <col min="3619" max="3622" width="0" style="45" hidden="1" customWidth="1"/>
    <col min="3623" max="3623" width="11.85546875" style="45" customWidth="1"/>
    <col min="3624" max="3624" width="15" style="45" customWidth="1"/>
    <col min="3625" max="3628" width="0" style="45" hidden="1" customWidth="1"/>
    <col min="3629" max="3629" width="12" style="45" customWidth="1"/>
    <col min="3630" max="3630" width="6.7109375" style="45" customWidth="1"/>
    <col min="3631" max="3631" width="13.85546875" style="45" customWidth="1"/>
    <col min="3632" max="3635" width="0" style="45" hidden="1" customWidth="1"/>
    <col min="3636" max="3636" width="11.5703125" style="45" customWidth="1"/>
    <col min="3637" max="3637" width="6.7109375" style="45" customWidth="1"/>
    <col min="3638" max="3638" width="14.7109375" style="45" customWidth="1"/>
    <col min="3639" max="3642" width="0" style="45" hidden="1" customWidth="1"/>
    <col min="3643" max="3643" width="12.42578125" style="45" bestFit="1" customWidth="1"/>
    <col min="3644" max="3644" width="0" style="45" hidden="1" customWidth="1"/>
    <col min="3645" max="3645" width="5.7109375" style="45" bestFit="1" customWidth="1"/>
    <col min="3646" max="3646" width="12.42578125" style="45" bestFit="1" customWidth="1"/>
    <col min="3647" max="3651" width="0" style="45" hidden="1" customWidth="1"/>
    <col min="3652" max="3652" width="15.7109375" style="45" customWidth="1"/>
    <col min="3653" max="3653" width="0" style="45" hidden="1" customWidth="1"/>
    <col min="3654" max="3654" width="6.7109375" style="45" customWidth="1"/>
    <col min="3655" max="3655" width="12" style="45" bestFit="1" customWidth="1"/>
    <col min="3656" max="3660" width="0" style="45" hidden="1" customWidth="1"/>
    <col min="3661" max="3661" width="17.28515625" style="45" customWidth="1"/>
    <col min="3662" max="3662" width="0" style="45" hidden="1" customWidth="1"/>
    <col min="3663" max="3663" width="6.7109375" style="45" customWidth="1"/>
    <col min="3664" max="3664" width="10.5703125" style="45" bestFit="1" customWidth="1"/>
    <col min="3665" max="3669" width="0" style="45" hidden="1" customWidth="1"/>
    <col min="3670" max="3670" width="16.85546875" style="45" customWidth="1"/>
    <col min="3671" max="3676" width="0" style="45" hidden="1" customWidth="1"/>
    <col min="3677" max="3677" width="17.7109375" style="45" customWidth="1"/>
    <col min="3678" max="3678" width="0" style="45" hidden="1" customWidth="1"/>
    <col min="3679" max="3679" width="6.7109375" style="45" customWidth="1"/>
    <col min="3680" max="3680" width="13.5703125" style="45" customWidth="1"/>
    <col min="3681" max="3685" width="0" style="45" hidden="1" customWidth="1"/>
    <col min="3686" max="3686" width="12.140625" style="45" customWidth="1"/>
    <col min="3687" max="3687" width="0" style="45" hidden="1" customWidth="1"/>
    <col min="3688" max="3688" width="5.7109375" style="45" bestFit="1" customWidth="1"/>
    <col min="3689" max="3689" width="15.140625" style="45" customWidth="1"/>
    <col min="3690" max="3690" width="0" style="45" hidden="1" customWidth="1"/>
    <col min="3691" max="3853" width="9.140625" style="45"/>
    <col min="3854" max="3854" width="44.140625" style="45" customWidth="1"/>
    <col min="3855" max="3858" width="0" style="45" hidden="1" customWidth="1"/>
    <col min="3859" max="3859" width="13.85546875" style="45" customWidth="1"/>
    <col min="3860" max="3860" width="15.5703125" style="45" customWidth="1"/>
    <col min="3861" max="3864" width="0" style="45" hidden="1" customWidth="1"/>
    <col min="3865" max="3865" width="12.85546875" style="45" customWidth="1"/>
    <col min="3866" max="3866" width="6.7109375" style="45" customWidth="1"/>
    <col min="3867" max="3867" width="15.28515625" style="45" customWidth="1"/>
    <col min="3868" max="3871" width="0" style="45" hidden="1" customWidth="1"/>
    <col min="3872" max="3872" width="13.42578125" style="45" customWidth="1"/>
    <col min="3873" max="3873" width="6.7109375" style="45" customWidth="1"/>
    <col min="3874" max="3874" width="14.42578125" style="45" customWidth="1"/>
    <col min="3875" max="3878" width="0" style="45" hidden="1" customWidth="1"/>
    <col min="3879" max="3879" width="11.85546875" style="45" customWidth="1"/>
    <col min="3880" max="3880" width="15" style="45" customWidth="1"/>
    <col min="3881" max="3884" width="0" style="45" hidden="1" customWidth="1"/>
    <col min="3885" max="3885" width="12" style="45" customWidth="1"/>
    <col min="3886" max="3886" width="6.7109375" style="45" customWidth="1"/>
    <col min="3887" max="3887" width="13.85546875" style="45" customWidth="1"/>
    <col min="3888" max="3891" width="0" style="45" hidden="1" customWidth="1"/>
    <col min="3892" max="3892" width="11.5703125" style="45" customWidth="1"/>
    <col min="3893" max="3893" width="6.7109375" style="45" customWidth="1"/>
    <col min="3894" max="3894" width="14.7109375" style="45" customWidth="1"/>
    <col min="3895" max="3898" width="0" style="45" hidden="1" customWidth="1"/>
    <col min="3899" max="3899" width="12.42578125" style="45" bestFit="1" customWidth="1"/>
    <col min="3900" max="3900" width="0" style="45" hidden="1" customWidth="1"/>
    <col min="3901" max="3901" width="5.7109375" style="45" bestFit="1" customWidth="1"/>
    <col min="3902" max="3902" width="12.42578125" style="45" bestFit="1" customWidth="1"/>
    <col min="3903" max="3907" width="0" style="45" hidden="1" customWidth="1"/>
    <col min="3908" max="3908" width="15.7109375" style="45" customWidth="1"/>
    <col min="3909" max="3909" width="0" style="45" hidden="1" customWidth="1"/>
    <col min="3910" max="3910" width="6.7109375" style="45" customWidth="1"/>
    <col min="3911" max="3911" width="12" style="45" bestFit="1" customWidth="1"/>
    <col min="3912" max="3916" width="0" style="45" hidden="1" customWidth="1"/>
    <col min="3917" max="3917" width="17.28515625" style="45" customWidth="1"/>
    <col min="3918" max="3918" width="0" style="45" hidden="1" customWidth="1"/>
    <col min="3919" max="3919" width="6.7109375" style="45" customWidth="1"/>
    <col min="3920" max="3920" width="10.5703125" style="45" bestFit="1" customWidth="1"/>
    <col min="3921" max="3925" width="0" style="45" hidden="1" customWidth="1"/>
    <col min="3926" max="3926" width="16.85546875" style="45" customWidth="1"/>
    <col min="3927" max="3932" width="0" style="45" hidden="1" customWidth="1"/>
    <col min="3933" max="3933" width="17.7109375" style="45" customWidth="1"/>
    <col min="3934" max="3934" width="0" style="45" hidden="1" customWidth="1"/>
    <col min="3935" max="3935" width="6.7109375" style="45" customWidth="1"/>
    <col min="3936" max="3936" width="13.5703125" style="45" customWidth="1"/>
    <col min="3937" max="3941" width="0" style="45" hidden="1" customWidth="1"/>
    <col min="3942" max="3942" width="12.140625" style="45" customWidth="1"/>
    <col min="3943" max="3943" width="0" style="45" hidden="1" customWidth="1"/>
    <col min="3944" max="3944" width="5.7109375" style="45" bestFit="1" customWidth="1"/>
    <col min="3945" max="3945" width="15.140625" style="45" customWidth="1"/>
    <col min="3946" max="3946" width="0" style="45" hidden="1" customWidth="1"/>
    <col min="3947" max="4109" width="9.140625" style="45"/>
    <col min="4110" max="4110" width="44.140625" style="45" customWidth="1"/>
    <col min="4111" max="4114" width="0" style="45" hidden="1" customWidth="1"/>
    <col min="4115" max="4115" width="13.85546875" style="45" customWidth="1"/>
    <col min="4116" max="4116" width="15.5703125" style="45" customWidth="1"/>
    <col min="4117" max="4120" width="0" style="45" hidden="1" customWidth="1"/>
    <col min="4121" max="4121" width="12.85546875" style="45" customWidth="1"/>
    <col min="4122" max="4122" width="6.7109375" style="45" customWidth="1"/>
    <col min="4123" max="4123" width="15.28515625" style="45" customWidth="1"/>
    <col min="4124" max="4127" width="0" style="45" hidden="1" customWidth="1"/>
    <col min="4128" max="4128" width="13.42578125" style="45" customWidth="1"/>
    <col min="4129" max="4129" width="6.7109375" style="45" customWidth="1"/>
    <col min="4130" max="4130" width="14.42578125" style="45" customWidth="1"/>
    <col min="4131" max="4134" width="0" style="45" hidden="1" customWidth="1"/>
    <col min="4135" max="4135" width="11.85546875" style="45" customWidth="1"/>
    <col min="4136" max="4136" width="15" style="45" customWidth="1"/>
    <col min="4137" max="4140" width="0" style="45" hidden="1" customWidth="1"/>
    <col min="4141" max="4141" width="12" style="45" customWidth="1"/>
    <col min="4142" max="4142" width="6.7109375" style="45" customWidth="1"/>
    <col min="4143" max="4143" width="13.85546875" style="45" customWidth="1"/>
    <col min="4144" max="4147" width="0" style="45" hidden="1" customWidth="1"/>
    <col min="4148" max="4148" width="11.5703125" style="45" customWidth="1"/>
    <col min="4149" max="4149" width="6.7109375" style="45" customWidth="1"/>
    <col min="4150" max="4150" width="14.7109375" style="45" customWidth="1"/>
    <col min="4151" max="4154" width="0" style="45" hidden="1" customWidth="1"/>
    <col min="4155" max="4155" width="12.42578125" style="45" bestFit="1" customWidth="1"/>
    <col min="4156" max="4156" width="0" style="45" hidden="1" customWidth="1"/>
    <col min="4157" max="4157" width="5.7109375" style="45" bestFit="1" customWidth="1"/>
    <col min="4158" max="4158" width="12.42578125" style="45" bestFit="1" customWidth="1"/>
    <col min="4159" max="4163" width="0" style="45" hidden="1" customWidth="1"/>
    <col min="4164" max="4164" width="15.7109375" style="45" customWidth="1"/>
    <col min="4165" max="4165" width="0" style="45" hidden="1" customWidth="1"/>
    <col min="4166" max="4166" width="6.7109375" style="45" customWidth="1"/>
    <col min="4167" max="4167" width="12" style="45" bestFit="1" customWidth="1"/>
    <col min="4168" max="4172" width="0" style="45" hidden="1" customWidth="1"/>
    <col min="4173" max="4173" width="17.28515625" style="45" customWidth="1"/>
    <col min="4174" max="4174" width="0" style="45" hidden="1" customWidth="1"/>
    <col min="4175" max="4175" width="6.7109375" style="45" customWidth="1"/>
    <col min="4176" max="4176" width="10.5703125" style="45" bestFit="1" customWidth="1"/>
    <col min="4177" max="4181" width="0" style="45" hidden="1" customWidth="1"/>
    <col min="4182" max="4182" width="16.85546875" style="45" customWidth="1"/>
    <col min="4183" max="4188" width="0" style="45" hidden="1" customWidth="1"/>
    <col min="4189" max="4189" width="17.7109375" style="45" customWidth="1"/>
    <col min="4190" max="4190" width="0" style="45" hidden="1" customWidth="1"/>
    <col min="4191" max="4191" width="6.7109375" style="45" customWidth="1"/>
    <col min="4192" max="4192" width="13.5703125" style="45" customWidth="1"/>
    <col min="4193" max="4197" width="0" style="45" hidden="1" customWidth="1"/>
    <col min="4198" max="4198" width="12.140625" style="45" customWidth="1"/>
    <col min="4199" max="4199" width="0" style="45" hidden="1" customWidth="1"/>
    <col min="4200" max="4200" width="5.7109375" style="45" bestFit="1" customWidth="1"/>
    <col min="4201" max="4201" width="15.140625" style="45" customWidth="1"/>
    <col min="4202" max="4202" width="0" style="45" hidden="1" customWidth="1"/>
    <col min="4203" max="4365" width="9.140625" style="45"/>
    <col min="4366" max="4366" width="44.140625" style="45" customWidth="1"/>
    <col min="4367" max="4370" width="0" style="45" hidden="1" customWidth="1"/>
    <col min="4371" max="4371" width="13.85546875" style="45" customWidth="1"/>
    <col min="4372" max="4372" width="15.5703125" style="45" customWidth="1"/>
    <col min="4373" max="4376" width="0" style="45" hidden="1" customWidth="1"/>
    <col min="4377" max="4377" width="12.85546875" style="45" customWidth="1"/>
    <col min="4378" max="4378" width="6.7109375" style="45" customWidth="1"/>
    <col min="4379" max="4379" width="15.28515625" style="45" customWidth="1"/>
    <col min="4380" max="4383" width="0" style="45" hidden="1" customWidth="1"/>
    <col min="4384" max="4384" width="13.42578125" style="45" customWidth="1"/>
    <col min="4385" max="4385" width="6.7109375" style="45" customWidth="1"/>
    <col min="4386" max="4386" width="14.42578125" style="45" customWidth="1"/>
    <col min="4387" max="4390" width="0" style="45" hidden="1" customWidth="1"/>
    <col min="4391" max="4391" width="11.85546875" style="45" customWidth="1"/>
    <col min="4392" max="4392" width="15" style="45" customWidth="1"/>
    <col min="4393" max="4396" width="0" style="45" hidden="1" customWidth="1"/>
    <col min="4397" max="4397" width="12" style="45" customWidth="1"/>
    <col min="4398" max="4398" width="6.7109375" style="45" customWidth="1"/>
    <col min="4399" max="4399" width="13.85546875" style="45" customWidth="1"/>
    <col min="4400" max="4403" width="0" style="45" hidden="1" customWidth="1"/>
    <col min="4404" max="4404" width="11.5703125" style="45" customWidth="1"/>
    <col min="4405" max="4405" width="6.7109375" style="45" customWidth="1"/>
    <col min="4406" max="4406" width="14.7109375" style="45" customWidth="1"/>
    <col min="4407" max="4410" width="0" style="45" hidden="1" customWidth="1"/>
    <col min="4411" max="4411" width="12.42578125" style="45" bestFit="1" customWidth="1"/>
    <col min="4412" max="4412" width="0" style="45" hidden="1" customWidth="1"/>
    <col min="4413" max="4413" width="5.7109375" style="45" bestFit="1" customWidth="1"/>
    <col min="4414" max="4414" width="12.42578125" style="45" bestFit="1" customWidth="1"/>
    <col min="4415" max="4419" width="0" style="45" hidden="1" customWidth="1"/>
    <col min="4420" max="4420" width="15.7109375" style="45" customWidth="1"/>
    <col min="4421" max="4421" width="0" style="45" hidden="1" customWidth="1"/>
    <col min="4422" max="4422" width="6.7109375" style="45" customWidth="1"/>
    <col min="4423" max="4423" width="12" style="45" bestFit="1" customWidth="1"/>
    <col min="4424" max="4428" width="0" style="45" hidden="1" customWidth="1"/>
    <col min="4429" max="4429" width="17.28515625" style="45" customWidth="1"/>
    <col min="4430" max="4430" width="0" style="45" hidden="1" customWidth="1"/>
    <col min="4431" max="4431" width="6.7109375" style="45" customWidth="1"/>
    <col min="4432" max="4432" width="10.5703125" style="45" bestFit="1" customWidth="1"/>
    <col min="4433" max="4437" width="0" style="45" hidden="1" customWidth="1"/>
    <col min="4438" max="4438" width="16.85546875" style="45" customWidth="1"/>
    <col min="4439" max="4444" width="0" style="45" hidden="1" customWidth="1"/>
    <col min="4445" max="4445" width="17.7109375" style="45" customWidth="1"/>
    <col min="4446" max="4446" width="0" style="45" hidden="1" customWidth="1"/>
    <col min="4447" max="4447" width="6.7109375" style="45" customWidth="1"/>
    <col min="4448" max="4448" width="13.5703125" style="45" customWidth="1"/>
    <col min="4449" max="4453" width="0" style="45" hidden="1" customWidth="1"/>
    <col min="4454" max="4454" width="12.140625" style="45" customWidth="1"/>
    <col min="4455" max="4455" width="0" style="45" hidden="1" customWidth="1"/>
    <col min="4456" max="4456" width="5.7109375" style="45" bestFit="1" customWidth="1"/>
    <col min="4457" max="4457" width="15.140625" style="45" customWidth="1"/>
    <col min="4458" max="4458" width="0" style="45" hidden="1" customWidth="1"/>
    <col min="4459" max="4621" width="9.140625" style="45"/>
    <col min="4622" max="4622" width="44.140625" style="45" customWidth="1"/>
    <col min="4623" max="4626" width="0" style="45" hidden="1" customWidth="1"/>
    <col min="4627" max="4627" width="13.85546875" style="45" customWidth="1"/>
    <col min="4628" max="4628" width="15.5703125" style="45" customWidth="1"/>
    <col min="4629" max="4632" width="0" style="45" hidden="1" customWidth="1"/>
    <col min="4633" max="4633" width="12.85546875" style="45" customWidth="1"/>
    <col min="4634" max="4634" width="6.7109375" style="45" customWidth="1"/>
    <col min="4635" max="4635" width="15.28515625" style="45" customWidth="1"/>
    <col min="4636" max="4639" width="0" style="45" hidden="1" customWidth="1"/>
    <col min="4640" max="4640" width="13.42578125" style="45" customWidth="1"/>
    <col min="4641" max="4641" width="6.7109375" style="45" customWidth="1"/>
    <col min="4642" max="4642" width="14.42578125" style="45" customWidth="1"/>
    <col min="4643" max="4646" width="0" style="45" hidden="1" customWidth="1"/>
    <col min="4647" max="4647" width="11.85546875" style="45" customWidth="1"/>
    <col min="4648" max="4648" width="15" style="45" customWidth="1"/>
    <col min="4649" max="4652" width="0" style="45" hidden="1" customWidth="1"/>
    <col min="4653" max="4653" width="12" style="45" customWidth="1"/>
    <col min="4654" max="4654" width="6.7109375" style="45" customWidth="1"/>
    <col min="4655" max="4655" width="13.85546875" style="45" customWidth="1"/>
    <col min="4656" max="4659" width="0" style="45" hidden="1" customWidth="1"/>
    <col min="4660" max="4660" width="11.5703125" style="45" customWidth="1"/>
    <col min="4661" max="4661" width="6.7109375" style="45" customWidth="1"/>
    <col min="4662" max="4662" width="14.7109375" style="45" customWidth="1"/>
    <col min="4663" max="4666" width="0" style="45" hidden="1" customWidth="1"/>
    <col min="4667" max="4667" width="12.42578125" style="45" bestFit="1" customWidth="1"/>
    <col min="4668" max="4668" width="0" style="45" hidden="1" customWidth="1"/>
    <col min="4669" max="4669" width="5.7109375" style="45" bestFit="1" customWidth="1"/>
    <col min="4670" max="4670" width="12.42578125" style="45" bestFit="1" customWidth="1"/>
    <col min="4671" max="4675" width="0" style="45" hidden="1" customWidth="1"/>
    <col min="4676" max="4676" width="15.7109375" style="45" customWidth="1"/>
    <col min="4677" max="4677" width="0" style="45" hidden="1" customWidth="1"/>
    <col min="4678" max="4678" width="6.7109375" style="45" customWidth="1"/>
    <col min="4679" max="4679" width="12" style="45" bestFit="1" customWidth="1"/>
    <col min="4680" max="4684" width="0" style="45" hidden="1" customWidth="1"/>
    <col min="4685" max="4685" width="17.28515625" style="45" customWidth="1"/>
    <col min="4686" max="4686" width="0" style="45" hidden="1" customWidth="1"/>
    <col min="4687" max="4687" width="6.7109375" style="45" customWidth="1"/>
    <col min="4688" max="4688" width="10.5703125" style="45" bestFit="1" customWidth="1"/>
    <col min="4689" max="4693" width="0" style="45" hidden="1" customWidth="1"/>
    <col min="4694" max="4694" width="16.85546875" style="45" customWidth="1"/>
    <col min="4695" max="4700" width="0" style="45" hidden="1" customWidth="1"/>
    <col min="4701" max="4701" width="17.7109375" style="45" customWidth="1"/>
    <col min="4702" max="4702" width="0" style="45" hidden="1" customWidth="1"/>
    <col min="4703" max="4703" width="6.7109375" style="45" customWidth="1"/>
    <col min="4704" max="4704" width="13.5703125" style="45" customWidth="1"/>
    <col min="4705" max="4709" width="0" style="45" hidden="1" customWidth="1"/>
    <col min="4710" max="4710" width="12.140625" style="45" customWidth="1"/>
    <col min="4711" max="4711" width="0" style="45" hidden="1" customWidth="1"/>
    <col min="4712" max="4712" width="5.7109375" style="45" bestFit="1" customWidth="1"/>
    <col min="4713" max="4713" width="15.140625" style="45" customWidth="1"/>
    <col min="4714" max="4714" width="0" style="45" hidden="1" customWidth="1"/>
    <col min="4715" max="4877" width="9.140625" style="45"/>
    <col min="4878" max="4878" width="44.140625" style="45" customWidth="1"/>
    <col min="4879" max="4882" width="0" style="45" hidden="1" customWidth="1"/>
    <col min="4883" max="4883" width="13.85546875" style="45" customWidth="1"/>
    <col min="4884" max="4884" width="15.5703125" style="45" customWidth="1"/>
    <col min="4885" max="4888" width="0" style="45" hidden="1" customWidth="1"/>
    <col min="4889" max="4889" width="12.85546875" style="45" customWidth="1"/>
    <col min="4890" max="4890" width="6.7109375" style="45" customWidth="1"/>
    <col min="4891" max="4891" width="15.28515625" style="45" customWidth="1"/>
    <col min="4892" max="4895" width="0" style="45" hidden="1" customWidth="1"/>
    <col min="4896" max="4896" width="13.42578125" style="45" customWidth="1"/>
    <col min="4897" max="4897" width="6.7109375" style="45" customWidth="1"/>
    <col min="4898" max="4898" width="14.42578125" style="45" customWidth="1"/>
    <col min="4899" max="4902" width="0" style="45" hidden="1" customWidth="1"/>
    <col min="4903" max="4903" width="11.85546875" style="45" customWidth="1"/>
    <col min="4904" max="4904" width="15" style="45" customWidth="1"/>
    <col min="4905" max="4908" width="0" style="45" hidden="1" customWidth="1"/>
    <col min="4909" max="4909" width="12" style="45" customWidth="1"/>
    <col min="4910" max="4910" width="6.7109375" style="45" customWidth="1"/>
    <col min="4911" max="4911" width="13.85546875" style="45" customWidth="1"/>
    <col min="4912" max="4915" width="0" style="45" hidden="1" customWidth="1"/>
    <col min="4916" max="4916" width="11.5703125" style="45" customWidth="1"/>
    <col min="4917" max="4917" width="6.7109375" style="45" customWidth="1"/>
    <col min="4918" max="4918" width="14.7109375" style="45" customWidth="1"/>
    <col min="4919" max="4922" width="0" style="45" hidden="1" customWidth="1"/>
    <col min="4923" max="4923" width="12.42578125" style="45" bestFit="1" customWidth="1"/>
    <col min="4924" max="4924" width="0" style="45" hidden="1" customWidth="1"/>
    <col min="4925" max="4925" width="5.7109375" style="45" bestFit="1" customWidth="1"/>
    <col min="4926" max="4926" width="12.42578125" style="45" bestFit="1" customWidth="1"/>
    <col min="4927" max="4931" width="0" style="45" hidden="1" customWidth="1"/>
    <col min="4932" max="4932" width="15.7109375" style="45" customWidth="1"/>
    <col min="4933" max="4933" width="0" style="45" hidden="1" customWidth="1"/>
    <col min="4934" max="4934" width="6.7109375" style="45" customWidth="1"/>
    <col min="4935" max="4935" width="12" style="45" bestFit="1" customWidth="1"/>
    <col min="4936" max="4940" width="0" style="45" hidden="1" customWidth="1"/>
    <col min="4941" max="4941" width="17.28515625" style="45" customWidth="1"/>
    <col min="4942" max="4942" width="0" style="45" hidden="1" customWidth="1"/>
    <col min="4943" max="4943" width="6.7109375" style="45" customWidth="1"/>
    <col min="4944" max="4944" width="10.5703125" style="45" bestFit="1" customWidth="1"/>
    <col min="4945" max="4949" width="0" style="45" hidden="1" customWidth="1"/>
    <col min="4950" max="4950" width="16.85546875" style="45" customWidth="1"/>
    <col min="4951" max="4956" width="0" style="45" hidden="1" customWidth="1"/>
    <col min="4957" max="4957" width="17.7109375" style="45" customWidth="1"/>
    <col min="4958" max="4958" width="0" style="45" hidden="1" customWidth="1"/>
    <col min="4959" max="4959" width="6.7109375" style="45" customWidth="1"/>
    <col min="4960" max="4960" width="13.5703125" style="45" customWidth="1"/>
    <col min="4961" max="4965" width="0" style="45" hidden="1" customWidth="1"/>
    <col min="4966" max="4966" width="12.140625" style="45" customWidth="1"/>
    <col min="4967" max="4967" width="0" style="45" hidden="1" customWidth="1"/>
    <col min="4968" max="4968" width="5.7109375" style="45" bestFit="1" customWidth="1"/>
    <col min="4969" max="4969" width="15.140625" style="45" customWidth="1"/>
    <col min="4970" max="4970" width="0" style="45" hidden="1" customWidth="1"/>
    <col min="4971" max="5133" width="9.140625" style="45"/>
    <col min="5134" max="5134" width="44.140625" style="45" customWidth="1"/>
    <col min="5135" max="5138" width="0" style="45" hidden="1" customWidth="1"/>
    <col min="5139" max="5139" width="13.85546875" style="45" customWidth="1"/>
    <col min="5140" max="5140" width="15.5703125" style="45" customWidth="1"/>
    <col min="5141" max="5144" width="0" style="45" hidden="1" customWidth="1"/>
    <col min="5145" max="5145" width="12.85546875" style="45" customWidth="1"/>
    <col min="5146" max="5146" width="6.7109375" style="45" customWidth="1"/>
    <col min="5147" max="5147" width="15.28515625" style="45" customWidth="1"/>
    <col min="5148" max="5151" width="0" style="45" hidden="1" customWidth="1"/>
    <col min="5152" max="5152" width="13.42578125" style="45" customWidth="1"/>
    <col min="5153" max="5153" width="6.7109375" style="45" customWidth="1"/>
    <col min="5154" max="5154" width="14.42578125" style="45" customWidth="1"/>
    <col min="5155" max="5158" width="0" style="45" hidden="1" customWidth="1"/>
    <col min="5159" max="5159" width="11.85546875" style="45" customWidth="1"/>
    <col min="5160" max="5160" width="15" style="45" customWidth="1"/>
    <col min="5161" max="5164" width="0" style="45" hidden="1" customWidth="1"/>
    <col min="5165" max="5165" width="12" style="45" customWidth="1"/>
    <col min="5166" max="5166" width="6.7109375" style="45" customWidth="1"/>
    <col min="5167" max="5167" width="13.85546875" style="45" customWidth="1"/>
    <col min="5168" max="5171" width="0" style="45" hidden="1" customWidth="1"/>
    <col min="5172" max="5172" width="11.5703125" style="45" customWidth="1"/>
    <col min="5173" max="5173" width="6.7109375" style="45" customWidth="1"/>
    <col min="5174" max="5174" width="14.7109375" style="45" customWidth="1"/>
    <col min="5175" max="5178" width="0" style="45" hidden="1" customWidth="1"/>
    <col min="5179" max="5179" width="12.42578125" style="45" bestFit="1" customWidth="1"/>
    <col min="5180" max="5180" width="0" style="45" hidden="1" customWidth="1"/>
    <col min="5181" max="5181" width="5.7109375" style="45" bestFit="1" customWidth="1"/>
    <col min="5182" max="5182" width="12.42578125" style="45" bestFit="1" customWidth="1"/>
    <col min="5183" max="5187" width="0" style="45" hidden="1" customWidth="1"/>
    <col min="5188" max="5188" width="15.7109375" style="45" customWidth="1"/>
    <col min="5189" max="5189" width="0" style="45" hidden="1" customWidth="1"/>
    <col min="5190" max="5190" width="6.7109375" style="45" customWidth="1"/>
    <col min="5191" max="5191" width="12" style="45" bestFit="1" customWidth="1"/>
    <col min="5192" max="5196" width="0" style="45" hidden="1" customWidth="1"/>
    <col min="5197" max="5197" width="17.28515625" style="45" customWidth="1"/>
    <col min="5198" max="5198" width="0" style="45" hidden="1" customWidth="1"/>
    <col min="5199" max="5199" width="6.7109375" style="45" customWidth="1"/>
    <col min="5200" max="5200" width="10.5703125" style="45" bestFit="1" customWidth="1"/>
    <col min="5201" max="5205" width="0" style="45" hidden="1" customWidth="1"/>
    <col min="5206" max="5206" width="16.85546875" style="45" customWidth="1"/>
    <col min="5207" max="5212" width="0" style="45" hidden="1" customWidth="1"/>
    <col min="5213" max="5213" width="17.7109375" style="45" customWidth="1"/>
    <col min="5214" max="5214" width="0" style="45" hidden="1" customWidth="1"/>
    <col min="5215" max="5215" width="6.7109375" style="45" customWidth="1"/>
    <col min="5216" max="5216" width="13.5703125" style="45" customWidth="1"/>
    <col min="5217" max="5221" width="0" style="45" hidden="1" customWidth="1"/>
    <col min="5222" max="5222" width="12.140625" style="45" customWidth="1"/>
    <col min="5223" max="5223" width="0" style="45" hidden="1" customWidth="1"/>
    <col min="5224" max="5224" width="5.7109375" style="45" bestFit="1" customWidth="1"/>
    <col min="5225" max="5225" width="15.140625" style="45" customWidth="1"/>
    <col min="5226" max="5226" width="0" style="45" hidden="1" customWidth="1"/>
    <col min="5227" max="5389" width="9.140625" style="45"/>
    <col min="5390" max="5390" width="44.140625" style="45" customWidth="1"/>
    <col min="5391" max="5394" width="0" style="45" hidden="1" customWidth="1"/>
    <col min="5395" max="5395" width="13.85546875" style="45" customWidth="1"/>
    <col min="5396" max="5396" width="15.5703125" style="45" customWidth="1"/>
    <col min="5397" max="5400" width="0" style="45" hidden="1" customWidth="1"/>
    <col min="5401" max="5401" width="12.85546875" style="45" customWidth="1"/>
    <col min="5402" max="5402" width="6.7109375" style="45" customWidth="1"/>
    <col min="5403" max="5403" width="15.28515625" style="45" customWidth="1"/>
    <col min="5404" max="5407" width="0" style="45" hidden="1" customWidth="1"/>
    <col min="5408" max="5408" width="13.42578125" style="45" customWidth="1"/>
    <col min="5409" max="5409" width="6.7109375" style="45" customWidth="1"/>
    <col min="5410" max="5410" width="14.42578125" style="45" customWidth="1"/>
    <col min="5411" max="5414" width="0" style="45" hidden="1" customWidth="1"/>
    <col min="5415" max="5415" width="11.85546875" style="45" customWidth="1"/>
    <col min="5416" max="5416" width="15" style="45" customWidth="1"/>
    <col min="5417" max="5420" width="0" style="45" hidden="1" customWidth="1"/>
    <col min="5421" max="5421" width="12" style="45" customWidth="1"/>
    <col min="5422" max="5422" width="6.7109375" style="45" customWidth="1"/>
    <col min="5423" max="5423" width="13.85546875" style="45" customWidth="1"/>
    <col min="5424" max="5427" width="0" style="45" hidden="1" customWidth="1"/>
    <col min="5428" max="5428" width="11.5703125" style="45" customWidth="1"/>
    <col min="5429" max="5429" width="6.7109375" style="45" customWidth="1"/>
    <col min="5430" max="5430" width="14.7109375" style="45" customWidth="1"/>
    <col min="5431" max="5434" width="0" style="45" hidden="1" customWidth="1"/>
    <col min="5435" max="5435" width="12.42578125" style="45" bestFit="1" customWidth="1"/>
    <col min="5436" max="5436" width="0" style="45" hidden="1" customWidth="1"/>
    <col min="5437" max="5437" width="5.7109375" style="45" bestFit="1" customWidth="1"/>
    <col min="5438" max="5438" width="12.42578125" style="45" bestFit="1" customWidth="1"/>
    <col min="5439" max="5443" width="0" style="45" hidden="1" customWidth="1"/>
    <col min="5444" max="5444" width="15.7109375" style="45" customWidth="1"/>
    <col min="5445" max="5445" width="0" style="45" hidden="1" customWidth="1"/>
    <col min="5446" max="5446" width="6.7109375" style="45" customWidth="1"/>
    <col min="5447" max="5447" width="12" style="45" bestFit="1" customWidth="1"/>
    <col min="5448" max="5452" width="0" style="45" hidden="1" customWidth="1"/>
    <col min="5453" max="5453" width="17.28515625" style="45" customWidth="1"/>
    <col min="5454" max="5454" width="0" style="45" hidden="1" customWidth="1"/>
    <col min="5455" max="5455" width="6.7109375" style="45" customWidth="1"/>
    <col min="5456" max="5456" width="10.5703125" style="45" bestFit="1" customWidth="1"/>
    <col min="5457" max="5461" width="0" style="45" hidden="1" customWidth="1"/>
    <col min="5462" max="5462" width="16.85546875" style="45" customWidth="1"/>
    <col min="5463" max="5468" width="0" style="45" hidden="1" customWidth="1"/>
    <col min="5469" max="5469" width="17.7109375" style="45" customWidth="1"/>
    <col min="5470" max="5470" width="0" style="45" hidden="1" customWidth="1"/>
    <col min="5471" max="5471" width="6.7109375" style="45" customWidth="1"/>
    <col min="5472" max="5472" width="13.5703125" style="45" customWidth="1"/>
    <col min="5473" max="5477" width="0" style="45" hidden="1" customWidth="1"/>
    <col min="5478" max="5478" width="12.140625" style="45" customWidth="1"/>
    <col min="5479" max="5479" width="0" style="45" hidden="1" customWidth="1"/>
    <col min="5480" max="5480" width="5.7109375" style="45" bestFit="1" customWidth="1"/>
    <col min="5481" max="5481" width="15.140625" style="45" customWidth="1"/>
    <col min="5482" max="5482" width="0" style="45" hidden="1" customWidth="1"/>
    <col min="5483" max="5645" width="9.140625" style="45"/>
    <col min="5646" max="5646" width="44.140625" style="45" customWidth="1"/>
    <col min="5647" max="5650" width="0" style="45" hidden="1" customWidth="1"/>
    <col min="5651" max="5651" width="13.85546875" style="45" customWidth="1"/>
    <col min="5652" max="5652" width="15.5703125" style="45" customWidth="1"/>
    <col min="5653" max="5656" width="0" style="45" hidden="1" customWidth="1"/>
    <col min="5657" max="5657" width="12.85546875" style="45" customWidth="1"/>
    <col min="5658" max="5658" width="6.7109375" style="45" customWidth="1"/>
    <col min="5659" max="5659" width="15.28515625" style="45" customWidth="1"/>
    <col min="5660" max="5663" width="0" style="45" hidden="1" customWidth="1"/>
    <col min="5664" max="5664" width="13.42578125" style="45" customWidth="1"/>
    <col min="5665" max="5665" width="6.7109375" style="45" customWidth="1"/>
    <col min="5666" max="5666" width="14.42578125" style="45" customWidth="1"/>
    <col min="5667" max="5670" width="0" style="45" hidden="1" customWidth="1"/>
    <col min="5671" max="5671" width="11.85546875" style="45" customWidth="1"/>
    <col min="5672" max="5672" width="15" style="45" customWidth="1"/>
    <col min="5673" max="5676" width="0" style="45" hidden="1" customWidth="1"/>
    <col min="5677" max="5677" width="12" style="45" customWidth="1"/>
    <col min="5678" max="5678" width="6.7109375" style="45" customWidth="1"/>
    <col min="5679" max="5679" width="13.85546875" style="45" customWidth="1"/>
    <col min="5680" max="5683" width="0" style="45" hidden="1" customWidth="1"/>
    <col min="5684" max="5684" width="11.5703125" style="45" customWidth="1"/>
    <col min="5685" max="5685" width="6.7109375" style="45" customWidth="1"/>
    <col min="5686" max="5686" width="14.7109375" style="45" customWidth="1"/>
    <col min="5687" max="5690" width="0" style="45" hidden="1" customWidth="1"/>
    <col min="5691" max="5691" width="12.42578125" style="45" bestFit="1" customWidth="1"/>
    <col min="5692" max="5692" width="0" style="45" hidden="1" customWidth="1"/>
    <col min="5693" max="5693" width="5.7109375" style="45" bestFit="1" customWidth="1"/>
    <col min="5694" max="5694" width="12.42578125" style="45" bestFit="1" customWidth="1"/>
    <col min="5695" max="5699" width="0" style="45" hidden="1" customWidth="1"/>
    <col min="5700" max="5700" width="15.7109375" style="45" customWidth="1"/>
    <col min="5701" max="5701" width="0" style="45" hidden="1" customWidth="1"/>
    <col min="5702" max="5702" width="6.7109375" style="45" customWidth="1"/>
    <col min="5703" max="5703" width="12" style="45" bestFit="1" customWidth="1"/>
    <col min="5704" max="5708" width="0" style="45" hidden="1" customWidth="1"/>
    <col min="5709" max="5709" width="17.28515625" style="45" customWidth="1"/>
    <col min="5710" max="5710" width="0" style="45" hidden="1" customWidth="1"/>
    <col min="5711" max="5711" width="6.7109375" style="45" customWidth="1"/>
    <col min="5712" max="5712" width="10.5703125" style="45" bestFit="1" customWidth="1"/>
    <col min="5713" max="5717" width="0" style="45" hidden="1" customWidth="1"/>
    <col min="5718" max="5718" width="16.85546875" style="45" customWidth="1"/>
    <col min="5719" max="5724" width="0" style="45" hidden="1" customWidth="1"/>
    <col min="5725" max="5725" width="17.7109375" style="45" customWidth="1"/>
    <col min="5726" max="5726" width="0" style="45" hidden="1" customWidth="1"/>
    <col min="5727" max="5727" width="6.7109375" style="45" customWidth="1"/>
    <col min="5728" max="5728" width="13.5703125" style="45" customWidth="1"/>
    <col min="5729" max="5733" width="0" style="45" hidden="1" customWidth="1"/>
    <col min="5734" max="5734" width="12.140625" style="45" customWidth="1"/>
    <col min="5735" max="5735" width="0" style="45" hidden="1" customWidth="1"/>
    <col min="5736" max="5736" width="5.7109375" style="45" bestFit="1" customWidth="1"/>
    <col min="5737" max="5737" width="15.140625" style="45" customWidth="1"/>
    <col min="5738" max="5738" width="0" style="45" hidden="1" customWidth="1"/>
    <col min="5739" max="5901" width="9.140625" style="45"/>
    <col min="5902" max="5902" width="44.140625" style="45" customWidth="1"/>
    <col min="5903" max="5906" width="0" style="45" hidden="1" customWidth="1"/>
    <col min="5907" max="5907" width="13.85546875" style="45" customWidth="1"/>
    <col min="5908" max="5908" width="15.5703125" style="45" customWidth="1"/>
    <col min="5909" max="5912" width="0" style="45" hidden="1" customWidth="1"/>
    <col min="5913" max="5913" width="12.85546875" style="45" customWidth="1"/>
    <col min="5914" max="5914" width="6.7109375" style="45" customWidth="1"/>
    <col min="5915" max="5915" width="15.28515625" style="45" customWidth="1"/>
    <col min="5916" max="5919" width="0" style="45" hidden="1" customWidth="1"/>
    <col min="5920" max="5920" width="13.42578125" style="45" customWidth="1"/>
    <col min="5921" max="5921" width="6.7109375" style="45" customWidth="1"/>
    <col min="5922" max="5922" width="14.42578125" style="45" customWidth="1"/>
    <col min="5923" max="5926" width="0" style="45" hidden="1" customWidth="1"/>
    <col min="5927" max="5927" width="11.85546875" style="45" customWidth="1"/>
    <col min="5928" max="5928" width="15" style="45" customWidth="1"/>
    <col min="5929" max="5932" width="0" style="45" hidden="1" customWidth="1"/>
    <col min="5933" max="5933" width="12" style="45" customWidth="1"/>
    <col min="5934" max="5934" width="6.7109375" style="45" customWidth="1"/>
    <col min="5935" max="5935" width="13.85546875" style="45" customWidth="1"/>
    <col min="5936" max="5939" width="0" style="45" hidden="1" customWidth="1"/>
    <col min="5940" max="5940" width="11.5703125" style="45" customWidth="1"/>
    <col min="5941" max="5941" width="6.7109375" style="45" customWidth="1"/>
    <col min="5942" max="5942" width="14.7109375" style="45" customWidth="1"/>
    <col min="5943" max="5946" width="0" style="45" hidden="1" customWidth="1"/>
    <col min="5947" max="5947" width="12.42578125" style="45" bestFit="1" customWidth="1"/>
    <col min="5948" max="5948" width="0" style="45" hidden="1" customWidth="1"/>
    <col min="5949" max="5949" width="5.7109375" style="45" bestFit="1" customWidth="1"/>
    <col min="5950" max="5950" width="12.42578125" style="45" bestFit="1" customWidth="1"/>
    <col min="5951" max="5955" width="0" style="45" hidden="1" customWidth="1"/>
    <col min="5956" max="5956" width="15.7109375" style="45" customWidth="1"/>
    <col min="5957" max="5957" width="0" style="45" hidden="1" customWidth="1"/>
    <col min="5958" max="5958" width="6.7109375" style="45" customWidth="1"/>
    <col min="5959" max="5959" width="12" style="45" bestFit="1" customWidth="1"/>
    <col min="5960" max="5964" width="0" style="45" hidden="1" customWidth="1"/>
    <col min="5965" max="5965" width="17.28515625" style="45" customWidth="1"/>
    <col min="5966" max="5966" width="0" style="45" hidden="1" customWidth="1"/>
    <col min="5967" max="5967" width="6.7109375" style="45" customWidth="1"/>
    <col min="5968" max="5968" width="10.5703125" style="45" bestFit="1" customWidth="1"/>
    <col min="5969" max="5973" width="0" style="45" hidden="1" customWidth="1"/>
    <col min="5974" max="5974" width="16.85546875" style="45" customWidth="1"/>
    <col min="5975" max="5980" width="0" style="45" hidden="1" customWidth="1"/>
    <col min="5981" max="5981" width="17.7109375" style="45" customWidth="1"/>
    <col min="5982" max="5982" width="0" style="45" hidden="1" customWidth="1"/>
    <col min="5983" max="5983" width="6.7109375" style="45" customWidth="1"/>
    <col min="5984" max="5984" width="13.5703125" style="45" customWidth="1"/>
    <col min="5985" max="5989" width="0" style="45" hidden="1" customWidth="1"/>
    <col min="5990" max="5990" width="12.140625" style="45" customWidth="1"/>
    <col min="5991" max="5991" width="0" style="45" hidden="1" customWidth="1"/>
    <col min="5992" max="5992" width="5.7109375" style="45" bestFit="1" customWidth="1"/>
    <col min="5993" max="5993" width="15.140625" style="45" customWidth="1"/>
    <col min="5994" max="5994" width="0" style="45" hidden="1" customWidth="1"/>
    <col min="5995" max="6157" width="9.140625" style="45"/>
    <col min="6158" max="6158" width="44.140625" style="45" customWidth="1"/>
    <col min="6159" max="6162" width="0" style="45" hidden="1" customWidth="1"/>
    <col min="6163" max="6163" width="13.85546875" style="45" customWidth="1"/>
    <col min="6164" max="6164" width="15.5703125" style="45" customWidth="1"/>
    <col min="6165" max="6168" width="0" style="45" hidden="1" customWidth="1"/>
    <col min="6169" max="6169" width="12.85546875" style="45" customWidth="1"/>
    <col min="6170" max="6170" width="6.7109375" style="45" customWidth="1"/>
    <col min="6171" max="6171" width="15.28515625" style="45" customWidth="1"/>
    <col min="6172" max="6175" width="0" style="45" hidden="1" customWidth="1"/>
    <col min="6176" max="6176" width="13.42578125" style="45" customWidth="1"/>
    <col min="6177" max="6177" width="6.7109375" style="45" customWidth="1"/>
    <col min="6178" max="6178" width="14.42578125" style="45" customWidth="1"/>
    <col min="6179" max="6182" width="0" style="45" hidden="1" customWidth="1"/>
    <col min="6183" max="6183" width="11.85546875" style="45" customWidth="1"/>
    <col min="6184" max="6184" width="15" style="45" customWidth="1"/>
    <col min="6185" max="6188" width="0" style="45" hidden="1" customWidth="1"/>
    <col min="6189" max="6189" width="12" style="45" customWidth="1"/>
    <col min="6190" max="6190" width="6.7109375" style="45" customWidth="1"/>
    <col min="6191" max="6191" width="13.85546875" style="45" customWidth="1"/>
    <col min="6192" max="6195" width="0" style="45" hidden="1" customWidth="1"/>
    <col min="6196" max="6196" width="11.5703125" style="45" customWidth="1"/>
    <col min="6197" max="6197" width="6.7109375" style="45" customWidth="1"/>
    <col min="6198" max="6198" width="14.7109375" style="45" customWidth="1"/>
    <col min="6199" max="6202" width="0" style="45" hidden="1" customWidth="1"/>
    <col min="6203" max="6203" width="12.42578125" style="45" bestFit="1" customWidth="1"/>
    <col min="6204" max="6204" width="0" style="45" hidden="1" customWidth="1"/>
    <col min="6205" max="6205" width="5.7109375" style="45" bestFit="1" customWidth="1"/>
    <col min="6206" max="6206" width="12.42578125" style="45" bestFit="1" customWidth="1"/>
    <col min="6207" max="6211" width="0" style="45" hidden="1" customWidth="1"/>
    <col min="6212" max="6212" width="15.7109375" style="45" customWidth="1"/>
    <col min="6213" max="6213" width="0" style="45" hidden="1" customWidth="1"/>
    <col min="6214" max="6214" width="6.7109375" style="45" customWidth="1"/>
    <col min="6215" max="6215" width="12" style="45" bestFit="1" customWidth="1"/>
    <col min="6216" max="6220" width="0" style="45" hidden="1" customWidth="1"/>
    <col min="6221" max="6221" width="17.28515625" style="45" customWidth="1"/>
    <col min="6222" max="6222" width="0" style="45" hidden="1" customWidth="1"/>
    <col min="6223" max="6223" width="6.7109375" style="45" customWidth="1"/>
    <col min="6224" max="6224" width="10.5703125" style="45" bestFit="1" customWidth="1"/>
    <col min="6225" max="6229" width="0" style="45" hidden="1" customWidth="1"/>
    <col min="6230" max="6230" width="16.85546875" style="45" customWidth="1"/>
    <col min="6231" max="6236" width="0" style="45" hidden="1" customWidth="1"/>
    <col min="6237" max="6237" width="17.7109375" style="45" customWidth="1"/>
    <col min="6238" max="6238" width="0" style="45" hidden="1" customWidth="1"/>
    <col min="6239" max="6239" width="6.7109375" style="45" customWidth="1"/>
    <col min="6240" max="6240" width="13.5703125" style="45" customWidth="1"/>
    <col min="6241" max="6245" width="0" style="45" hidden="1" customWidth="1"/>
    <col min="6246" max="6246" width="12.140625" style="45" customWidth="1"/>
    <col min="6247" max="6247" width="0" style="45" hidden="1" customWidth="1"/>
    <col min="6248" max="6248" width="5.7109375" style="45" bestFit="1" customWidth="1"/>
    <col min="6249" max="6249" width="15.140625" style="45" customWidth="1"/>
    <col min="6250" max="6250" width="0" style="45" hidden="1" customWidth="1"/>
    <col min="6251" max="6413" width="9.140625" style="45"/>
    <col min="6414" max="6414" width="44.140625" style="45" customWidth="1"/>
    <col min="6415" max="6418" width="0" style="45" hidden="1" customWidth="1"/>
    <col min="6419" max="6419" width="13.85546875" style="45" customWidth="1"/>
    <col min="6420" max="6420" width="15.5703125" style="45" customWidth="1"/>
    <col min="6421" max="6424" width="0" style="45" hidden="1" customWidth="1"/>
    <col min="6425" max="6425" width="12.85546875" style="45" customWidth="1"/>
    <col min="6426" max="6426" width="6.7109375" style="45" customWidth="1"/>
    <col min="6427" max="6427" width="15.28515625" style="45" customWidth="1"/>
    <col min="6428" max="6431" width="0" style="45" hidden="1" customWidth="1"/>
    <col min="6432" max="6432" width="13.42578125" style="45" customWidth="1"/>
    <col min="6433" max="6433" width="6.7109375" style="45" customWidth="1"/>
    <col min="6434" max="6434" width="14.42578125" style="45" customWidth="1"/>
    <col min="6435" max="6438" width="0" style="45" hidden="1" customWidth="1"/>
    <col min="6439" max="6439" width="11.85546875" style="45" customWidth="1"/>
    <col min="6440" max="6440" width="15" style="45" customWidth="1"/>
    <col min="6441" max="6444" width="0" style="45" hidden="1" customWidth="1"/>
    <col min="6445" max="6445" width="12" style="45" customWidth="1"/>
    <col min="6446" max="6446" width="6.7109375" style="45" customWidth="1"/>
    <col min="6447" max="6447" width="13.85546875" style="45" customWidth="1"/>
    <col min="6448" max="6451" width="0" style="45" hidden="1" customWidth="1"/>
    <col min="6452" max="6452" width="11.5703125" style="45" customWidth="1"/>
    <col min="6453" max="6453" width="6.7109375" style="45" customWidth="1"/>
    <col min="6454" max="6454" width="14.7109375" style="45" customWidth="1"/>
    <col min="6455" max="6458" width="0" style="45" hidden="1" customWidth="1"/>
    <col min="6459" max="6459" width="12.42578125" style="45" bestFit="1" customWidth="1"/>
    <col min="6460" max="6460" width="0" style="45" hidden="1" customWidth="1"/>
    <col min="6461" max="6461" width="5.7109375" style="45" bestFit="1" customWidth="1"/>
    <col min="6462" max="6462" width="12.42578125" style="45" bestFit="1" customWidth="1"/>
    <col min="6463" max="6467" width="0" style="45" hidden="1" customWidth="1"/>
    <col min="6468" max="6468" width="15.7109375" style="45" customWidth="1"/>
    <col min="6469" max="6469" width="0" style="45" hidden="1" customWidth="1"/>
    <col min="6470" max="6470" width="6.7109375" style="45" customWidth="1"/>
    <col min="6471" max="6471" width="12" style="45" bestFit="1" customWidth="1"/>
    <col min="6472" max="6476" width="0" style="45" hidden="1" customWidth="1"/>
    <col min="6477" max="6477" width="17.28515625" style="45" customWidth="1"/>
    <col min="6478" max="6478" width="0" style="45" hidden="1" customWidth="1"/>
    <col min="6479" max="6479" width="6.7109375" style="45" customWidth="1"/>
    <col min="6480" max="6480" width="10.5703125" style="45" bestFit="1" customWidth="1"/>
    <col min="6481" max="6485" width="0" style="45" hidden="1" customWidth="1"/>
    <col min="6486" max="6486" width="16.85546875" style="45" customWidth="1"/>
    <col min="6487" max="6492" width="0" style="45" hidden="1" customWidth="1"/>
    <col min="6493" max="6493" width="17.7109375" style="45" customWidth="1"/>
    <col min="6494" max="6494" width="0" style="45" hidden="1" customWidth="1"/>
    <col min="6495" max="6495" width="6.7109375" style="45" customWidth="1"/>
    <col min="6496" max="6496" width="13.5703125" style="45" customWidth="1"/>
    <col min="6497" max="6501" width="0" style="45" hidden="1" customWidth="1"/>
    <col min="6502" max="6502" width="12.140625" style="45" customWidth="1"/>
    <col min="6503" max="6503" width="0" style="45" hidden="1" customWidth="1"/>
    <col min="6504" max="6504" width="5.7109375" style="45" bestFit="1" customWidth="1"/>
    <col min="6505" max="6505" width="15.140625" style="45" customWidth="1"/>
    <col min="6506" max="6506" width="0" style="45" hidden="1" customWidth="1"/>
    <col min="6507" max="6669" width="9.140625" style="45"/>
    <col min="6670" max="6670" width="44.140625" style="45" customWidth="1"/>
    <col min="6671" max="6674" width="0" style="45" hidden="1" customWidth="1"/>
    <col min="6675" max="6675" width="13.85546875" style="45" customWidth="1"/>
    <col min="6676" max="6676" width="15.5703125" style="45" customWidth="1"/>
    <col min="6677" max="6680" width="0" style="45" hidden="1" customWidth="1"/>
    <col min="6681" max="6681" width="12.85546875" style="45" customWidth="1"/>
    <col min="6682" max="6682" width="6.7109375" style="45" customWidth="1"/>
    <col min="6683" max="6683" width="15.28515625" style="45" customWidth="1"/>
    <col min="6684" max="6687" width="0" style="45" hidden="1" customWidth="1"/>
    <col min="6688" max="6688" width="13.42578125" style="45" customWidth="1"/>
    <col min="6689" max="6689" width="6.7109375" style="45" customWidth="1"/>
    <col min="6690" max="6690" width="14.42578125" style="45" customWidth="1"/>
    <col min="6691" max="6694" width="0" style="45" hidden="1" customWidth="1"/>
    <col min="6695" max="6695" width="11.85546875" style="45" customWidth="1"/>
    <col min="6696" max="6696" width="15" style="45" customWidth="1"/>
    <col min="6697" max="6700" width="0" style="45" hidden="1" customWidth="1"/>
    <col min="6701" max="6701" width="12" style="45" customWidth="1"/>
    <col min="6702" max="6702" width="6.7109375" style="45" customWidth="1"/>
    <col min="6703" max="6703" width="13.85546875" style="45" customWidth="1"/>
    <col min="6704" max="6707" width="0" style="45" hidden="1" customWidth="1"/>
    <col min="6708" max="6708" width="11.5703125" style="45" customWidth="1"/>
    <col min="6709" max="6709" width="6.7109375" style="45" customWidth="1"/>
    <col min="6710" max="6710" width="14.7109375" style="45" customWidth="1"/>
    <col min="6711" max="6714" width="0" style="45" hidden="1" customWidth="1"/>
    <col min="6715" max="6715" width="12.42578125" style="45" bestFit="1" customWidth="1"/>
    <col min="6716" max="6716" width="0" style="45" hidden="1" customWidth="1"/>
    <col min="6717" max="6717" width="5.7109375" style="45" bestFit="1" customWidth="1"/>
    <col min="6718" max="6718" width="12.42578125" style="45" bestFit="1" customWidth="1"/>
    <col min="6719" max="6723" width="0" style="45" hidden="1" customWidth="1"/>
    <col min="6724" max="6724" width="15.7109375" style="45" customWidth="1"/>
    <col min="6725" max="6725" width="0" style="45" hidden="1" customWidth="1"/>
    <col min="6726" max="6726" width="6.7109375" style="45" customWidth="1"/>
    <col min="6727" max="6727" width="12" style="45" bestFit="1" customWidth="1"/>
    <col min="6728" max="6732" width="0" style="45" hidden="1" customWidth="1"/>
    <col min="6733" max="6733" width="17.28515625" style="45" customWidth="1"/>
    <col min="6734" max="6734" width="0" style="45" hidden="1" customWidth="1"/>
    <col min="6735" max="6735" width="6.7109375" style="45" customWidth="1"/>
    <col min="6736" max="6736" width="10.5703125" style="45" bestFit="1" customWidth="1"/>
    <col min="6737" max="6741" width="0" style="45" hidden="1" customWidth="1"/>
    <col min="6742" max="6742" width="16.85546875" style="45" customWidth="1"/>
    <col min="6743" max="6748" width="0" style="45" hidden="1" customWidth="1"/>
    <col min="6749" max="6749" width="17.7109375" style="45" customWidth="1"/>
    <col min="6750" max="6750" width="0" style="45" hidden="1" customWidth="1"/>
    <col min="6751" max="6751" width="6.7109375" style="45" customWidth="1"/>
    <col min="6752" max="6752" width="13.5703125" style="45" customWidth="1"/>
    <col min="6753" max="6757" width="0" style="45" hidden="1" customWidth="1"/>
    <col min="6758" max="6758" width="12.140625" style="45" customWidth="1"/>
    <col min="6759" max="6759" width="0" style="45" hidden="1" customWidth="1"/>
    <col min="6760" max="6760" width="5.7109375" style="45" bestFit="1" customWidth="1"/>
    <col min="6761" max="6761" width="15.140625" style="45" customWidth="1"/>
    <col min="6762" max="6762" width="0" style="45" hidden="1" customWidth="1"/>
    <col min="6763" max="6925" width="9.140625" style="45"/>
    <col min="6926" max="6926" width="44.140625" style="45" customWidth="1"/>
    <col min="6927" max="6930" width="0" style="45" hidden="1" customWidth="1"/>
    <col min="6931" max="6931" width="13.85546875" style="45" customWidth="1"/>
    <col min="6932" max="6932" width="15.5703125" style="45" customWidth="1"/>
    <col min="6933" max="6936" width="0" style="45" hidden="1" customWidth="1"/>
    <col min="6937" max="6937" width="12.85546875" style="45" customWidth="1"/>
    <col min="6938" max="6938" width="6.7109375" style="45" customWidth="1"/>
    <col min="6939" max="6939" width="15.28515625" style="45" customWidth="1"/>
    <col min="6940" max="6943" width="0" style="45" hidden="1" customWidth="1"/>
    <col min="6944" max="6944" width="13.42578125" style="45" customWidth="1"/>
    <col min="6945" max="6945" width="6.7109375" style="45" customWidth="1"/>
    <col min="6946" max="6946" width="14.42578125" style="45" customWidth="1"/>
    <col min="6947" max="6950" width="0" style="45" hidden="1" customWidth="1"/>
    <col min="6951" max="6951" width="11.85546875" style="45" customWidth="1"/>
    <col min="6952" max="6952" width="15" style="45" customWidth="1"/>
    <col min="6953" max="6956" width="0" style="45" hidden="1" customWidth="1"/>
    <col min="6957" max="6957" width="12" style="45" customWidth="1"/>
    <col min="6958" max="6958" width="6.7109375" style="45" customWidth="1"/>
    <col min="6959" max="6959" width="13.85546875" style="45" customWidth="1"/>
    <col min="6960" max="6963" width="0" style="45" hidden="1" customWidth="1"/>
    <col min="6964" max="6964" width="11.5703125" style="45" customWidth="1"/>
    <col min="6965" max="6965" width="6.7109375" style="45" customWidth="1"/>
    <col min="6966" max="6966" width="14.7109375" style="45" customWidth="1"/>
    <col min="6967" max="6970" width="0" style="45" hidden="1" customWidth="1"/>
    <col min="6971" max="6971" width="12.42578125" style="45" bestFit="1" customWidth="1"/>
    <col min="6972" max="6972" width="0" style="45" hidden="1" customWidth="1"/>
    <col min="6973" max="6973" width="5.7109375" style="45" bestFit="1" customWidth="1"/>
    <col min="6974" max="6974" width="12.42578125" style="45" bestFit="1" customWidth="1"/>
    <col min="6975" max="6979" width="0" style="45" hidden="1" customWidth="1"/>
    <col min="6980" max="6980" width="15.7109375" style="45" customWidth="1"/>
    <col min="6981" max="6981" width="0" style="45" hidden="1" customWidth="1"/>
    <col min="6982" max="6982" width="6.7109375" style="45" customWidth="1"/>
    <col min="6983" max="6983" width="12" style="45" bestFit="1" customWidth="1"/>
    <col min="6984" max="6988" width="0" style="45" hidden="1" customWidth="1"/>
    <col min="6989" max="6989" width="17.28515625" style="45" customWidth="1"/>
    <col min="6990" max="6990" width="0" style="45" hidden="1" customWidth="1"/>
    <col min="6991" max="6991" width="6.7109375" style="45" customWidth="1"/>
    <col min="6992" max="6992" width="10.5703125" style="45" bestFit="1" customWidth="1"/>
    <col min="6993" max="6997" width="0" style="45" hidden="1" customWidth="1"/>
    <col min="6998" max="6998" width="16.85546875" style="45" customWidth="1"/>
    <col min="6999" max="7004" width="0" style="45" hidden="1" customWidth="1"/>
    <col min="7005" max="7005" width="17.7109375" style="45" customWidth="1"/>
    <col min="7006" max="7006" width="0" style="45" hidden="1" customWidth="1"/>
    <col min="7007" max="7007" width="6.7109375" style="45" customWidth="1"/>
    <col min="7008" max="7008" width="13.5703125" style="45" customWidth="1"/>
    <col min="7009" max="7013" width="0" style="45" hidden="1" customWidth="1"/>
    <col min="7014" max="7014" width="12.140625" style="45" customWidth="1"/>
    <col min="7015" max="7015" width="0" style="45" hidden="1" customWidth="1"/>
    <col min="7016" max="7016" width="5.7109375" style="45" bestFit="1" customWidth="1"/>
    <col min="7017" max="7017" width="15.140625" style="45" customWidth="1"/>
    <col min="7018" max="7018" width="0" style="45" hidden="1" customWidth="1"/>
    <col min="7019" max="7181" width="9.140625" style="45"/>
    <col min="7182" max="7182" width="44.140625" style="45" customWidth="1"/>
    <col min="7183" max="7186" width="0" style="45" hidden="1" customWidth="1"/>
    <col min="7187" max="7187" width="13.85546875" style="45" customWidth="1"/>
    <col min="7188" max="7188" width="15.5703125" style="45" customWidth="1"/>
    <col min="7189" max="7192" width="0" style="45" hidden="1" customWidth="1"/>
    <col min="7193" max="7193" width="12.85546875" style="45" customWidth="1"/>
    <col min="7194" max="7194" width="6.7109375" style="45" customWidth="1"/>
    <col min="7195" max="7195" width="15.28515625" style="45" customWidth="1"/>
    <col min="7196" max="7199" width="0" style="45" hidden="1" customWidth="1"/>
    <col min="7200" max="7200" width="13.42578125" style="45" customWidth="1"/>
    <col min="7201" max="7201" width="6.7109375" style="45" customWidth="1"/>
    <col min="7202" max="7202" width="14.42578125" style="45" customWidth="1"/>
    <col min="7203" max="7206" width="0" style="45" hidden="1" customWidth="1"/>
    <col min="7207" max="7207" width="11.85546875" style="45" customWidth="1"/>
    <col min="7208" max="7208" width="15" style="45" customWidth="1"/>
    <col min="7209" max="7212" width="0" style="45" hidden="1" customWidth="1"/>
    <col min="7213" max="7213" width="12" style="45" customWidth="1"/>
    <col min="7214" max="7214" width="6.7109375" style="45" customWidth="1"/>
    <col min="7215" max="7215" width="13.85546875" style="45" customWidth="1"/>
    <col min="7216" max="7219" width="0" style="45" hidden="1" customWidth="1"/>
    <col min="7220" max="7220" width="11.5703125" style="45" customWidth="1"/>
    <col min="7221" max="7221" width="6.7109375" style="45" customWidth="1"/>
    <col min="7222" max="7222" width="14.7109375" style="45" customWidth="1"/>
    <col min="7223" max="7226" width="0" style="45" hidden="1" customWidth="1"/>
    <col min="7227" max="7227" width="12.42578125" style="45" bestFit="1" customWidth="1"/>
    <col min="7228" max="7228" width="0" style="45" hidden="1" customWidth="1"/>
    <col min="7229" max="7229" width="5.7109375" style="45" bestFit="1" customWidth="1"/>
    <col min="7230" max="7230" width="12.42578125" style="45" bestFit="1" customWidth="1"/>
    <col min="7231" max="7235" width="0" style="45" hidden="1" customWidth="1"/>
    <col min="7236" max="7236" width="15.7109375" style="45" customWidth="1"/>
    <col min="7237" max="7237" width="0" style="45" hidden="1" customWidth="1"/>
    <col min="7238" max="7238" width="6.7109375" style="45" customWidth="1"/>
    <col min="7239" max="7239" width="12" style="45" bestFit="1" customWidth="1"/>
    <col min="7240" max="7244" width="0" style="45" hidden="1" customWidth="1"/>
    <col min="7245" max="7245" width="17.28515625" style="45" customWidth="1"/>
    <col min="7246" max="7246" width="0" style="45" hidden="1" customWidth="1"/>
    <col min="7247" max="7247" width="6.7109375" style="45" customWidth="1"/>
    <col min="7248" max="7248" width="10.5703125" style="45" bestFit="1" customWidth="1"/>
    <col min="7249" max="7253" width="0" style="45" hidden="1" customWidth="1"/>
    <col min="7254" max="7254" width="16.85546875" style="45" customWidth="1"/>
    <col min="7255" max="7260" width="0" style="45" hidden="1" customWidth="1"/>
    <col min="7261" max="7261" width="17.7109375" style="45" customWidth="1"/>
    <col min="7262" max="7262" width="0" style="45" hidden="1" customWidth="1"/>
    <col min="7263" max="7263" width="6.7109375" style="45" customWidth="1"/>
    <col min="7264" max="7264" width="13.5703125" style="45" customWidth="1"/>
    <col min="7265" max="7269" width="0" style="45" hidden="1" customWidth="1"/>
    <col min="7270" max="7270" width="12.140625" style="45" customWidth="1"/>
    <col min="7271" max="7271" width="0" style="45" hidden="1" customWidth="1"/>
    <col min="7272" max="7272" width="5.7109375" style="45" bestFit="1" customWidth="1"/>
    <col min="7273" max="7273" width="15.140625" style="45" customWidth="1"/>
    <col min="7274" max="7274" width="0" style="45" hidden="1" customWidth="1"/>
    <col min="7275" max="7437" width="9.140625" style="45"/>
    <col min="7438" max="7438" width="44.140625" style="45" customWidth="1"/>
    <col min="7439" max="7442" width="0" style="45" hidden="1" customWidth="1"/>
    <col min="7443" max="7443" width="13.85546875" style="45" customWidth="1"/>
    <col min="7444" max="7444" width="15.5703125" style="45" customWidth="1"/>
    <col min="7445" max="7448" width="0" style="45" hidden="1" customWidth="1"/>
    <col min="7449" max="7449" width="12.85546875" style="45" customWidth="1"/>
    <col min="7450" max="7450" width="6.7109375" style="45" customWidth="1"/>
    <col min="7451" max="7451" width="15.28515625" style="45" customWidth="1"/>
    <col min="7452" max="7455" width="0" style="45" hidden="1" customWidth="1"/>
    <col min="7456" max="7456" width="13.42578125" style="45" customWidth="1"/>
    <col min="7457" max="7457" width="6.7109375" style="45" customWidth="1"/>
    <col min="7458" max="7458" width="14.42578125" style="45" customWidth="1"/>
    <col min="7459" max="7462" width="0" style="45" hidden="1" customWidth="1"/>
    <col min="7463" max="7463" width="11.85546875" style="45" customWidth="1"/>
    <col min="7464" max="7464" width="15" style="45" customWidth="1"/>
    <col min="7465" max="7468" width="0" style="45" hidden="1" customWidth="1"/>
    <col min="7469" max="7469" width="12" style="45" customWidth="1"/>
    <col min="7470" max="7470" width="6.7109375" style="45" customWidth="1"/>
    <col min="7471" max="7471" width="13.85546875" style="45" customWidth="1"/>
    <col min="7472" max="7475" width="0" style="45" hidden="1" customWidth="1"/>
    <col min="7476" max="7476" width="11.5703125" style="45" customWidth="1"/>
    <col min="7477" max="7477" width="6.7109375" style="45" customWidth="1"/>
    <col min="7478" max="7478" width="14.7109375" style="45" customWidth="1"/>
    <col min="7479" max="7482" width="0" style="45" hidden="1" customWidth="1"/>
    <col min="7483" max="7483" width="12.42578125" style="45" bestFit="1" customWidth="1"/>
    <col min="7484" max="7484" width="0" style="45" hidden="1" customWidth="1"/>
    <col min="7485" max="7485" width="5.7109375" style="45" bestFit="1" customWidth="1"/>
    <col min="7486" max="7486" width="12.42578125" style="45" bestFit="1" customWidth="1"/>
    <col min="7487" max="7491" width="0" style="45" hidden="1" customWidth="1"/>
    <col min="7492" max="7492" width="15.7109375" style="45" customWidth="1"/>
    <col min="7493" max="7493" width="0" style="45" hidden="1" customWidth="1"/>
    <col min="7494" max="7494" width="6.7109375" style="45" customWidth="1"/>
    <col min="7495" max="7495" width="12" style="45" bestFit="1" customWidth="1"/>
    <col min="7496" max="7500" width="0" style="45" hidden="1" customWidth="1"/>
    <col min="7501" max="7501" width="17.28515625" style="45" customWidth="1"/>
    <col min="7502" max="7502" width="0" style="45" hidden="1" customWidth="1"/>
    <col min="7503" max="7503" width="6.7109375" style="45" customWidth="1"/>
    <col min="7504" max="7504" width="10.5703125" style="45" bestFit="1" customWidth="1"/>
    <col min="7505" max="7509" width="0" style="45" hidden="1" customWidth="1"/>
    <col min="7510" max="7510" width="16.85546875" style="45" customWidth="1"/>
    <col min="7511" max="7516" width="0" style="45" hidden="1" customWidth="1"/>
    <col min="7517" max="7517" width="17.7109375" style="45" customWidth="1"/>
    <col min="7518" max="7518" width="0" style="45" hidden="1" customWidth="1"/>
    <col min="7519" max="7519" width="6.7109375" style="45" customWidth="1"/>
    <col min="7520" max="7520" width="13.5703125" style="45" customWidth="1"/>
    <col min="7521" max="7525" width="0" style="45" hidden="1" customWidth="1"/>
    <col min="7526" max="7526" width="12.140625" style="45" customWidth="1"/>
    <col min="7527" max="7527" width="0" style="45" hidden="1" customWidth="1"/>
    <col min="7528" max="7528" width="5.7109375" style="45" bestFit="1" customWidth="1"/>
    <col min="7529" max="7529" width="15.140625" style="45" customWidth="1"/>
    <col min="7530" max="7530" width="0" style="45" hidden="1" customWidth="1"/>
    <col min="7531" max="7693" width="9.140625" style="45"/>
    <col min="7694" max="7694" width="44.140625" style="45" customWidth="1"/>
    <col min="7695" max="7698" width="0" style="45" hidden="1" customWidth="1"/>
    <col min="7699" max="7699" width="13.85546875" style="45" customWidth="1"/>
    <col min="7700" max="7700" width="15.5703125" style="45" customWidth="1"/>
    <col min="7701" max="7704" width="0" style="45" hidden="1" customWidth="1"/>
    <col min="7705" max="7705" width="12.85546875" style="45" customWidth="1"/>
    <col min="7706" max="7706" width="6.7109375" style="45" customWidth="1"/>
    <col min="7707" max="7707" width="15.28515625" style="45" customWidth="1"/>
    <col min="7708" max="7711" width="0" style="45" hidden="1" customWidth="1"/>
    <col min="7712" max="7712" width="13.42578125" style="45" customWidth="1"/>
    <col min="7713" max="7713" width="6.7109375" style="45" customWidth="1"/>
    <col min="7714" max="7714" width="14.42578125" style="45" customWidth="1"/>
    <col min="7715" max="7718" width="0" style="45" hidden="1" customWidth="1"/>
    <col min="7719" max="7719" width="11.85546875" style="45" customWidth="1"/>
    <col min="7720" max="7720" width="15" style="45" customWidth="1"/>
    <col min="7721" max="7724" width="0" style="45" hidden="1" customWidth="1"/>
    <col min="7725" max="7725" width="12" style="45" customWidth="1"/>
    <col min="7726" max="7726" width="6.7109375" style="45" customWidth="1"/>
    <col min="7727" max="7727" width="13.85546875" style="45" customWidth="1"/>
    <col min="7728" max="7731" width="0" style="45" hidden="1" customWidth="1"/>
    <col min="7732" max="7732" width="11.5703125" style="45" customWidth="1"/>
    <col min="7733" max="7733" width="6.7109375" style="45" customWidth="1"/>
    <col min="7734" max="7734" width="14.7109375" style="45" customWidth="1"/>
    <col min="7735" max="7738" width="0" style="45" hidden="1" customWidth="1"/>
    <col min="7739" max="7739" width="12.42578125" style="45" bestFit="1" customWidth="1"/>
    <col min="7740" max="7740" width="0" style="45" hidden="1" customWidth="1"/>
    <col min="7741" max="7741" width="5.7109375" style="45" bestFit="1" customWidth="1"/>
    <col min="7742" max="7742" width="12.42578125" style="45" bestFit="1" customWidth="1"/>
    <col min="7743" max="7747" width="0" style="45" hidden="1" customWidth="1"/>
    <col min="7748" max="7748" width="15.7109375" style="45" customWidth="1"/>
    <col min="7749" max="7749" width="0" style="45" hidden="1" customWidth="1"/>
    <col min="7750" max="7750" width="6.7109375" style="45" customWidth="1"/>
    <col min="7751" max="7751" width="12" style="45" bestFit="1" customWidth="1"/>
    <col min="7752" max="7756" width="0" style="45" hidden="1" customWidth="1"/>
    <col min="7757" max="7757" width="17.28515625" style="45" customWidth="1"/>
    <col min="7758" max="7758" width="0" style="45" hidden="1" customWidth="1"/>
    <col min="7759" max="7759" width="6.7109375" style="45" customWidth="1"/>
    <col min="7760" max="7760" width="10.5703125" style="45" bestFit="1" customWidth="1"/>
    <col min="7761" max="7765" width="0" style="45" hidden="1" customWidth="1"/>
    <col min="7766" max="7766" width="16.85546875" style="45" customWidth="1"/>
    <col min="7767" max="7772" width="0" style="45" hidden="1" customWidth="1"/>
    <col min="7773" max="7773" width="17.7109375" style="45" customWidth="1"/>
    <col min="7774" max="7774" width="0" style="45" hidden="1" customWidth="1"/>
    <col min="7775" max="7775" width="6.7109375" style="45" customWidth="1"/>
    <col min="7776" max="7776" width="13.5703125" style="45" customWidth="1"/>
    <col min="7777" max="7781" width="0" style="45" hidden="1" customWidth="1"/>
    <col min="7782" max="7782" width="12.140625" style="45" customWidth="1"/>
    <col min="7783" max="7783" width="0" style="45" hidden="1" customWidth="1"/>
    <col min="7784" max="7784" width="5.7109375" style="45" bestFit="1" customWidth="1"/>
    <col min="7785" max="7785" width="15.140625" style="45" customWidth="1"/>
    <col min="7786" max="7786" width="0" style="45" hidden="1" customWidth="1"/>
    <col min="7787" max="7949" width="9.140625" style="45"/>
    <col min="7950" max="7950" width="44.140625" style="45" customWidth="1"/>
    <col min="7951" max="7954" width="0" style="45" hidden="1" customWidth="1"/>
    <col min="7955" max="7955" width="13.85546875" style="45" customWidth="1"/>
    <col min="7956" max="7956" width="15.5703125" style="45" customWidth="1"/>
    <col min="7957" max="7960" width="0" style="45" hidden="1" customWidth="1"/>
    <col min="7961" max="7961" width="12.85546875" style="45" customWidth="1"/>
    <col min="7962" max="7962" width="6.7109375" style="45" customWidth="1"/>
    <col min="7963" max="7963" width="15.28515625" style="45" customWidth="1"/>
    <col min="7964" max="7967" width="0" style="45" hidden="1" customWidth="1"/>
    <col min="7968" max="7968" width="13.42578125" style="45" customWidth="1"/>
    <col min="7969" max="7969" width="6.7109375" style="45" customWidth="1"/>
    <col min="7970" max="7970" width="14.42578125" style="45" customWidth="1"/>
    <col min="7971" max="7974" width="0" style="45" hidden="1" customWidth="1"/>
    <col min="7975" max="7975" width="11.85546875" style="45" customWidth="1"/>
    <col min="7976" max="7976" width="15" style="45" customWidth="1"/>
    <col min="7977" max="7980" width="0" style="45" hidden="1" customWidth="1"/>
    <col min="7981" max="7981" width="12" style="45" customWidth="1"/>
    <col min="7982" max="7982" width="6.7109375" style="45" customWidth="1"/>
    <col min="7983" max="7983" width="13.85546875" style="45" customWidth="1"/>
    <col min="7984" max="7987" width="0" style="45" hidden="1" customWidth="1"/>
    <col min="7988" max="7988" width="11.5703125" style="45" customWidth="1"/>
    <col min="7989" max="7989" width="6.7109375" style="45" customWidth="1"/>
    <col min="7990" max="7990" width="14.7109375" style="45" customWidth="1"/>
    <col min="7991" max="7994" width="0" style="45" hidden="1" customWidth="1"/>
    <col min="7995" max="7995" width="12.42578125" style="45" bestFit="1" customWidth="1"/>
    <col min="7996" max="7996" width="0" style="45" hidden="1" customWidth="1"/>
    <col min="7997" max="7997" width="5.7109375" style="45" bestFit="1" customWidth="1"/>
    <col min="7998" max="7998" width="12.42578125" style="45" bestFit="1" customWidth="1"/>
    <col min="7999" max="8003" width="0" style="45" hidden="1" customWidth="1"/>
    <col min="8004" max="8004" width="15.7109375" style="45" customWidth="1"/>
    <col min="8005" max="8005" width="0" style="45" hidden="1" customWidth="1"/>
    <col min="8006" max="8006" width="6.7109375" style="45" customWidth="1"/>
    <col min="8007" max="8007" width="12" style="45" bestFit="1" customWidth="1"/>
    <col min="8008" max="8012" width="0" style="45" hidden="1" customWidth="1"/>
    <col min="8013" max="8013" width="17.28515625" style="45" customWidth="1"/>
    <col min="8014" max="8014" width="0" style="45" hidden="1" customWidth="1"/>
    <col min="8015" max="8015" width="6.7109375" style="45" customWidth="1"/>
    <col min="8016" max="8016" width="10.5703125" style="45" bestFit="1" customWidth="1"/>
    <col min="8017" max="8021" width="0" style="45" hidden="1" customWidth="1"/>
    <col min="8022" max="8022" width="16.85546875" style="45" customWidth="1"/>
    <col min="8023" max="8028" width="0" style="45" hidden="1" customWidth="1"/>
    <col min="8029" max="8029" width="17.7109375" style="45" customWidth="1"/>
    <col min="8030" max="8030" width="0" style="45" hidden="1" customWidth="1"/>
    <col min="8031" max="8031" width="6.7109375" style="45" customWidth="1"/>
    <col min="8032" max="8032" width="13.5703125" style="45" customWidth="1"/>
    <col min="8033" max="8037" width="0" style="45" hidden="1" customWidth="1"/>
    <col min="8038" max="8038" width="12.140625" style="45" customWidth="1"/>
    <col min="8039" max="8039" width="0" style="45" hidden="1" customWidth="1"/>
    <col min="8040" max="8040" width="5.7109375" style="45" bestFit="1" customWidth="1"/>
    <col min="8041" max="8041" width="15.140625" style="45" customWidth="1"/>
    <col min="8042" max="8042" width="0" style="45" hidden="1" customWidth="1"/>
    <col min="8043" max="8205" width="9.140625" style="45"/>
    <col min="8206" max="8206" width="44.140625" style="45" customWidth="1"/>
    <col min="8207" max="8210" width="0" style="45" hidden="1" customWidth="1"/>
    <col min="8211" max="8211" width="13.85546875" style="45" customWidth="1"/>
    <col min="8212" max="8212" width="15.5703125" style="45" customWidth="1"/>
    <col min="8213" max="8216" width="0" style="45" hidden="1" customWidth="1"/>
    <col min="8217" max="8217" width="12.85546875" style="45" customWidth="1"/>
    <col min="8218" max="8218" width="6.7109375" style="45" customWidth="1"/>
    <col min="8219" max="8219" width="15.28515625" style="45" customWidth="1"/>
    <col min="8220" max="8223" width="0" style="45" hidden="1" customWidth="1"/>
    <col min="8224" max="8224" width="13.42578125" style="45" customWidth="1"/>
    <col min="8225" max="8225" width="6.7109375" style="45" customWidth="1"/>
    <col min="8226" max="8226" width="14.42578125" style="45" customWidth="1"/>
    <col min="8227" max="8230" width="0" style="45" hidden="1" customWidth="1"/>
    <col min="8231" max="8231" width="11.85546875" style="45" customWidth="1"/>
    <col min="8232" max="8232" width="15" style="45" customWidth="1"/>
    <col min="8233" max="8236" width="0" style="45" hidden="1" customWidth="1"/>
    <col min="8237" max="8237" width="12" style="45" customWidth="1"/>
    <col min="8238" max="8238" width="6.7109375" style="45" customWidth="1"/>
    <col min="8239" max="8239" width="13.85546875" style="45" customWidth="1"/>
    <col min="8240" max="8243" width="0" style="45" hidden="1" customWidth="1"/>
    <col min="8244" max="8244" width="11.5703125" style="45" customWidth="1"/>
    <col min="8245" max="8245" width="6.7109375" style="45" customWidth="1"/>
    <col min="8246" max="8246" width="14.7109375" style="45" customWidth="1"/>
    <col min="8247" max="8250" width="0" style="45" hidden="1" customWidth="1"/>
    <col min="8251" max="8251" width="12.42578125" style="45" bestFit="1" customWidth="1"/>
    <col min="8252" max="8252" width="0" style="45" hidden="1" customWidth="1"/>
    <col min="8253" max="8253" width="5.7109375" style="45" bestFit="1" customWidth="1"/>
    <col min="8254" max="8254" width="12.42578125" style="45" bestFit="1" customWidth="1"/>
    <col min="8255" max="8259" width="0" style="45" hidden="1" customWidth="1"/>
    <col min="8260" max="8260" width="15.7109375" style="45" customWidth="1"/>
    <col min="8261" max="8261" width="0" style="45" hidden="1" customWidth="1"/>
    <col min="8262" max="8262" width="6.7109375" style="45" customWidth="1"/>
    <col min="8263" max="8263" width="12" style="45" bestFit="1" customWidth="1"/>
    <col min="8264" max="8268" width="0" style="45" hidden="1" customWidth="1"/>
    <col min="8269" max="8269" width="17.28515625" style="45" customWidth="1"/>
    <col min="8270" max="8270" width="0" style="45" hidden="1" customWidth="1"/>
    <col min="8271" max="8271" width="6.7109375" style="45" customWidth="1"/>
    <col min="8272" max="8272" width="10.5703125" style="45" bestFit="1" customWidth="1"/>
    <col min="8273" max="8277" width="0" style="45" hidden="1" customWidth="1"/>
    <col min="8278" max="8278" width="16.85546875" style="45" customWidth="1"/>
    <col min="8279" max="8284" width="0" style="45" hidden="1" customWidth="1"/>
    <col min="8285" max="8285" width="17.7109375" style="45" customWidth="1"/>
    <col min="8286" max="8286" width="0" style="45" hidden="1" customWidth="1"/>
    <col min="8287" max="8287" width="6.7109375" style="45" customWidth="1"/>
    <col min="8288" max="8288" width="13.5703125" style="45" customWidth="1"/>
    <col min="8289" max="8293" width="0" style="45" hidden="1" customWidth="1"/>
    <col min="8294" max="8294" width="12.140625" style="45" customWidth="1"/>
    <col min="8295" max="8295" width="0" style="45" hidden="1" customWidth="1"/>
    <col min="8296" max="8296" width="5.7109375" style="45" bestFit="1" customWidth="1"/>
    <col min="8297" max="8297" width="15.140625" style="45" customWidth="1"/>
    <col min="8298" max="8298" width="0" style="45" hidden="1" customWidth="1"/>
    <col min="8299" max="8461" width="9.140625" style="45"/>
    <col min="8462" max="8462" width="44.140625" style="45" customWidth="1"/>
    <col min="8463" max="8466" width="0" style="45" hidden="1" customWidth="1"/>
    <col min="8467" max="8467" width="13.85546875" style="45" customWidth="1"/>
    <col min="8468" max="8468" width="15.5703125" style="45" customWidth="1"/>
    <col min="8469" max="8472" width="0" style="45" hidden="1" customWidth="1"/>
    <col min="8473" max="8473" width="12.85546875" style="45" customWidth="1"/>
    <col min="8474" max="8474" width="6.7109375" style="45" customWidth="1"/>
    <col min="8475" max="8475" width="15.28515625" style="45" customWidth="1"/>
    <col min="8476" max="8479" width="0" style="45" hidden="1" customWidth="1"/>
    <col min="8480" max="8480" width="13.42578125" style="45" customWidth="1"/>
    <col min="8481" max="8481" width="6.7109375" style="45" customWidth="1"/>
    <col min="8482" max="8482" width="14.42578125" style="45" customWidth="1"/>
    <col min="8483" max="8486" width="0" style="45" hidden="1" customWidth="1"/>
    <col min="8487" max="8487" width="11.85546875" style="45" customWidth="1"/>
    <col min="8488" max="8488" width="15" style="45" customWidth="1"/>
    <col min="8489" max="8492" width="0" style="45" hidden="1" customWidth="1"/>
    <col min="8493" max="8493" width="12" style="45" customWidth="1"/>
    <col min="8494" max="8494" width="6.7109375" style="45" customWidth="1"/>
    <col min="8495" max="8495" width="13.85546875" style="45" customWidth="1"/>
    <col min="8496" max="8499" width="0" style="45" hidden="1" customWidth="1"/>
    <col min="8500" max="8500" width="11.5703125" style="45" customWidth="1"/>
    <col min="8501" max="8501" width="6.7109375" style="45" customWidth="1"/>
    <col min="8502" max="8502" width="14.7109375" style="45" customWidth="1"/>
    <col min="8503" max="8506" width="0" style="45" hidden="1" customWidth="1"/>
    <col min="8507" max="8507" width="12.42578125" style="45" bestFit="1" customWidth="1"/>
    <col min="8508" max="8508" width="0" style="45" hidden="1" customWidth="1"/>
    <col min="8509" max="8509" width="5.7109375" style="45" bestFit="1" customWidth="1"/>
    <col min="8510" max="8510" width="12.42578125" style="45" bestFit="1" customWidth="1"/>
    <col min="8511" max="8515" width="0" style="45" hidden="1" customWidth="1"/>
    <col min="8516" max="8516" width="15.7109375" style="45" customWidth="1"/>
    <col min="8517" max="8517" width="0" style="45" hidden="1" customWidth="1"/>
    <col min="8518" max="8518" width="6.7109375" style="45" customWidth="1"/>
    <col min="8519" max="8519" width="12" style="45" bestFit="1" customWidth="1"/>
    <col min="8520" max="8524" width="0" style="45" hidden="1" customWidth="1"/>
    <col min="8525" max="8525" width="17.28515625" style="45" customWidth="1"/>
    <col min="8526" max="8526" width="0" style="45" hidden="1" customWidth="1"/>
    <col min="8527" max="8527" width="6.7109375" style="45" customWidth="1"/>
    <col min="8528" max="8528" width="10.5703125" style="45" bestFit="1" customWidth="1"/>
    <col min="8529" max="8533" width="0" style="45" hidden="1" customWidth="1"/>
    <col min="8534" max="8534" width="16.85546875" style="45" customWidth="1"/>
    <col min="8535" max="8540" width="0" style="45" hidden="1" customWidth="1"/>
    <col min="8541" max="8541" width="17.7109375" style="45" customWidth="1"/>
    <col min="8542" max="8542" width="0" style="45" hidden="1" customWidth="1"/>
    <col min="8543" max="8543" width="6.7109375" style="45" customWidth="1"/>
    <col min="8544" max="8544" width="13.5703125" style="45" customWidth="1"/>
    <col min="8545" max="8549" width="0" style="45" hidden="1" customWidth="1"/>
    <col min="8550" max="8550" width="12.140625" style="45" customWidth="1"/>
    <col min="8551" max="8551" width="0" style="45" hidden="1" customWidth="1"/>
    <col min="8552" max="8552" width="5.7109375" style="45" bestFit="1" customWidth="1"/>
    <col min="8553" max="8553" width="15.140625" style="45" customWidth="1"/>
    <col min="8554" max="8554" width="0" style="45" hidden="1" customWidth="1"/>
    <col min="8555" max="8717" width="9.140625" style="45"/>
    <col min="8718" max="8718" width="44.140625" style="45" customWidth="1"/>
    <col min="8719" max="8722" width="0" style="45" hidden="1" customWidth="1"/>
    <col min="8723" max="8723" width="13.85546875" style="45" customWidth="1"/>
    <col min="8724" max="8724" width="15.5703125" style="45" customWidth="1"/>
    <col min="8725" max="8728" width="0" style="45" hidden="1" customWidth="1"/>
    <col min="8729" max="8729" width="12.85546875" style="45" customWidth="1"/>
    <col min="8730" max="8730" width="6.7109375" style="45" customWidth="1"/>
    <col min="8731" max="8731" width="15.28515625" style="45" customWidth="1"/>
    <col min="8732" max="8735" width="0" style="45" hidden="1" customWidth="1"/>
    <col min="8736" max="8736" width="13.42578125" style="45" customWidth="1"/>
    <col min="8737" max="8737" width="6.7109375" style="45" customWidth="1"/>
    <col min="8738" max="8738" width="14.42578125" style="45" customWidth="1"/>
    <col min="8739" max="8742" width="0" style="45" hidden="1" customWidth="1"/>
    <col min="8743" max="8743" width="11.85546875" style="45" customWidth="1"/>
    <col min="8744" max="8744" width="15" style="45" customWidth="1"/>
    <col min="8745" max="8748" width="0" style="45" hidden="1" customWidth="1"/>
    <col min="8749" max="8749" width="12" style="45" customWidth="1"/>
    <col min="8750" max="8750" width="6.7109375" style="45" customWidth="1"/>
    <col min="8751" max="8751" width="13.85546875" style="45" customWidth="1"/>
    <col min="8752" max="8755" width="0" style="45" hidden="1" customWidth="1"/>
    <col min="8756" max="8756" width="11.5703125" style="45" customWidth="1"/>
    <col min="8757" max="8757" width="6.7109375" style="45" customWidth="1"/>
    <col min="8758" max="8758" width="14.7109375" style="45" customWidth="1"/>
    <col min="8759" max="8762" width="0" style="45" hidden="1" customWidth="1"/>
    <col min="8763" max="8763" width="12.42578125" style="45" bestFit="1" customWidth="1"/>
    <col min="8764" max="8764" width="0" style="45" hidden="1" customWidth="1"/>
    <col min="8765" max="8765" width="5.7109375" style="45" bestFit="1" customWidth="1"/>
    <col min="8766" max="8766" width="12.42578125" style="45" bestFit="1" customWidth="1"/>
    <col min="8767" max="8771" width="0" style="45" hidden="1" customWidth="1"/>
    <col min="8772" max="8772" width="15.7109375" style="45" customWidth="1"/>
    <col min="8773" max="8773" width="0" style="45" hidden="1" customWidth="1"/>
    <col min="8774" max="8774" width="6.7109375" style="45" customWidth="1"/>
    <col min="8775" max="8775" width="12" style="45" bestFit="1" customWidth="1"/>
    <col min="8776" max="8780" width="0" style="45" hidden="1" customWidth="1"/>
    <col min="8781" max="8781" width="17.28515625" style="45" customWidth="1"/>
    <col min="8782" max="8782" width="0" style="45" hidden="1" customWidth="1"/>
    <col min="8783" max="8783" width="6.7109375" style="45" customWidth="1"/>
    <col min="8784" max="8784" width="10.5703125" style="45" bestFit="1" customWidth="1"/>
    <col min="8785" max="8789" width="0" style="45" hidden="1" customWidth="1"/>
    <col min="8790" max="8790" width="16.85546875" style="45" customWidth="1"/>
    <col min="8791" max="8796" width="0" style="45" hidden="1" customWidth="1"/>
    <col min="8797" max="8797" width="17.7109375" style="45" customWidth="1"/>
    <col min="8798" max="8798" width="0" style="45" hidden="1" customWidth="1"/>
    <col min="8799" max="8799" width="6.7109375" style="45" customWidth="1"/>
    <col min="8800" max="8800" width="13.5703125" style="45" customWidth="1"/>
    <col min="8801" max="8805" width="0" style="45" hidden="1" customWidth="1"/>
    <col min="8806" max="8806" width="12.140625" style="45" customWidth="1"/>
    <col min="8807" max="8807" width="0" style="45" hidden="1" customWidth="1"/>
    <col min="8808" max="8808" width="5.7109375" style="45" bestFit="1" customWidth="1"/>
    <col min="8809" max="8809" width="15.140625" style="45" customWidth="1"/>
    <col min="8810" max="8810" width="0" style="45" hidden="1" customWidth="1"/>
    <col min="8811" max="8973" width="9.140625" style="45"/>
    <col min="8974" max="8974" width="44.140625" style="45" customWidth="1"/>
    <col min="8975" max="8978" width="0" style="45" hidden="1" customWidth="1"/>
    <col min="8979" max="8979" width="13.85546875" style="45" customWidth="1"/>
    <col min="8980" max="8980" width="15.5703125" style="45" customWidth="1"/>
    <col min="8981" max="8984" width="0" style="45" hidden="1" customWidth="1"/>
    <col min="8985" max="8985" width="12.85546875" style="45" customWidth="1"/>
    <col min="8986" max="8986" width="6.7109375" style="45" customWidth="1"/>
    <col min="8987" max="8987" width="15.28515625" style="45" customWidth="1"/>
    <col min="8988" max="8991" width="0" style="45" hidden="1" customWidth="1"/>
    <col min="8992" max="8992" width="13.42578125" style="45" customWidth="1"/>
    <col min="8993" max="8993" width="6.7109375" style="45" customWidth="1"/>
    <col min="8994" max="8994" width="14.42578125" style="45" customWidth="1"/>
    <col min="8995" max="8998" width="0" style="45" hidden="1" customWidth="1"/>
    <col min="8999" max="8999" width="11.85546875" style="45" customWidth="1"/>
    <col min="9000" max="9000" width="15" style="45" customWidth="1"/>
    <col min="9001" max="9004" width="0" style="45" hidden="1" customWidth="1"/>
    <col min="9005" max="9005" width="12" style="45" customWidth="1"/>
    <col min="9006" max="9006" width="6.7109375" style="45" customWidth="1"/>
    <col min="9007" max="9007" width="13.85546875" style="45" customWidth="1"/>
    <col min="9008" max="9011" width="0" style="45" hidden="1" customWidth="1"/>
    <col min="9012" max="9012" width="11.5703125" style="45" customWidth="1"/>
    <col min="9013" max="9013" width="6.7109375" style="45" customWidth="1"/>
    <col min="9014" max="9014" width="14.7109375" style="45" customWidth="1"/>
    <col min="9015" max="9018" width="0" style="45" hidden="1" customWidth="1"/>
    <col min="9019" max="9019" width="12.42578125" style="45" bestFit="1" customWidth="1"/>
    <col min="9020" max="9020" width="0" style="45" hidden="1" customWidth="1"/>
    <col min="9021" max="9021" width="5.7109375" style="45" bestFit="1" customWidth="1"/>
    <col min="9022" max="9022" width="12.42578125" style="45" bestFit="1" customWidth="1"/>
    <col min="9023" max="9027" width="0" style="45" hidden="1" customWidth="1"/>
    <col min="9028" max="9028" width="15.7109375" style="45" customWidth="1"/>
    <col min="9029" max="9029" width="0" style="45" hidden="1" customWidth="1"/>
    <col min="9030" max="9030" width="6.7109375" style="45" customWidth="1"/>
    <col min="9031" max="9031" width="12" style="45" bestFit="1" customWidth="1"/>
    <col min="9032" max="9036" width="0" style="45" hidden="1" customWidth="1"/>
    <col min="9037" max="9037" width="17.28515625" style="45" customWidth="1"/>
    <col min="9038" max="9038" width="0" style="45" hidden="1" customWidth="1"/>
    <col min="9039" max="9039" width="6.7109375" style="45" customWidth="1"/>
    <col min="9040" max="9040" width="10.5703125" style="45" bestFit="1" customWidth="1"/>
    <col min="9041" max="9045" width="0" style="45" hidden="1" customWidth="1"/>
    <col min="9046" max="9046" width="16.85546875" style="45" customWidth="1"/>
    <col min="9047" max="9052" width="0" style="45" hidden="1" customWidth="1"/>
    <col min="9053" max="9053" width="17.7109375" style="45" customWidth="1"/>
    <col min="9054" max="9054" width="0" style="45" hidden="1" customWidth="1"/>
    <col min="9055" max="9055" width="6.7109375" style="45" customWidth="1"/>
    <col min="9056" max="9056" width="13.5703125" style="45" customWidth="1"/>
    <col min="9057" max="9061" width="0" style="45" hidden="1" customWidth="1"/>
    <col min="9062" max="9062" width="12.140625" style="45" customWidth="1"/>
    <col min="9063" max="9063" width="0" style="45" hidden="1" customWidth="1"/>
    <col min="9064" max="9064" width="5.7109375" style="45" bestFit="1" customWidth="1"/>
    <col min="9065" max="9065" width="15.140625" style="45" customWidth="1"/>
    <col min="9066" max="9066" width="0" style="45" hidden="1" customWidth="1"/>
    <col min="9067" max="9229" width="9.140625" style="45"/>
    <col min="9230" max="9230" width="44.140625" style="45" customWidth="1"/>
    <col min="9231" max="9234" width="0" style="45" hidden="1" customWidth="1"/>
    <col min="9235" max="9235" width="13.85546875" style="45" customWidth="1"/>
    <col min="9236" max="9236" width="15.5703125" style="45" customWidth="1"/>
    <col min="9237" max="9240" width="0" style="45" hidden="1" customWidth="1"/>
    <col min="9241" max="9241" width="12.85546875" style="45" customWidth="1"/>
    <col min="9242" max="9242" width="6.7109375" style="45" customWidth="1"/>
    <col min="9243" max="9243" width="15.28515625" style="45" customWidth="1"/>
    <col min="9244" max="9247" width="0" style="45" hidden="1" customWidth="1"/>
    <col min="9248" max="9248" width="13.42578125" style="45" customWidth="1"/>
    <col min="9249" max="9249" width="6.7109375" style="45" customWidth="1"/>
    <col min="9250" max="9250" width="14.42578125" style="45" customWidth="1"/>
    <col min="9251" max="9254" width="0" style="45" hidden="1" customWidth="1"/>
    <col min="9255" max="9255" width="11.85546875" style="45" customWidth="1"/>
    <col min="9256" max="9256" width="15" style="45" customWidth="1"/>
    <col min="9257" max="9260" width="0" style="45" hidden="1" customWidth="1"/>
    <col min="9261" max="9261" width="12" style="45" customWidth="1"/>
    <col min="9262" max="9262" width="6.7109375" style="45" customWidth="1"/>
    <col min="9263" max="9263" width="13.85546875" style="45" customWidth="1"/>
    <col min="9264" max="9267" width="0" style="45" hidden="1" customWidth="1"/>
    <col min="9268" max="9268" width="11.5703125" style="45" customWidth="1"/>
    <col min="9269" max="9269" width="6.7109375" style="45" customWidth="1"/>
    <col min="9270" max="9270" width="14.7109375" style="45" customWidth="1"/>
    <col min="9271" max="9274" width="0" style="45" hidden="1" customWidth="1"/>
    <col min="9275" max="9275" width="12.42578125" style="45" bestFit="1" customWidth="1"/>
    <col min="9276" max="9276" width="0" style="45" hidden="1" customWidth="1"/>
    <col min="9277" max="9277" width="5.7109375" style="45" bestFit="1" customWidth="1"/>
    <col min="9278" max="9278" width="12.42578125" style="45" bestFit="1" customWidth="1"/>
    <col min="9279" max="9283" width="0" style="45" hidden="1" customWidth="1"/>
    <col min="9284" max="9284" width="15.7109375" style="45" customWidth="1"/>
    <col min="9285" max="9285" width="0" style="45" hidden="1" customWidth="1"/>
    <col min="9286" max="9286" width="6.7109375" style="45" customWidth="1"/>
    <col min="9287" max="9287" width="12" style="45" bestFit="1" customWidth="1"/>
    <col min="9288" max="9292" width="0" style="45" hidden="1" customWidth="1"/>
    <col min="9293" max="9293" width="17.28515625" style="45" customWidth="1"/>
    <col min="9294" max="9294" width="0" style="45" hidden="1" customWidth="1"/>
    <col min="9295" max="9295" width="6.7109375" style="45" customWidth="1"/>
    <col min="9296" max="9296" width="10.5703125" style="45" bestFit="1" customWidth="1"/>
    <col min="9297" max="9301" width="0" style="45" hidden="1" customWidth="1"/>
    <col min="9302" max="9302" width="16.85546875" style="45" customWidth="1"/>
    <col min="9303" max="9308" width="0" style="45" hidden="1" customWidth="1"/>
    <col min="9309" max="9309" width="17.7109375" style="45" customWidth="1"/>
    <col min="9310" max="9310" width="0" style="45" hidden="1" customWidth="1"/>
    <col min="9311" max="9311" width="6.7109375" style="45" customWidth="1"/>
    <col min="9312" max="9312" width="13.5703125" style="45" customWidth="1"/>
    <col min="9313" max="9317" width="0" style="45" hidden="1" customWidth="1"/>
    <col min="9318" max="9318" width="12.140625" style="45" customWidth="1"/>
    <col min="9319" max="9319" width="0" style="45" hidden="1" customWidth="1"/>
    <col min="9320" max="9320" width="5.7109375" style="45" bestFit="1" customWidth="1"/>
    <col min="9321" max="9321" width="15.140625" style="45" customWidth="1"/>
    <col min="9322" max="9322" width="0" style="45" hidden="1" customWidth="1"/>
    <col min="9323" max="9485" width="9.140625" style="45"/>
    <col min="9486" max="9486" width="44.140625" style="45" customWidth="1"/>
    <col min="9487" max="9490" width="0" style="45" hidden="1" customWidth="1"/>
    <col min="9491" max="9491" width="13.85546875" style="45" customWidth="1"/>
    <col min="9492" max="9492" width="15.5703125" style="45" customWidth="1"/>
    <col min="9493" max="9496" width="0" style="45" hidden="1" customWidth="1"/>
    <col min="9497" max="9497" width="12.85546875" style="45" customWidth="1"/>
    <col min="9498" max="9498" width="6.7109375" style="45" customWidth="1"/>
    <col min="9499" max="9499" width="15.28515625" style="45" customWidth="1"/>
    <col min="9500" max="9503" width="0" style="45" hidden="1" customWidth="1"/>
    <col min="9504" max="9504" width="13.42578125" style="45" customWidth="1"/>
    <col min="9505" max="9505" width="6.7109375" style="45" customWidth="1"/>
    <col min="9506" max="9506" width="14.42578125" style="45" customWidth="1"/>
    <col min="9507" max="9510" width="0" style="45" hidden="1" customWidth="1"/>
    <col min="9511" max="9511" width="11.85546875" style="45" customWidth="1"/>
    <col min="9512" max="9512" width="15" style="45" customWidth="1"/>
    <col min="9513" max="9516" width="0" style="45" hidden="1" customWidth="1"/>
    <col min="9517" max="9517" width="12" style="45" customWidth="1"/>
    <col min="9518" max="9518" width="6.7109375" style="45" customWidth="1"/>
    <col min="9519" max="9519" width="13.85546875" style="45" customWidth="1"/>
    <col min="9520" max="9523" width="0" style="45" hidden="1" customWidth="1"/>
    <col min="9524" max="9524" width="11.5703125" style="45" customWidth="1"/>
    <col min="9525" max="9525" width="6.7109375" style="45" customWidth="1"/>
    <col min="9526" max="9526" width="14.7109375" style="45" customWidth="1"/>
    <col min="9527" max="9530" width="0" style="45" hidden="1" customWidth="1"/>
    <col min="9531" max="9531" width="12.42578125" style="45" bestFit="1" customWidth="1"/>
    <col min="9532" max="9532" width="0" style="45" hidden="1" customWidth="1"/>
    <col min="9533" max="9533" width="5.7109375" style="45" bestFit="1" customWidth="1"/>
    <col min="9534" max="9534" width="12.42578125" style="45" bestFit="1" customWidth="1"/>
    <col min="9535" max="9539" width="0" style="45" hidden="1" customWidth="1"/>
    <col min="9540" max="9540" width="15.7109375" style="45" customWidth="1"/>
    <col min="9541" max="9541" width="0" style="45" hidden="1" customWidth="1"/>
    <col min="9542" max="9542" width="6.7109375" style="45" customWidth="1"/>
    <col min="9543" max="9543" width="12" style="45" bestFit="1" customWidth="1"/>
    <col min="9544" max="9548" width="0" style="45" hidden="1" customWidth="1"/>
    <col min="9549" max="9549" width="17.28515625" style="45" customWidth="1"/>
    <col min="9550" max="9550" width="0" style="45" hidden="1" customWidth="1"/>
    <col min="9551" max="9551" width="6.7109375" style="45" customWidth="1"/>
    <col min="9552" max="9552" width="10.5703125" style="45" bestFit="1" customWidth="1"/>
    <col min="9553" max="9557" width="0" style="45" hidden="1" customWidth="1"/>
    <col min="9558" max="9558" width="16.85546875" style="45" customWidth="1"/>
    <col min="9559" max="9564" width="0" style="45" hidden="1" customWidth="1"/>
    <col min="9565" max="9565" width="17.7109375" style="45" customWidth="1"/>
    <col min="9566" max="9566" width="0" style="45" hidden="1" customWidth="1"/>
    <col min="9567" max="9567" width="6.7109375" style="45" customWidth="1"/>
    <col min="9568" max="9568" width="13.5703125" style="45" customWidth="1"/>
    <col min="9569" max="9573" width="0" style="45" hidden="1" customWidth="1"/>
    <col min="9574" max="9574" width="12.140625" style="45" customWidth="1"/>
    <col min="9575" max="9575" width="0" style="45" hidden="1" customWidth="1"/>
    <col min="9576" max="9576" width="5.7109375" style="45" bestFit="1" customWidth="1"/>
    <col min="9577" max="9577" width="15.140625" style="45" customWidth="1"/>
    <col min="9578" max="9578" width="0" style="45" hidden="1" customWidth="1"/>
    <col min="9579" max="9741" width="9.140625" style="45"/>
    <col min="9742" max="9742" width="44.140625" style="45" customWidth="1"/>
    <col min="9743" max="9746" width="0" style="45" hidden="1" customWidth="1"/>
    <col min="9747" max="9747" width="13.85546875" style="45" customWidth="1"/>
    <col min="9748" max="9748" width="15.5703125" style="45" customWidth="1"/>
    <col min="9749" max="9752" width="0" style="45" hidden="1" customWidth="1"/>
    <col min="9753" max="9753" width="12.85546875" style="45" customWidth="1"/>
    <col min="9754" max="9754" width="6.7109375" style="45" customWidth="1"/>
    <col min="9755" max="9755" width="15.28515625" style="45" customWidth="1"/>
    <col min="9756" max="9759" width="0" style="45" hidden="1" customWidth="1"/>
    <col min="9760" max="9760" width="13.42578125" style="45" customWidth="1"/>
    <col min="9761" max="9761" width="6.7109375" style="45" customWidth="1"/>
    <col min="9762" max="9762" width="14.42578125" style="45" customWidth="1"/>
    <col min="9763" max="9766" width="0" style="45" hidden="1" customWidth="1"/>
    <col min="9767" max="9767" width="11.85546875" style="45" customWidth="1"/>
    <col min="9768" max="9768" width="15" style="45" customWidth="1"/>
    <col min="9769" max="9772" width="0" style="45" hidden="1" customWidth="1"/>
    <col min="9773" max="9773" width="12" style="45" customWidth="1"/>
    <col min="9774" max="9774" width="6.7109375" style="45" customWidth="1"/>
    <col min="9775" max="9775" width="13.85546875" style="45" customWidth="1"/>
    <col min="9776" max="9779" width="0" style="45" hidden="1" customWidth="1"/>
    <col min="9780" max="9780" width="11.5703125" style="45" customWidth="1"/>
    <col min="9781" max="9781" width="6.7109375" style="45" customWidth="1"/>
    <col min="9782" max="9782" width="14.7109375" style="45" customWidth="1"/>
    <col min="9783" max="9786" width="0" style="45" hidden="1" customWidth="1"/>
    <col min="9787" max="9787" width="12.42578125" style="45" bestFit="1" customWidth="1"/>
    <col min="9788" max="9788" width="0" style="45" hidden="1" customWidth="1"/>
    <col min="9789" max="9789" width="5.7109375" style="45" bestFit="1" customWidth="1"/>
    <col min="9790" max="9790" width="12.42578125" style="45" bestFit="1" customWidth="1"/>
    <col min="9791" max="9795" width="0" style="45" hidden="1" customWidth="1"/>
    <col min="9796" max="9796" width="15.7109375" style="45" customWidth="1"/>
    <col min="9797" max="9797" width="0" style="45" hidden="1" customWidth="1"/>
    <col min="9798" max="9798" width="6.7109375" style="45" customWidth="1"/>
    <col min="9799" max="9799" width="12" style="45" bestFit="1" customWidth="1"/>
    <col min="9800" max="9804" width="0" style="45" hidden="1" customWidth="1"/>
    <col min="9805" max="9805" width="17.28515625" style="45" customWidth="1"/>
    <col min="9806" max="9806" width="0" style="45" hidden="1" customWidth="1"/>
    <col min="9807" max="9807" width="6.7109375" style="45" customWidth="1"/>
    <col min="9808" max="9808" width="10.5703125" style="45" bestFit="1" customWidth="1"/>
    <col min="9809" max="9813" width="0" style="45" hidden="1" customWidth="1"/>
    <col min="9814" max="9814" width="16.85546875" style="45" customWidth="1"/>
    <col min="9815" max="9820" width="0" style="45" hidden="1" customWidth="1"/>
    <col min="9821" max="9821" width="17.7109375" style="45" customWidth="1"/>
    <col min="9822" max="9822" width="0" style="45" hidden="1" customWidth="1"/>
    <col min="9823" max="9823" width="6.7109375" style="45" customWidth="1"/>
    <col min="9824" max="9824" width="13.5703125" style="45" customWidth="1"/>
    <col min="9825" max="9829" width="0" style="45" hidden="1" customWidth="1"/>
    <col min="9830" max="9830" width="12.140625" style="45" customWidth="1"/>
    <col min="9831" max="9831" width="0" style="45" hidden="1" customWidth="1"/>
    <col min="9832" max="9832" width="5.7109375" style="45" bestFit="1" customWidth="1"/>
    <col min="9833" max="9833" width="15.140625" style="45" customWidth="1"/>
    <col min="9834" max="9834" width="0" style="45" hidden="1" customWidth="1"/>
    <col min="9835" max="9997" width="9.140625" style="45"/>
    <col min="9998" max="9998" width="44.140625" style="45" customWidth="1"/>
    <col min="9999" max="10002" width="0" style="45" hidden="1" customWidth="1"/>
    <col min="10003" max="10003" width="13.85546875" style="45" customWidth="1"/>
    <col min="10004" max="10004" width="15.5703125" style="45" customWidth="1"/>
    <col min="10005" max="10008" width="0" style="45" hidden="1" customWidth="1"/>
    <col min="10009" max="10009" width="12.85546875" style="45" customWidth="1"/>
    <col min="10010" max="10010" width="6.7109375" style="45" customWidth="1"/>
    <col min="10011" max="10011" width="15.28515625" style="45" customWidth="1"/>
    <col min="10012" max="10015" width="0" style="45" hidden="1" customWidth="1"/>
    <col min="10016" max="10016" width="13.42578125" style="45" customWidth="1"/>
    <col min="10017" max="10017" width="6.7109375" style="45" customWidth="1"/>
    <col min="10018" max="10018" width="14.42578125" style="45" customWidth="1"/>
    <col min="10019" max="10022" width="0" style="45" hidden="1" customWidth="1"/>
    <col min="10023" max="10023" width="11.85546875" style="45" customWidth="1"/>
    <col min="10024" max="10024" width="15" style="45" customWidth="1"/>
    <col min="10025" max="10028" width="0" style="45" hidden="1" customWidth="1"/>
    <col min="10029" max="10029" width="12" style="45" customWidth="1"/>
    <col min="10030" max="10030" width="6.7109375" style="45" customWidth="1"/>
    <col min="10031" max="10031" width="13.85546875" style="45" customWidth="1"/>
    <col min="10032" max="10035" width="0" style="45" hidden="1" customWidth="1"/>
    <col min="10036" max="10036" width="11.5703125" style="45" customWidth="1"/>
    <col min="10037" max="10037" width="6.7109375" style="45" customWidth="1"/>
    <col min="10038" max="10038" width="14.7109375" style="45" customWidth="1"/>
    <col min="10039" max="10042" width="0" style="45" hidden="1" customWidth="1"/>
    <col min="10043" max="10043" width="12.42578125" style="45" bestFit="1" customWidth="1"/>
    <col min="10044" max="10044" width="0" style="45" hidden="1" customWidth="1"/>
    <col min="10045" max="10045" width="5.7109375" style="45" bestFit="1" customWidth="1"/>
    <col min="10046" max="10046" width="12.42578125" style="45" bestFit="1" customWidth="1"/>
    <col min="10047" max="10051" width="0" style="45" hidden="1" customWidth="1"/>
    <col min="10052" max="10052" width="15.7109375" style="45" customWidth="1"/>
    <col min="10053" max="10053" width="0" style="45" hidden="1" customWidth="1"/>
    <col min="10054" max="10054" width="6.7109375" style="45" customWidth="1"/>
    <col min="10055" max="10055" width="12" style="45" bestFit="1" customWidth="1"/>
    <col min="10056" max="10060" width="0" style="45" hidden="1" customWidth="1"/>
    <col min="10061" max="10061" width="17.28515625" style="45" customWidth="1"/>
    <col min="10062" max="10062" width="0" style="45" hidden="1" customWidth="1"/>
    <col min="10063" max="10063" width="6.7109375" style="45" customWidth="1"/>
    <col min="10064" max="10064" width="10.5703125" style="45" bestFit="1" customWidth="1"/>
    <col min="10065" max="10069" width="0" style="45" hidden="1" customWidth="1"/>
    <col min="10070" max="10070" width="16.85546875" style="45" customWidth="1"/>
    <col min="10071" max="10076" width="0" style="45" hidden="1" customWidth="1"/>
    <col min="10077" max="10077" width="17.7109375" style="45" customWidth="1"/>
    <col min="10078" max="10078" width="0" style="45" hidden="1" customWidth="1"/>
    <col min="10079" max="10079" width="6.7109375" style="45" customWidth="1"/>
    <col min="10080" max="10080" width="13.5703125" style="45" customWidth="1"/>
    <col min="10081" max="10085" width="0" style="45" hidden="1" customWidth="1"/>
    <col min="10086" max="10086" width="12.140625" style="45" customWidth="1"/>
    <col min="10087" max="10087" width="0" style="45" hidden="1" customWidth="1"/>
    <col min="10088" max="10088" width="5.7109375" style="45" bestFit="1" customWidth="1"/>
    <col min="10089" max="10089" width="15.140625" style="45" customWidth="1"/>
    <col min="10090" max="10090" width="0" style="45" hidden="1" customWidth="1"/>
    <col min="10091" max="10253" width="9.140625" style="45"/>
    <col min="10254" max="10254" width="44.140625" style="45" customWidth="1"/>
    <col min="10255" max="10258" width="0" style="45" hidden="1" customWidth="1"/>
    <col min="10259" max="10259" width="13.85546875" style="45" customWidth="1"/>
    <col min="10260" max="10260" width="15.5703125" style="45" customWidth="1"/>
    <col min="10261" max="10264" width="0" style="45" hidden="1" customWidth="1"/>
    <col min="10265" max="10265" width="12.85546875" style="45" customWidth="1"/>
    <col min="10266" max="10266" width="6.7109375" style="45" customWidth="1"/>
    <col min="10267" max="10267" width="15.28515625" style="45" customWidth="1"/>
    <col min="10268" max="10271" width="0" style="45" hidden="1" customWidth="1"/>
    <col min="10272" max="10272" width="13.42578125" style="45" customWidth="1"/>
    <col min="10273" max="10273" width="6.7109375" style="45" customWidth="1"/>
    <col min="10274" max="10274" width="14.42578125" style="45" customWidth="1"/>
    <col min="10275" max="10278" width="0" style="45" hidden="1" customWidth="1"/>
    <col min="10279" max="10279" width="11.85546875" style="45" customWidth="1"/>
    <col min="10280" max="10280" width="15" style="45" customWidth="1"/>
    <col min="10281" max="10284" width="0" style="45" hidden="1" customWidth="1"/>
    <col min="10285" max="10285" width="12" style="45" customWidth="1"/>
    <col min="10286" max="10286" width="6.7109375" style="45" customWidth="1"/>
    <col min="10287" max="10287" width="13.85546875" style="45" customWidth="1"/>
    <col min="10288" max="10291" width="0" style="45" hidden="1" customWidth="1"/>
    <col min="10292" max="10292" width="11.5703125" style="45" customWidth="1"/>
    <col min="10293" max="10293" width="6.7109375" style="45" customWidth="1"/>
    <col min="10294" max="10294" width="14.7109375" style="45" customWidth="1"/>
    <col min="10295" max="10298" width="0" style="45" hidden="1" customWidth="1"/>
    <col min="10299" max="10299" width="12.42578125" style="45" bestFit="1" customWidth="1"/>
    <col min="10300" max="10300" width="0" style="45" hidden="1" customWidth="1"/>
    <col min="10301" max="10301" width="5.7109375" style="45" bestFit="1" customWidth="1"/>
    <col min="10302" max="10302" width="12.42578125" style="45" bestFit="1" customWidth="1"/>
    <col min="10303" max="10307" width="0" style="45" hidden="1" customWidth="1"/>
    <col min="10308" max="10308" width="15.7109375" style="45" customWidth="1"/>
    <col min="10309" max="10309" width="0" style="45" hidden="1" customWidth="1"/>
    <col min="10310" max="10310" width="6.7109375" style="45" customWidth="1"/>
    <col min="10311" max="10311" width="12" style="45" bestFit="1" customWidth="1"/>
    <col min="10312" max="10316" width="0" style="45" hidden="1" customWidth="1"/>
    <col min="10317" max="10317" width="17.28515625" style="45" customWidth="1"/>
    <col min="10318" max="10318" width="0" style="45" hidden="1" customWidth="1"/>
    <col min="10319" max="10319" width="6.7109375" style="45" customWidth="1"/>
    <col min="10320" max="10320" width="10.5703125" style="45" bestFit="1" customWidth="1"/>
    <col min="10321" max="10325" width="0" style="45" hidden="1" customWidth="1"/>
    <col min="10326" max="10326" width="16.85546875" style="45" customWidth="1"/>
    <col min="10327" max="10332" width="0" style="45" hidden="1" customWidth="1"/>
    <col min="10333" max="10333" width="17.7109375" style="45" customWidth="1"/>
    <col min="10334" max="10334" width="0" style="45" hidden="1" customWidth="1"/>
    <col min="10335" max="10335" width="6.7109375" style="45" customWidth="1"/>
    <col min="10336" max="10336" width="13.5703125" style="45" customWidth="1"/>
    <col min="10337" max="10341" width="0" style="45" hidden="1" customWidth="1"/>
    <col min="10342" max="10342" width="12.140625" style="45" customWidth="1"/>
    <col min="10343" max="10343" width="0" style="45" hidden="1" customWidth="1"/>
    <col min="10344" max="10344" width="5.7109375" style="45" bestFit="1" customWidth="1"/>
    <col min="10345" max="10345" width="15.140625" style="45" customWidth="1"/>
    <col min="10346" max="10346" width="0" style="45" hidden="1" customWidth="1"/>
    <col min="10347" max="10509" width="9.140625" style="45"/>
    <col min="10510" max="10510" width="44.140625" style="45" customWidth="1"/>
    <col min="10511" max="10514" width="0" style="45" hidden="1" customWidth="1"/>
    <col min="10515" max="10515" width="13.85546875" style="45" customWidth="1"/>
    <col min="10516" max="10516" width="15.5703125" style="45" customWidth="1"/>
    <col min="10517" max="10520" width="0" style="45" hidden="1" customWidth="1"/>
    <col min="10521" max="10521" width="12.85546875" style="45" customWidth="1"/>
    <col min="10522" max="10522" width="6.7109375" style="45" customWidth="1"/>
    <col min="10523" max="10523" width="15.28515625" style="45" customWidth="1"/>
    <col min="10524" max="10527" width="0" style="45" hidden="1" customWidth="1"/>
    <col min="10528" max="10528" width="13.42578125" style="45" customWidth="1"/>
    <col min="10529" max="10529" width="6.7109375" style="45" customWidth="1"/>
    <col min="10530" max="10530" width="14.42578125" style="45" customWidth="1"/>
    <col min="10531" max="10534" width="0" style="45" hidden="1" customWidth="1"/>
    <col min="10535" max="10535" width="11.85546875" style="45" customWidth="1"/>
    <col min="10536" max="10536" width="15" style="45" customWidth="1"/>
    <col min="10537" max="10540" width="0" style="45" hidden="1" customWidth="1"/>
    <col min="10541" max="10541" width="12" style="45" customWidth="1"/>
    <col min="10542" max="10542" width="6.7109375" style="45" customWidth="1"/>
    <col min="10543" max="10543" width="13.85546875" style="45" customWidth="1"/>
    <col min="10544" max="10547" width="0" style="45" hidden="1" customWidth="1"/>
    <col min="10548" max="10548" width="11.5703125" style="45" customWidth="1"/>
    <col min="10549" max="10549" width="6.7109375" style="45" customWidth="1"/>
    <col min="10550" max="10550" width="14.7109375" style="45" customWidth="1"/>
    <col min="10551" max="10554" width="0" style="45" hidden="1" customWidth="1"/>
    <col min="10555" max="10555" width="12.42578125" style="45" bestFit="1" customWidth="1"/>
    <col min="10556" max="10556" width="0" style="45" hidden="1" customWidth="1"/>
    <col min="10557" max="10557" width="5.7109375" style="45" bestFit="1" customWidth="1"/>
    <col min="10558" max="10558" width="12.42578125" style="45" bestFit="1" customWidth="1"/>
    <col min="10559" max="10563" width="0" style="45" hidden="1" customWidth="1"/>
    <col min="10564" max="10564" width="15.7109375" style="45" customWidth="1"/>
    <col min="10565" max="10565" width="0" style="45" hidden="1" customWidth="1"/>
    <col min="10566" max="10566" width="6.7109375" style="45" customWidth="1"/>
    <col min="10567" max="10567" width="12" style="45" bestFit="1" customWidth="1"/>
    <col min="10568" max="10572" width="0" style="45" hidden="1" customWidth="1"/>
    <col min="10573" max="10573" width="17.28515625" style="45" customWidth="1"/>
    <col min="10574" max="10574" width="0" style="45" hidden="1" customWidth="1"/>
    <col min="10575" max="10575" width="6.7109375" style="45" customWidth="1"/>
    <col min="10576" max="10576" width="10.5703125" style="45" bestFit="1" customWidth="1"/>
    <col min="10577" max="10581" width="0" style="45" hidden="1" customWidth="1"/>
    <col min="10582" max="10582" width="16.85546875" style="45" customWidth="1"/>
    <col min="10583" max="10588" width="0" style="45" hidden="1" customWidth="1"/>
    <col min="10589" max="10589" width="17.7109375" style="45" customWidth="1"/>
    <col min="10590" max="10590" width="0" style="45" hidden="1" customWidth="1"/>
    <col min="10591" max="10591" width="6.7109375" style="45" customWidth="1"/>
    <col min="10592" max="10592" width="13.5703125" style="45" customWidth="1"/>
    <col min="10593" max="10597" width="0" style="45" hidden="1" customWidth="1"/>
    <col min="10598" max="10598" width="12.140625" style="45" customWidth="1"/>
    <col min="10599" max="10599" width="0" style="45" hidden="1" customWidth="1"/>
    <col min="10600" max="10600" width="5.7109375" style="45" bestFit="1" customWidth="1"/>
    <col min="10601" max="10601" width="15.140625" style="45" customWidth="1"/>
    <col min="10602" max="10602" width="0" style="45" hidden="1" customWidth="1"/>
    <col min="10603" max="10765" width="9.140625" style="45"/>
    <col min="10766" max="10766" width="44.140625" style="45" customWidth="1"/>
    <col min="10767" max="10770" width="0" style="45" hidden="1" customWidth="1"/>
    <col min="10771" max="10771" width="13.85546875" style="45" customWidth="1"/>
    <col min="10772" max="10772" width="15.5703125" style="45" customWidth="1"/>
    <col min="10773" max="10776" width="0" style="45" hidden="1" customWidth="1"/>
    <col min="10777" max="10777" width="12.85546875" style="45" customWidth="1"/>
    <col min="10778" max="10778" width="6.7109375" style="45" customWidth="1"/>
    <col min="10779" max="10779" width="15.28515625" style="45" customWidth="1"/>
    <col min="10780" max="10783" width="0" style="45" hidden="1" customWidth="1"/>
    <col min="10784" max="10784" width="13.42578125" style="45" customWidth="1"/>
    <col min="10785" max="10785" width="6.7109375" style="45" customWidth="1"/>
    <col min="10786" max="10786" width="14.42578125" style="45" customWidth="1"/>
    <col min="10787" max="10790" width="0" style="45" hidden="1" customWidth="1"/>
    <col min="10791" max="10791" width="11.85546875" style="45" customWidth="1"/>
    <col min="10792" max="10792" width="15" style="45" customWidth="1"/>
    <col min="10793" max="10796" width="0" style="45" hidden="1" customWidth="1"/>
    <col min="10797" max="10797" width="12" style="45" customWidth="1"/>
    <col min="10798" max="10798" width="6.7109375" style="45" customWidth="1"/>
    <col min="10799" max="10799" width="13.85546875" style="45" customWidth="1"/>
    <col min="10800" max="10803" width="0" style="45" hidden="1" customWidth="1"/>
    <col min="10804" max="10804" width="11.5703125" style="45" customWidth="1"/>
    <col min="10805" max="10805" width="6.7109375" style="45" customWidth="1"/>
    <col min="10806" max="10806" width="14.7109375" style="45" customWidth="1"/>
    <col min="10807" max="10810" width="0" style="45" hidden="1" customWidth="1"/>
    <col min="10811" max="10811" width="12.42578125" style="45" bestFit="1" customWidth="1"/>
    <col min="10812" max="10812" width="0" style="45" hidden="1" customWidth="1"/>
    <col min="10813" max="10813" width="5.7109375" style="45" bestFit="1" customWidth="1"/>
    <col min="10814" max="10814" width="12.42578125" style="45" bestFit="1" customWidth="1"/>
    <col min="10815" max="10819" width="0" style="45" hidden="1" customWidth="1"/>
    <col min="10820" max="10820" width="15.7109375" style="45" customWidth="1"/>
    <col min="10821" max="10821" width="0" style="45" hidden="1" customWidth="1"/>
    <col min="10822" max="10822" width="6.7109375" style="45" customWidth="1"/>
    <col min="10823" max="10823" width="12" style="45" bestFit="1" customWidth="1"/>
    <col min="10824" max="10828" width="0" style="45" hidden="1" customWidth="1"/>
    <col min="10829" max="10829" width="17.28515625" style="45" customWidth="1"/>
    <col min="10830" max="10830" width="0" style="45" hidden="1" customWidth="1"/>
    <col min="10831" max="10831" width="6.7109375" style="45" customWidth="1"/>
    <col min="10832" max="10832" width="10.5703125" style="45" bestFit="1" customWidth="1"/>
    <col min="10833" max="10837" width="0" style="45" hidden="1" customWidth="1"/>
    <col min="10838" max="10838" width="16.85546875" style="45" customWidth="1"/>
    <col min="10839" max="10844" width="0" style="45" hidden="1" customWidth="1"/>
    <col min="10845" max="10845" width="17.7109375" style="45" customWidth="1"/>
    <col min="10846" max="10846" width="0" style="45" hidden="1" customWidth="1"/>
    <col min="10847" max="10847" width="6.7109375" style="45" customWidth="1"/>
    <col min="10848" max="10848" width="13.5703125" style="45" customWidth="1"/>
    <col min="10849" max="10853" width="0" style="45" hidden="1" customWidth="1"/>
    <col min="10854" max="10854" width="12.140625" style="45" customWidth="1"/>
    <col min="10855" max="10855" width="0" style="45" hidden="1" customWidth="1"/>
    <col min="10856" max="10856" width="5.7109375" style="45" bestFit="1" customWidth="1"/>
    <col min="10857" max="10857" width="15.140625" style="45" customWidth="1"/>
    <col min="10858" max="10858" width="0" style="45" hidden="1" customWidth="1"/>
    <col min="10859" max="11021" width="9.140625" style="45"/>
    <col min="11022" max="11022" width="44.140625" style="45" customWidth="1"/>
    <col min="11023" max="11026" width="0" style="45" hidden="1" customWidth="1"/>
    <col min="11027" max="11027" width="13.85546875" style="45" customWidth="1"/>
    <col min="11028" max="11028" width="15.5703125" style="45" customWidth="1"/>
    <col min="11029" max="11032" width="0" style="45" hidden="1" customWidth="1"/>
    <col min="11033" max="11033" width="12.85546875" style="45" customWidth="1"/>
    <col min="11034" max="11034" width="6.7109375" style="45" customWidth="1"/>
    <col min="11035" max="11035" width="15.28515625" style="45" customWidth="1"/>
    <col min="11036" max="11039" width="0" style="45" hidden="1" customWidth="1"/>
    <col min="11040" max="11040" width="13.42578125" style="45" customWidth="1"/>
    <col min="11041" max="11041" width="6.7109375" style="45" customWidth="1"/>
    <col min="11042" max="11042" width="14.42578125" style="45" customWidth="1"/>
    <col min="11043" max="11046" width="0" style="45" hidden="1" customWidth="1"/>
    <col min="11047" max="11047" width="11.85546875" style="45" customWidth="1"/>
    <col min="11048" max="11048" width="15" style="45" customWidth="1"/>
    <col min="11049" max="11052" width="0" style="45" hidden="1" customWidth="1"/>
    <col min="11053" max="11053" width="12" style="45" customWidth="1"/>
    <col min="11054" max="11054" width="6.7109375" style="45" customWidth="1"/>
    <col min="11055" max="11055" width="13.85546875" style="45" customWidth="1"/>
    <col min="11056" max="11059" width="0" style="45" hidden="1" customWidth="1"/>
    <col min="11060" max="11060" width="11.5703125" style="45" customWidth="1"/>
    <col min="11061" max="11061" width="6.7109375" style="45" customWidth="1"/>
    <col min="11062" max="11062" width="14.7109375" style="45" customWidth="1"/>
    <col min="11063" max="11066" width="0" style="45" hidden="1" customWidth="1"/>
    <col min="11067" max="11067" width="12.42578125" style="45" bestFit="1" customWidth="1"/>
    <col min="11068" max="11068" width="0" style="45" hidden="1" customWidth="1"/>
    <col min="11069" max="11069" width="5.7109375" style="45" bestFit="1" customWidth="1"/>
    <col min="11070" max="11070" width="12.42578125" style="45" bestFit="1" customWidth="1"/>
    <col min="11071" max="11075" width="0" style="45" hidden="1" customWidth="1"/>
    <col min="11076" max="11076" width="15.7109375" style="45" customWidth="1"/>
    <col min="11077" max="11077" width="0" style="45" hidden="1" customWidth="1"/>
    <col min="11078" max="11078" width="6.7109375" style="45" customWidth="1"/>
    <col min="11079" max="11079" width="12" style="45" bestFit="1" customWidth="1"/>
    <col min="11080" max="11084" width="0" style="45" hidden="1" customWidth="1"/>
    <col min="11085" max="11085" width="17.28515625" style="45" customWidth="1"/>
    <col min="11086" max="11086" width="0" style="45" hidden="1" customWidth="1"/>
    <col min="11087" max="11087" width="6.7109375" style="45" customWidth="1"/>
    <col min="11088" max="11088" width="10.5703125" style="45" bestFit="1" customWidth="1"/>
    <col min="11089" max="11093" width="0" style="45" hidden="1" customWidth="1"/>
    <col min="11094" max="11094" width="16.85546875" style="45" customWidth="1"/>
    <col min="11095" max="11100" width="0" style="45" hidden="1" customWidth="1"/>
    <col min="11101" max="11101" width="17.7109375" style="45" customWidth="1"/>
    <col min="11102" max="11102" width="0" style="45" hidden="1" customWidth="1"/>
    <col min="11103" max="11103" width="6.7109375" style="45" customWidth="1"/>
    <col min="11104" max="11104" width="13.5703125" style="45" customWidth="1"/>
    <col min="11105" max="11109" width="0" style="45" hidden="1" customWidth="1"/>
    <col min="11110" max="11110" width="12.140625" style="45" customWidth="1"/>
    <col min="11111" max="11111" width="0" style="45" hidden="1" customWidth="1"/>
    <col min="11112" max="11112" width="5.7109375" style="45" bestFit="1" customWidth="1"/>
    <col min="11113" max="11113" width="15.140625" style="45" customWidth="1"/>
    <col min="11114" max="11114" width="0" style="45" hidden="1" customWidth="1"/>
    <col min="11115" max="11277" width="9.140625" style="45"/>
    <col min="11278" max="11278" width="44.140625" style="45" customWidth="1"/>
    <col min="11279" max="11282" width="0" style="45" hidden="1" customWidth="1"/>
    <col min="11283" max="11283" width="13.85546875" style="45" customWidth="1"/>
    <col min="11284" max="11284" width="15.5703125" style="45" customWidth="1"/>
    <col min="11285" max="11288" width="0" style="45" hidden="1" customWidth="1"/>
    <col min="11289" max="11289" width="12.85546875" style="45" customWidth="1"/>
    <col min="11290" max="11290" width="6.7109375" style="45" customWidth="1"/>
    <col min="11291" max="11291" width="15.28515625" style="45" customWidth="1"/>
    <col min="11292" max="11295" width="0" style="45" hidden="1" customWidth="1"/>
    <col min="11296" max="11296" width="13.42578125" style="45" customWidth="1"/>
    <col min="11297" max="11297" width="6.7109375" style="45" customWidth="1"/>
    <col min="11298" max="11298" width="14.42578125" style="45" customWidth="1"/>
    <col min="11299" max="11302" width="0" style="45" hidden="1" customWidth="1"/>
    <col min="11303" max="11303" width="11.85546875" style="45" customWidth="1"/>
    <col min="11304" max="11304" width="15" style="45" customWidth="1"/>
    <col min="11305" max="11308" width="0" style="45" hidden="1" customWidth="1"/>
    <col min="11309" max="11309" width="12" style="45" customWidth="1"/>
    <col min="11310" max="11310" width="6.7109375" style="45" customWidth="1"/>
    <col min="11311" max="11311" width="13.85546875" style="45" customWidth="1"/>
    <col min="11312" max="11315" width="0" style="45" hidden="1" customWidth="1"/>
    <col min="11316" max="11316" width="11.5703125" style="45" customWidth="1"/>
    <col min="11317" max="11317" width="6.7109375" style="45" customWidth="1"/>
    <col min="11318" max="11318" width="14.7109375" style="45" customWidth="1"/>
    <col min="11319" max="11322" width="0" style="45" hidden="1" customWidth="1"/>
    <col min="11323" max="11323" width="12.42578125" style="45" bestFit="1" customWidth="1"/>
    <col min="11324" max="11324" width="0" style="45" hidden="1" customWidth="1"/>
    <col min="11325" max="11325" width="5.7109375" style="45" bestFit="1" customWidth="1"/>
    <col min="11326" max="11326" width="12.42578125" style="45" bestFit="1" customWidth="1"/>
    <col min="11327" max="11331" width="0" style="45" hidden="1" customWidth="1"/>
    <col min="11332" max="11332" width="15.7109375" style="45" customWidth="1"/>
    <col min="11333" max="11333" width="0" style="45" hidden="1" customWidth="1"/>
    <col min="11334" max="11334" width="6.7109375" style="45" customWidth="1"/>
    <col min="11335" max="11335" width="12" style="45" bestFit="1" customWidth="1"/>
    <col min="11336" max="11340" width="0" style="45" hidden="1" customWidth="1"/>
    <col min="11341" max="11341" width="17.28515625" style="45" customWidth="1"/>
    <col min="11342" max="11342" width="0" style="45" hidden="1" customWidth="1"/>
    <col min="11343" max="11343" width="6.7109375" style="45" customWidth="1"/>
    <col min="11344" max="11344" width="10.5703125" style="45" bestFit="1" customWidth="1"/>
    <col min="11345" max="11349" width="0" style="45" hidden="1" customWidth="1"/>
    <col min="11350" max="11350" width="16.85546875" style="45" customWidth="1"/>
    <col min="11351" max="11356" width="0" style="45" hidden="1" customWidth="1"/>
    <col min="11357" max="11357" width="17.7109375" style="45" customWidth="1"/>
    <col min="11358" max="11358" width="0" style="45" hidden="1" customWidth="1"/>
    <col min="11359" max="11359" width="6.7109375" style="45" customWidth="1"/>
    <col min="11360" max="11360" width="13.5703125" style="45" customWidth="1"/>
    <col min="11361" max="11365" width="0" style="45" hidden="1" customWidth="1"/>
    <col min="11366" max="11366" width="12.140625" style="45" customWidth="1"/>
    <col min="11367" max="11367" width="0" style="45" hidden="1" customWidth="1"/>
    <col min="11368" max="11368" width="5.7109375" style="45" bestFit="1" customWidth="1"/>
    <col min="11369" max="11369" width="15.140625" style="45" customWidth="1"/>
    <col min="11370" max="11370" width="0" style="45" hidden="1" customWidth="1"/>
    <col min="11371" max="11533" width="9.140625" style="45"/>
    <col min="11534" max="11534" width="44.140625" style="45" customWidth="1"/>
    <col min="11535" max="11538" width="0" style="45" hidden="1" customWidth="1"/>
    <col min="11539" max="11539" width="13.85546875" style="45" customWidth="1"/>
    <col min="11540" max="11540" width="15.5703125" style="45" customWidth="1"/>
    <col min="11541" max="11544" width="0" style="45" hidden="1" customWidth="1"/>
    <col min="11545" max="11545" width="12.85546875" style="45" customWidth="1"/>
    <col min="11546" max="11546" width="6.7109375" style="45" customWidth="1"/>
    <col min="11547" max="11547" width="15.28515625" style="45" customWidth="1"/>
    <col min="11548" max="11551" width="0" style="45" hidden="1" customWidth="1"/>
    <col min="11552" max="11552" width="13.42578125" style="45" customWidth="1"/>
    <col min="11553" max="11553" width="6.7109375" style="45" customWidth="1"/>
    <col min="11554" max="11554" width="14.42578125" style="45" customWidth="1"/>
    <col min="11555" max="11558" width="0" style="45" hidden="1" customWidth="1"/>
    <col min="11559" max="11559" width="11.85546875" style="45" customWidth="1"/>
    <col min="11560" max="11560" width="15" style="45" customWidth="1"/>
    <col min="11561" max="11564" width="0" style="45" hidden="1" customWidth="1"/>
    <col min="11565" max="11565" width="12" style="45" customWidth="1"/>
    <col min="11566" max="11566" width="6.7109375" style="45" customWidth="1"/>
    <col min="11567" max="11567" width="13.85546875" style="45" customWidth="1"/>
    <col min="11568" max="11571" width="0" style="45" hidden="1" customWidth="1"/>
    <col min="11572" max="11572" width="11.5703125" style="45" customWidth="1"/>
    <col min="11573" max="11573" width="6.7109375" style="45" customWidth="1"/>
    <col min="11574" max="11574" width="14.7109375" style="45" customWidth="1"/>
    <col min="11575" max="11578" width="0" style="45" hidden="1" customWidth="1"/>
    <col min="11579" max="11579" width="12.42578125" style="45" bestFit="1" customWidth="1"/>
    <col min="11580" max="11580" width="0" style="45" hidden="1" customWidth="1"/>
    <col min="11581" max="11581" width="5.7109375" style="45" bestFit="1" customWidth="1"/>
    <col min="11582" max="11582" width="12.42578125" style="45" bestFit="1" customWidth="1"/>
    <col min="11583" max="11587" width="0" style="45" hidden="1" customWidth="1"/>
    <col min="11588" max="11588" width="15.7109375" style="45" customWidth="1"/>
    <col min="11589" max="11589" width="0" style="45" hidden="1" customWidth="1"/>
    <col min="11590" max="11590" width="6.7109375" style="45" customWidth="1"/>
    <col min="11591" max="11591" width="12" style="45" bestFit="1" customWidth="1"/>
    <col min="11592" max="11596" width="0" style="45" hidden="1" customWidth="1"/>
    <col min="11597" max="11597" width="17.28515625" style="45" customWidth="1"/>
    <col min="11598" max="11598" width="0" style="45" hidden="1" customWidth="1"/>
    <col min="11599" max="11599" width="6.7109375" style="45" customWidth="1"/>
    <col min="11600" max="11600" width="10.5703125" style="45" bestFit="1" customWidth="1"/>
    <col min="11601" max="11605" width="0" style="45" hidden="1" customWidth="1"/>
    <col min="11606" max="11606" width="16.85546875" style="45" customWidth="1"/>
    <col min="11607" max="11612" width="0" style="45" hidden="1" customWidth="1"/>
    <col min="11613" max="11613" width="17.7109375" style="45" customWidth="1"/>
    <col min="11614" max="11614" width="0" style="45" hidden="1" customWidth="1"/>
    <col min="11615" max="11615" width="6.7109375" style="45" customWidth="1"/>
    <col min="11616" max="11616" width="13.5703125" style="45" customWidth="1"/>
    <col min="11617" max="11621" width="0" style="45" hidden="1" customWidth="1"/>
    <col min="11622" max="11622" width="12.140625" style="45" customWidth="1"/>
    <col min="11623" max="11623" width="0" style="45" hidden="1" customWidth="1"/>
    <col min="11624" max="11624" width="5.7109375" style="45" bestFit="1" customWidth="1"/>
    <col min="11625" max="11625" width="15.140625" style="45" customWidth="1"/>
    <col min="11626" max="11626" width="0" style="45" hidden="1" customWidth="1"/>
    <col min="11627" max="11789" width="9.140625" style="45"/>
    <col min="11790" max="11790" width="44.140625" style="45" customWidth="1"/>
    <col min="11791" max="11794" width="0" style="45" hidden="1" customWidth="1"/>
    <col min="11795" max="11795" width="13.85546875" style="45" customWidth="1"/>
    <col min="11796" max="11796" width="15.5703125" style="45" customWidth="1"/>
    <col min="11797" max="11800" width="0" style="45" hidden="1" customWidth="1"/>
    <col min="11801" max="11801" width="12.85546875" style="45" customWidth="1"/>
    <col min="11802" max="11802" width="6.7109375" style="45" customWidth="1"/>
    <col min="11803" max="11803" width="15.28515625" style="45" customWidth="1"/>
    <col min="11804" max="11807" width="0" style="45" hidden="1" customWidth="1"/>
    <col min="11808" max="11808" width="13.42578125" style="45" customWidth="1"/>
    <col min="11809" max="11809" width="6.7109375" style="45" customWidth="1"/>
    <col min="11810" max="11810" width="14.42578125" style="45" customWidth="1"/>
    <col min="11811" max="11814" width="0" style="45" hidden="1" customWidth="1"/>
    <col min="11815" max="11815" width="11.85546875" style="45" customWidth="1"/>
    <col min="11816" max="11816" width="15" style="45" customWidth="1"/>
    <col min="11817" max="11820" width="0" style="45" hidden="1" customWidth="1"/>
    <col min="11821" max="11821" width="12" style="45" customWidth="1"/>
    <col min="11822" max="11822" width="6.7109375" style="45" customWidth="1"/>
    <col min="11823" max="11823" width="13.85546875" style="45" customWidth="1"/>
    <col min="11824" max="11827" width="0" style="45" hidden="1" customWidth="1"/>
    <col min="11828" max="11828" width="11.5703125" style="45" customWidth="1"/>
    <col min="11829" max="11829" width="6.7109375" style="45" customWidth="1"/>
    <col min="11830" max="11830" width="14.7109375" style="45" customWidth="1"/>
    <col min="11831" max="11834" width="0" style="45" hidden="1" customWidth="1"/>
    <col min="11835" max="11835" width="12.42578125" style="45" bestFit="1" customWidth="1"/>
    <col min="11836" max="11836" width="0" style="45" hidden="1" customWidth="1"/>
    <col min="11837" max="11837" width="5.7109375" style="45" bestFit="1" customWidth="1"/>
    <col min="11838" max="11838" width="12.42578125" style="45" bestFit="1" customWidth="1"/>
    <col min="11839" max="11843" width="0" style="45" hidden="1" customWidth="1"/>
    <col min="11844" max="11844" width="15.7109375" style="45" customWidth="1"/>
    <col min="11845" max="11845" width="0" style="45" hidden="1" customWidth="1"/>
    <col min="11846" max="11846" width="6.7109375" style="45" customWidth="1"/>
    <col min="11847" max="11847" width="12" style="45" bestFit="1" customWidth="1"/>
    <col min="11848" max="11852" width="0" style="45" hidden="1" customWidth="1"/>
    <col min="11853" max="11853" width="17.28515625" style="45" customWidth="1"/>
    <col min="11854" max="11854" width="0" style="45" hidden="1" customWidth="1"/>
    <col min="11855" max="11855" width="6.7109375" style="45" customWidth="1"/>
    <col min="11856" max="11856" width="10.5703125" style="45" bestFit="1" customWidth="1"/>
    <col min="11857" max="11861" width="0" style="45" hidden="1" customWidth="1"/>
    <col min="11862" max="11862" width="16.85546875" style="45" customWidth="1"/>
    <col min="11863" max="11868" width="0" style="45" hidden="1" customWidth="1"/>
    <col min="11869" max="11869" width="17.7109375" style="45" customWidth="1"/>
    <col min="11870" max="11870" width="0" style="45" hidden="1" customWidth="1"/>
    <col min="11871" max="11871" width="6.7109375" style="45" customWidth="1"/>
    <col min="11872" max="11872" width="13.5703125" style="45" customWidth="1"/>
    <col min="11873" max="11877" width="0" style="45" hidden="1" customWidth="1"/>
    <col min="11878" max="11878" width="12.140625" style="45" customWidth="1"/>
    <col min="11879" max="11879" width="0" style="45" hidden="1" customWidth="1"/>
    <col min="11880" max="11880" width="5.7109375" style="45" bestFit="1" customWidth="1"/>
    <col min="11881" max="11881" width="15.140625" style="45" customWidth="1"/>
    <col min="11882" max="11882" width="0" style="45" hidden="1" customWidth="1"/>
    <col min="11883" max="12045" width="9.140625" style="45"/>
    <col min="12046" max="12046" width="44.140625" style="45" customWidth="1"/>
    <col min="12047" max="12050" width="0" style="45" hidden="1" customWidth="1"/>
    <col min="12051" max="12051" width="13.85546875" style="45" customWidth="1"/>
    <col min="12052" max="12052" width="15.5703125" style="45" customWidth="1"/>
    <col min="12053" max="12056" width="0" style="45" hidden="1" customWidth="1"/>
    <col min="12057" max="12057" width="12.85546875" style="45" customWidth="1"/>
    <col min="12058" max="12058" width="6.7109375" style="45" customWidth="1"/>
    <col min="12059" max="12059" width="15.28515625" style="45" customWidth="1"/>
    <col min="12060" max="12063" width="0" style="45" hidden="1" customWidth="1"/>
    <col min="12064" max="12064" width="13.42578125" style="45" customWidth="1"/>
    <col min="12065" max="12065" width="6.7109375" style="45" customWidth="1"/>
    <col min="12066" max="12066" width="14.42578125" style="45" customWidth="1"/>
    <col min="12067" max="12070" width="0" style="45" hidden="1" customWidth="1"/>
    <col min="12071" max="12071" width="11.85546875" style="45" customWidth="1"/>
    <col min="12072" max="12072" width="15" style="45" customWidth="1"/>
    <col min="12073" max="12076" width="0" style="45" hidden="1" customWidth="1"/>
    <col min="12077" max="12077" width="12" style="45" customWidth="1"/>
    <col min="12078" max="12078" width="6.7109375" style="45" customWidth="1"/>
    <col min="12079" max="12079" width="13.85546875" style="45" customWidth="1"/>
    <col min="12080" max="12083" width="0" style="45" hidden="1" customWidth="1"/>
    <col min="12084" max="12084" width="11.5703125" style="45" customWidth="1"/>
    <col min="12085" max="12085" width="6.7109375" style="45" customWidth="1"/>
    <col min="12086" max="12086" width="14.7109375" style="45" customWidth="1"/>
    <col min="12087" max="12090" width="0" style="45" hidden="1" customWidth="1"/>
    <col min="12091" max="12091" width="12.42578125" style="45" bestFit="1" customWidth="1"/>
    <col min="12092" max="12092" width="0" style="45" hidden="1" customWidth="1"/>
    <col min="12093" max="12093" width="5.7109375" style="45" bestFit="1" customWidth="1"/>
    <col min="12094" max="12094" width="12.42578125" style="45" bestFit="1" customWidth="1"/>
    <col min="12095" max="12099" width="0" style="45" hidden="1" customWidth="1"/>
    <col min="12100" max="12100" width="15.7109375" style="45" customWidth="1"/>
    <col min="12101" max="12101" width="0" style="45" hidden="1" customWidth="1"/>
    <col min="12102" max="12102" width="6.7109375" style="45" customWidth="1"/>
    <col min="12103" max="12103" width="12" style="45" bestFit="1" customWidth="1"/>
    <col min="12104" max="12108" width="0" style="45" hidden="1" customWidth="1"/>
    <col min="12109" max="12109" width="17.28515625" style="45" customWidth="1"/>
    <col min="12110" max="12110" width="0" style="45" hidden="1" customWidth="1"/>
    <col min="12111" max="12111" width="6.7109375" style="45" customWidth="1"/>
    <col min="12112" max="12112" width="10.5703125" style="45" bestFit="1" customWidth="1"/>
    <col min="12113" max="12117" width="0" style="45" hidden="1" customWidth="1"/>
    <col min="12118" max="12118" width="16.85546875" style="45" customWidth="1"/>
    <col min="12119" max="12124" width="0" style="45" hidden="1" customWidth="1"/>
    <col min="12125" max="12125" width="17.7109375" style="45" customWidth="1"/>
    <col min="12126" max="12126" width="0" style="45" hidden="1" customWidth="1"/>
    <col min="12127" max="12127" width="6.7109375" style="45" customWidth="1"/>
    <col min="12128" max="12128" width="13.5703125" style="45" customWidth="1"/>
    <col min="12129" max="12133" width="0" style="45" hidden="1" customWidth="1"/>
    <col min="12134" max="12134" width="12.140625" style="45" customWidth="1"/>
    <col min="12135" max="12135" width="0" style="45" hidden="1" customWidth="1"/>
    <col min="12136" max="12136" width="5.7109375" style="45" bestFit="1" customWidth="1"/>
    <col min="12137" max="12137" width="15.140625" style="45" customWidth="1"/>
    <col min="12138" max="12138" width="0" style="45" hidden="1" customWidth="1"/>
    <col min="12139" max="12301" width="9.140625" style="45"/>
    <col min="12302" max="12302" width="44.140625" style="45" customWidth="1"/>
    <col min="12303" max="12306" width="0" style="45" hidden="1" customWidth="1"/>
    <col min="12307" max="12307" width="13.85546875" style="45" customWidth="1"/>
    <col min="12308" max="12308" width="15.5703125" style="45" customWidth="1"/>
    <col min="12309" max="12312" width="0" style="45" hidden="1" customWidth="1"/>
    <col min="12313" max="12313" width="12.85546875" style="45" customWidth="1"/>
    <col min="12314" max="12314" width="6.7109375" style="45" customWidth="1"/>
    <col min="12315" max="12315" width="15.28515625" style="45" customWidth="1"/>
    <col min="12316" max="12319" width="0" style="45" hidden="1" customWidth="1"/>
    <col min="12320" max="12320" width="13.42578125" style="45" customWidth="1"/>
    <col min="12321" max="12321" width="6.7109375" style="45" customWidth="1"/>
    <col min="12322" max="12322" width="14.42578125" style="45" customWidth="1"/>
    <col min="12323" max="12326" width="0" style="45" hidden="1" customWidth="1"/>
    <col min="12327" max="12327" width="11.85546875" style="45" customWidth="1"/>
    <col min="12328" max="12328" width="15" style="45" customWidth="1"/>
    <col min="12329" max="12332" width="0" style="45" hidden="1" customWidth="1"/>
    <col min="12333" max="12333" width="12" style="45" customWidth="1"/>
    <col min="12334" max="12334" width="6.7109375" style="45" customWidth="1"/>
    <col min="12335" max="12335" width="13.85546875" style="45" customWidth="1"/>
    <col min="12336" max="12339" width="0" style="45" hidden="1" customWidth="1"/>
    <col min="12340" max="12340" width="11.5703125" style="45" customWidth="1"/>
    <col min="12341" max="12341" width="6.7109375" style="45" customWidth="1"/>
    <col min="12342" max="12342" width="14.7109375" style="45" customWidth="1"/>
    <col min="12343" max="12346" width="0" style="45" hidden="1" customWidth="1"/>
    <col min="12347" max="12347" width="12.42578125" style="45" bestFit="1" customWidth="1"/>
    <col min="12348" max="12348" width="0" style="45" hidden="1" customWidth="1"/>
    <col min="12349" max="12349" width="5.7109375" style="45" bestFit="1" customWidth="1"/>
    <col min="12350" max="12350" width="12.42578125" style="45" bestFit="1" customWidth="1"/>
    <col min="12351" max="12355" width="0" style="45" hidden="1" customWidth="1"/>
    <col min="12356" max="12356" width="15.7109375" style="45" customWidth="1"/>
    <col min="12357" max="12357" width="0" style="45" hidden="1" customWidth="1"/>
    <col min="12358" max="12358" width="6.7109375" style="45" customWidth="1"/>
    <col min="12359" max="12359" width="12" style="45" bestFit="1" customWidth="1"/>
    <col min="12360" max="12364" width="0" style="45" hidden="1" customWidth="1"/>
    <col min="12365" max="12365" width="17.28515625" style="45" customWidth="1"/>
    <col min="12366" max="12366" width="0" style="45" hidden="1" customWidth="1"/>
    <col min="12367" max="12367" width="6.7109375" style="45" customWidth="1"/>
    <col min="12368" max="12368" width="10.5703125" style="45" bestFit="1" customWidth="1"/>
    <col min="12369" max="12373" width="0" style="45" hidden="1" customWidth="1"/>
    <col min="12374" max="12374" width="16.85546875" style="45" customWidth="1"/>
    <col min="12375" max="12380" width="0" style="45" hidden="1" customWidth="1"/>
    <col min="12381" max="12381" width="17.7109375" style="45" customWidth="1"/>
    <col min="12382" max="12382" width="0" style="45" hidden="1" customWidth="1"/>
    <col min="12383" max="12383" width="6.7109375" style="45" customWidth="1"/>
    <col min="12384" max="12384" width="13.5703125" style="45" customWidth="1"/>
    <col min="12385" max="12389" width="0" style="45" hidden="1" customWidth="1"/>
    <col min="12390" max="12390" width="12.140625" style="45" customWidth="1"/>
    <col min="12391" max="12391" width="0" style="45" hidden="1" customWidth="1"/>
    <col min="12392" max="12392" width="5.7109375" style="45" bestFit="1" customWidth="1"/>
    <col min="12393" max="12393" width="15.140625" style="45" customWidth="1"/>
    <col min="12394" max="12394" width="0" style="45" hidden="1" customWidth="1"/>
    <col min="12395" max="12557" width="9.140625" style="45"/>
    <col min="12558" max="12558" width="44.140625" style="45" customWidth="1"/>
    <col min="12559" max="12562" width="0" style="45" hidden="1" customWidth="1"/>
    <col min="12563" max="12563" width="13.85546875" style="45" customWidth="1"/>
    <col min="12564" max="12564" width="15.5703125" style="45" customWidth="1"/>
    <col min="12565" max="12568" width="0" style="45" hidden="1" customWidth="1"/>
    <col min="12569" max="12569" width="12.85546875" style="45" customWidth="1"/>
    <col min="12570" max="12570" width="6.7109375" style="45" customWidth="1"/>
    <col min="12571" max="12571" width="15.28515625" style="45" customWidth="1"/>
    <col min="12572" max="12575" width="0" style="45" hidden="1" customWidth="1"/>
    <col min="12576" max="12576" width="13.42578125" style="45" customWidth="1"/>
    <col min="12577" max="12577" width="6.7109375" style="45" customWidth="1"/>
    <col min="12578" max="12578" width="14.42578125" style="45" customWidth="1"/>
    <col min="12579" max="12582" width="0" style="45" hidden="1" customWidth="1"/>
    <col min="12583" max="12583" width="11.85546875" style="45" customWidth="1"/>
    <col min="12584" max="12584" width="15" style="45" customWidth="1"/>
    <col min="12585" max="12588" width="0" style="45" hidden="1" customWidth="1"/>
    <col min="12589" max="12589" width="12" style="45" customWidth="1"/>
    <col min="12590" max="12590" width="6.7109375" style="45" customWidth="1"/>
    <col min="12591" max="12591" width="13.85546875" style="45" customWidth="1"/>
    <col min="12592" max="12595" width="0" style="45" hidden="1" customWidth="1"/>
    <col min="12596" max="12596" width="11.5703125" style="45" customWidth="1"/>
    <col min="12597" max="12597" width="6.7109375" style="45" customWidth="1"/>
    <col min="12598" max="12598" width="14.7109375" style="45" customWidth="1"/>
    <col min="12599" max="12602" width="0" style="45" hidden="1" customWidth="1"/>
    <col min="12603" max="12603" width="12.42578125" style="45" bestFit="1" customWidth="1"/>
    <col min="12604" max="12604" width="0" style="45" hidden="1" customWidth="1"/>
    <col min="12605" max="12605" width="5.7109375" style="45" bestFit="1" customWidth="1"/>
    <col min="12606" max="12606" width="12.42578125" style="45" bestFit="1" customWidth="1"/>
    <col min="12607" max="12611" width="0" style="45" hidden="1" customWidth="1"/>
    <col min="12612" max="12612" width="15.7109375" style="45" customWidth="1"/>
    <col min="12613" max="12613" width="0" style="45" hidden="1" customWidth="1"/>
    <col min="12614" max="12614" width="6.7109375" style="45" customWidth="1"/>
    <col min="12615" max="12615" width="12" style="45" bestFit="1" customWidth="1"/>
    <col min="12616" max="12620" width="0" style="45" hidden="1" customWidth="1"/>
    <col min="12621" max="12621" width="17.28515625" style="45" customWidth="1"/>
    <col min="12622" max="12622" width="0" style="45" hidden="1" customWidth="1"/>
    <col min="12623" max="12623" width="6.7109375" style="45" customWidth="1"/>
    <col min="12624" max="12624" width="10.5703125" style="45" bestFit="1" customWidth="1"/>
    <col min="12625" max="12629" width="0" style="45" hidden="1" customWidth="1"/>
    <col min="12630" max="12630" width="16.85546875" style="45" customWidth="1"/>
    <col min="12631" max="12636" width="0" style="45" hidden="1" customWidth="1"/>
    <col min="12637" max="12637" width="17.7109375" style="45" customWidth="1"/>
    <col min="12638" max="12638" width="0" style="45" hidden="1" customWidth="1"/>
    <col min="12639" max="12639" width="6.7109375" style="45" customWidth="1"/>
    <col min="12640" max="12640" width="13.5703125" style="45" customWidth="1"/>
    <col min="12641" max="12645" width="0" style="45" hidden="1" customWidth="1"/>
    <col min="12646" max="12646" width="12.140625" style="45" customWidth="1"/>
    <col min="12647" max="12647" width="0" style="45" hidden="1" customWidth="1"/>
    <col min="12648" max="12648" width="5.7109375" style="45" bestFit="1" customWidth="1"/>
    <col min="12649" max="12649" width="15.140625" style="45" customWidth="1"/>
    <col min="12650" max="12650" width="0" style="45" hidden="1" customWidth="1"/>
    <col min="12651" max="12813" width="9.140625" style="45"/>
    <col min="12814" max="12814" width="44.140625" style="45" customWidth="1"/>
    <col min="12815" max="12818" width="0" style="45" hidden="1" customWidth="1"/>
    <col min="12819" max="12819" width="13.85546875" style="45" customWidth="1"/>
    <col min="12820" max="12820" width="15.5703125" style="45" customWidth="1"/>
    <col min="12821" max="12824" width="0" style="45" hidden="1" customWidth="1"/>
    <col min="12825" max="12825" width="12.85546875" style="45" customWidth="1"/>
    <col min="12826" max="12826" width="6.7109375" style="45" customWidth="1"/>
    <col min="12827" max="12827" width="15.28515625" style="45" customWidth="1"/>
    <col min="12828" max="12831" width="0" style="45" hidden="1" customWidth="1"/>
    <col min="12832" max="12832" width="13.42578125" style="45" customWidth="1"/>
    <col min="12833" max="12833" width="6.7109375" style="45" customWidth="1"/>
    <col min="12834" max="12834" width="14.42578125" style="45" customWidth="1"/>
    <col min="12835" max="12838" width="0" style="45" hidden="1" customWidth="1"/>
    <col min="12839" max="12839" width="11.85546875" style="45" customWidth="1"/>
    <col min="12840" max="12840" width="15" style="45" customWidth="1"/>
    <col min="12841" max="12844" width="0" style="45" hidden="1" customWidth="1"/>
    <col min="12845" max="12845" width="12" style="45" customWidth="1"/>
    <col min="12846" max="12846" width="6.7109375" style="45" customWidth="1"/>
    <col min="12847" max="12847" width="13.85546875" style="45" customWidth="1"/>
    <col min="12848" max="12851" width="0" style="45" hidden="1" customWidth="1"/>
    <col min="12852" max="12852" width="11.5703125" style="45" customWidth="1"/>
    <col min="12853" max="12853" width="6.7109375" style="45" customWidth="1"/>
    <col min="12854" max="12854" width="14.7109375" style="45" customWidth="1"/>
    <col min="12855" max="12858" width="0" style="45" hidden="1" customWidth="1"/>
    <col min="12859" max="12859" width="12.42578125" style="45" bestFit="1" customWidth="1"/>
    <col min="12860" max="12860" width="0" style="45" hidden="1" customWidth="1"/>
    <col min="12861" max="12861" width="5.7109375" style="45" bestFit="1" customWidth="1"/>
    <col min="12862" max="12862" width="12.42578125" style="45" bestFit="1" customWidth="1"/>
    <col min="12863" max="12867" width="0" style="45" hidden="1" customWidth="1"/>
    <col min="12868" max="12868" width="15.7109375" style="45" customWidth="1"/>
    <col min="12869" max="12869" width="0" style="45" hidden="1" customWidth="1"/>
    <col min="12870" max="12870" width="6.7109375" style="45" customWidth="1"/>
    <col min="12871" max="12871" width="12" style="45" bestFit="1" customWidth="1"/>
    <col min="12872" max="12876" width="0" style="45" hidden="1" customWidth="1"/>
    <col min="12877" max="12877" width="17.28515625" style="45" customWidth="1"/>
    <col min="12878" max="12878" width="0" style="45" hidden="1" customWidth="1"/>
    <col min="12879" max="12879" width="6.7109375" style="45" customWidth="1"/>
    <col min="12880" max="12880" width="10.5703125" style="45" bestFit="1" customWidth="1"/>
    <col min="12881" max="12885" width="0" style="45" hidden="1" customWidth="1"/>
    <col min="12886" max="12886" width="16.85546875" style="45" customWidth="1"/>
    <col min="12887" max="12892" width="0" style="45" hidden="1" customWidth="1"/>
    <col min="12893" max="12893" width="17.7109375" style="45" customWidth="1"/>
    <col min="12894" max="12894" width="0" style="45" hidden="1" customWidth="1"/>
    <col min="12895" max="12895" width="6.7109375" style="45" customWidth="1"/>
    <col min="12896" max="12896" width="13.5703125" style="45" customWidth="1"/>
    <col min="12897" max="12901" width="0" style="45" hidden="1" customWidth="1"/>
    <col min="12902" max="12902" width="12.140625" style="45" customWidth="1"/>
    <col min="12903" max="12903" width="0" style="45" hidden="1" customWidth="1"/>
    <col min="12904" max="12904" width="5.7109375" style="45" bestFit="1" customWidth="1"/>
    <col min="12905" max="12905" width="15.140625" style="45" customWidth="1"/>
    <col min="12906" max="12906" width="0" style="45" hidden="1" customWidth="1"/>
    <col min="12907" max="13069" width="9.140625" style="45"/>
    <col min="13070" max="13070" width="44.140625" style="45" customWidth="1"/>
    <col min="13071" max="13074" width="0" style="45" hidden="1" customWidth="1"/>
    <col min="13075" max="13075" width="13.85546875" style="45" customWidth="1"/>
    <col min="13076" max="13076" width="15.5703125" style="45" customWidth="1"/>
    <col min="13077" max="13080" width="0" style="45" hidden="1" customWidth="1"/>
    <col min="13081" max="13081" width="12.85546875" style="45" customWidth="1"/>
    <col min="13082" max="13082" width="6.7109375" style="45" customWidth="1"/>
    <col min="13083" max="13083" width="15.28515625" style="45" customWidth="1"/>
    <col min="13084" max="13087" width="0" style="45" hidden="1" customWidth="1"/>
    <col min="13088" max="13088" width="13.42578125" style="45" customWidth="1"/>
    <col min="13089" max="13089" width="6.7109375" style="45" customWidth="1"/>
    <col min="13090" max="13090" width="14.42578125" style="45" customWidth="1"/>
    <col min="13091" max="13094" width="0" style="45" hidden="1" customWidth="1"/>
    <col min="13095" max="13095" width="11.85546875" style="45" customWidth="1"/>
    <col min="13096" max="13096" width="15" style="45" customWidth="1"/>
    <col min="13097" max="13100" width="0" style="45" hidden="1" customWidth="1"/>
    <col min="13101" max="13101" width="12" style="45" customWidth="1"/>
    <col min="13102" max="13102" width="6.7109375" style="45" customWidth="1"/>
    <col min="13103" max="13103" width="13.85546875" style="45" customWidth="1"/>
    <col min="13104" max="13107" width="0" style="45" hidden="1" customWidth="1"/>
    <col min="13108" max="13108" width="11.5703125" style="45" customWidth="1"/>
    <col min="13109" max="13109" width="6.7109375" style="45" customWidth="1"/>
    <col min="13110" max="13110" width="14.7109375" style="45" customWidth="1"/>
    <col min="13111" max="13114" width="0" style="45" hidden="1" customWidth="1"/>
    <col min="13115" max="13115" width="12.42578125" style="45" bestFit="1" customWidth="1"/>
    <col min="13116" max="13116" width="0" style="45" hidden="1" customWidth="1"/>
    <col min="13117" max="13117" width="5.7109375" style="45" bestFit="1" customWidth="1"/>
    <col min="13118" max="13118" width="12.42578125" style="45" bestFit="1" customWidth="1"/>
    <col min="13119" max="13123" width="0" style="45" hidden="1" customWidth="1"/>
    <col min="13124" max="13124" width="15.7109375" style="45" customWidth="1"/>
    <col min="13125" max="13125" width="0" style="45" hidden="1" customWidth="1"/>
    <col min="13126" max="13126" width="6.7109375" style="45" customWidth="1"/>
    <col min="13127" max="13127" width="12" style="45" bestFit="1" customWidth="1"/>
    <col min="13128" max="13132" width="0" style="45" hidden="1" customWidth="1"/>
    <col min="13133" max="13133" width="17.28515625" style="45" customWidth="1"/>
    <col min="13134" max="13134" width="0" style="45" hidden="1" customWidth="1"/>
    <col min="13135" max="13135" width="6.7109375" style="45" customWidth="1"/>
    <col min="13136" max="13136" width="10.5703125" style="45" bestFit="1" customWidth="1"/>
    <col min="13137" max="13141" width="0" style="45" hidden="1" customWidth="1"/>
    <col min="13142" max="13142" width="16.85546875" style="45" customWidth="1"/>
    <col min="13143" max="13148" width="0" style="45" hidden="1" customWidth="1"/>
    <col min="13149" max="13149" width="17.7109375" style="45" customWidth="1"/>
    <col min="13150" max="13150" width="0" style="45" hidden="1" customWidth="1"/>
    <col min="13151" max="13151" width="6.7109375" style="45" customWidth="1"/>
    <col min="13152" max="13152" width="13.5703125" style="45" customWidth="1"/>
    <col min="13153" max="13157" width="0" style="45" hidden="1" customWidth="1"/>
    <col min="13158" max="13158" width="12.140625" style="45" customWidth="1"/>
    <col min="13159" max="13159" width="0" style="45" hidden="1" customWidth="1"/>
    <col min="13160" max="13160" width="5.7109375" style="45" bestFit="1" customWidth="1"/>
    <col min="13161" max="13161" width="15.140625" style="45" customWidth="1"/>
    <col min="13162" max="13162" width="0" style="45" hidden="1" customWidth="1"/>
    <col min="13163" max="13325" width="9.140625" style="45"/>
    <col min="13326" max="13326" width="44.140625" style="45" customWidth="1"/>
    <col min="13327" max="13330" width="0" style="45" hidden="1" customWidth="1"/>
    <col min="13331" max="13331" width="13.85546875" style="45" customWidth="1"/>
    <col min="13332" max="13332" width="15.5703125" style="45" customWidth="1"/>
    <col min="13333" max="13336" width="0" style="45" hidden="1" customWidth="1"/>
    <col min="13337" max="13337" width="12.85546875" style="45" customWidth="1"/>
    <col min="13338" max="13338" width="6.7109375" style="45" customWidth="1"/>
    <col min="13339" max="13339" width="15.28515625" style="45" customWidth="1"/>
    <col min="13340" max="13343" width="0" style="45" hidden="1" customWidth="1"/>
    <col min="13344" max="13344" width="13.42578125" style="45" customWidth="1"/>
    <col min="13345" max="13345" width="6.7109375" style="45" customWidth="1"/>
    <col min="13346" max="13346" width="14.42578125" style="45" customWidth="1"/>
    <col min="13347" max="13350" width="0" style="45" hidden="1" customWidth="1"/>
    <col min="13351" max="13351" width="11.85546875" style="45" customWidth="1"/>
    <col min="13352" max="13352" width="15" style="45" customWidth="1"/>
    <col min="13353" max="13356" width="0" style="45" hidden="1" customWidth="1"/>
    <col min="13357" max="13357" width="12" style="45" customWidth="1"/>
    <col min="13358" max="13358" width="6.7109375" style="45" customWidth="1"/>
    <col min="13359" max="13359" width="13.85546875" style="45" customWidth="1"/>
    <col min="13360" max="13363" width="0" style="45" hidden="1" customWidth="1"/>
    <col min="13364" max="13364" width="11.5703125" style="45" customWidth="1"/>
    <col min="13365" max="13365" width="6.7109375" style="45" customWidth="1"/>
    <col min="13366" max="13366" width="14.7109375" style="45" customWidth="1"/>
    <col min="13367" max="13370" width="0" style="45" hidden="1" customWidth="1"/>
    <col min="13371" max="13371" width="12.42578125" style="45" bestFit="1" customWidth="1"/>
    <col min="13372" max="13372" width="0" style="45" hidden="1" customWidth="1"/>
    <col min="13373" max="13373" width="5.7109375" style="45" bestFit="1" customWidth="1"/>
    <col min="13374" max="13374" width="12.42578125" style="45" bestFit="1" customWidth="1"/>
    <col min="13375" max="13379" width="0" style="45" hidden="1" customWidth="1"/>
    <col min="13380" max="13380" width="15.7109375" style="45" customWidth="1"/>
    <col min="13381" max="13381" width="0" style="45" hidden="1" customWidth="1"/>
    <col min="13382" max="13382" width="6.7109375" style="45" customWidth="1"/>
    <col min="13383" max="13383" width="12" style="45" bestFit="1" customWidth="1"/>
    <col min="13384" max="13388" width="0" style="45" hidden="1" customWidth="1"/>
    <col min="13389" max="13389" width="17.28515625" style="45" customWidth="1"/>
    <col min="13390" max="13390" width="0" style="45" hidden="1" customWidth="1"/>
    <col min="13391" max="13391" width="6.7109375" style="45" customWidth="1"/>
    <col min="13392" max="13392" width="10.5703125" style="45" bestFit="1" customWidth="1"/>
    <col min="13393" max="13397" width="0" style="45" hidden="1" customWidth="1"/>
    <col min="13398" max="13398" width="16.85546875" style="45" customWidth="1"/>
    <col min="13399" max="13404" width="0" style="45" hidden="1" customWidth="1"/>
    <col min="13405" max="13405" width="17.7109375" style="45" customWidth="1"/>
    <col min="13406" max="13406" width="0" style="45" hidden="1" customWidth="1"/>
    <col min="13407" max="13407" width="6.7109375" style="45" customWidth="1"/>
    <col min="13408" max="13408" width="13.5703125" style="45" customWidth="1"/>
    <col min="13409" max="13413" width="0" style="45" hidden="1" customWidth="1"/>
    <col min="13414" max="13414" width="12.140625" style="45" customWidth="1"/>
    <col min="13415" max="13415" width="0" style="45" hidden="1" customWidth="1"/>
    <col min="13416" max="13416" width="5.7109375" style="45" bestFit="1" customWidth="1"/>
    <col min="13417" max="13417" width="15.140625" style="45" customWidth="1"/>
    <col min="13418" max="13418" width="0" style="45" hidden="1" customWidth="1"/>
    <col min="13419" max="13581" width="9.140625" style="45"/>
    <col min="13582" max="13582" width="44.140625" style="45" customWidth="1"/>
    <col min="13583" max="13586" width="0" style="45" hidden="1" customWidth="1"/>
    <col min="13587" max="13587" width="13.85546875" style="45" customWidth="1"/>
    <col min="13588" max="13588" width="15.5703125" style="45" customWidth="1"/>
    <col min="13589" max="13592" width="0" style="45" hidden="1" customWidth="1"/>
    <col min="13593" max="13593" width="12.85546875" style="45" customWidth="1"/>
    <col min="13594" max="13594" width="6.7109375" style="45" customWidth="1"/>
    <col min="13595" max="13595" width="15.28515625" style="45" customWidth="1"/>
    <col min="13596" max="13599" width="0" style="45" hidden="1" customWidth="1"/>
    <col min="13600" max="13600" width="13.42578125" style="45" customWidth="1"/>
    <col min="13601" max="13601" width="6.7109375" style="45" customWidth="1"/>
    <col min="13602" max="13602" width="14.42578125" style="45" customWidth="1"/>
    <col min="13603" max="13606" width="0" style="45" hidden="1" customWidth="1"/>
    <col min="13607" max="13607" width="11.85546875" style="45" customWidth="1"/>
    <col min="13608" max="13608" width="15" style="45" customWidth="1"/>
    <col min="13609" max="13612" width="0" style="45" hidden="1" customWidth="1"/>
    <col min="13613" max="13613" width="12" style="45" customWidth="1"/>
    <col min="13614" max="13614" width="6.7109375" style="45" customWidth="1"/>
    <col min="13615" max="13615" width="13.85546875" style="45" customWidth="1"/>
    <col min="13616" max="13619" width="0" style="45" hidden="1" customWidth="1"/>
    <col min="13620" max="13620" width="11.5703125" style="45" customWidth="1"/>
    <col min="13621" max="13621" width="6.7109375" style="45" customWidth="1"/>
    <col min="13622" max="13622" width="14.7109375" style="45" customWidth="1"/>
    <col min="13623" max="13626" width="0" style="45" hidden="1" customWidth="1"/>
    <col min="13627" max="13627" width="12.42578125" style="45" bestFit="1" customWidth="1"/>
    <col min="13628" max="13628" width="0" style="45" hidden="1" customWidth="1"/>
    <col min="13629" max="13629" width="5.7109375" style="45" bestFit="1" customWidth="1"/>
    <col min="13630" max="13630" width="12.42578125" style="45" bestFit="1" customWidth="1"/>
    <col min="13631" max="13635" width="0" style="45" hidden="1" customWidth="1"/>
    <col min="13636" max="13636" width="15.7109375" style="45" customWidth="1"/>
    <col min="13637" max="13637" width="0" style="45" hidden="1" customWidth="1"/>
    <col min="13638" max="13638" width="6.7109375" style="45" customWidth="1"/>
    <col min="13639" max="13639" width="12" style="45" bestFit="1" customWidth="1"/>
    <col min="13640" max="13644" width="0" style="45" hidden="1" customWidth="1"/>
    <col min="13645" max="13645" width="17.28515625" style="45" customWidth="1"/>
    <col min="13646" max="13646" width="0" style="45" hidden="1" customWidth="1"/>
    <col min="13647" max="13647" width="6.7109375" style="45" customWidth="1"/>
    <col min="13648" max="13648" width="10.5703125" style="45" bestFit="1" customWidth="1"/>
    <col min="13649" max="13653" width="0" style="45" hidden="1" customWidth="1"/>
    <col min="13654" max="13654" width="16.85546875" style="45" customWidth="1"/>
    <col min="13655" max="13660" width="0" style="45" hidden="1" customWidth="1"/>
    <col min="13661" max="13661" width="17.7109375" style="45" customWidth="1"/>
    <col min="13662" max="13662" width="0" style="45" hidden="1" customWidth="1"/>
    <col min="13663" max="13663" width="6.7109375" style="45" customWidth="1"/>
    <col min="13664" max="13664" width="13.5703125" style="45" customWidth="1"/>
    <col min="13665" max="13669" width="0" style="45" hidden="1" customWidth="1"/>
    <col min="13670" max="13670" width="12.140625" style="45" customWidth="1"/>
    <col min="13671" max="13671" width="0" style="45" hidden="1" customWidth="1"/>
    <col min="13672" max="13672" width="5.7109375" style="45" bestFit="1" customWidth="1"/>
    <col min="13673" max="13673" width="15.140625" style="45" customWidth="1"/>
    <col min="13674" max="13674" width="0" style="45" hidden="1" customWidth="1"/>
    <col min="13675" max="13837" width="9.140625" style="45"/>
    <col min="13838" max="13838" width="44.140625" style="45" customWidth="1"/>
    <col min="13839" max="13842" width="0" style="45" hidden="1" customWidth="1"/>
    <col min="13843" max="13843" width="13.85546875" style="45" customWidth="1"/>
    <col min="13844" max="13844" width="15.5703125" style="45" customWidth="1"/>
    <col min="13845" max="13848" width="0" style="45" hidden="1" customWidth="1"/>
    <col min="13849" max="13849" width="12.85546875" style="45" customWidth="1"/>
    <col min="13850" max="13850" width="6.7109375" style="45" customWidth="1"/>
    <col min="13851" max="13851" width="15.28515625" style="45" customWidth="1"/>
    <col min="13852" max="13855" width="0" style="45" hidden="1" customWidth="1"/>
    <col min="13856" max="13856" width="13.42578125" style="45" customWidth="1"/>
    <col min="13857" max="13857" width="6.7109375" style="45" customWidth="1"/>
    <col min="13858" max="13858" width="14.42578125" style="45" customWidth="1"/>
    <col min="13859" max="13862" width="0" style="45" hidden="1" customWidth="1"/>
    <col min="13863" max="13863" width="11.85546875" style="45" customWidth="1"/>
    <col min="13864" max="13864" width="15" style="45" customWidth="1"/>
    <col min="13865" max="13868" width="0" style="45" hidden="1" customWidth="1"/>
    <col min="13869" max="13869" width="12" style="45" customWidth="1"/>
    <col min="13870" max="13870" width="6.7109375" style="45" customWidth="1"/>
    <col min="13871" max="13871" width="13.85546875" style="45" customWidth="1"/>
    <col min="13872" max="13875" width="0" style="45" hidden="1" customWidth="1"/>
    <col min="13876" max="13876" width="11.5703125" style="45" customWidth="1"/>
    <col min="13877" max="13877" width="6.7109375" style="45" customWidth="1"/>
    <col min="13878" max="13878" width="14.7109375" style="45" customWidth="1"/>
    <col min="13879" max="13882" width="0" style="45" hidden="1" customWidth="1"/>
    <col min="13883" max="13883" width="12.42578125" style="45" bestFit="1" customWidth="1"/>
    <col min="13884" max="13884" width="0" style="45" hidden="1" customWidth="1"/>
    <col min="13885" max="13885" width="5.7109375" style="45" bestFit="1" customWidth="1"/>
    <col min="13886" max="13886" width="12.42578125" style="45" bestFit="1" customWidth="1"/>
    <col min="13887" max="13891" width="0" style="45" hidden="1" customWidth="1"/>
    <col min="13892" max="13892" width="15.7109375" style="45" customWidth="1"/>
    <col min="13893" max="13893" width="0" style="45" hidden="1" customWidth="1"/>
    <col min="13894" max="13894" width="6.7109375" style="45" customWidth="1"/>
    <col min="13895" max="13895" width="12" style="45" bestFit="1" customWidth="1"/>
    <col min="13896" max="13900" width="0" style="45" hidden="1" customWidth="1"/>
    <col min="13901" max="13901" width="17.28515625" style="45" customWidth="1"/>
    <col min="13902" max="13902" width="0" style="45" hidden="1" customWidth="1"/>
    <col min="13903" max="13903" width="6.7109375" style="45" customWidth="1"/>
    <col min="13904" max="13904" width="10.5703125" style="45" bestFit="1" customWidth="1"/>
    <col min="13905" max="13909" width="0" style="45" hidden="1" customWidth="1"/>
    <col min="13910" max="13910" width="16.85546875" style="45" customWidth="1"/>
    <col min="13911" max="13916" width="0" style="45" hidden="1" customWidth="1"/>
    <col min="13917" max="13917" width="17.7109375" style="45" customWidth="1"/>
    <col min="13918" max="13918" width="0" style="45" hidden="1" customWidth="1"/>
    <col min="13919" max="13919" width="6.7109375" style="45" customWidth="1"/>
    <col min="13920" max="13920" width="13.5703125" style="45" customWidth="1"/>
    <col min="13921" max="13925" width="0" style="45" hidden="1" customWidth="1"/>
    <col min="13926" max="13926" width="12.140625" style="45" customWidth="1"/>
    <col min="13927" max="13927" width="0" style="45" hidden="1" customWidth="1"/>
    <col min="13928" max="13928" width="5.7109375" style="45" bestFit="1" customWidth="1"/>
    <col min="13929" max="13929" width="15.140625" style="45" customWidth="1"/>
    <col min="13930" max="13930" width="0" style="45" hidden="1" customWidth="1"/>
    <col min="13931" max="14093" width="9.140625" style="45"/>
    <col min="14094" max="14094" width="44.140625" style="45" customWidth="1"/>
    <col min="14095" max="14098" width="0" style="45" hidden="1" customWidth="1"/>
    <col min="14099" max="14099" width="13.85546875" style="45" customWidth="1"/>
    <col min="14100" max="14100" width="15.5703125" style="45" customWidth="1"/>
    <col min="14101" max="14104" width="0" style="45" hidden="1" customWidth="1"/>
    <col min="14105" max="14105" width="12.85546875" style="45" customWidth="1"/>
    <col min="14106" max="14106" width="6.7109375" style="45" customWidth="1"/>
    <col min="14107" max="14107" width="15.28515625" style="45" customWidth="1"/>
    <col min="14108" max="14111" width="0" style="45" hidden="1" customWidth="1"/>
    <col min="14112" max="14112" width="13.42578125" style="45" customWidth="1"/>
    <col min="14113" max="14113" width="6.7109375" style="45" customWidth="1"/>
    <col min="14114" max="14114" width="14.42578125" style="45" customWidth="1"/>
    <col min="14115" max="14118" width="0" style="45" hidden="1" customWidth="1"/>
    <col min="14119" max="14119" width="11.85546875" style="45" customWidth="1"/>
    <col min="14120" max="14120" width="15" style="45" customWidth="1"/>
    <col min="14121" max="14124" width="0" style="45" hidden="1" customWidth="1"/>
    <col min="14125" max="14125" width="12" style="45" customWidth="1"/>
    <col min="14126" max="14126" width="6.7109375" style="45" customWidth="1"/>
    <col min="14127" max="14127" width="13.85546875" style="45" customWidth="1"/>
    <col min="14128" max="14131" width="0" style="45" hidden="1" customWidth="1"/>
    <col min="14132" max="14132" width="11.5703125" style="45" customWidth="1"/>
    <col min="14133" max="14133" width="6.7109375" style="45" customWidth="1"/>
    <col min="14134" max="14134" width="14.7109375" style="45" customWidth="1"/>
    <col min="14135" max="14138" width="0" style="45" hidden="1" customWidth="1"/>
    <col min="14139" max="14139" width="12.42578125" style="45" bestFit="1" customWidth="1"/>
    <col min="14140" max="14140" width="0" style="45" hidden="1" customWidth="1"/>
    <col min="14141" max="14141" width="5.7109375" style="45" bestFit="1" customWidth="1"/>
    <col min="14142" max="14142" width="12.42578125" style="45" bestFit="1" customWidth="1"/>
    <col min="14143" max="14147" width="0" style="45" hidden="1" customWidth="1"/>
    <col min="14148" max="14148" width="15.7109375" style="45" customWidth="1"/>
    <col min="14149" max="14149" width="0" style="45" hidden="1" customWidth="1"/>
    <col min="14150" max="14150" width="6.7109375" style="45" customWidth="1"/>
    <col min="14151" max="14151" width="12" style="45" bestFit="1" customWidth="1"/>
    <col min="14152" max="14156" width="0" style="45" hidden="1" customWidth="1"/>
    <col min="14157" max="14157" width="17.28515625" style="45" customWidth="1"/>
    <col min="14158" max="14158" width="0" style="45" hidden="1" customWidth="1"/>
    <col min="14159" max="14159" width="6.7109375" style="45" customWidth="1"/>
    <col min="14160" max="14160" width="10.5703125" style="45" bestFit="1" customWidth="1"/>
    <col min="14161" max="14165" width="0" style="45" hidden="1" customWidth="1"/>
    <col min="14166" max="14166" width="16.85546875" style="45" customWidth="1"/>
    <col min="14167" max="14172" width="0" style="45" hidden="1" customWidth="1"/>
    <col min="14173" max="14173" width="17.7109375" style="45" customWidth="1"/>
    <col min="14174" max="14174" width="0" style="45" hidden="1" customWidth="1"/>
    <col min="14175" max="14175" width="6.7109375" style="45" customWidth="1"/>
    <col min="14176" max="14176" width="13.5703125" style="45" customWidth="1"/>
    <col min="14177" max="14181" width="0" style="45" hidden="1" customWidth="1"/>
    <col min="14182" max="14182" width="12.140625" style="45" customWidth="1"/>
    <col min="14183" max="14183" width="0" style="45" hidden="1" customWidth="1"/>
    <col min="14184" max="14184" width="5.7109375" style="45" bestFit="1" customWidth="1"/>
    <col min="14185" max="14185" width="15.140625" style="45" customWidth="1"/>
    <col min="14186" max="14186" width="0" style="45" hidden="1" customWidth="1"/>
    <col min="14187" max="14349" width="9.140625" style="45"/>
    <col min="14350" max="14350" width="44.140625" style="45" customWidth="1"/>
    <col min="14351" max="14354" width="0" style="45" hidden="1" customWidth="1"/>
    <col min="14355" max="14355" width="13.85546875" style="45" customWidth="1"/>
    <col min="14356" max="14356" width="15.5703125" style="45" customWidth="1"/>
    <col min="14357" max="14360" width="0" style="45" hidden="1" customWidth="1"/>
    <col min="14361" max="14361" width="12.85546875" style="45" customWidth="1"/>
    <col min="14362" max="14362" width="6.7109375" style="45" customWidth="1"/>
    <col min="14363" max="14363" width="15.28515625" style="45" customWidth="1"/>
    <col min="14364" max="14367" width="0" style="45" hidden="1" customWidth="1"/>
    <col min="14368" max="14368" width="13.42578125" style="45" customWidth="1"/>
    <col min="14369" max="14369" width="6.7109375" style="45" customWidth="1"/>
    <col min="14370" max="14370" width="14.42578125" style="45" customWidth="1"/>
    <col min="14371" max="14374" width="0" style="45" hidden="1" customWidth="1"/>
    <col min="14375" max="14375" width="11.85546875" style="45" customWidth="1"/>
    <col min="14376" max="14376" width="15" style="45" customWidth="1"/>
    <col min="14377" max="14380" width="0" style="45" hidden="1" customWidth="1"/>
    <col min="14381" max="14381" width="12" style="45" customWidth="1"/>
    <col min="14382" max="14382" width="6.7109375" style="45" customWidth="1"/>
    <col min="14383" max="14383" width="13.85546875" style="45" customWidth="1"/>
    <col min="14384" max="14387" width="0" style="45" hidden="1" customWidth="1"/>
    <col min="14388" max="14388" width="11.5703125" style="45" customWidth="1"/>
    <col min="14389" max="14389" width="6.7109375" style="45" customWidth="1"/>
    <col min="14390" max="14390" width="14.7109375" style="45" customWidth="1"/>
    <col min="14391" max="14394" width="0" style="45" hidden="1" customWidth="1"/>
    <col min="14395" max="14395" width="12.42578125" style="45" bestFit="1" customWidth="1"/>
    <col min="14396" max="14396" width="0" style="45" hidden="1" customWidth="1"/>
    <col min="14397" max="14397" width="5.7109375" style="45" bestFit="1" customWidth="1"/>
    <col min="14398" max="14398" width="12.42578125" style="45" bestFit="1" customWidth="1"/>
    <col min="14399" max="14403" width="0" style="45" hidden="1" customWidth="1"/>
    <col min="14404" max="14404" width="15.7109375" style="45" customWidth="1"/>
    <col min="14405" max="14405" width="0" style="45" hidden="1" customWidth="1"/>
    <col min="14406" max="14406" width="6.7109375" style="45" customWidth="1"/>
    <col min="14407" max="14407" width="12" style="45" bestFit="1" customWidth="1"/>
    <col min="14408" max="14412" width="0" style="45" hidden="1" customWidth="1"/>
    <col min="14413" max="14413" width="17.28515625" style="45" customWidth="1"/>
    <col min="14414" max="14414" width="0" style="45" hidden="1" customWidth="1"/>
    <col min="14415" max="14415" width="6.7109375" style="45" customWidth="1"/>
    <col min="14416" max="14416" width="10.5703125" style="45" bestFit="1" customWidth="1"/>
    <col min="14417" max="14421" width="0" style="45" hidden="1" customWidth="1"/>
    <col min="14422" max="14422" width="16.85546875" style="45" customWidth="1"/>
    <col min="14423" max="14428" width="0" style="45" hidden="1" customWidth="1"/>
    <col min="14429" max="14429" width="17.7109375" style="45" customWidth="1"/>
    <col min="14430" max="14430" width="0" style="45" hidden="1" customWidth="1"/>
    <col min="14431" max="14431" width="6.7109375" style="45" customWidth="1"/>
    <col min="14432" max="14432" width="13.5703125" style="45" customWidth="1"/>
    <col min="14433" max="14437" width="0" style="45" hidden="1" customWidth="1"/>
    <col min="14438" max="14438" width="12.140625" style="45" customWidth="1"/>
    <col min="14439" max="14439" width="0" style="45" hidden="1" customWidth="1"/>
    <col min="14440" max="14440" width="5.7109375" style="45" bestFit="1" customWidth="1"/>
    <col min="14441" max="14441" width="15.140625" style="45" customWidth="1"/>
    <col min="14442" max="14442" width="0" style="45" hidden="1" customWidth="1"/>
    <col min="14443" max="14605" width="9.140625" style="45"/>
    <col min="14606" max="14606" width="44.140625" style="45" customWidth="1"/>
    <col min="14607" max="14610" width="0" style="45" hidden="1" customWidth="1"/>
    <col min="14611" max="14611" width="13.85546875" style="45" customWidth="1"/>
    <col min="14612" max="14612" width="15.5703125" style="45" customWidth="1"/>
    <col min="14613" max="14616" width="0" style="45" hidden="1" customWidth="1"/>
    <col min="14617" max="14617" width="12.85546875" style="45" customWidth="1"/>
    <col min="14618" max="14618" width="6.7109375" style="45" customWidth="1"/>
    <col min="14619" max="14619" width="15.28515625" style="45" customWidth="1"/>
    <col min="14620" max="14623" width="0" style="45" hidden="1" customWidth="1"/>
    <col min="14624" max="14624" width="13.42578125" style="45" customWidth="1"/>
    <col min="14625" max="14625" width="6.7109375" style="45" customWidth="1"/>
    <col min="14626" max="14626" width="14.42578125" style="45" customWidth="1"/>
    <col min="14627" max="14630" width="0" style="45" hidden="1" customWidth="1"/>
    <col min="14631" max="14631" width="11.85546875" style="45" customWidth="1"/>
    <col min="14632" max="14632" width="15" style="45" customWidth="1"/>
    <col min="14633" max="14636" width="0" style="45" hidden="1" customWidth="1"/>
    <col min="14637" max="14637" width="12" style="45" customWidth="1"/>
    <col min="14638" max="14638" width="6.7109375" style="45" customWidth="1"/>
    <col min="14639" max="14639" width="13.85546875" style="45" customWidth="1"/>
    <col min="14640" max="14643" width="0" style="45" hidden="1" customWidth="1"/>
    <col min="14644" max="14644" width="11.5703125" style="45" customWidth="1"/>
    <col min="14645" max="14645" width="6.7109375" style="45" customWidth="1"/>
    <col min="14646" max="14646" width="14.7109375" style="45" customWidth="1"/>
    <col min="14647" max="14650" width="0" style="45" hidden="1" customWidth="1"/>
    <col min="14651" max="14651" width="12.42578125" style="45" bestFit="1" customWidth="1"/>
    <col min="14652" max="14652" width="0" style="45" hidden="1" customWidth="1"/>
    <col min="14653" max="14653" width="5.7109375" style="45" bestFit="1" customWidth="1"/>
    <col min="14654" max="14654" width="12.42578125" style="45" bestFit="1" customWidth="1"/>
    <col min="14655" max="14659" width="0" style="45" hidden="1" customWidth="1"/>
    <col min="14660" max="14660" width="15.7109375" style="45" customWidth="1"/>
    <col min="14661" max="14661" width="0" style="45" hidden="1" customWidth="1"/>
    <col min="14662" max="14662" width="6.7109375" style="45" customWidth="1"/>
    <col min="14663" max="14663" width="12" style="45" bestFit="1" customWidth="1"/>
    <col min="14664" max="14668" width="0" style="45" hidden="1" customWidth="1"/>
    <col min="14669" max="14669" width="17.28515625" style="45" customWidth="1"/>
    <col min="14670" max="14670" width="0" style="45" hidden="1" customWidth="1"/>
    <col min="14671" max="14671" width="6.7109375" style="45" customWidth="1"/>
    <col min="14672" max="14672" width="10.5703125" style="45" bestFit="1" customWidth="1"/>
    <col min="14673" max="14677" width="0" style="45" hidden="1" customWidth="1"/>
    <col min="14678" max="14678" width="16.85546875" style="45" customWidth="1"/>
    <col min="14679" max="14684" width="0" style="45" hidden="1" customWidth="1"/>
    <col min="14685" max="14685" width="17.7109375" style="45" customWidth="1"/>
    <col min="14686" max="14686" width="0" style="45" hidden="1" customWidth="1"/>
    <col min="14687" max="14687" width="6.7109375" style="45" customWidth="1"/>
    <col min="14688" max="14688" width="13.5703125" style="45" customWidth="1"/>
    <col min="14689" max="14693" width="0" style="45" hidden="1" customWidth="1"/>
    <col min="14694" max="14694" width="12.140625" style="45" customWidth="1"/>
    <col min="14695" max="14695" width="0" style="45" hidden="1" customWidth="1"/>
    <col min="14696" max="14696" width="5.7109375" style="45" bestFit="1" customWidth="1"/>
    <col min="14697" max="14697" width="15.140625" style="45" customWidth="1"/>
    <col min="14698" max="14698" width="0" style="45" hidden="1" customWidth="1"/>
    <col min="14699" max="14861" width="9.140625" style="45"/>
    <col min="14862" max="14862" width="44.140625" style="45" customWidth="1"/>
    <col min="14863" max="14866" width="0" style="45" hidden="1" customWidth="1"/>
    <col min="14867" max="14867" width="13.85546875" style="45" customWidth="1"/>
    <col min="14868" max="14868" width="15.5703125" style="45" customWidth="1"/>
    <col min="14869" max="14872" width="0" style="45" hidden="1" customWidth="1"/>
    <col min="14873" max="14873" width="12.85546875" style="45" customWidth="1"/>
    <col min="14874" max="14874" width="6.7109375" style="45" customWidth="1"/>
    <col min="14875" max="14875" width="15.28515625" style="45" customWidth="1"/>
    <col min="14876" max="14879" width="0" style="45" hidden="1" customWidth="1"/>
    <col min="14880" max="14880" width="13.42578125" style="45" customWidth="1"/>
    <col min="14881" max="14881" width="6.7109375" style="45" customWidth="1"/>
    <col min="14882" max="14882" width="14.42578125" style="45" customWidth="1"/>
    <col min="14883" max="14886" width="0" style="45" hidden="1" customWidth="1"/>
    <col min="14887" max="14887" width="11.85546875" style="45" customWidth="1"/>
    <col min="14888" max="14888" width="15" style="45" customWidth="1"/>
    <col min="14889" max="14892" width="0" style="45" hidden="1" customWidth="1"/>
    <col min="14893" max="14893" width="12" style="45" customWidth="1"/>
    <col min="14894" max="14894" width="6.7109375" style="45" customWidth="1"/>
    <col min="14895" max="14895" width="13.85546875" style="45" customWidth="1"/>
    <col min="14896" max="14899" width="0" style="45" hidden="1" customWidth="1"/>
    <col min="14900" max="14900" width="11.5703125" style="45" customWidth="1"/>
    <col min="14901" max="14901" width="6.7109375" style="45" customWidth="1"/>
    <col min="14902" max="14902" width="14.7109375" style="45" customWidth="1"/>
    <col min="14903" max="14906" width="0" style="45" hidden="1" customWidth="1"/>
    <col min="14907" max="14907" width="12.42578125" style="45" bestFit="1" customWidth="1"/>
    <col min="14908" max="14908" width="0" style="45" hidden="1" customWidth="1"/>
    <col min="14909" max="14909" width="5.7109375" style="45" bestFit="1" customWidth="1"/>
    <col min="14910" max="14910" width="12.42578125" style="45" bestFit="1" customWidth="1"/>
    <col min="14911" max="14915" width="0" style="45" hidden="1" customWidth="1"/>
    <col min="14916" max="14916" width="15.7109375" style="45" customWidth="1"/>
    <col min="14917" max="14917" width="0" style="45" hidden="1" customWidth="1"/>
    <col min="14918" max="14918" width="6.7109375" style="45" customWidth="1"/>
    <col min="14919" max="14919" width="12" style="45" bestFit="1" customWidth="1"/>
    <col min="14920" max="14924" width="0" style="45" hidden="1" customWidth="1"/>
    <col min="14925" max="14925" width="17.28515625" style="45" customWidth="1"/>
    <col min="14926" max="14926" width="0" style="45" hidden="1" customWidth="1"/>
    <col min="14927" max="14927" width="6.7109375" style="45" customWidth="1"/>
    <col min="14928" max="14928" width="10.5703125" style="45" bestFit="1" customWidth="1"/>
    <col min="14929" max="14933" width="0" style="45" hidden="1" customWidth="1"/>
    <col min="14934" max="14934" width="16.85546875" style="45" customWidth="1"/>
    <col min="14935" max="14940" width="0" style="45" hidden="1" customWidth="1"/>
    <col min="14941" max="14941" width="17.7109375" style="45" customWidth="1"/>
    <col min="14942" max="14942" width="0" style="45" hidden="1" customWidth="1"/>
    <col min="14943" max="14943" width="6.7109375" style="45" customWidth="1"/>
    <col min="14944" max="14944" width="13.5703125" style="45" customWidth="1"/>
    <col min="14945" max="14949" width="0" style="45" hidden="1" customWidth="1"/>
    <col min="14950" max="14950" width="12.140625" style="45" customWidth="1"/>
    <col min="14951" max="14951" width="0" style="45" hidden="1" customWidth="1"/>
    <col min="14952" max="14952" width="5.7109375" style="45" bestFit="1" customWidth="1"/>
    <col min="14953" max="14953" width="15.140625" style="45" customWidth="1"/>
    <col min="14954" max="14954" width="0" style="45" hidden="1" customWidth="1"/>
    <col min="14955" max="15117" width="9.140625" style="45"/>
    <col min="15118" max="15118" width="44.140625" style="45" customWidth="1"/>
    <col min="15119" max="15122" width="0" style="45" hidden="1" customWidth="1"/>
    <col min="15123" max="15123" width="13.85546875" style="45" customWidth="1"/>
    <col min="15124" max="15124" width="15.5703125" style="45" customWidth="1"/>
    <col min="15125" max="15128" width="0" style="45" hidden="1" customWidth="1"/>
    <col min="15129" max="15129" width="12.85546875" style="45" customWidth="1"/>
    <col min="15130" max="15130" width="6.7109375" style="45" customWidth="1"/>
    <col min="15131" max="15131" width="15.28515625" style="45" customWidth="1"/>
    <col min="15132" max="15135" width="0" style="45" hidden="1" customWidth="1"/>
    <col min="15136" max="15136" width="13.42578125" style="45" customWidth="1"/>
    <col min="15137" max="15137" width="6.7109375" style="45" customWidth="1"/>
    <col min="15138" max="15138" width="14.42578125" style="45" customWidth="1"/>
    <col min="15139" max="15142" width="0" style="45" hidden="1" customWidth="1"/>
    <col min="15143" max="15143" width="11.85546875" style="45" customWidth="1"/>
    <col min="15144" max="15144" width="15" style="45" customWidth="1"/>
    <col min="15145" max="15148" width="0" style="45" hidden="1" customWidth="1"/>
    <col min="15149" max="15149" width="12" style="45" customWidth="1"/>
    <col min="15150" max="15150" width="6.7109375" style="45" customWidth="1"/>
    <col min="15151" max="15151" width="13.85546875" style="45" customWidth="1"/>
    <col min="15152" max="15155" width="0" style="45" hidden="1" customWidth="1"/>
    <col min="15156" max="15156" width="11.5703125" style="45" customWidth="1"/>
    <col min="15157" max="15157" width="6.7109375" style="45" customWidth="1"/>
    <col min="15158" max="15158" width="14.7109375" style="45" customWidth="1"/>
    <col min="15159" max="15162" width="0" style="45" hidden="1" customWidth="1"/>
    <col min="15163" max="15163" width="12.42578125" style="45" bestFit="1" customWidth="1"/>
    <col min="15164" max="15164" width="0" style="45" hidden="1" customWidth="1"/>
    <col min="15165" max="15165" width="5.7109375" style="45" bestFit="1" customWidth="1"/>
    <col min="15166" max="15166" width="12.42578125" style="45" bestFit="1" customWidth="1"/>
    <col min="15167" max="15171" width="0" style="45" hidden="1" customWidth="1"/>
    <col min="15172" max="15172" width="15.7109375" style="45" customWidth="1"/>
    <col min="15173" max="15173" width="0" style="45" hidden="1" customWidth="1"/>
    <col min="15174" max="15174" width="6.7109375" style="45" customWidth="1"/>
    <col min="15175" max="15175" width="12" style="45" bestFit="1" customWidth="1"/>
    <col min="15176" max="15180" width="0" style="45" hidden="1" customWidth="1"/>
    <col min="15181" max="15181" width="17.28515625" style="45" customWidth="1"/>
    <col min="15182" max="15182" width="0" style="45" hidden="1" customWidth="1"/>
    <col min="15183" max="15183" width="6.7109375" style="45" customWidth="1"/>
    <col min="15184" max="15184" width="10.5703125" style="45" bestFit="1" customWidth="1"/>
    <col min="15185" max="15189" width="0" style="45" hidden="1" customWidth="1"/>
    <col min="15190" max="15190" width="16.85546875" style="45" customWidth="1"/>
    <col min="15191" max="15196" width="0" style="45" hidden="1" customWidth="1"/>
    <col min="15197" max="15197" width="17.7109375" style="45" customWidth="1"/>
    <col min="15198" max="15198" width="0" style="45" hidden="1" customWidth="1"/>
    <col min="15199" max="15199" width="6.7109375" style="45" customWidth="1"/>
    <col min="15200" max="15200" width="13.5703125" style="45" customWidth="1"/>
    <col min="15201" max="15205" width="0" style="45" hidden="1" customWidth="1"/>
    <col min="15206" max="15206" width="12.140625" style="45" customWidth="1"/>
    <col min="15207" max="15207" width="0" style="45" hidden="1" customWidth="1"/>
    <col min="15208" max="15208" width="5.7109375" style="45" bestFit="1" customWidth="1"/>
    <col min="15209" max="15209" width="15.140625" style="45" customWidth="1"/>
    <col min="15210" max="15210" width="0" style="45" hidden="1" customWidth="1"/>
    <col min="15211" max="15373" width="9.140625" style="45"/>
    <col min="15374" max="15374" width="44.140625" style="45" customWidth="1"/>
    <col min="15375" max="15378" width="0" style="45" hidden="1" customWidth="1"/>
    <col min="15379" max="15379" width="13.85546875" style="45" customWidth="1"/>
    <col min="15380" max="15380" width="15.5703125" style="45" customWidth="1"/>
    <col min="15381" max="15384" width="0" style="45" hidden="1" customWidth="1"/>
    <col min="15385" max="15385" width="12.85546875" style="45" customWidth="1"/>
    <col min="15386" max="15386" width="6.7109375" style="45" customWidth="1"/>
    <col min="15387" max="15387" width="15.28515625" style="45" customWidth="1"/>
    <col min="15388" max="15391" width="0" style="45" hidden="1" customWidth="1"/>
    <col min="15392" max="15392" width="13.42578125" style="45" customWidth="1"/>
    <col min="15393" max="15393" width="6.7109375" style="45" customWidth="1"/>
    <col min="15394" max="15394" width="14.42578125" style="45" customWidth="1"/>
    <col min="15395" max="15398" width="0" style="45" hidden="1" customWidth="1"/>
    <col min="15399" max="15399" width="11.85546875" style="45" customWidth="1"/>
    <col min="15400" max="15400" width="15" style="45" customWidth="1"/>
    <col min="15401" max="15404" width="0" style="45" hidden="1" customWidth="1"/>
    <col min="15405" max="15405" width="12" style="45" customWidth="1"/>
    <col min="15406" max="15406" width="6.7109375" style="45" customWidth="1"/>
    <col min="15407" max="15407" width="13.85546875" style="45" customWidth="1"/>
    <col min="15408" max="15411" width="0" style="45" hidden="1" customWidth="1"/>
    <col min="15412" max="15412" width="11.5703125" style="45" customWidth="1"/>
    <col min="15413" max="15413" width="6.7109375" style="45" customWidth="1"/>
    <col min="15414" max="15414" width="14.7109375" style="45" customWidth="1"/>
    <col min="15415" max="15418" width="0" style="45" hidden="1" customWidth="1"/>
    <col min="15419" max="15419" width="12.42578125" style="45" bestFit="1" customWidth="1"/>
    <col min="15420" max="15420" width="0" style="45" hidden="1" customWidth="1"/>
    <col min="15421" max="15421" width="5.7109375" style="45" bestFit="1" customWidth="1"/>
    <col min="15422" max="15422" width="12.42578125" style="45" bestFit="1" customWidth="1"/>
    <col min="15423" max="15427" width="0" style="45" hidden="1" customWidth="1"/>
    <col min="15428" max="15428" width="15.7109375" style="45" customWidth="1"/>
    <col min="15429" max="15429" width="0" style="45" hidden="1" customWidth="1"/>
    <col min="15430" max="15430" width="6.7109375" style="45" customWidth="1"/>
    <col min="15431" max="15431" width="12" style="45" bestFit="1" customWidth="1"/>
    <col min="15432" max="15436" width="0" style="45" hidden="1" customWidth="1"/>
    <col min="15437" max="15437" width="17.28515625" style="45" customWidth="1"/>
    <col min="15438" max="15438" width="0" style="45" hidden="1" customWidth="1"/>
    <col min="15439" max="15439" width="6.7109375" style="45" customWidth="1"/>
    <col min="15440" max="15440" width="10.5703125" style="45" bestFit="1" customWidth="1"/>
    <col min="15441" max="15445" width="0" style="45" hidden="1" customWidth="1"/>
    <col min="15446" max="15446" width="16.85546875" style="45" customWidth="1"/>
    <col min="15447" max="15452" width="0" style="45" hidden="1" customWidth="1"/>
    <col min="15453" max="15453" width="17.7109375" style="45" customWidth="1"/>
    <col min="15454" max="15454" width="0" style="45" hidden="1" customWidth="1"/>
    <col min="15455" max="15455" width="6.7109375" style="45" customWidth="1"/>
    <col min="15456" max="15456" width="13.5703125" style="45" customWidth="1"/>
    <col min="15457" max="15461" width="0" style="45" hidden="1" customWidth="1"/>
    <col min="15462" max="15462" width="12.140625" style="45" customWidth="1"/>
    <col min="15463" max="15463" width="0" style="45" hidden="1" customWidth="1"/>
    <col min="15464" max="15464" width="5.7109375" style="45" bestFit="1" customWidth="1"/>
    <col min="15465" max="15465" width="15.140625" style="45" customWidth="1"/>
    <col min="15466" max="15466" width="0" style="45" hidden="1" customWidth="1"/>
    <col min="15467" max="15629" width="9.140625" style="45"/>
    <col min="15630" max="15630" width="44.140625" style="45" customWidth="1"/>
    <col min="15631" max="15634" width="0" style="45" hidden="1" customWidth="1"/>
    <col min="15635" max="15635" width="13.85546875" style="45" customWidth="1"/>
    <col min="15636" max="15636" width="15.5703125" style="45" customWidth="1"/>
    <col min="15637" max="15640" width="0" style="45" hidden="1" customWidth="1"/>
    <col min="15641" max="15641" width="12.85546875" style="45" customWidth="1"/>
    <col min="15642" max="15642" width="6.7109375" style="45" customWidth="1"/>
    <col min="15643" max="15643" width="15.28515625" style="45" customWidth="1"/>
    <col min="15644" max="15647" width="0" style="45" hidden="1" customWidth="1"/>
    <col min="15648" max="15648" width="13.42578125" style="45" customWidth="1"/>
    <col min="15649" max="15649" width="6.7109375" style="45" customWidth="1"/>
    <col min="15650" max="15650" width="14.42578125" style="45" customWidth="1"/>
    <col min="15651" max="15654" width="0" style="45" hidden="1" customWidth="1"/>
    <col min="15655" max="15655" width="11.85546875" style="45" customWidth="1"/>
    <col min="15656" max="15656" width="15" style="45" customWidth="1"/>
    <col min="15657" max="15660" width="0" style="45" hidden="1" customWidth="1"/>
    <col min="15661" max="15661" width="12" style="45" customWidth="1"/>
    <col min="15662" max="15662" width="6.7109375" style="45" customWidth="1"/>
    <col min="15663" max="15663" width="13.85546875" style="45" customWidth="1"/>
    <col min="15664" max="15667" width="0" style="45" hidden="1" customWidth="1"/>
    <col min="15668" max="15668" width="11.5703125" style="45" customWidth="1"/>
    <col min="15669" max="15669" width="6.7109375" style="45" customWidth="1"/>
    <col min="15670" max="15670" width="14.7109375" style="45" customWidth="1"/>
    <col min="15671" max="15674" width="0" style="45" hidden="1" customWidth="1"/>
    <col min="15675" max="15675" width="12.42578125" style="45" bestFit="1" customWidth="1"/>
    <col min="15676" max="15676" width="0" style="45" hidden="1" customWidth="1"/>
    <col min="15677" max="15677" width="5.7109375" style="45" bestFit="1" customWidth="1"/>
    <col min="15678" max="15678" width="12.42578125" style="45" bestFit="1" customWidth="1"/>
    <col min="15679" max="15683" width="0" style="45" hidden="1" customWidth="1"/>
    <col min="15684" max="15684" width="15.7109375" style="45" customWidth="1"/>
    <col min="15685" max="15685" width="0" style="45" hidden="1" customWidth="1"/>
    <col min="15686" max="15686" width="6.7109375" style="45" customWidth="1"/>
    <col min="15687" max="15687" width="12" style="45" bestFit="1" customWidth="1"/>
    <col min="15688" max="15692" width="0" style="45" hidden="1" customWidth="1"/>
    <col min="15693" max="15693" width="17.28515625" style="45" customWidth="1"/>
    <col min="15694" max="15694" width="0" style="45" hidden="1" customWidth="1"/>
    <col min="15695" max="15695" width="6.7109375" style="45" customWidth="1"/>
    <col min="15696" max="15696" width="10.5703125" style="45" bestFit="1" customWidth="1"/>
    <col min="15697" max="15701" width="0" style="45" hidden="1" customWidth="1"/>
    <col min="15702" max="15702" width="16.85546875" style="45" customWidth="1"/>
    <col min="15703" max="15708" width="0" style="45" hidden="1" customWidth="1"/>
    <col min="15709" max="15709" width="17.7109375" style="45" customWidth="1"/>
    <col min="15710" max="15710" width="0" style="45" hidden="1" customWidth="1"/>
    <col min="15711" max="15711" width="6.7109375" style="45" customWidth="1"/>
    <col min="15712" max="15712" width="13.5703125" style="45" customWidth="1"/>
    <col min="15713" max="15717" width="0" style="45" hidden="1" customWidth="1"/>
    <col min="15718" max="15718" width="12.140625" style="45" customWidth="1"/>
    <col min="15719" max="15719" width="0" style="45" hidden="1" customWidth="1"/>
    <col min="15720" max="15720" width="5.7109375" style="45" bestFit="1" customWidth="1"/>
    <col min="15721" max="15721" width="15.140625" style="45" customWidth="1"/>
    <col min="15722" max="15722" width="0" style="45" hidden="1" customWidth="1"/>
    <col min="15723" max="15885" width="9.140625" style="45"/>
    <col min="15886" max="15886" width="44.140625" style="45" customWidth="1"/>
    <col min="15887" max="15890" width="0" style="45" hidden="1" customWidth="1"/>
    <col min="15891" max="15891" width="13.85546875" style="45" customWidth="1"/>
    <col min="15892" max="15892" width="15.5703125" style="45" customWidth="1"/>
    <col min="15893" max="15896" width="0" style="45" hidden="1" customWidth="1"/>
    <col min="15897" max="15897" width="12.85546875" style="45" customWidth="1"/>
    <col min="15898" max="15898" width="6.7109375" style="45" customWidth="1"/>
    <col min="15899" max="15899" width="15.28515625" style="45" customWidth="1"/>
    <col min="15900" max="15903" width="0" style="45" hidden="1" customWidth="1"/>
    <col min="15904" max="15904" width="13.42578125" style="45" customWidth="1"/>
    <col min="15905" max="15905" width="6.7109375" style="45" customWidth="1"/>
    <col min="15906" max="15906" width="14.42578125" style="45" customWidth="1"/>
    <col min="15907" max="15910" width="0" style="45" hidden="1" customWidth="1"/>
    <col min="15911" max="15911" width="11.85546875" style="45" customWidth="1"/>
    <col min="15912" max="15912" width="15" style="45" customWidth="1"/>
    <col min="15913" max="15916" width="0" style="45" hidden="1" customWidth="1"/>
    <col min="15917" max="15917" width="12" style="45" customWidth="1"/>
    <col min="15918" max="15918" width="6.7109375" style="45" customWidth="1"/>
    <col min="15919" max="15919" width="13.85546875" style="45" customWidth="1"/>
    <col min="15920" max="15923" width="0" style="45" hidden="1" customWidth="1"/>
    <col min="15924" max="15924" width="11.5703125" style="45" customWidth="1"/>
    <col min="15925" max="15925" width="6.7109375" style="45" customWidth="1"/>
    <col min="15926" max="15926" width="14.7109375" style="45" customWidth="1"/>
    <col min="15927" max="15930" width="0" style="45" hidden="1" customWidth="1"/>
    <col min="15931" max="15931" width="12.42578125" style="45" bestFit="1" customWidth="1"/>
    <col min="15932" max="15932" width="0" style="45" hidden="1" customWidth="1"/>
    <col min="15933" max="15933" width="5.7109375" style="45" bestFit="1" customWidth="1"/>
    <col min="15934" max="15934" width="12.42578125" style="45" bestFit="1" customWidth="1"/>
    <col min="15935" max="15939" width="0" style="45" hidden="1" customWidth="1"/>
    <col min="15940" max="15940" width="15.7109375" style="45" customWidth="1"/>
    <col min="15941" max="15941" width="0" style="45" hidden="1" customWidth="1"/>
    <col min="15942" max="15942" width="6.7109375" style="45" customWidth="1"/>
    <col min="15943" max="15943" width="12" style="45" bestFit="1" customWidth="1"/>
    <col min="15944" max="15948" width="0" style="45" hidden="1" customWidth="1"/>
    <col min="15949" max="15949" width="17.28515625" style="45" customWidth="1"/>
    <col min="15950" max="15950" width="0" style="45" hidden="1" customWidth="1"/>
    <col min="15951" max="15951" width="6.7109375" style="45" customWidth="1"/>
    <col min="15952" max="15952" width="10.5703125" style="45" bestFit="1" customWidth="1"/>
    <col min="15953" max="15957" width="0" style="45" hidden="1" customWidth="1"/>
    <col min="15958" max="15958" width="16.85546875" style="45" customWidth="1"/>
    <col min="15959" max="15964" width="0" style="45" hidden="1" customWidth="1"/>
    <col min="15965" max="15965" width="17.7109375" style="45" customWidth="1"/>
    <col min="15966" max="15966" width="0" style="45" hidden="1" customWidth="1"/>
    <col min="15967" max="15967" width="6.7109375" style="45" customWidth="1"/>
    <col min="15968" max="15968" width="13.5703125" style="45" customWidth="1"/>
    <col min="15969" max="15973" width="0" style="45" hidden="1" customWidth="1"/>
    <col min="15974" max="15974" width="12.140625" style="45" customWidth="1"/>
    <col min="15975" max="15975" width="0" style="45" hidden="1" customWidth="1"/>
    <col min="15976" max="15976" width="5.7109375" style="45" bestFit="1" customWidth="1"/>
    <col min="15977" max="15977" width="15.140625" style="45" customWidth="1"/>
    <col min="15978" max="15978" width="0" style="45" hidden="1" customWidth="1"/>
    <col min="15979" max="16141" width="9.140625" style="45"/>
    <col min="16142" max="16142" width="44.140625" style="45" customWidth="1"/>
    <col min="16143" max="16146" width="0" style="45" hidden="1" customWidth="1"/>
    <col min="16147" max="16147" width="13.85546875" style="45" customWidth="1"/>
    <col min="16148" max="16148" width="15.5703125" style="45" customWidth="1"/>
    <col min="16149" max="16152" width="0" style="45" hidden="1" customWidth="1"/>
    <col min="16153" max="16153" width="12.85546875" style="45" customWidth="1"/>
    <col min="16154" max="16154" width="6.7109375" style="45" customWidth="1"/>
    <col min="16155" max="16155" width="15.28515625" style="45" customWidth="1"/>
    <col min="16156" max="16159" width="0" style="45" hidden="1" customWidth="1"/>
    <col min="16160" max="16160" width="13.42578125" style="45" customWidth="1"/>
    <col min="16161" max="16161" width="6.7109375" style="45" customWidth="1"/>
    <col min="16162" max="16162" width="14.42578125" style="45" customWidth="1"/>
    <col min="16163" max="16166" width="0" style="45" hidden="1" customWidth="1"/>
    <col min="16167" max="16167" width="11.85546875" style="45" customWidth="1"/>
    <col min="16168" max="16168" width="15" style="45" customWidth="1"/>
    <col min="16169" max="16172" width="0" style="45" hidden="1" customWidth="1"/>
    <col min="16173" max="16173" width="12" style="45" customWidth="1"/>
    <col min="16174" max="16174" width="6.7109375" style="45" customWidth="1"/>
    <col min="16175" max="16175" width="13.85546875" style="45" customWidth="1"/>
    <col min="16176" max="16179" width="0" style="45" hidden="1" customWidth="1"/>
    <col min="16180" max="16180" width="11.5703125" style="45" customWidth="1"/>
    <col min="16181" max="16181" width="6.7109375" style="45" customWidth="1"/>
    <col min="16182" max="16182" width="14.7109375" style="45" customWidth="1"/>
    <col min="16183" max="16186" width="0" style="45" hidden="1" customWidth="1"/>
    <col min="16187" max="16187" width="12.42578125" style="45" bestFit="1" customWidth="1"/>
    <col min="16188" max="16188" width="0" style="45" hidden="1" customWidth="1"/>
    <col min="16189" max="16189" width="5.7109375" style="45" bestFit="1" customWidth="1"/>
    <col min="16190" max="16190" width="12.42578125" style="45" bestFit="1" customWidth="1"/>
    <col min="16191" max="16195" width="0" style="45" hidden="1" customWidth="1"/>
    <col min="16196" max="16196" width="15.7109375" style="45" customWidth="1"/>
    <col min="16197" max="16197" width="0" style="45" hidden="1" customWidth="1"/>
    <col min="16198" max="16198" width="6.7109375" style="45" customWidth="1"/>
    <col min="16199" max="16199" width="12" style="45" bestFit="1" customWidth="1"/>
    <col min="16200" max="16204" width="0" style="45" hidden="1" customWidth="1"/>
    <col min="16205" max="16205" width="17.28515625" style="45" customWidth="1"/>
    <col min="16206" max="16206" width="0" style="45" hidden="1" customWidth="1"/>
    <col min="16207" max="16207" width="6.7109375" style="45" customWidth="1"/>
    <col min="16208" max="16208" width="10.5703125" style="45" bestFit="1" customWidth="1"/>
    <col min="16209" max="16213" width="0" style="45" hidden="1" customWidth="1"/>
    <col min="16214" max="16214" width="16.85546875" style="45" customWidth="1"/>
    <col min="16215" max="16220" width="0" style="45" hidden="1" customWidth="1"/>
    <col min="16221" max="16221" width="17.7109375" style="45" customWidth="1"/>
    <col min="16222" max="16222" width="0" style="45" hidden="1" customWidth="1"/>
    <col min="16223" max="16223" width="6.7109375" style="45" customWidth="1"/>
    <col min="16224" max="16224" width="13.5703125" style="45" customWidth="1"/>
    <col min="16225" max="16229" width="0" style="45" hidden="1" customWidth="1"/>
    <col min="16230" max="16230" width="12.140625" style="45" customWidth="1"/>
    <col min="16231" max="16231" width="0" style="45" hidden="1" customWidth="1"/>
    <col min="16232" max="16232" width="5.7109375" style="45" bestFit="1" customWidth="1"/>
    <col min="16233" max="16233" width="15.140625" style="45" customWidth="1"/>
    <col min="16234" max="16234" width="0" style="45" hidden="1" customWidth="1"/>
    <col min="16235" max="16384" width="9.140625" style="45"/>
  </cols>
  <sheetData>
    <row r="1" spans="1:181" ht="72" customHeight="1" x14ac:dyDescent="0.15">
      <c r="A1" s="79"/>
      <c r="B1" s="582" t="s">
        <v>77</v>
      </c>
      <c r="C1" s="583"/>
      <c r="D1" s="583"/>
      <c r="E1" s="583"/>
      <c r="F1" s="583"/>
      <c r="G1" s="583"/>
      <c r="H1" s="588"/>
      <c r="I1" s="582" t="s">
        <v>78</v>
      </c>
      <c r="J1" s="583"/>
      <c r="K1" s="583"/>
      <c r="L1" s="583"/>
      <c r="M1" s="583"/>
      <c r="N1" s="583"/>
      <c r="O1" s="588"/>
      <c r="P1" s="582" t="s">
        <v>79</v>
      </c>
      <c r="Q1" s="583"/>
      <c r="R1" s="583"/>
      <c r="S1" s="583"/>
      <c r="T1" s="583"/>
      <c r="U1" s="583"/>
      <c r="V1" s="588"/>
      <c r="W1" s="582" t="s">
        <v>80</v>
      </c>
      <c r="X1" s="583"/>
      <c r="Y1" s="583"/>
      <c r="Z1" s="583"/>
      <c r="AA1" s="583"/>
      <c r="AB1" s="583"/>
      <c r="AC1" s="588"/>
      <c r="AD1" s="582" t="s">
        <v>81</v>
      </c>
      <c r="AE1" s="583"/>
      <c r="AF1" s="583"/>
      <c r="AG1" s="583"/>
      <c r="AH1" s="583"/>
      <c r="AI1" s="583"/>
      <c r="AJ1" s="588"/>
      <c r="AK1" s="582" t="s">
        <v>82</v>
      </c>
      <c r="AL1" s="583"/>
      <c r="AM1" s="583"/>
      <c r="AN1" s="583"/>
      <c r="AO1" s="583"/>
      <c r="AP1" s="583"/>
      <c r="AQ1" s="583"/>
      <c r="AR1" s="583"/>
      <c r="AS1" s="588"/>
      <c r="AT1" s="589" t="s">
        <v>83</v>
      </c>
      <c r="AU1" s="589"/>
      <c r="AV1" s="589"/>
      <c r="AW1" s="589"/>
      <c r="AX1" s="589"/>
      <c r="AY1" s="589"/>
      <c r="AZ1" s="589"/>
      <c r="BA1" s="589"/>
      <c r="BB1" s="589"/>
      <c r="BC1" s="589"/>
      <c r="BD1" s="38"/>
      <c r="BE1" s="38"/>
      <c r="BF1" s="38"/>
      <c r="BG1" s="38"/>
      <c r="BH1" s="585" t="s">
        <v>84</v>
      </c>
      <c r="BI1" s="586"/>
      <c r="BJ1" s="586"/>
      <c r="BK1" s="586"/>
      <c r="BL1" s="586"/>
      <c r="BM1" s="586"/>
      <c r="BN1" s="587"/>
      <c r="BO1" s="39"/>
      <c r="BP1" s="38"/>
      <c r="BQ1" s="40"/>
      <c r="BR1" s="40"/>
      <c r="BS1" s="585" t="s">
        <v>85</v>
      </c>
      <c r="BT1" s="586"/>
      <c r="BU1" s="586"/>
      <c r="BV1" s="586"/>
      <c r="BW1" s="586"/>
      <c r="BX1" s="41"/>
      <c r="BY1" s="40"/>
      <c r="BZ1" s="40"/>
      <c r="CA1" s="40"/>
      <c r="CB1" s="40"/>
      <c r="CC1" s="703" t="s">
        <v>86</v>
      </c>
      <c r="CD1" s="703"/>
      <c r="CE1" s="703"/>
      <c r="CF1" s="704"/>
      <c r="CG1" s="705"/>
      <c r="CH1" s="706"/>
      <c r="CI1" s="42"/>
      <c r="CJ1" s="43"/>
      <c r="CK1" s="43"/>
      <c r="CL1" s="43"/>
      <c r="CM1" s="582" t="s">
        <v>87</v>
      </c>
      <c r="CN1" s="583"/>
      <c r="CO1" s="583"/>
      <c r="CP1" s="583"/>
      <c r="CQ1" s="583"/>
      <c r="CR1" s="44"/>
      <c r="CS1" s="582" t="s">
        <v>88</v>
      </c>
      <c r="CT1" s="584"/>
      <c r="CU1" s="584"/>
      <c r="CV1" s="584"/>
      <c r="CW1" s="584"/>
      <c r="CX1" s="584"/>
      <c r="CY1" s="584"/>
      <c r="CZ1" s="584"/>
      <c r="DA1" s="584"/>
      <c r="DB1" s="584"/>
    </row>
    <row r="2" spans="1:181" s="90" customFormat="1" ht="21.95" customHeight="1" x14ac:dyDescent="0.2">
      <c r="A2" s="83" t="s">
        <v>50</v>
      </c>
      <c r="B2" s="84" t="s">
        <v>21</v>
      </c>
      <c r="C2" s="84" t="s">
        <v>22</v>
      </c>
      <c r="D2" s="84" t="s">
        <v>59</v>
      </c>
      <c r="E2" s="84" t="s">
        <v>23</v>
      </c>
      <c r="F2" s="84" t="s">
        <v>24</v>
      </c>
      <c r="G2" s="84" t="s">
        <v>71</v>
      </c>
      <c r="H2" s="84" t="s">
        <v>90</v>
      </c>
      <c r="I2" s="84" t="s">
        <v>21</v>
      </c>
      <c r="J2" s="84" t="s">
        <v>22</v>
      </c>
      <c r="K2" s="84" t="s">
        <v>59</v>
      </c>
      <c r="L2" s="84" t="s">
        <v>23</v>
      </c>
      <c r="M2" s="84" t="s">
        <v>24</v>
      </c>
      <c r="N2" s="85" t="s">
        <v>71</v>
      </c>
      <c r="O2" s="84" t="s">
        <v>90</v>
      </c>
      <c r="P2" s="84" t="s">
        <v>21</v>
      </c>
      <c r="Q2" s="84" t="s">
        <v>22</v>
      </c>
      <c r="R2" s="84" t="s">
        <v>59</v>
      </c>
      <c r="S2" s="84" t="s">
        <v>23</v>
      </c>
      <c r="T2" s="84" t="s">
        <v>24</v>
      </c>
      <c r="U2" s="85" t="s">
        <v>71</v>
      </c>
      <c r="V2" s="84" t="s">
        <v>90</v>
      </c>
      <c r="W2" s="84" t="s">
        <v>21</v>
      </c>
      <c r="X2" s="84" t="s">
        <v>22</v>
      </c>
      <c r="Y2" s="84" t="s">
        <v>59</v>
      </c>
      <c r="Z2" s="84" t="s">
        <v>23</v>
      </c>
      <c r="AA2" s="84" t="s">
        <v>24</v>
      </c>
      <c r="AB2" s="84" t="s">
        <v>71</v>
      </c>
      <c r="AC2" s="84" t="s">
        <v>90</v>
      </c>
      <c r="AD2" s="84" t="s">
        <v>21</v>
      </c>
      <c r="AE2" s="84" t="s">
        <v>22</v>
      </c>
      <c r="AF2" s="84" t="s">
        <v>59</v>
      </c>
      <c r="AG2" s="84" t="s">
        <v>23</v>
      </c>
      <c r="AH2" s="84" t="s">
        <v>24</v>
      </c>
      <c r="AI2" s="85" t="s">
        <v>103</v>
      </c>
      <c r="AJ2" s="84" t="s">
        <v>90</v>
      </c>
      <c r="AK2" s="84" t="s">
        <v>21</v>
      </c>
      <c r="AL2" s="84" t="s">
        <v>22</v>
      </c>
      <c r="AM2" s="84" t="s">
        <v>23</v>
      </c>
      <c r="AN2" s="84" t="s">
        <v>24</v>
      </c>
      <c r="AO2" s="84" t="s">
        <v>21</v>
      </c>
      <c r="AP2" s="85" t="s">
        <v>105</v>
      </c>
      <c r="AQ2" s="85" t="s">
        <v>103</v>
      </c>
      <c r="AR2" s="85" t="s">
        <v>75</v>
      </c>
      <c r="AS2" s="84" t="s">
        <v>90</v>
      </c>
      <c r="AT2" s="84" t="s">
        <v>21</v>
      </c>
      <c r="AU2" s="84" t="s">
        <v>22</v>
      </c>
      <c r="AV2" s="84" t="s">
        <v>23</v>
      </c>
      <c r="AW2" s="84" t="s">
        <v>24</v>
      </c>
      <c r="AX2" s="84" t="s">
        <v>21</v>
      </c>
      <c r="AY2" s="85" t="s">
        <v>105</v>
      </c>
      <c r="AZ2" s="85" t="s">
        <v>75</v>
      </c>
      <c r="BA2" s="85" t="s">
        <v>71</v>
      </c>
      <c r="BB2" s="86"/>
      <c r="BC2" s="84" t="s">
        <v>90</v>
      </c>
      <c r="BD2" s="87" t="s">
        <v>21</v>
      </c>
      <c r="BE2" s="87" t="s">
        <v>22</v>
      </c>
      <c r="BF2" s="87" t="s">
        <v>23</v>
      </c>
      <c r="BG2" s="87" t="s">
        <v>24</v>
      </c>
      <c r="BH2" s="84" t="s">
        <v>21</v>
      </c>
      <c r="BI2" s="85" t="s">
        <v>105</v>
      </c>
      <c r="BJ2" s="85" t="s">
        <v>75</v>
      </c>
      <c r="BK2" s="85" t="s">
        <v>71</v>
      </c>
      <c r="BL2" s="86"/>
      <c r="BM2" s="87" t="s">
        <v>90</v>
      </c>
      <c r="BN2" s="87" t="s">
        <v>90</v>
      </c>
      <c r="BO2" s="87" t="s">
        <v>21</v>
      </c>
      <c r="BP2" s="87" t="s">
        <v>22</v>
      </c>
      <c r="BQ2" s="87" t="s">
        <v>23</v>
      </c>
      <c r="BR2" s="87" t="s">
        <v>24</v>
      </c>
      <c r="BS2" s="84" t="s">
        <v>21</v>
      </c>
      <c r="BT2" s="85" t="s">
        <v>105</v>
      </c>
      <c r="BU2" s="85" t="s">
        <v>105</v>
      </c>
      <c r="BV2" s="85" t="s">
        <v>75</v>
      </c>
      <c r="BW2" s="85" t="s">
        <v>71</v>
      </c>
      <c r="BX2" s="87" t="s">
        <v>90</v>
      </c>
      <c r="BY2" s="84" t="s">
        <v>21</v>
      </c>
      <c r="BZ2" s="84" t="s">
        <v>22</v>
      </c>
      <c r="CA2" s="84" t="s">
        <v>23</v>
      </c>
      <c r="CB2" s="84" t="s">
        <v>24</v>
      </c>
      <c r="CC2" s="707" t="s">
        <v>21</v>
      </c>
      <c r="CD2" s="708" t="s">
        <v>105</v>
      </c>
      <c r="CE2" s="708" t="s">
        <v>75</v>
      </c>
      <c r="CF2" s="709" t="s">
        <v>71</v>
      </c>
      <c r="CG2" s="710"/>
      <c r="CH2" s="711"/>
      <c r="CI2" s="84" t="s">
        <v>21</v>
      </c>
      <c r="CJ2" s="84" t="s">
        <v>22</v>
      </c>
      <c r="CK2" s="84" t="s">
        <v>23</v>
      </c>
      <c r="CL2" s="84" t="s">
        <v>24</v>
      </c>
      <c r="CM2" s="84" t="s">
        <v>21</v>
      </c>
      <c r="CN2" s="85" t="s">
        <v>105</v>
      </c>
      <c r="CO2" s="88" t="s">
        <v>59</v>
      </c>
      <c r="CP2" s="88" t="s">
        <v>75</v>
      </c>
      <c r="CQ2" s="88" t="s">
        <v>71</v>
      </c>
      <c r="CR2" s="84" t="s">
        <v>90</v>
      </c>
      <c r="CS2" s="84" t="s">
        <v>21</v>
      </c>
      <c r="CT2" s="84" t="s">
        <v>22</v>
      </c>
      <c r="CU2" s="84" t="s">
        <v>23</v>
      </c>
      <c r="CV2" s="84" t="s">
        <v>24</v>
      </c>
      <c r="CW2" s="84" t="s">
        <v>21</v>
      </c>
      <c r="CX2" s="85" t="s">
        <v>105</v>
      </c>
      <c r="CY2" s="88" t="s">
        <v>59</v>
      </c>
      <c r="CZ2" s="88" t="s">
        <v>75</v>
      </c>
      <c r="DA2" s="88" t="s">
        <v>71</v>
      </c>
      <c r="DB2" s="84" t="s">
        <v>90</v>
      </c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</row>
    <row r="3" spans="1:181" s="55" customFormat="1" ht="15.95" customHeight="1" x14ac:dyDescent="0.15">
      <c r="A3" s="46" t="s">
        <v>26</v>
      </c>
      <c r="B3" s="47" t="s">
        <v>99</v>
      </c>
      <c r="C3" s="9">
        <v>1702</v>
      </c>
      <c r="D3" s="48" t="s">
        <v>55</v>
      </c>
      <c r="E3" s="48" t="str">
        <f>[1]EMPRESA!$D$5</f>
        <v>2019</v>
      </c>
      <c r="F3" s="49" t="s">
        <v>51</v>
      </c>
      <c r="G3" s="50">
        <f>21*8*[1]Efetivo!R12</f>
        <v>104496</v>
      </c>
      <c r="H3" s="50">
        <f>[2]Gestão!G7</f>
        <v>104496</v>
      </c>
      <c r="I3" s="47" t="s">
        <v>91</v>
      </c>
      <c r="J3" s="9">
        <v>1702</v>
      </c>
      <c r="K3" s="48" t="s">
        <v>48</v>
      </c>
      <c r="L3" s="48" t="str">
        <f>[1]EMPRESA!$D$5</f>
        <v>2019</v>
      </c>
      <c r="M3" s="49" t="s">
        <v>51</v>
      </c>
      <c r="N3" s="50">
        <f>[2]Gestão!L7</f>
        <v>92579</v>
      </c>
      <c r="O3" s="50">
        <f>[2]Gestão!N7</f>
        <v>92579</v>
      </c>
      <c r="P3" s="47" t="s">
        <v>98</v>
      </c>
      <c r="Q3" s="9">
        <v>1702</v>
      </c>
      <c r="R3" s="34" t="s">
        <v>68</v>
      </c>
      <c r="S3" s="48" t="str">
        <f>[1]EMPRESA!$D$5</f>
        <v>2019</v>
      </c>
      <c r="T3" s="49" t="s">
        <v>51</v>
      </c>
      <c r="U3" s="50">
        <f>[2]Gestão!S7</f>
        <v>3390</v>
      </c>
      <c r="V3" s="50">
        <f>[2]Gestão!U7</f>
        <v>3390</v>
      </c>
      <c r="W3" s="47" t="s">
        <v>102</v>
      </c>
      <c r="X3" s="9">
        <v>1702</v>
      </c>
      <c r="Y3" s="34" t="s">
        <v>47</v>
      </c>
      <c r="Z3" s="48" t="str">
        <f>[1]EMPRESA!$D$5</f>
        <v>2019</v>
      </c>
      <c r="AA3" s="49" t="s">
        <v>51</v>
      </c>
      <c r="AB3" s="50">
        <f t="shared" ref="AB3:AB15" si="0">N3+U3</f>
        <v>95969</v>
      </c>
      <c r="AC3" s="50">
        <f>[2]Gestão!AA7</f>
        <v>95969</v>
      </c>
      <c r="AD3" s="47" t="s">
        <v>92</v>
      </c>
      <c r="AE3" s="9">
        <v>1702</v>
      </c>
      <c r="AF3" s="34" t="s">
        <v>72</v>
      </c>
      <c r="AG3" s="48" t="str">
        <f>[1]EMPRESA!$D$5</f>
        <v>2019</v>
      </c>
      <c r="AH3" s="49" t="s">
        <v>51</v>
      </c>
      <c r="AI3" s="50">
        <f>[2]Gestão!AF7</f>
        <v>5</v>
      </c>
      <c r="AJ3" s="50">
        <f>[2]Gestão!AH7</f>
        <v>5</v>
      </c>
      <c r="AK3" s="47"/>
      <c r="AL3" s="48"/>
      <c r="AM3" s="48"/>
      <c r="AN3" s="49"/>
      <c r="AO3" s="49" t="s">
        <v>93</v>
      </c>
      <c r="AP3" s="49" t="s">
        <v>73</v>
      </c>
      <c r="AQ3" s="50">
        <f>[2]Gestão!AM7</f>
        <v>0</v>
      </c>
      <c r="AR3" s="80" t="s">
        <v>51</v>
      </c>
      <c r="AS3" s="50">
        <f>[2]Gestão!AO7</f>
        <v>0</v>
      </c>
      <c r="AT3" s="47"/>
      <c r="AU3" s="48"/>
      <c r="AV3" s="48"/>
      <c r="AW3" s="49"/>
      <c r="AX3" s="49" t="s">
        <v>104</v>
      </c>
      <c r="AY3" s="49" t="s">
        <v>97</v>
      </c>
      <c r="AZ3" s="80" t="s">
        <v>51</v>
      </c>
      <c r="BA3" s="49"/>
      <c r="BB3" s="51">
        <f>[2]Gestão!AT7/1000</f>
        <v>7127.7550000000001</v>
      </c>
      <c r="BC3" s="50">
        <f>[2]Gestão!AV7/1000</f>
        <v>7127.7550000000001</v>
      </c>
      <c r="BD3" s="52"/>
      <c r="BE3" s="48"/>
      <c r="BF3" s="48"/>
      <c r="BG3" s="49"/>
      <c r="BH3" s="49" t="s">
        <v>106</v>
      </c>
      <c r="BI3" s="49" t="s">
        <v>101</v>
      </c>
      <c r="BJ3" s="80" t="s">
        <v>51</v>
      </c>
      <c r="BK3" s="49"/>
      <c r="BL3" s="50">
        <f>[2]Gestão!BA7/1000</f>
        <v>1200.9469999999999</v>
      </c>
      <c r="BM3" s="50"/>
      <c r="BN3" s="50">
        <f>[2]Gestão!BC7/1000</f>
        <v>1200.9469999999999</v>
      </c>
      <c r="BO3" s="52"/>
      <c r="BP3" s="48"/>
      <c r="BQ3" s="48"/>
      <c r="BR3" s="49"/>
      <c r="BS3" s="49" t="s">
        <v>107</v>
      </c>
      <c r="BT3" s="50">
        <f>[2]Gestão!BH7/1000</f>
        <v>351.57299999999998</v>
      </c>
      <c r="BU3" s="50">
        <v>21</v>
      </c>
      <c r="BV3" s="80" t="s">
        <v>51</v>
      </c>
      <c r="BW3" s="50"/>
      <c r="BX3" s="50">
        <f>[2]Gestão!BJ7/1000</f>
        <v>351.57299999999998</v>
      </c>
      <c r="BY3" s="52"/>
      <c r="BZ3" s="48"/>
      <c r="CA3" s="48"/>
      <c r="CB3" s="49"/>
      <c r="CC3" s="49" t="s">
        <v>265</v>
      </c>
      <c r="CD3" s="49" t="s">
        <v>100</v>
      </c>
      <c r="CE3" s="49" t="s">
        <v>51</v>
      </c>
      <c r="CF3" s="49"/>
      <c r="CG3" s="50">
        <f t="shared" ref="CG3:CG15" si="1">BL3+BT3</f>
        <v>1552.52</v>
      </c>
      <c r="CH3" s="50">
        <f>[2]Gestão!BP7/1000</f>
        <v>1552.52</v>
      </c>
      <c r="CI3" s="52"/>
      <c r="CJ3" s="48"/>
      <c r="CK3" s="48"/>
      <c r="CL3" s="49"/>
      <c r="CM3" s="49" t="s">
        <v>94</v>
      </c>
      <c r="CN3" s="80">
        <f>[2]Gestão!BU7/1000</f>
        <v>594.15700000000004</v>
      </c>
      <c r="CO3" s="80">
        <v>22</v>
      </c>
      <c r="CP3" s="80" t="s">
        <v>51</v>
      </c>
      <c r="CQ3" s="50"/>
      <c r="CR3" s="50">
        <f>[2]Gestão!BW7/1000</f>
        <v>594.15700000000004</v>
      </c>
      <c r="CS3" s="47"/>
      <c r="CT3" s="48"/>
      <c r="CU3" s="48"/>
      <c r="CV3" s="49"/>
      <c r="CW3" s="49" t="s">
        <v>96</v>
      </c>
      <c r="CX3" s="50">
        <f>[2]Gestão!CB7/1000</f>
        <v>0</v>
      </c>
      <c r="CY3" s="50">
        <v>23</v>
      </c>
      <c r="CZ3" s="80" t="s">
        <v>51</v>
      </c>
      <c r="DA3" s="53"/>
      <c r="DB3" s="53">
        <f>[2]Gestão!CD7/1000</f>
        <v>0</v>
      </c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</row>
    <row r="4" spans="1:181" s="55" customFormat="1" ht="15.95" customHeight="1" x14ac:dyDescent="0.15">
      <c r="A4" s="46" t="s">
        <v>27</v>
      </c>
      <c r="B4" s="47" t="s">
        <v>99</v>
      </c>
      <c r="C4" s="9">
        <v>1903</v>
      </c>
      <c r="D4" s="48" t="s">
        <v>55</v>
      </c>
      <c r="E4" s="48" t="str">
        <f>[1]EMPRESA!$D$5</f>
        <v>2019</v>
      </c>
      <c r="F4" s="49" t="s">
        <v>51</v>
      </c>
      <c r="G4" s="50">
        <f>21*8*[1]Efetivo!R13</f>
        <v>897624</v>
      </c>
      <c r="H4" s="50">
        <f>[3]Gestão!G7</f>
        <v>897624</v>
      </c>
      <c r="I4" s="47" t="s">
        <v>91</v>
      </c>
      <c r="J4" s="9">
        <v>1903</v>
      </c>
      <c r="K4" s="48" t="s">
        <v>48</v>
      </c>
      <c r="L4" s="48" t="str">
        <f>[1]EMPRESA!$D$5</f>
        <v>2019</v>
      </c>
      <c r="M4" s="49" t="s">
        <v>51</v>
      </c>
      <c r="N4" s="50">
        <f>[3]Gestão!L7</f>
        <v>763362.57</v>
      </c>
      <c r="O4" s="50">
        <f>[3]Gestão!N7</f>
        <v>763362.57</v>
      </c>
      <c r="P4" s="47" t="s">
        <v>98</v>
      </c>
      <c r="Q4" s="9">
        <v>1903</v>
      </c>
      <c r="R4" s="34" t="s">
        <v>68</v>
      </c>
      <c r="S4" s="48" t="str">
        <f>[1]EMPRESA!$D$5</f>
        <v>2019</v>
      </c>
      <c r="T4" s="49" t="s">
        <v>51</v>
      </c>
      <c r="U4" s="50">
        <f>[3]Gestão!S7</f>
        <v>54748.95</v>
      </c>
      <c r="V4" s="50">
        <f>[3]Gestão!U7</f>
        <v>54748.95</v>
      </c>
      <c r="W4" s="47" t="s">
        <v>102</v>
      </c>
      <c r="X4" s="9">
        <v>1903</v>
      </c>
      <c r="Y4" s="34" t="s">
        <v>47</v>
      </c>
      <c r="Z4" s="48" t="str">
        <f>[1]EMPRESA!$D$5</f>
        <v>2019</v>
      </c>
      <c r="AA4" s="49" t="s">
        <v>51</v>
      </c>
      <c r="AB4" s="50">
        <f t="shared" si="0"/>
        <v>818111.5199999999</v>
      </c>
      <c r="AC4" s="50">
        <f>[3]Gestão!AA7</f>
        <v>818111.5199999999</v>
      </c>
      <c r="AD4" s="47" t="s">
        <v>92</v>
      </c>
      <c r="AE4" s="9">
        <v>1903</v>
      </c>
      <c r="AF4" s="34" t="s">
        <v>72</v>
      </c>
      <c r="AG4" s="48" t="str">
        <f>[1]EMPRESA!$D$5</f>
        <v>2019</v>
      </c>
      <c r="AH4" s="49" t="s">
        <v>51</v>
      </c>
      <c r="AI4" s="50">
        <f>[3]Gestão!AF7</f>
        <v>22</v>
      </c>
      <c r="AJ4" s="50">
        <f>[3]Gestão!AH7</f>
        <v>22</v>
      </c>
      <c r="AK4" s="47" t="s">
        <v>93</v>
      </c>
      <c r="AL4" s="48">
        <f>[1]EMPRESA!$E$3</f>
        <v>0</v>
      </c>
      <c r="AM4" s="48" t="str">
        <f>[1]EMPRESA!$D$5</f>
        <v>2019</v>
      </c>
      <c r="AN4" s="49" t="s">
        <v>29</v>
      </c>
      <c r="AO4" s="49" t="s">
        <v>93</v>
      </c>
      <c r="AP4" s="49" t="s">
        <v>73</v>
      </c>
      <c r="AQ4" s="50">
        <f>[3]Gestão!AM7</f>
        <v>24</v>
      </c>
      <c r="AR4" s="80" t="s">
        <v>51</v>
      </c>
      <c r="AS4" s="50">
        <f>[3]Gestão!AO7</f>
        <v>24</v>
      </c>
      <c r="AT4" s="52">
        <v>320</v>
      </c>
      <c r="AU4" s="48">
        <f>[1]EMPRESA!$E$3</f>
        <v>0</v>
      </c>
      <c r="AV4" s="48" t="str">
        <f>[1]EMPRESA!$D$5</f>
        <v>2019</v>
      </c>
      <c r="AW4" s="49" t="s">
        <v>29</v>
      </c>
      <c r="AX4" s="49" t="s">
        <v>104</v>
      </c>
      <c r="AY4" s="49" t="s">
        <v>97</v>
      </c>
      <c r="AZ4" s="80" t="s">
        <v>51</v>
      </c>
      <c r="BA4" s="49"/>
      <c r="BB4" s="51">
        <f>[3]Gestão!AT7</f>
        <v>75559.010030000005</v>
      </c>
      <c r="BC4" s="50">
        <f>[3]Gestão!AV7</f>
        <v>75559.010030000005</v>
      </c>
      <c r="BD4" s="52">
        <v>328</v>
      </c>
      <c r="BE4" s="48">
        <f>[1]EMPRESA!$E$3</f>
        <v>0</v>
      </c>
      <c r="BF4" s="48" t="str">
        <f>[1]EMPRESA!$D$5</f>
        <v>2019</v>
      </c>
      <c r="BG4" s="49" t="s">
        <v>29</v>
      </c>
      <c r="BH4" s="49" t="s">
        <v>106</v>
      </c>
      <c r="BI4" s="49" t="s">
        <v>101</v>
      </c>
      <c r="BJ4" s="80" t="s">
        <v>51</v>
      </c>
      <c r="BK4" s="49"/>
      <c r="BL4" s="50">
        <f>[3]Gestão!BA7</f>
        <v>11115.552469999999</v>
      </c>
      <c r="BM4" s="50"/>
      <c r="BN4" s="50">
        <f>[3]Gestão!BC7</f>
        <v>11115.552469999999</v>
      </c>
      <c r="BO4" s="52">
        <v>329</v>
      </c>
      <c r="BP4" s="48">
        <f>[1]EMPRESA!$E$3</f>
        <v>0</v>
      </c>
      <c r="BQ4" s="48" t="str">
        <f>[1]EMPRESA!$D$5</f>
        <v>2019</v>
      </c>
      <c r="BR4" s="49" t="s">
        <v>29</v>
      </c>
      <c r="BS4" s="49" t="s">
        <v>107</v>
      </c>
      <c r="BT4" s="50">
        <f>[3]Gestão!BH7</f>
        <v>3033.7801199999999</v>
      </c>
      <c r="BU4" s="50">
        <v>21</v>
      </c>
      <c r="BV4" s="80" t="s">
        <v>51</v>
      </c>
      <c r="BW4" s="50"/>
      <c r="BX4" s="50">
        <f>[3]Gestão!BJ7</f>
        <v>3033.7801199999999</v>
      </c>
      <c r="BY4" s="52">
        <v>327</v>
      </c>
      <c r="BZ4" s="48">
        <f>[1]EMPRESA!$E$3</f>
        <v>0</v>
      </c>
      <c r="CA4" s="48" t="str">
        <f>[1]EMPRESA!$D$5</f>
        <v>2019</v>
      </c>
      <c r="CB4" s="49" t="s">
        <v>29</v>
      </c>
      <c r="CC4" s="49" t="s">
        <v>265</v>
      </c>
      <c r="CD4" s="49" t="s">
        <v>100</v>
      </c>
      <c r="CE4" s="49" t="s">
        <v>51</v>
      </c>
      <c r="CF4" s="49"/>
      <c r="CG4" s="50">
        <f t="shared" si="1"/>
        <v>14149.332589999998</v>
      </c>
      <c r="CH4" s="50">
        <f>[3]Gestão!BP7</f>
        <v>14149.332589999998</v>
      </c>
      <c r="CI4" s="52">
        <v>325</v>
      </c>
      <c r="CJ4" s="48">
        <f>[1]EMPRESA!$E$3</f>
        <v>0</v>
      </c>
      <c r="CK4" s="48" t="str">
        <f>[1]EMPRESA!$D$5</f>
        <v>2019</v>
      </c>
      <c r="CL4" s="49" t="s">
        <v>29</v>
      </c>
      <c r="CM4" s="49" t="s">
        <v>94</v>
      </c>
      <c r="CN4" s="80">
        <f>[3]Gestão!BU7</f>
        <v>17157.915439999997</v>
      </c>
      <c r="CO4" s="80">
        <v>22</v>
      </c>
      <c r="CP4" s="80" t="s">
        <v>51</v>
      </c>
      <c r="CQ4" s="50"/>
      <c r="CR4" s="50">
        <f>[3]Gestão!BW7</f>
        <v>17157.915439999997</v>
      </c>
      <c r="CS4" s="47" t="s">
        <v>94</v>
      </c>
      <c r="CT4" s="48">
        <f>[1]EMPRESA!$E$3</f>
        <v>0</v>
      </c>
      <c r="CU4" s="48" t="str">
        <f>[1]EMPRESA!$D$5</f>
        <v>2019</v>
      </c>
      <c r="CV4" s="49" t="s">
        <v>29</v>
      </c>
      <c r="CW4" s="49" t="s">
        <v>96</v>
      </c>
      <c r="CX4" s="50">
        <f>[3]Gestão!CB7</f>
        <v>0</v>
      </c>
      <c r="CY4" s="50">
        <v>23</v>
      </c>
      <c r="CZ4" s="80" t="s">
        <v>51</v>
      </c>
      <c r="DA4" s="53"/>
      <c r="DB4" s="53">
        <f>[3]Gestão!CD7</f>
        <v>0</v>
      </c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</row>
    <row r="5" spans="1:181" s="55" customFormat="1" ht="15.95" customHeight="1" x14ac:dyDescent="0.15">
      <c r="A5" s="46" t="s">
        <v>32</v>
      </c>
      <c r="B5" s="47" t="s">
        <v>99</v>
      </c>
      <c r="C5" s="9">
        <v>2406</v>
      </c>
      <c r="D5" s="48" t="s">
        <v>55</v>
      </c>
      <c r="E5" s="48" t="str">
        <f>[1]EMPRESA!$D$5</f>
        <v>2019</v>
      </c>
      <c r="F5" s="49" t="s">
        <v>51</v>
      </c>
      <c r="G5" s="50">
        <f>21*8*[1]Efetivo!R14</f>
        <v>1463448</v>
      </c>
      <c r="H5" s="50">
        <f>[4]Gestão!G7</f>
        <v>1463448</v>
      </c>
      <c r="I5" s="47" t="s">
        <v>91</v>
      </c>
      <c r="J5" s="9">
        <v>2406</v>
      </c>
      <c r="K5" s="48" t="s">
        <v>48</v>
      </c>
      <c r="L5" s="48" t="str">
        <f>[1]EMPRESA!$D$5</f>
        <v>2019</v>
      </c>
      <c r="M5" s="49" t="s">
        <v>51</v>
      </c>
      <c r="N5" s="50">
        <f>[4]Gestão!L7</f>
        <v>1102314</v>
      </c>
      <c r="O5" s="50">
        <f>[4]Gestão!N7</f>
        <v>1102314</v>
      </c>
      <c r="P5" s="47" t="s">
        <v>98</v>
      </c>
      <c r="Q5" s="9">
        <v>2406</v>
      </c>
      <c r="R5" s="34" t="s">
        <v>68</v>
      </c>
      <c r="S5" s="48" t="str">
        <f>[1]EMPRESA!$D$5</f>
        <v>2019</v>
      </c>
      <c r="T5" s="49" t="s">
        <v>51</v>
      </c>
      <c r="U5" s="50">
        <f>[4]Gestão!S7</f>
        <v>35685</v>
      </c>
      <c r="V5" s="50">
        <f>[4]Gestão!U7</f>
        <v>35685</v>
      </c>
      <c r="W5" s="47" t="s">
        <v>102</v>
      </c>
      <c r="X5" s="9">
        <v>2406</v>
      </c>
      <c r="Y5" s="34" t="s">
        <v>47</v>
      </c>
      <c r="Z5" s="48" t="str">
        <f>[1]EMPRESA!$D$5</f>
        <v>2019</v>
      </c>
      <c r="AA5" s="49" t="s">
        <v>51</v>
      </c>
      <c r="AB5" s="50">
        <f t="shared" si="0"/>
        <v>1137999</v>
      </c>
      <c r="AC5" s="50">
        <f>[4]Gestão!AA7</f>
        <v>1137999</v>
      </c>
      <c r="AD5" s="47" t="s">
        <v>92</v>
      </c>
      <c r="AE5" s="9">
        <v>2406</v>
      </c>
      <c r="AF5" s="34" t="s">
        <v>72</v>
      </c>
      <c r="AG5" s="48" t="str">
        <f>[1]EMPRESA!$D$5</f>
        <v>2019</v>
      </c>
      <c r="AH5" s="49" t="s">
        <v>51</v>
      </c>
      <c r="AI5" s="50">
        <f>[4]Gestão!AF7</f>
        <v>35</v>
      </c>
      <c r="AJ5" s="50">
        <f>[4]Gestão!AH7</f>
        <v>35</v>
      </c>
      <c r="AK5" s="47" t="s">
        <v>93</v>
      </c>
      <c r="AL5" s="48">
        <f>[1]EMPRESA!$E$3</f>
        <v>0</v>
      </c>
      <c r="AM5" s="48" t="str">
        <f>[1]EMPRESA!$D$5</f>
        <v>2019</v>
      </c>
      <c r="AN5" s="49" t="s">
        <v>33</v>
      </c>
      <c r="AO5" s="49" t="s">
        <v>93</v>
      </c>
      <c r="AP5" s="49" t="s">
        <v>73</v>
      </c>
      <c r="AQ5" s="50">
        <f>[4]Gestão!AM7</f>
        <v>49</v>
      </c>
      <c r="AR5" s="80" t="s">
        <v>51</v>
      </c>
      <c r="AS5" s="50">
        <f>[4]Gestão!AO7</f>
        <v>49</v>
      </c>
      <c r="AT5" s="52">
        <v>320</v>
      </c>
      <c r="AU5" s="48">
        <f>[1]EMPRESA!$E$3</f>
        <v>0</v>
      </c>
      <c r="AV5" s="48" t="str">
        <f>[1]EMPRESA!$D$5</f>
        <v>2019</v>
      </c>
      <c r="AW5" s="49" t="s">
        <v>33</v>
      </c>
      <c r="AX5" s="49" t="s">
        <v>104</v>
      </c>
      <c r="AY5" s="49" t="s">
        <v>97</v>
      </c>
      <c r="AZ5" s="80" t="s">
        <v>51</v>
      </c>
      <c r="BA5" s="49"/>
      <c r="BB5" s="51">
        <f>[4]Gestão!AT7</f>
        <v>77564.867888462235</v>
      </c>
      <c r="BC5" s="50">
        <f>[4]Gestão!AV7</f>
        <v>77564.867888462235</v>
      </c>
      <c r="BD5" s="52">
        <v>328</v>
      </c>
      <c r="BE5" s="48">
        <f>[1]EMPRESA!$E$3</f>
        <v>0</v>
      </c>
      <c r="BF5" s="48" t="str">
        <f>[1]EMPRESA!$D$5</f>
        <v>2019</v>
      </c>
      <c r="BG5" s="49" t="s">
        <v>33</v>
      </c>
      <c r="BH5" s="49" t="s">
        <v>106</v>
      </c>
      <c r="BI5" s="49" t="s">
        <v>101</v>
      </c>
      <c r="BJ5" s="80" t="s">
        <v>51</v>
      </c>
      <c r="BK5" s="49"/>
      <c r="BL5" s="50">
        <f>[4]Gestão!BA7</f>
        <v>9708.4731800000027</v>
      </c>
      <c r="BM5" s="50"/>
      <c r="BN5" s="50">
        <f>[4]Gestão!BC7</f>
        <v>9708.4731800000027</v>
      </c>
      <c r="BO5" s="52">
        <v>329</v>
      </c>
      <c r="BP5" s="48">
        <f>[1]EMPRESA!$E$3</f>
        <v>0</v>
      </c>
      <c r="BQ5" s="48" t="str">
        <f>[1]EMPRESA!$D$5</f>
        <v>2019</v>
      </c>
      <c r="BR5" s="49" t="s">
        <v>33</v>
      </c>
      <c r="BS5" s="49" t="s">
        <v>107</v>
      </c>
      <c r="BT5" s="50">
        <f>[4]Gestão!BH7</f>
        <v>3876.9177699999996</v>
      </c>
      <c r="BU5" s="50">
        <v>21</v>
      </c>
      <c r="BV5" s="80" t="s">
        <v>51</v>
      </c>
      <c r="BW5" s="50"/>
      <c r="BX5" s="50">
        <f>[4]Gestão!BJ7</f>
        <v>3876.9177699999996</v>
      </c>
      <c r="BY5" s="52">
        <v>327</v>
      </c>
      <c r="BZ5" s="48">
        <f>[1]EMPRESA!$E$3</f>
        <v>0</v>
      </c>
      <c r="CA5" s="48" t="str">
        <f>[1]EMPRESA!$D$5</f>
        <v>2019</v>
      </c>
      <c r="CB5" s="49" t="s">
        <v>33</v>
      </c>
      <c r="CC5" s="49" t="s">
        <v>265</v>
      </c>
      <c r="CD5" s="49" t="s">
        <v>100</v>
      </c>
      <c r="CE5" s="49" t="s">
        <v>51</v>
      </c>
      <c r="CF5" s="49"/>
      <c r="CG5" s="50">
        <f t="shared" si="1"/>
        <v>13585.390950000003</v>
      </c>
      <c r="CH5" s="50">
        <f>[4]Gestão!BP7</f>
        <v>13585.390950000003</v>
      </c>
      <c r="CI5" s="52">
        <v>325</v>
      </c>
      <c r="CJ5" s="48">
        <f>[1]EMPRESA!$E$3</f>
        <v>0</v>
      </c>
      <c r="CK5" s="48" t="str">
        <f>[1]EMPRESA!$D$5</f>
        <v>2019</v>
      </c>
      <c r="CL5" s="49" t="s">
        <v>33</v>
      </c>
      <c r="CM5" s="49" t="s">
        <v>94</v>
      </c>
      <c r="CN5" s="80">
        <f>[4]Gestão!BU7</f>
        <v>8359.6085399999993</v>
      </c>
      <c r="CO5" s="80">
        <v>22</v>
      </c>
      <c r="CP5" s="80" t="s">
        <v>51</v>
      </c>
      <c r="CQ5" s="50"/>
      <c r="CR5" s="50">
        <f>[4]Gestão!BW7</f>
        <v>8359.6085399999993</v>
      </c>
      <c r="CS5" s="47" t="s">
        <v>94</v>
      </c>
      <c r="CT5" s="48">
        <f>[1]EMPRESA!$E$3</f>
        <v>0</v>
      </c>
      <c r="CU5" s="48" t="str">
        <f>[1]EMPRESA!$D$5</f>
        <v>2019</v>
      </c>
      <c r="CV5" s="49" t="s">
        <v>33</v>
      </c>
      <c r="CW5" s="49" t="s">
        <v>96</v>
      </c>
      <c r="CX5" s="50">
        <f>[4]Gestão!CB7</f>
        <v>0</v>
      </c>
      <c r="CY5" s="50">
        <v>23</v>
      </c>
      <c r="CZ5" s="80" t="s">
        <v>51</v>
      </c>
      <c r="DA5" s="53"/>
      <c r="DB5" s="53">
        <f>[4]Gestão!CD7</f>
        <v>0</v>
      </c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</row>
    <row r="6" spans="1:181" s="55" customFormat="1" ht="15.95" customHeight="1" x14ac:dyDescent="0.15">
      <c r="A6" s="46" t="s">
        <v>5</v>
      </c>
      <c r="B6" s="47" t="s">
        <v>99</v>
      </c>
      <c r="C6" s="9">
        <v>1701</v>
      </c>
      <c r="D6" s="48" t="s">
        <v>55</v>
      </c>
      <c r="E6" s="48" t="str">
        <f>[1]EMPRESA!$D$5</f>
        <v>2019</v>
      </c>
      <c r="F6" s="49" t="s">
        <v>51</v>
      </c>
      <c r="G6" s="50">
        <f>21*8*[1]Efetivo!R15</f>
        <v>406392</v>
      </c>
      <c r="H6" s="50">
        <f>[5]Gestão!G7</f>
        <v>422688</v>
      </c>
      <c r="I6" s="47" t="s">
        <v>91</v>
      </c>
      <c r="J6" s="9">
        <v>1701</v>
      </c>
      <c r="K6" s="48" t="s">
        <v>48</v>
      </c>
      <c r="L6" s="48" t="str">
        <f>[1]EMPRESA!$D$5</f>
        <v>2019</v>
      </c>
      <c r="M6" s="49" t="s">
        <v>51</v>
      </c>
      <c r="N6" s="50">
        <f>[5]Gestão!L7</f>
        <v>332128.42</v>
      </c>
      <c r="O6" s="50">
        <f>[5]Gestão!N7</f>
        <v>332128.42</v>
      </c>
      <c r="P6" s="47" t="s">
        <v>98</v>
      </c>
      <c r="Q6" s="9">
        <v>1701</v>
      </c>
      <c r="R6" s="34" t="s">
        <v>68</v>
      </c>
      <c r="S6" s="48" t="str">
        <f>[1]EMPRESA!$D$5</f>
        <v>2019</v>
      </c>
      <c r="T6" s="49" t="s">
        <v>51</v>
      </c>
      <c r="U6" s="50">
        <f>[5]Gestão!S7</f>
        <v>33770.5</v>
      </c>
      <c r="V6" s="50">
        <f>[5]Gestão!U7</f>
        <v>33770.5</v>
      </c>
      <c r="W6" s="47" t="s">
        <v>102</v>
      </c>
      <c r="X6" s="9">
        <v>1701</v>
      </c>
      <c r="Y6" s="34" t="s">
        <v>47</v>
      </c>
      <c r="Z6" s="48" t="str">
        <f>[1]EMPRESA!$D$5</f>
        <v>2019</v>
      </c>
      <c r="AA6" s="49" t="s">
        <v>51</v>
      </c>
      <c r="AB6" s="50">
        <f t="shared" si="0"/>
        <v>365898.92</v>
      </c>
      <c r="AC6" s="50">
        <f>[5]Gestão!AA7</f>
        <v>365898.92</v>
      </c>
      <c r="AD6" s="47" t="s">
        <v>92</v>
      </c>
      <c r="AE6" s="9">
        <v>1701</v>
      </c>
      <c r="AF6" s="34" t="s">
        <v>72</v>
      </c>
      <c r="AG6" s="48" t="str">
        <f>[1]EMPRESA!$D$5</f>
        <v>2019</v>
      </c>
      <c r="AH6" s="49" t="s">
        <v>51</v>
      </c>
      <c r="AI6" s="50">
        <f>[5]Gestão!AF7</f>
        <v>15</v>
      </c>
      <c r="AJ6" s="50">
        <f>[5]Gestão!AH7</f>
        <v>15</v>
      </c>
      <c r="AK6" s="47" t="s">
        <v>93</v>
      </c>
      <c r="AL6" s="48">
        <f>[1]EMPRESA!$E$3</f>
        <v>0</v>
      </c>
      <c r="AM6" s="48" t="str">
        <f>[1]EMPRESA!$D$5</f>
        <v>2019</v>
      </c>
      <c r="AN6" s="49" t="s">
        <v>34</v>
      </c>
      <c r="AO6" s="49" t="s">
        <v>93</v>
      </c>
      <c r="AP6" s="49" t="s">
        <v>73</v>
      </c>
      <c r="AQ6" s="50">
        <f>[5]Gestão!AM7</f>
        <v>34</v>
      </c>
      <c r="AR6" s="80" t="s">
        <v>51</v>
      </c>
      <c r="AS6" s="50">
        <f>[5]Gestão!AO7</f>
        <v>34</v>
      </c>
      <c r="AT6" s="52">
        <v>320</v>
      </c>
      <c r="AU6" s="48">
        <f>[1]EMPRESA!$E$3</f>
        <v>0</v>
      </c>
      <c r="AV6" s="48" t="str">
        <f>[1]EMPRESA!$D$5</f>
        <v>2019</v>
      </c>
      <c r="AW6" s="49" t="s">
        <v>34</v>
      </c>
      <c r="AX6" s="49" t="s">
        <v>104</v>
      </c>
      <c r="AY6" s="49" t="s">
        <v>97</v>
      </c>
      <c r="AZ6" s="80" t="s">
        <v>51</v>
      </c>
      <c r="BA6" s="49"/>
      <c r="BB6" s="51">
        <f>[5]Gestão!AT7</f>
        <v>24324.267250000001</v>
      </c>
      <c r="BC6" s="50">
        <f>[5]Gestão!AV7</f>
        <v>24324.267250000001</v>
      </c>
      <c r="BD6" s="52">
        <v>328</v>
      </c>
      <c r="BE6" s="48">
        <f>[1]EMPRESA!$E$3</f>
        <v>0</v>
      </c>
      <c r="BF6" s="48" t="str">
        <f>[1]EMPRESA!$D$5</f>
        <v>2019</v>
      </c>
      <c r="BG6" s="49" t="s">
        <v>34</v>
      </c>
      <c r="BH6" s="49" t="s">
        <v>106</v>
      </c>
      <c r="BI6" s="49" t="s">
        <v>101</v>
      </c>
      <c r="BJ6" s="80" t="s">
        <v>51</v>
      </c>
      <c r="BK6" s="49"/>
      <c r="BL6" s="50">
        <f>[5]Gestão!BA7</f>
        <v>4018.1072200000008</v>
      </c>
      <c r="BM6" s="50"/>
      <c r="BN6" s="50">
        <f>[5]Gestão!BC7</f>
        <v>4018.1072200000008</v>
      </c>
      <c r="BO6" s="52">
        <v>329</v>
      </c>
      <c r="BP6" s="48">
        <f>[1]EMPRESA!$E$3</f>
        <v>0</v>
      </c>
      <c r="BQ6" s="48" t="str">
        <f>[1]EMPRESA!$D$5</f>
        <v>2019</v>
      </c>
      <c r="BR6" s="49" t="s">
        <v>34</v>
      </c>
      <c r="BS6" s="49" t="s">
        <v>107</v>
      </c>
      <c r="BT6" s="50">
        <f>[5]Gestão!BH7</f>
        <v>1508.9121499999999</v>
      </c>
      <c r="BU6" s="50">
        <v>21</v>
      </c>
      <c r="BV6" s="80" t="s">
        <v>51</v>
      </c>
      <c r="BW6" s="50"/>
      <c r="BX6" s="50">
        <f>[5]Gestão!BJ7</f>
        <v>1508.9121499999999</v>
      </c>
      <c r="BY6" s="52">
        <v>327</v>
      </c>
      <c r="BZ6" s="48">
        <f>[1]EMPRESA!$E$3</f>
        <v>0</v>
      </c>
      <c r="CA6" s="48" t="str">
        <f>[1]EMPRESA!$D$5</f>
        <v>2019</v>
      </c>
      <c r="CB6" s="49" t="s">
        <v>34</v>
      </c>
      <c r="CC6" s="49" t="s">
        <v>265</v>
      </c>
      <c r="CD6" s="49" t="s">
        <v>100</v>
      </c>
      <c r="CE6" s="49" t="s">
        <v>51</v>
      </c>
      <c r="CF6" s="49"/>
      <c r="CG6" s="50">
        <f t="shared" si="1"/>
        <v>5527.0193700000009</v>
      </c>
      <c r="CH6" s="50">
        <f>[5]Gestão!BP7</f>
        <v>5527.0193700000009</v>
      </c>
      <c r="CI6" s="52">
        <v>325</v>
      </c>
      <c r="CJ6" s="48">
        <f>[1]EMPRESA!$E$3</f>
        <v>0</v>
      </c>
      <c r="CK6" s="48" t="str">
        <f>[1]EMPRESA!$D$5</f>
        <v>2019</v>
      </c>
      <c r="CL6" s="49" t="s">
        <v>34</v>
      </c>
      <c r="CM6" s="49" t="s">
        <v>94</v>
      </c>
      <c r="CN6" s="80">
        <f>[5]Gestão!BU7</f>
        <v>2962.8087099999998</v>
      </c>
      <c r="CO6" s="80">
        <v>22</v>
      </c>
      <c r="CP6" s="80" t="s">
        <v>51</v>
      </c>
      <c r="CQ6" s="50"/>
      <c r="CR6" s="50">
        <f>[5]Gestão!BW7</f>
        <v>2962.8087099999998</v>
      </c>
      <c r="CS6" s="47" t="s">
        <v>94</v>
      </c>
      <c r="CT6" s="48">
        <f>[1]EMPRESA!$E$3</f>
        <v>0</v>
      </c>
      <c r="CU6" s="48" t="str">
        <f>[1]EMPRESA!$D$5</f>
        <v>2019</v>
      </c>
      <c r="CV6" s="49" t="s">
        <v>34</v>
      </c>
      <c r="CW6" s="49" t="s">
        <v>96</v>
      </c>
      <c r="CX6" s="50">
        <f>[5]Gestão!CB7</f>
        <v>0</v>
      </c>
      <c r="CY6" s="50">
        <v>23</v>
      </c>
      <c r="CZ6" s="80" t="s">
        <v>51</v>
      </c>
      <c r="DA6" s="53"/>
      <c r="DB6" s="53">
        <f>[5]Gestão!CD7</f>
        <v>0</v>
      </c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</row>
    <row r="7" spans="1:181" s="55" customFormat="1" ht="15.95" customHeight="1" x14ac:dyDescent="0.15">
      <c r="A7" s="46" t="s">
        <v>35</v>
      </c>
      <c r="B7" s="47" t="s">
        <v>99</v>
      </c>
      <c r="C7" s="9">
        <v>1606</v>
      </c>
      <c r="D7" s="48" t="s">
        <v>55</v>
      </c>
      <c r="E7" s="48" t="str">
        <f>[1]EMPRESA!$D$5</f>
        <v>2019</v>
      </c>
      <c r="F7" s="49" t="s">
        <v>51</v>
      </c>
      <c r="G7" s="50">
        <f>21*8*[1]Efetivo!R15</f>
        <v>406392</v>
      </c>
      <c r="H7" s="50">
        <f>[6]Gestão!G7</f>
        <v>920640</v>
      </c>
      <c r="I7" s="47" t="s">
        <v>91</v>
      </c>
      <c r="J7" s="9">
        <v>1606</v>
      </c>
      <c r="K7" s="48" t="s">
        <v>48</v>
      </c>
      <c r="L7" s="48" t="str">
        <f>[1]EMPRESA!$D$5</f>
        <v>2019</v>
      </c>
      <c r="M7" s="49" t="s">
        <v>51</v>
      </c>
      <c r="N7" s="50">
        <f>[6]Gestão!L7</f>
        <v>789711</v>
      </c>
      <c r="O7" s="50">
        <f>[6]Gestão!N7</f>
        <v>789711</v>
      </c>
      <c r="P7" s="47" t="s">
        <v>98</v>
      </c>
      <c r="Q7" s="9">
        <v>1606</v>
      </c>
      <c r="R7" s="34" t="s">
        <v>68</v>
      </c>
      <c r="S7" s="48" t="str">
        <f>[1]EMPRESA!$D$5</f>
        <v>2019</v>
      </c>
      <c r="T7" s="49" t="s">
        <v>51</v>
      </c>
      <c r="U7" s="50">
        <f>[6]Gestão!S7</f>
        <v>40321</v>
      </c>
      <c r="V7" s="50">
        <f>[6]Gestão!U7</f>
        <v>40321</v>
      </c>
      <c r="W7" s="47" t="s">
        <v>102</v>
      </c>
      <c r="X7" s="9">
        <v>1606</v>
      </c>
      <c r="Y7" s="34" t="s">
        <v>47</v>
      </c>
      <c r="Z7" s="48" t="str">
        <f>[1]EMPRESA!$D$5</f>
        <v>2019</v>
      </c>
      <c r="AA7" s="49" t="s">
        <v>51</v>
      </c>
      <c r="AB7" s="50">
        <f t="shared" si="0"/>
        <v>830032</v>
      </c>
      <c r="AC7" s="50">
        <f>[6]Gestão!AA7</f>
        <v>830032</v>
      </c>
      <c r="AD7" s="47" t="s">
        <v>92</v>
      </c>
      <c r="AE7" s="9">
        <v>1606</v>
      </c>
      <c r="AF7" s="34" t="s">
        <v>72</v>
      </c>
      <c r="AG7" s="48" t="str">
        <f>[1]EMPRESA!$D$5</f>
        <v>2019</v>
      </c>
      <c r="AH7" s="49" t="s">
        <v>51</v>
      </c>
      <c r="AI7" s="50">
        <f>[6]Gestão!AF7</f>
        <v>100</v>
      </c>
      <c r="AJ7" s="50">
        <f>[6]Gestão!AH7</f>
        <v>100</v>
      </c>
      <c r="AK7" s="47" t="s">
        <v>93</v>
      </c>
      <c r="AL7" s="48">
        <f>[1]EMPRESA!$E$3</f>
        <v>0</v>
      </c>
      <c r="AM7" s="48" t="str">
        <f>[1]EMPRESA!$D$5</f>
        <v>2019</v>
      </c>
      <c r="AN7" s="49" t="s">
        <v>34</v>
      </c>
      <c r="AO7" s="49" t="s">
        <v>93</v>
      </c>
      <c r="AP7" s="49" t="s">
        <v>73</v>
      </c>
      <c r="AQ7" s="50">
        <f>[6]Gestão!AM7</f>
        <v>42</v>
      </c>
      <c r="AR7" s="80" t="s">
        <v>51</v>
      </c>
      <c r="AS7" s="50">
        <f>[6]Gestão!AO7</f>
        <v>42</v>
      </c>
      <c r="AT7" s="52">
        <v>320</v>
      </c>
      <c r="AU7" s="48">
        <f>[1]EMPRESA!$E$3</f>
        <v>0</v>
      </c>
      <c r="AV7" s="48" t="str">
        <f>[1]EMPRESA!$D$5</f>
        <v>2019</v>
      </c>
      <c r="AW7" s="49" t="s">
        <v>34</v>
      </c>
      <c r="AX7" s="49" t="s">
        <v>104</v>
      </c>
      <c r="AY7" s="49" t="s">
        <v>97</v>
      </c>
      <c r="AZ7" s="80" t="s">
        <v>51</v>
      </c>
      <c r="BA7" s="49"/>
      <c r="BB7" s="51">
        <f>[6]Gestão!AT7</f>
        <v>71038</v>
      </c>
      <c r="BC7" s="50">
        <f>[6]Gestão!AV7</f>
        <v>71038</v>
      </c>
      <c r="BD7" s="52">
        <v>327</v>
      </c>
      <c r="BE7" s="48">
        <f>[1]EMPRESA!$E$3</f>
        <v>0</v>
      </c>
      <c r="BF7" s="48" t="str">
        <f>[1]EMPRESA!$D$5</f>
        <v>2019</v>
      </c>
      <c r="BG7" s="49" t="s">
        <v>34</v>
      </c>
      <c r="BH7" s="49" t="s">
        <v>106</v>
      </c>
      <c r="BI7" s="49" t="s">
        <v>101</v>
      </c>
      <c r="BJ7" s="80" t="s">
        <v>51</v>
      </c>
      <c r="BK7" s="49"/>
      <c r="BL7" s="50">
        <f>[6]Gestão!BA7</f>
        <v>10179</v>
      </c>
      <c r="BM7" s="50"/>
      <c r="BN7" s="50">
        <f>[6]Gestão!BC7</f>
        <v>10179</v>
      </c>
      <c r="BO7" s="52">
        <v>329</v>
      </c>
      <c r="BP7" s="48">
        <f>[1]EMPRESA!$E$3</f>
        <v>0</v>
      </c>
      <c r="BQ7" s="48" t="str">
        <f>[1]EMPRESA!$D$5</f>
        <v>2019</v>
      </c>
      <c r="BR7" s="49" t="s">
        <v>34</v>
      </c>
      <c r="BS7" s="49" t="s">
        <v>107</v>
      </c>
      <c r="BT7" s="50">
        <f>[6]Gestão!BH7</f>
        <v>4438</v>
      </c>
      <c r="BU7" s="50">
        <v>21</v>
      </c>
      <c r="BV7" s="80" t="s">
        <v>51</v>
      </c>
      <c r="BW7" s="50"/>
      <c r="BX7" s="50">
        <f>[6]Gestão!BJ7</f>
        <v>4438</v>
      </c>
      <c r="BY7" s="52">
        <v>327</v>
      </c>
      <c r="BZ7" s="48">
        <f>[1]EMPRESA!$E$3</f>
        <v>0</v>
      </c>
      <c r="CA7" s="48" t="str">
        <f>[1]EMPRESA!$D$5</f>
        <v>2019</v>
      </c>
      <c r="CB7" s="49" t="s">
        <v>34</v>
      </c>
      <c r="CC7" s="49" t="s">
        <v>265</v>
      </c>
      <c r="CD7" s="49" t="s">
        <v>100</v>
      </c>
      <c r="CE7" s="49" t="s">
        <v>51</v>
      </c>
      <c r="CF7" s="49"/>
      <c r="CG7" s="50">
        <f t="shared" si="1"/>
        <v>14617</v>
      </c>
      <c r="CH7" s="50">
        <f>[6]Gestão!BP7</f>
        <v>14617</v>
      </c>
      <c r="CI7" s="52">
        <v>325</v>
      </c>
      <c r="CJ7" s="48">
        <f>[1]EMPRESA!$E$3</f>
        <v>0</v>
      </c>
      <c r="CK7" s="48" t="str">
        <f>[1]EMPRESA!$D$5</f>
        <v>2019</v>
      </c>
      <c r="CL7" s="49" t="s">
        <v>34</v>
      </c>
      <c r="CM7" s="49" t="s">
        <v>94</v>
      </c>
      <c r="CN7" s="80">
        <f>[6]Gestão!BU7</f>
        <v>11740</v>
      </c>
      <c r="CO7" s="80">
        <v>22</v>
      </c>
      <c r="CP7" s="80" t="s">
        <v>51</v>
      </c>
      <c r="CQ7" s="50"/>
      <c r="CR7" s="50">
        <f>[6]Gestão!BW7</f>
        <v>11740</v>
      </c>
      <c r="CS7" s="47" t="s">
        <v>94</v>
      </c>
      <c r="CT7" s="48">
        <f>[1]EMPRESA!$E$3</f>
        <v>0</v>
      </c>
      <c r="CU7" s="48" t="str">
        <f>[1]EMPRESA!$D$5</f>
        <v>2019</v>
      </c>
      <c r="CV7" s="49" t="s">
        <v>34</v>
      </c>
      <c r="CW7" s="49" t="s">
        <v>96</v>
      </c>
      <c r="CX7" s="50">
        <f>[6]Gestão!CB7</f>
        <v>0</v>
      </c>
      <c r="CY7" s="50">
        <v>23</v>
      </c>
      <c r="CZ7" s="80" t="s">
        <v>51</v>
      </c>
      <c r="DA7" s="53"/>
      <c r="DB7" s="53">
        <f>[6]Gestão!CD7</f>
        <v>0</v>
      </c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</row>
    <row r="8" spans="1:181" s="55" customFormat="1" ht="15.95" customHeight="1" x14ac:dyDescent="0.15">
      <c r="A8" s="46" t="s">
        <v>36</v>
      </c>
      <c r="B8" s="47" t="s">
        <v>99</v>
      </c>
      <c r="C8" s="9">
        <v>5555</v>
      </c>
      <c r="D8" s="48" t="s">
        <v>55</v>
      </c>
      <c r="E8" s="48" t="str">
        <f>[1]EMPRESA!$D$5</f>
        <v>2019</v>
      </c>
      <c r="F8" s="49" t="s">
        <v>51</v>
      </c>
      <c r="G8" s="50">
        <f>21*8*[1]Efetivo!R17</f>
        <v>244776</v>
      </c>
      <c r="H8" s="50">
        <f>[7]Gestão!G7</f>
        <v>244776</v>
      </c>
      <c r="I8" s="47" t="s">
        <v>91</v>
      </c>
      <c r="J8" s="9">
        <v>5555</v>
      </c>
      <c r="K8" s="48" t="s">
        <v>48</v>
      </c>
      <c r="L8" s="48" t="str">
        <f>[1]EMPRESA!$D$5</f>
        <v>2019</v>
      </c>
      <c r="M8" s="49" t="s">
        <v>51</v>
      </c>
      <c r="N8" s="50">
        <f>[7]Gestão!L7</f>
        <v>227382.17</v>
      </c>
      <c r="O8" s="50">
        <f>[7]Gestão!N7</f>
        <v>227382.17</v>
      </c>
      <c r="P8" s="47" t="s">
        <v>98</v>
      </c>
      <c r="Q8" s="9">
        <v>5555</v>
      </c>
      <c r="R8" s="34" t="s">
        <v>68</v>
      </c>
      <c r="S8" s="48" t="str">
        <f>[1]EMPRESA!$D$5</f>
        <v>2019</v>
      </c>
      <c r="T8" s="49" t="s">
        <v>51</v>
      </c>
      <c r="U8" s="50">
        <f>[7]Gestão!S7</f>
        <v>9143.1200000000008</v>
      </c>
      <c r="V8" s="50">
        <f>[7]Gestão!U7</f>
        <v>9143.1200000000008</v>
      </c>
      <c r="W8" s="47" t="s">
        <v>102</v>
      </c>
      <c r="X8" s="9">
        <v>5555</v>
      </c>
      <c r="Y8" s="34" t="s">
        <v>47</v>
      </c>
      <c r="Z8" s="48" t="str">
        <f>[1]EMPRESA!$D$5</f>
        <v>2019</v>
      </c>
      <c r="AA8" s="49" t="s">
        <v>51</v>
      </c>
      <c r="AB8" s="50">
        <f t="shared" si="0"/>
        <v>236525.29</v>
      </c>
      <c r="AC8" s="50">
        <f>[7]Gestão!AA7</f>
        <v>236525.29</v>
      </c>
      <c r="AD8" s="47" t="s">
        <v>92</v>
      </c>
      <c r="AE8" s="9">
        <v>5555</v>
      </c>
      <c r="AF8" s="34" t="s">
        <v>72</v>
      </c>
      <c r="AG8" s="48" t="str">
        <f>[1]EMPRESA!$D$5</f>
        <v>2019</v>
      </c>
      <c r="AH8" s="49" t="s">
        <v>51</v>
      </c>
      <c r="AI8" s="50">
        <f>[7]Gestão!AF7</f>
        <v>9</v>
      </c>
      <c r="AJ8" s="50">
        <f>[7]Gestão!AH7</f>
        <v>9</v>
      </c>
      <c r="AK8" s="47" t="s">
        <v>95</v>
      </c>
      <c r="AL8" s="48">
        <f>[1]EMPRESA!$E$3</f>
        <v>0</v>
      </c>
      <c r="AM8" s="48" t="str">
        <f>[1]EMPRESA!$D$5</f>
        <v>2019</v>
      </c>
      <c r="AN8" s="49" t="s">
        <v>37</v>
      </c>
      <c r="AO8" s="49" t="s">
        <v>93</v>
      </c>
      <c r="AP8" s="49" t="s">
        <v>73</v>
      </c>
      <c r="AQ8" s="50">
        <f>[7]Gestão!AM7</f>
        <v>5</v>
      </c>
      <c r="AR8" s="80" t="s">
        <v>51</v>
      </c>
      <c r="AS8" s="50">
        <f>[7]Gestão!AO7</f>
        <v>5</v>
      </c>
      <c r="AT8" s="52">
        <v>321</v>
      </c>
      <c r="AU8" s="48">
        <f>[1]EMPRESA!$E$3</f>
        <v>0</v>
      </c>
      <c r="AV8" s="48" t="str">
        <f>[1]EMPRESA!$D$5</f>
        <v>2019</v>
      </c>
      <c r="AW8" s="49" t="s">
        <v>37</v>
      </c>
      <c r="AX8" s="49" t="s">
        <v>104</v>
      </c>
      <c r="AY8" s="49" t="s">
        <v>97</v>
      </c>
      <c r="AZ8" s="80" t="s">
        <v>51</v>
      </c>
      <c r="BA8" s="49"/>
      <c r="BB8" s="51">
        <f>[7]Gestão!AT7/1000</f>
        <v>11902.53759</v>
      </c>
      <c r="BC8" s="50">
        <f>[7]Gestão!AV7/1000</f>
        <v>11902.53759</v>
      </c>
      <c r="BD8" s="52">
        <v>329</v>
      </c>
      <c r="BE8" s="48">
        <f>[1]EMPRESA!$E$3</f>
        <v>0</v>
      </c>
      <c r="BF8" s="48" t="str">
        <f>[1]EMPRESA!$D$5</f>
        <v>2019</v>
      </c>
      <c r="BG8" s="49" t="s">
        <v>37</v>
      </c>
      <c r="BH8" s="49" t="s">
        <v>106</v>
      </c>
      <c r="BI8" s="49" t="s">
        <v>101</v>
      </c>
      <c r="BJ8" s="80" t="s">
        <v>51</v>
      </c>
      <c r="BK8" s="49"/>
      <c r="BL8" s="50">
        <f>[7]Gestão!BA7/1000</f>
        <v>3563.8265599999995</v>
      </c>
      <c r="BM8" s="50"/>
      <c r="BN8" s="50">
        <f>[7]Gestão!BC7/1000</f>
        <v>3563.8265599999995</v>
      </c>
      <c r="BO8" s="52">
        <v>330</v>
      </c>
      <c r="BP8" s="48">
        <f>[1]EMPRESA!$E$3</f>
        <v>0</v>
      </c>
      <c r="BQ8" s="48" t="str">
        <f>[1]EMPRESA!$D$5</f>
        <v>2019</v>
      </c>
      <c r="BR8" s="49" t="s">
        <v>37</v>
      </c>
      <c r="BS8" s="49" t="s">
        <v>107</v>
      </c>
      <c r="BT8" s="50">
        <f>[7]Gestão!BH7/1000</f>
        <v>889.88558</v>
      </c>
      <c r="BU8" s="50">
        <v>21</v>
      </c>
      <c r="BV8" s="80" t="s">
        <v>51</v>
      </c>
      <c r="BW8" s="50"/>
      <c r="BX8" s="50">
        <f>[7]Gestão!BJ7/1000</f>
        <v>889.88558</v>
      </c>
      <c r="BY8" s="52">
        <v>328</v>
      </c>
      <c r="BZ8" s="48">
        <f>[1]EMPRESA!$E$3</f>
        <v>0</v>
      </c>
      <c r="CA8" s="48" t="str">
        <f>[1]EMPRESA!$D$5</f>
        <v>2019</v>
      </c>
      <c r="CB8" s="49" t="s">
        <v>37</v>
      </c>
      <c r="CC8" s="49" t="s">
        <v>265</v>
      </c>
      <c r="CD8" s="49" t="s">
        <v>100</v>
      </c>
      <c r="CE8" s="49" t="s">
        <v>51</v>
      </c>
      <c r="CF8" s="49"/>
      <c r="CG8" s="50">
        <f t="shared" si="1"/>
        <v>4453.7121399999996</v>
      </c>
      <c r="CH8" s="50">
        <f>[7]Gestão!BP7/1000</f>
        <v>4453.7121399999996</v>
      </c>
      <c r="CI8" s="52">
        <v>326</v>
      </c>
      <c r="CJ8" s="48">
        <f>[1]EMPRESA!$E$3</f>
        <v>0</v>
      </c>
      <c r="CK8" s="48" t="str">
        <f>[1]EMPRESA!$D$5</f>
        <v>2019</v>
      </c>
      <c r="CL8" s="49" t="s">
        <v>37</v>
      </c>
      <c r="CM8" s="49" t="s">
        <v>94</v>
      </c>
      <c r="CN8" s="80">
        <f>[7]Gestão!BU7</f>
        <v>2059873.4</v>
      </c>
      <c r="CO8" s="80">
        <v>22</v>
      </c>
      <c r="CP8" s="80" t="s">
        <v>51</v>
      </c>
      <c r="CQ8" s="50"/>
      <c r="CR8" s="50">
        <f>[7]Gestão!BW7</f>
        <v>2059873.4</v>
      </c>
      <c r="CS8" s="47" t="s">
        <v>96</v>
      </c>
      <c r="CT8" s="48">
        <f>[1]EMPRESA!$E$3</f>
        <v>0</v>
      </c>
      <c r="CU8" s="48" t="str">
        <f>[1]EMPRESA!$D$5</f>
        <v>2019</v>
      </c>
      <c r="CV8" s="49" t="s">
        <v>37</v>
      </c>
      <c r="CW8" s="49" t="s">
        <v>96</v>
      </c>
      <c r="CX8" s="50">
        <f>[7]Gestão!CB7/1000</f>
        <v>0</v>
      </c>
      <c r="CY8" s="50">
        <v>23</v>
      </c>
      <c r="CZ8" s="80" t="s">
        <v>51</v>
      </c>
      <c r="DA8" s="53"/>
      <c r="DB8" s="53">
        <f>[7]Gestão!CD7/1000</f>
        <v>0</v>
      </c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</row>
    <row r="9" spans="1:181" s="55" customFormat="1" ht="15.95" customHeight="1" x14ac:dyDescent="0.15">
      <c r="A9" s="46" t="s">
        <v>39</v>
      </c>
      <c r="B9" s="47" t="s">
        <v>99</v>
      </c>
      <c r="C9" s="9">
        <v>2104</v>
      </c>
      <c r="D9" s="48" t="s">
        <v>55</v>
      </c>
      <c r="E9" s="48" t="str">
        <f>[1]EMPRESA!$D$5</f>
        <v>2019</v>
      </c>
      <c r="F9" s="49" t="s">
        <v>51</v>
      </c>
      <c r="G9" s="50">
        <f>21*8*[1]Efetivo!R18</f>
        <v>463008</v>
      </c>
      <c r="H9" s="50">
        <f>[8]Gestão!G7</f>
        <v>463008</v>
      </c>
      <c r="I9" s="47" t="s">
        <v>91</v>
      </c>
      <c r="J9" s="9">
        <v>2104</v>
      </c>
      <c r="K9" s="48" t="s">
        <v>48</v>
      </c>
      <c r="L9" s="48" t="str">
        <f>[1]EMPRESA!$D$5</f>
        <v>2019</v>
      </c>
      <c r="M9" s="49" t="s">
        <v>51</v>
      </c>
      <c r="N9" s="50">
        <f>[8]Gestão!L7</f>
        <v>352887.21</v>
      </c>
      <c r="O9" s="50">
        <f>[8]Gestão!N7</f>
        <v>352887.21</v>
      </c>
      <c r="P9" s="47" t="s">
        <v>98</v>
      </c>
      <c r="Q9" s="9">
        <v>2104</v>
      </c>
      <c r="R9" s="34" t="s">
        <v>68</v>
      </c>
      <c r="S9" s="48" t="str">
        <f>[1]EMPRESA!$D$5</f>
        <v>2019</v>
      </c>
      <c r="T9" s="49" t="s">
        <v>51</v>
      </c>
      <c r="U9" s="50">
        <f>[8]Gestão!S7</f>
        <v>21647.17</v>
      </c>
      <c r="V9" s="50">
        <f>[8]Gestão!U7</f>
        <v>21647.17</v>
      </c>
      <c r="W9" s="47" t="s">
        <v>102</v>
      </c>
      <c r="X9" s="9">
        <v>2104</v>
      </c>
      <c r="Y9" s="34" t="s">
        <v>47</v>
      </c>
      <c r="Z9" s="48" t="str">
        <f>[1]EMPRESA!$D$5</f>
        <v>2019</v>
      </c>
      <c r="AA9" s="49" t="s">
        <v>51</v>
      </c>
      <c r="AB9" s="50">
        <f t="shared" si="0"/>
        <v>374534.38</v>
      </c>
      <c r="AC9" s="50">
        <f>[8]Gestão!AA7</f>
        <v>374534.38</v>
      </c>
      <c r="AD9" s="47" t="s">
        <v>92</v>
      </c>
      <c r="AE9" s="9">
        <v>2104</v>
      </c>
      <c r="AF9" s="34" t="s">
        <v>72</v>
      </c>
      <c r="AG9" s="48" t="str">
        <f>[1]EMPRESA!$D$5</f>
        <v>2019</v>
      </c>
      <c r="AH9" s="49" t="s">
        <v>51</v>
      </c>
      <c r="AI9" s="50">
        <f>[8]Gestão!AF7</f>
        <v>8</v>
      </c>
      <c r="AJ9" s="50">
        <f>[8]Gestão!AH7</f>
        <v>8</v>
      </c>
      <c r="AK9" s="47" t="s">
        <v>93</v>
      </c>
      <c r="AL9" s="48">
        <f>[1]EMPRESA!$E$3</f>
        <v>0</v>
      </c>
      <c r="AM9" s="48" t="str">
        <f>[1]EMPRESA!$D$5</f>
        <v>2019</v>
      </c>
      <c r="AN9" s="49" t="s">
        <v>37</v>
      </c>
      <c r="AO9" s="49" t="s">
        <v>93</v>
      </c>
      <c r="AP9" s="49" t="s">
        <v>73</v>
      </c>
      <c r="AQ9" s="50">
        <f>[8]Gestão!AM7</f>
        <v>10</v>
      </c>
      <c r="AR9" s="80" t="s">
        <v>51</v>
      </c>
      <c r="AS9" s="50">
        <f>[8]Gestão!AO7</f>
        <v>10</v>
      </c>
      <c r="AT9" s="52">
        <v>320</v>
      </c>
      <c r="AU9" s="48">
        <f>[1]EMPRESA!$E$3</f>
        <v>0</v>
      </c>
      <c r="AV9" s="48" t="str">
        <f>[1]EMPRESA!$D$5</f>
        <v>2019</v>
      </c>
      <c r="AW9" s="49" t="s">
        <v>37</v>
      </c>
      <c r="AX9" s="49" t="s">
        <v>104</v>
      </c>
      <c r="AY9" s="49" t="s">
        <v>97</v>
      </c>
      <c r="AZ9" s="80" t="s">
        <v>51</v>
      </c>
      <c r="BA9" s="49"/>
      <c r="BB9" s="51">
        <f>[8]Gestão!AT7</f>
        <v>22666.144999999997</v>
      </c>
      <c r="BC9" s="50">
        <f>[8]Gestão!AV7</f>
        <v>22666.144999999997</v>
      </c>
      <c r="BD9" s="52">
        <v>328</v>
      </c>
      <c r="BE9" s="48">
        <f>[1]EMPRESA!$E$3</f>
        <v>0</v>
      </c>
      <c r="BF9" s="48" t="str">
        <f>[1]EMPRESA!$D$5</f>
        <v>2019</v>
      </c>
      <c r="BG9" s="49" t="s">
        <v>37</v>
      </c>
      <c r="BH9" s="49" t="s">
        <v>106</v>
      </c>
      <c r="BI9" s="49" t="s">
        <v>101</v>
      </c>
      <c r="BJ9" s="80" t="s">
        <v>51</v>
      </c>
      <c r="BK9" s="49"/>
      <c r="BL9" s="50">
        <f>[8]Gestão!BA7</f>
        <v>3857.39</v>
      </c>
      <c r="BM9" s="50"/>
      <c r="BN9" s="50">
        <f>[8]Gestão!BC7</f>
        <v>3857.39</v>
      </c>
      <c r="BO9" s="52">
        <v>329</v>
      </c>
      <c r="BP9" s="48">
        <f>[1]EMPRESA!$E$3</f>
        <v>0</v>
      </c>
      <c r="BQ9" s="48" t="str">
        <f>[1]EMPRESA!$D$5</f>
        <v>2019</v>
      </c>
      <c r="BR9" s="49" t="s">
        <v>37</v>
      </c>
      <c r="BS9" s="49" t="s">
        <v>107</v>
      </c>
      <c r="BT9" s="50">
        <f>[8]Gestão!BH7</f>
        <v>1496.92</v>
      </c>
      <c r="BU9" s="50">
        <v>21</v>
      </c>
      <c r="BV9" s="80" t="s">
        <v>51</v>
      </c>
      <c r="BW9" s="50"/>
      <c r="BX9" s="50">
        <f>[8]Gestão!BJ7</f>
        <v>1496.92</v>
      </c>
      <c r="BY9" s="52">
        <v>327</v>
      </c>
      <c r="BZ9" s="48">
        <f>[1]EMPRESA!$E$3</f>
        <v>0</v>
      </c>
      <c r="CA9" s="48" t="str">
        <f>[1]EMPRESA!$D$5</f>
        <v>2019</v>
      </c>
      <c r="CB9" s="49" t="s">
        <v>37</v>
      </c>
      <c r="CC9" s="49" t="s">
        <v>265</v>
      </c>
      <c r="CD9" s="49" t="s">
        <v>100</v>
      </c>
      <c r="CE9" s="49" t="s">
        <v>51</v>
      </c>
      <c r="CF9" s="49"/>
      <c r="CG9" s="50">
        <f t="shared" si="1"/>
        <v>5354.3099999999995</v>
      </c>
      <c r="CH9" s="50">
        <f>[8]Gestão!BP7</f>
        <v>5354.3099999999995</v>
      </c>
      <c r="CI9" s="52">
        <v>325</v>
      </c>
      <c r="CJ9" s="48">
        <f>[1]EMPRESA!$E$3</f>
        <v>0</v>
      </c>
      <c r="CK9" s="48" t="str">
        <f>[1]EMPRESA!$D$5</f>
        <v>2019</v>
      </c>
      <c r="CL9" s="49" t="s">
        <v>37</v>
      </c>
      <c r="CM9" s="49" t="s">
        <v>94</v>
      </c>
      <c r="CN9" s="80">
        <f>[8]Gestão!BU7</f>
        <v>2953.1</v>
      </c>
      <c r="CO9" s="80">
        <v>22</v>
      </c>
      <c r="CP9" s="80" t="s">
        <v>51</v>
      </c>
      <c r="CQ9" s="50"/>
      <c r="CR9" s="50">
        <f>[8]Gestão!BW7</f>
        <v>2953.1</v>
      </c>
      <c r="CS9" s="47" t="s">
        <v>94</v>
      </c>
      <c r="CT9" s="48">
        <f>[1]EMPRESA!$E$3</f>
        <v>0</v>
      </c>
      <c r="CU9" s="48" t="str">
        <f>[1]EMPRESA!$D$5</f>
        <v>2019</v>
      </c>
      <c r="CV9" s="49" t="s">
        <v>37</v>
      </c>
      <c r="CW9" s="49" t="s">
        <v>96</v>
      </c>
      <c r="CX9" s="50">
        <f>[8]Gestão!CB7</f>
        <v>0</v>
      </c>
      <c r="CY9" s="50">
        <v>23</v>
      </c>
      <c r="CZ9" s="80" t="s">
        <v>51</v>
      </c>
      <c r="DA9" s="53"/>
      <c r="DB9" s="53">
        <f>[8]Gestão!CD7</f>
        <v>0</v>
      </c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</row>
    <row r="10" spans="1:181" s="55" customFormat="1" ht="15.95" customHeight="1" x14ac:dyDescent="0.25">
      <c r="A10" s="46" t="s">
        <v>40</v>
      </c>
      <c r="B10" s="47" t="s">
        <v>99</v>
      </c>
      <c r="C10" s="1">
        <v>1704</v>
      </c>
      <c r="D10" s="48" t="s">
        <v>55</v>
      </c>
      <c r="E10" s="48" t="str">
        <f>[1]EMPRESA!$D$5</f>
        <v>2019</v>
      </c>
      <c r="F10" s="49" t="s">
        <v>51</v>
      </c>
      <c r="G10" s="50">
        <f>21*8*[1]Efetivo!R19</f>
        <v>0</v>
      </c>
      <c r="H10" s="50">
        <f>[9]Gestão!G7</f>
        <v>0</v>
      </c>
      <c r="I10" s="47" t="s">
        <v>91</v>
      </c>
      <c r="J10" s="1">
        <v>1704</v>
      </c>
      <c r="K10" s="48" t="s">
        <v>48</v>
      </c>
      <c r="L10" s="48" t="str">
        <f>[1]EMPRESA!$D$5</f>
        <v>2019</v>
      </c>
      <c r="M10" s="49" t="s">
        <v>51</v>
      </c>
      <c r="N10" s="50">
        <f>[9]Gestão!L7</f>
        <v>0</v>
      </c>
      <c r="O10" s="50">
        <f>[9]Gestão!N7</f>
        <v>0</v>
      </c>
      <c r="P10" s="47" t="s">
        <v>98</v>
      </c>
      <c r="Q10" s="1">
        <v>1704</v>
      </c>
      <c r="R10" s="34" t="s">
        <v>68</v>
      </c>
      <c r="S10" s="48" t="str">
        <f>[1]EMPRESA!$D$5</f>
        <v>2019</v>
      </c>
      <c r="T10" s="49" t="s">
        <v>51</v>
      </c>
      <c r="U10" s="50">
        <f>[9]Gestão!S7</f>
        <v>0</v>
      </c>
      <c r="V10" s="50">
        <f>[9]Gestão!U7</f>
        <v>0</v>
      </c>
      <c r="W10" s="47" t="s">
        <v>102</v>
      </c>
      <c r="X10" s="1">
        <v>1704</v>
      </c>
      <c r="Y10" s="34" t="s">
        <v>47</v>
      </c>
      <c r="Z10" s="48" t="str">
        <f>[1]EMPRESA!$D$5</f>
        <v>2019</v>
      </c>
      <c r="AA10" s="49" t="s">
        <v>51</v>
      </c>
      <c r="AB10" s="50">
        <f t="shared" si="0"/>
        <v>0</v>
      </c>
      <c r="AC10" s="50">
        <f>[9]Gestão!AA7</f>
        <v>0</v>
      </c>
      <c r="AD10" s="47" t="s">
        <v>92</v>
      </c>
      <c r="AE10" s="1">
        <v>1704</v>
      </c>
      <c r="AF10" s="34" t="s">
        <v>72</v>
      </c>
      <c r="AG10" s="48" t="str">
        <f>[1]EMPRESA!$D$5</f>
        <v>2019</v>
      </c>
      <c r="AH10" s="49" t="s">
        <v>51</v>
      </c>
      <c r="AI10" s="50">
        <f>[9]Gestão!AF7</f>
        <v>0</v>
      </c>
      <c r="AJ10" s="50">
        <f>[9]Gestão!AH7</f>
        <v>0</v>
      </c>
      <c r="AK10" s="47"/>
      <c r="AL10" s="48"/>
      <c r="AM10" s="48"/>
      <c r="AN10" s="49"/>
      <c r="AO10" s="49" t="s">
        <v>93</v>
      </c>
      <c r="AP10" s="49" t="s">
        <v>73</v>
      </c>
      <c r="AQ10" s="50">
        <f>[9]Gestão!AM7</f>
        <v>0</v>
      </c>
      <c r="AR10" s="80" t="s">
        <v>51</v>
      </c>
      <c r="AS10" s="50">
        <f>[9]Gestão!AO7</f>
        <v>0</v>
      </c>
      <c r="AT10" s="52"/>
      <c r="AU10" s="48"/>
      <c r="AV10" s="48"/>
      <c r="AW10" s="49"/>
      <c r="AX10" s="49" t="s">
        <v>104</v>
      </c>
      <c r="AY10" s="49" t="s">
        <v>97</v>
      </c>
      <c r="AZ10" s="80" t="s">
        <v>51</v>
      </c>
      <c r="BA10" s="49"/>
      <c r="BB10" s="51">
        <f>[9]Gestão!AT7</f>
        <v>0</v>
      </c>
      <c r="BC10" s="50">
        <f>[9]Gestão!AV7</f>
        <v>0</v>
      </c>
      <c r="BD10" s="52"/>
      <c r="BE10" s="48"/>
      <c r="BF10" s="48"/>
      <c r="BG10" s="49"/>
      <c r="BH10" s="49" t="s">
        <v>106</v>
      </c>
      <c r="BI10" s="49" t="s">
        <v>101</v>
      </c>
      <c r="BJ10" s="80" t="s">
        <v>51</v>
      </c>
      <c r="BK10" s="49"/>
      <c r="BL10" s="50">
        <f>[9]Gestão!BA7</f>
        <v>0</v>
      </c>
      <c r="BM10" s="50"/>
      <c r="BN10" s="50">
        <f>[9]Gestão!BC7</f>
        <v>0</v>
      </c>
      <c r="BO10" s="52"/>
      <c r="BP10" s="48"/>
      <c r="BQ10" s="48"/>
      <c r="BR10" s="49"/>
      <c r="BS10" s="49" t="s">
        <v>107</v>
      </c>
      <c r="BT10" s="50">
        <f>[9]Gestão!BH7</f>
        <v>0</v>
      </c>
      <c r="BU10" s="50">
        <v>21</v>
      </c>
      <c r="BV10" s="80" t="s">
        <v>51</v>
      </c>
      <c r="BW10" s="50"/>
      <c r="BX10" s="50">
        <f>[9]Gestão!BJ7</f>
        <v>0</v>
      </c>
      <c r="BY10" s="52"/>
      <c r="BZ10" s="48"/>
      <c r="CA10" s="48"/>
      <c r="CB10" s="49"/>
      <c r="CC10" s="49" t="s">
        <v>265</v>
      </c>
      <c r="CD10" s="49" t="s">
        <v>100</v>
      </c>
      <c r="CE10" s="49" t="s">
        <v>51</v>
      </c>
      <c r="CF10" s="49"/>
      <c r="CG10" s="50">
        <f t="shared" si="1"/>
        <v>0</v>
      </c>
      <c r="CH10" s="50">
        <f>[9]Gestão!BP7</f>
        <v>0</v>
      </c>
      <c r="CI10" s="52"/>
      <c r="CJ10" s="48"/>
      <c r="CK10" s="48"/>
      <c r="CL10" s="49"/>
      <c r="CM10" s="49" t="s">
        <v>94</v>
      </c>
      <c r="CN10" s="80">
        <f>[9]Gestão!BU7</f>
        <v>0</v>
      </c>
      <c r="CO10" s="80">
        <v>22</v>
      </c>
      <c r="CP10" s="80" t="s">
        <v>51</v>
      </c>
      <c r="CQ10" s="50"/>
      <c r="CR10" s="50">
        <f>[9]Gestão!BW7</f>
        <v>0</v>
      </c>
      <c r="CS10" s="47"/>
      <c r="CT10" s="48"/>
      <c r="CU10" s="48"/>
      <c r="CV10" s="49"/>
      <c r="CW10" s="49" t="s">
        <v>96</v>
      </c>
      <c r="CX10" s="50">
        <f>[9]Gestão!CB7</f>
        <v>0</v>
      </c>
      <c r="CY10" s="50">
        <v>23</v>
      </c>
      <c r="CZ10" s="80" t="s">
        <v>51</v>
      </c>
      <c r="DA10" s="53"/>
      <c r="DB10" s="53">
        <f>[9]Gestão!CD7</f>
        <v>0</v>
      </c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</row>
    <row r="11" spans="1:181" s="55" customFormat="1" ht="15.95" customHeight="1" x14ac:dyDescent="0.15">
      <c r="A11" s="46" t="s">
        <v>42</v>
      </c>
      <c r="B11" s="47" t="s">
        <v>99</v>
      </c>
      <c r="C11" s="33" t="s">
        <v>56</v>
      </c>
      <c r="D11" s="48" t="s">
        <v>55</v>
      </c>
      <c r="E11" s="48" t="str">
        <f>[1]EMPRESA!$D$5</f>
        <v>2019</v>
      </c>
      <c r="F11" s="49" t="s">
        <v>51</v>
      </c>
      <c r="G11" s="50">
        <f>21*8*[1]Efetivo!R20</f>
        <v>2486400</v>
      </c>
      <c r="H11" s="50">
        <f>[10]Gestão!G7</f>
        <v>2486400</v>
      </c>
      <c r="I11" s="47" t="s">
        <v>91</v>
      </c>
      <c r="J11" s="33" t="s">
        <v>56</v>
      </c>
      <c r="K11" s="48" t="s">
        <v>48</v>
      </c>
      <c r="L11" s="48" t="str">
        <f>[1]EMPRESA!$D$5</f>
        <v>2019</v>
      </c>
      <c r="M11" s="49" t="s">
        <v>51</v>
      </c>
      <c r="N11" s="50">
        <f>[10]Gestão!L7</f>
        <v>2089283.0999999915</v>
      </c>
      <c r="O11" s="50">
        <f>[10]Gestão!N7</f>
        <v>2089283.0999999915</v>
      </c>
      <c r="P11" s="47" t="s">
        <v>98</v>
      </c>
      <c r="Q11" s="33" t="s">
        <v>56</v>
      </c>
      <c r="R11" s="34" t="s">
        <v>68</v>
      </c>
      <c r="S11" s="48" t="str">
        <f>[1]EMPRESA!$D$5</f>
        <v>2019</v>
      </c>
      <c r="T11" s="49" t="s">
        <v>51</v>
      </c>
      <c r="U11" s="50">
        <f>[10]Gestão!S7</f>
        <v>116474</v>
      </c>
      <c r="V11" s="50">
        <f>[10]Gestão!U7</f>
        <v>116474</v>
      </c>
      <c r="W11" s="47" t="s">
        <v>102</v>
      </c>
      <c r="X11" s="33" t="s">
        <v>56</v>
      </c>
      <c r="Y11" s="34" t="s">
        <v>47</v>
      </c>
      <c r="Z11" s="48" t="str">
        <f>[1]EMPRESA!$D$5</f>
        <v>2019</v>
      </c>
      <c r="AA11" s="49" t="s">
        <v>51</v>
      </c>
      <c r="AB11" s="50">
        <f t="shared" si="0"/>
        <v>2205757.0999999912</v>
      </c>
      <c r="AC11" s="50">
        <f>[10]Gestão!AA7</f>
        <v>2205757.0999999912</v>
      </c>
      <c r="AD11" s="47" t="s">
        <v>92</v>
      </c>
      <c r="AE11" s="33" t="s">
        <v>56</v>
      </c>
      <c r="AF11" s="34" t="s">
        <v>72</v>
      </c>
      <c r="AG11" s="48" t="str">
        <f>[1]EMPRESA!$D$5</f>
        <v>2019</v>
      </c>
      <c r="AH11" s="49" t="s">
        <v>51</v>
      </c>
      <c r="AI11" s="50">
        <f>[10]Gestão!AF7</f>
        <v>177</v>
      </c>
      <c r="AJ11" s="50">
        <f>[10]Gestão!AH7</f>
        <v>177</v>
      </c>
      <c r="AK11" s="47"/>
      <c r="AL11" s="48"/>
      <c r="AM11" s="48"/>
      <c r="AN11" s="49"/>
      <c r="AO11" s="49" t="s">
        <v>93</v>
      </c>
      <c r="AP11" s="49" t="s">
        <v>73</v>
      </c>
      <c r="AQ11" s="50">
        <f>[10]Gestão!AM7</f>
        <v>138</v>
      </c>
      <c r="AR11" s="80" t="s">
        <v>51</v>
      </c>
      <c r="AS11" s="50">
        <f>[10]Gestão!AO7</f>
        <v>138</v>
      </c>
      <c r="AT11" s="52"/>
      <c r="AU11" s="48"/>
      <c r="AV11" s="48"/>
      <c r="AW11" s="49"/>
      <c r="AX11" s="49" t="s">
        <v>104</v>
      </c>
      <c r="AY11" s="49" t="s">
        <v>97</v>
      </c>
      <c r="AZ11" s="80" t="s">
        <v>51</v>
      </c>
      <c r="BA11" s="49"/>
      <c r="BB11" s="51">
        <f>[10]Gestão!AT7</f>
        <v>100814</v>
      </c>
      <c r="BC11" s="50">
        <f>[10]Gestão!AV7</f>
        <v>100814</v>
      </c>
      <c r="BD11" s="52"/>
      <c r="BE11" s="48"/>
      <c r="BF11" s="48"/>
      <c r="BG11" s="49"/>
      <c r="BH11" s="49" t="s">
        <v>106</v>
      </c>
      <c r="BI11" s="49" t="s">
        <v>101</v>
      </c>
      <c r="BJ11" s="80" t="s">
        <v>51</v>
      </c>
      <c r="BK11" s="49"/>
      <c r="BL11" s="50">
        <f>[10]Gestão!BA7</f>
        <v>19893</v>
      </c>
      <c r="BM11" s="50"/>
      <c r="BN11" s="50">
        <f>[10]Gestão!BC7</f>
        <v>19893</v>
      </c>
      <c r="BO11" s="52"/>
      <c r="BP11" s="48"/>
      <c r="BQ11" s="48"/>
      <c r="BR11" s="49"/>
      <c r="BS11" s="49" t="s">
        <v>107</v>
      </c>
      <c r="BT11" s="50">
        <f>[10]Gestão!BH7</f>
        <v>8626</v>
      </c>
      <c r="BU11" s="50">
        <v>21</v>
      </c>
      <c r="BV11" s="80" t="s">
        <v>51</v>
      </c>
      <c r="BW11" s="50"/>
      <c r="BX11" s="50">
        <f>[10]Gestão!BJ7</f>
        <v>8626</v>
      </c>
      <c r="BY11" s="52"/>
      <c r="BZ11" s="48"/>
      <c r="CA11" s="48"/>
      <c r="CB11" s="49"/>
      <c r="CC11" s="49" t="s">
        <v>265</v>
      </c>
      <c r="CD11" s="49" t="s">
        <v>100</v>
      </c>
      <c r="CE11" s="49" t="s">
        <v>51</v>
      </c>
      <c r="CF11" s="49"/>
      <c r="CG11" s="50">
        <f t="shared" si="1"/>
        <v>28519</v>
      </c>
      <c r="CH11" s="50">
        <f>[10]Gestão!BP7</f>
        <v>28519</v>
      </c>
      <c r="CI11" s="52"/>
      <c r="CJ11" s="48"/>
      <c r="CK11" s="48"/>
      <c r="CL11" s="49"/>
      <c r="CM11" s="49" t="s">
        <v>94</v>
      </c>
      <c r="CN11" s="80">
        <f>[10]Gestão!BU7</f>
        <v>9847</v>
      </c>
      <c r="CO11" s="80">
        <v>22</v>
      </c>
      <c r="CP11" s="80" t="s">
        <v>51</v>
      </c>
      <c r="CQ11" s="50"/>
      <c r="CR11" s="50">
        <f>[10]Gestão!BW7</f>
        <v>9847</v>
      </c>
      <c r="CS11" s="47"/>
      <c r="CT11" s="48"/>
      <c r="CU11" s="48"/>
      <c r="CV11" s="49"/>
      <c r="CW11" s="49" t="s">
        <v>96</v>
      </c>
      <c r="CX11" s="50">
        <f>[10]Gestão!CB7</f>
        <v>21964</v>
      </c>
      <c r="CY11" s="50">
        <v>23</v>
      </c>
      <c r="CZ11" s="80" t="s">
        <v>51</v>
      </c>
      <c r="DA11" s="53"/>
      <c r="DB11" s="53">
        <f>[10]Gestão!CD7</f>
        <v>21964</v>
      </c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</row>
    <row r="12" spans="1:181" s="62" customFormat="1" ht="15.95" customHeight="1" x14ac:dyDescent="0.25">
      <c r="A12" s="56" t="s">
        <v>43</v>
      </c>
      <c r="B12" s="47" t="s">
        <v>99</v>
      </c>
      <c r="C12" s="1">
        <v>2404</v>
      </c>
      <c r="D12" s="48" t="s">
        <v>55</v>
      </c>
      <c r="E12" s="48" t="str">
        <f>[1]EMPRESA!$D$5</f>
        <v>2019</v>
      </c>
      <c r="F12" s="49" t="s">
        <v>51</v>
      </c>
      <c r="G12" s="51">
        <f>21*8*[1]Efetivo!R21</f>
        <v>218904</v>
      </c>
      <c r="H12" s="51">
        <f>[11]Gestão!G7</f>
        <v>218904</v>
      </c>
      <c r="I12" s="47" t="s">
        <v>91</v>
      </c>
      <c r="J12" s="1">
        <v>2404</v>
      </c>
      <c r="K12" s="48" t="s">
        <v>48</v>
      </c>
      <c r="L12" s="58" t="str">
        <f>[1]EMPRESA!$D$5</f>
        <v>2019</v>
      </c>
      <c r="M12" s="49" t="s">
        <v>51</v>
      </c>
      <c r="N12" s="51">
        <f>[11]Gestão!L7</f>
        <v>274560</v>
      </c>
      <c r="O12" s="51">
        <f>[11]Gestão!N7</f>
        <v>274560</v>
      </c>
      <c r="P12" s="47" t="s">
        <v>98</v>
      </c>
      <c r="Q12" s="1">
        <v>2404</v>
      </c>
      <c r="R12" s="34" t="s">
        <v>68</v>
      </c>
      <c r="S12" s="48" t="str">
        <f>[1]EMPRESA!$D$5</f>
        <v>2019</v>
      </c>
      <c r="T12" s="49" t="s">
        <v>51</v>
      </c>
      <c r="U12" s="51">
        <f>[11]Gestão!S7</f>
        <v>10271</v>
      </c>
      <c r="V12" s="51">
        <f>[11]Gestão!U7</f>
        <v>10271</v>
      </c>
      <c r="W12" s="47" t="s">
        <v>102</v>
      </c>
      <c r="X12" s="1">
        <v>2404</v>
      </c>
      <c r="Y12" s="34" t="s">
        <v>47</v>
      </c>
      <c r="Z12" s="48" t="str">
        <f>[1]EMPRESA!$D$5</f>
        <v>2019</v>
      </c>
      <c r="AA12" s="49" t="s">
        <v>51</v>
      </c>
      <c r="AB12" s="51">
        <f t="shared" si="0"/>
        <v>284831</v>
      </c>
      <c r="AC12" s="51">
        <f>[11]Gestão!AA7</f>
        <v>284831</v>
      </c>
      <c r="AD12" s="47" t="s">
        <v>92</v>
      </c>
      <c r="AE12" s="1">
        <v>2404</v>
      </c>
      <c r="AF12" s="34" t="s">
        <v>72</v>
      </c>
      <c r="AG12" s="48" t="str">
        <f>[1]EMPRESA!$D$5</f>
        <v>2019</v>
      </c>
      <c r="AH12" s="49" t="s">
        <v>51</v>
      </c>
      <c r="AI12" s="51">
        <f>[11]Gestão!AF7</f>
        <v>15</v>
      </c>
      <c r="AJ12" s="51">
        <f>[11]Gestão!AH7</f>
        <v>15</v>
      </c>
      <c r="AK12" s="57"/>
      <c r="AL12" s="58"/>
      <c r="AM12" s="58"/>
      <c r="AN12" s="59"/>
      <c r="AO12" s="49" t="s">
        <v>93</v>
      </c>
      <c r="AP12" s="49" t="s">
        <v>73</v>
      </c>
      <c r="AQ12" s="51">
        <f>[11]Gestão!AM7</f>
        <v>8</v>
      </c>
      <c r="AR12" s="80" t="s">
        <v>51</v>
      </c>
      <c r="AS12" s="51">
        <f>[11]Gestão!AO7</f>
        <v>8</v>
      </c>
      <c r="AT12" s="60"/>
      <c r="AU12" s="58"/>
      <c r="AV12" s="58"/>
      <c r="AW12" s="59"/>
      <c r="AX12" s="49" t="s">
        <v>104</v>
      </c>
      <c r="AY12" s="49" t="s">
        <v>97</v>
      </c>
      <c r="AZ12" s="80" t="s">
        <v>51</v>
      </c>
      <c r="BA12" s="59"/>
      <c r="BB12" s="51">
        <f>[11]Gestão!AT7/1000</f>
        <v>3927.7548900000002</v>
      </c>
      <c r="BC12" s="51">
        <f>[11]Gestão!AV7/1000</f>
        <v>3927.7548900000002</v>
      </c>
      <c r="BD12" s="60"/>
      <c r="BE12" s="58"/>
      <c r="BF12" s="58"/>
      <c r="BG12" s="59"/>
      <c r="BH12" s="49" t="s">
        <v>106</v>
      </c>
      <c r="BI12" s="49" t="s">
        <v>101</v>
      </c>
      <c r="BJ12" s="80" t="s">
        <v>51</v>
      </c>
      <c r="BK12" s="59"/>
      <c r="BL12" s="51">
        <f>[11]Gestão!BA7/1000</f>
        <v>2201.7882200000004</v>
      </c>
      <c r="BM12" s="51"/>
      <c r="BN12" s="51">
        <f>[11]Gestão!BC7/1000</f>
        <v>2201.7882200000004</v>
      </c>
      <c r="BO12" s="60"/>
      <c r="BP12" s="58"/>
      <c r="BQ12" s="58"/>
      <c r="BR12" s="59"/>
      <c r="BS12" s="49" t="s">
        <v>107</v>
      </c>
      <c r="BT12" s="51">
        <f>[11]Gestão!BH7/1000</f>
        <v>384.45278000000002</v>
      </c>
      <c r="BU12" s="50">
        <v>21</v>
      </c>
      <c r="BV12" s="80" t="s">
        <v>51</v>
      </c>
      <c r="BW12" s="51"/>
      <c r="BX12" s="51">
        <f>[11]Gestão!BJ7/1000</f>
        <v>384.45278000000002</v>
      </c>
      <c r="BY12" s="60"/>
      <c r="BZ12" s="58"/>
      <c r="CA12" s="58"/>
      <c r="CB12" s="59"/>
      <c r="CC12" s="49" t="s">
        <v>265</v>
      </c>
      <c r="CD12" s="49" t="s">
        <v>100</v>
      </c>
      <c r="CE12" s="49" t="s">
        <v>51</v>
      </c>
      <c r="CF12" s="59"/>
      <c r="CG12" s="51">
        <f t="shared" si="1"/>
        <v>2586.2410000000004</v>
      </c>
      <c r="CH12" s="51">
        <f>[11]Gestão!BP7/1000</f>
        <v>2586.241</v>
      </c>
      <c r="CI12" s="60"/>
      <c r="CJ12" s="58"/>
      <c r="CK12" s="58"/>
      <c r="CL12" s="59"/>
      <c r="CM12" s="49" t="s">
        <v>94</v>
      </c>
      <c r="CN12" s="81">
        <f>[11]Gestão!BU7/1000</f>
        <v>805.91800000000001</v>
      </c>
      <c r="CO12" s="80">
        <v>22</v>
      </c>
      <c r="CP12" s="80" t="s">
        <v>51</v>
      </c>
      <c r="CQ12" s="51"/>
      <c r="CR12" s="51">
        <f>[11]Gestão!BW7/1000</f>
        <v>805.91800000000001</v>
      </c>
      <c r="CS12" s="57"/>
      <c r="CT12" s="58"/>
      <c r="CU12" s="58"/>
      <c r="CV12" s="59"/>
      <c r="CW12" s="49" t="s">
        <v>96</v>
      </c>
      <c r="CX12" s="51">
        <f>[11]Gestão!CB7/1000</f>
        <v>0</v>
      </c>
      <c r="CY12" s="50">
        <v>23</v>
      </c>
      <c r="CZ12" s="80" t="s">
        <v>51</v>
      </c>
      <c r="DA12" s="61"/>
      <c r="DB12" s="53">
        <f>[11]Gestão!CD7/1000</f>
        <v>0</v>
      </c>
    </row>
    <row r="13" spans="1:181" s="55" customFormat="1" ht="15.95" customHeight="1" x14ac:dyDescent="0.25">
      <c r="A13" s="46" t="s">
        <v>45</v>
      </c>
      <c r="B13" s="47" t="s">
        <v>99</v>
      </c>
      <c r="C13" s="1">
        <v>205</v>
      </c>
      <c r="D13" s="48" t="s">
        <v>55</v>
      </c>
      <c r="E13" s="48" t="str">
        <f>[1]EMPRESA!$D$5</f>
        <v>2019</v>
      </c>
      <c r="F13" s="49" t="s">
        <v>51</v>
      </c>
      <c r="G13" s="50">
        <f>21*8*[1]Efetivo!R22</f>
        <v>648816</v>
      </c>
      <c r="H13" s="50">
        <f>[12]Gestão!G7</f>
        <v>648816</v>
      </c>
      <c r="I13" s="47" t="s">
        <v>91</v>
      </c>
      <c r="J13" s="1">
        <v>205</v>
      </c>
      <c r="K13" s="48" t="s">
        <v>48</v>
      </c>
      <c r="L13" s="48" t="str">
        <f>[1]EMPRESA!$D$5</f>
        <v>2019</v>
      </c>
      <c r="M13" s="49" t="s">
        <v>51</v>
      </c>
      <c r="N13" s="50">
        <f>[12]Gestão!L7</f>
        <v>665881.71</v>
      </c>
      <c r="O13" s="50">
        <f>[12]Gestão!N7</f>
        <v>665881.71</v>
      </c>
      <c r="P13" s="47" t="s">
        <v>98</v>
      </c>
      <c r="Q13" s="1">
        <v>205</v>
      </c>
      <c r="R13" s="34" t="s">
        <v>68</v>
      </c>
      <c r="S13" s="48" t="str">
        <f>[1]EMPRESA!$D$5</f>
        <v>2019</v>
      </c>
      <c r="T13" s="49" t="s">
        <v>51</v>
      </c>
      <c r="U13" s="50">
        <f>[12]Gestão!S7</f>
        <v>26834.06</v>
      </c>
      <c r="V13" s="50">
        <f>[12]Gestão!U7</f>
        <v>26834.06</v>
      </c>
      <c r="W13" s="47" t="s">
        <v>102</v>
      </c>
      <c r="X13" s="1">
        <v>205</v>
      </c>
      <c r="Y13" s="34" t="s">
        <v>47</v>
      </c>
      <c r="Z13" s="48" t="str">
        <f>[1]EMPRESA!$D$5</f>
        <v>2019</v>
      </c>
      <c r="AA13" s="49" t="s">
        <v>51</v>
      </c>
      <c r="AB13" s="50">
        <f t="shared" si="0"/>
        <v>692715.77</v>
      </c>
      <c r="AC13" s="50">
        <f>[12]Gestão!AA7</f>
        <v>692715.77</v>
      </c>
      <c r="AD13" s="47" t="s">
        <v>92</v>
      </c>
      <c r="AE13" s="1">
        <v>205</v>
      </c>
      <c r="AF13" s="34" t="s">
        <v>72</v>
      </c>
      <c r="AG13" s="48" t="str">
        <f>[1]EMPRESA!$D$5</f>
        <v>2019</v>
      </c>
      <c r="AH13" s="49" t="s">
        <v>51</v>
      </c>
      <c r="AI13" s="50">
        <f>[12]Gestão!AF7</f>
        <v>25</v>
      </c>
      <c r="AJ13" s="50">
        <f>[12]Gestão!AH7</f>
        <v>25</v>
      </c>
      <c r="AK13" s="47" t="s">
        <v>93</v>
      </c>
      <c r="AL13" s="48">
        <f>[1]EMPRESA!$E$3</f>
        <v>0</v>
      </c>
      <c r="AM13" s="48" t="str">
        <f>[1]EMPRESA!$D$5</f>
        <v>2019</v>
      </c>
      <c r="AN13" s="49" t="s">
        <v>41</v>
      </c>
      <c r="AO13" s="49" t="s">
        <v>93</v>
      </c>
      <c r="AP13" s="49" t="s">
        <v>73</v>
      </c>
      <c r="AQ13" s="50">
        <f>[12]Gestão!AM7</f>
        <v>32</v>
      </c>
      <c r="AR13" s="80" t="s">
        <v>51</v>
      </c>
      <c r="AS13" s="50">
        <f>[12]Gestão!AO7</f>
        <v>32</v>
      </c>
      <c r="AT13" s="52">
        <v>320</v>
      </c>
      <c r="AU13" s="48">
        <f>[1]EMPRESA!$E$3</f>
        <v>0</v>
      </c>
      <c r="AV13" s="48" t="str">
        <f>[1]EMPRESA!$D$5</f>
        <v>2019</v>
      </c>
      <c r="AW13" s="49" t="s">
        <v>41</v>
      </c>
      <c r="AX13" s="49" t="s">
        <v>104</v>
      </c>
      <c r="AY13" s="49" t="s">
        <v>97</v>
      </c>
      <c r="AZ13" s="80" t="s">
        <v>51</v>
      </c>
      <c r="BA13" s="49"/>
      <c r="BB13" s="51">
        <f>[12]Gestão!AT7/1000</f>
        <v>38920.017999999996</v>
      </c>
      <c r="BC13" s="50">
        <f>[12]Gestão!AV7/1000</f>
        <v>38920.017999999996</v>
      </c>
      <c r="BD13" s="52">
        <v>328</v>
      </c>
      <c r="BE13" s="48">
        <f>[1]EMPRESA!$E$3</f>
        <v>0</v>
      </c>
      <c r="BF13" s="48" t="str">
        <f>[1]EMPRESA!$D$5</f>
        <v>2019</v>
      </c>
      <c r="BG13" s="49" t="s">
        <v>41</v>
      </c>
      <c r="BH13" s="49" t="s">
        <v>106</v>
      </c>
      <c r="BI13" s="49" t="s">
        <v>101</v>
      </c>
      <c r="BJ13" s="80" t="s">
        <v>51</v>
      </c>
      <c r="BK13" s="49"/>
      <c r="BL13" s="50">
        <f>[12]Gestão!BA7/1000</f>
        <v>8259.9410000000007</v>
      </c>
      <c r="BM13" s="50"/>
      <c r="BN13" s="50">
        <f>[12]Gestão!BC7/1000</f>
        <v>8259.9410000000007</v>
      </c>
      <c r="BO13" s="52">
        <v>329</v>
      </c>
      <c r="BP13" s="48">
        <f>[1]EMPRESA!$E$3</f>
        <v>0</v>
      </c>
      <c r="BQ13" s="48" t="str">
        <f>[1]EMPRESA!$D$5</f>
        <v>2019</v>
      </c>
      <c r="BR13" s="49" t="s">
        <v>41</v>
      </c>
      <c r="BS13" s="49" t="s">
        <v>107</v>
      </c>
      <c r="BT13" s="50">
        <f>[12]Gestão!BH7/1000</f>
        <v>2124.1906300000001</v>
      </c>
      <c r="BU13" s="50">
        <v>21</v>
      </c>
      <c r="BV13" s="80" t="s">
        <v>51</v>
      </c>
      <c r="BW13" s="50"/>
      <c r="BX13" s="50">
        <f>[12]Gestão!BJ7/1000</f>
        <v>2124.1906300000001</v>
      </c>
      <c r="BY13" s="52">
        <v>327</v>
      </c>
      <c r="BZ13" s="48">
        <f>[1]EMPRESA!$E$3</f>
        <v>0</v>
      </c>
      <c r="CA13" s="48" t="str">
        <f>[1]EMPRESA!$D$5</f>
        <v>2019</v>
      </c>
      <c r="CB13" s="49" t="s">
        <v>41</v>
      </c>
      <c r="CC13" s="49" t="s">
        <v>265</v>
      </c>
      <c r="CD13" s="49" t="s">
        <v>100</v>
      </c>
      <c r="CE13" s="49" t="s">
        <v>51</v>
      </c>
      <c r="CF13" s="49"/>
      <c r="CG13" s="50">
        <f t="shared" si="1"/>
        <v>10384.13163</v>
      </c>
      <c r="CH13" s="50">
        <f>[12]Gestão!BP7/1000</f>
        <v>10384.13163</v>
      </c>
      <c r="CI13" s="52">
        <v>325</v>
      </c>
      <c r="CJ13" s="48">
        <f>[1]EMPRESA!$E$3</f>
        <v>0</v>
      </c>
      <c r="CK13" s="48" t="str">
        <f>[1]EMPRESA!$D$5</f>
        <v>2019</v>
      </c>
      <c r="CL13" s="49" t="s">
        <v>41</v>
      </c>
      <c r="CM13" s="49" t="s">
        <v>94</v>
      </c>
      <c r="CN13" s="80">
        <f>[12]Gestão!BU7/1000</f>
        <v>7479.5132599999997</v>
      </c>
      <c r="CO13" s="80">
        <v>22</v>
      </c>
      <c r="CP13" s="80" t="s">
        <v>51</v>
      </c>
      <c r="CQ13" s="50"/>
      <c r="CR13" s="50">
        <f>[12]Gestão!BW7/1000</f>
        <v>7479.5132599999997</v>
      </c>
      <c r="CS13" s="47" t="s">
        <v>94</v>
      </c>
      <c r="CT13" s="48">
        <f>[1]EMPRESA!$E$3</f>
        <v>0</v>
      </c>
      <c r="CU13" s="48" t="str">
        <f>[1]EMPRESA!$D$5</f>
        <v>2019</v>
      </c>
      <c r="CV13" s="49" t="s">
        <v>41</v>
      </c>
      <c r="CW13" s="49" t="s">
        <v>96</v>
      </c>
      <c r="CX13" s="50">
        <f>[12]Gestão!CB7/1000</f>
        <v>0</v>
      </c>
      <c r="CY13" s="50">
        <v>23</v>
      </c>
      <c r="CZ13" s="80" t="s">
        <v>51</v>
      </c>
      <c r="DA13" s="53"/>
      <c r="DB13" s="53">
        <f>[12]Gestão!CD7/1000</f>
        <v>0</v>
      </c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</row>
    <row r="14" spans="1:181" s="55" customFormat="1" ht="15.95" customHeight="1" x14ac:dyDescent="0.25">
      <c r="A14" s="46" t="s">
        <v>46</v>
      </c>
      <c r="B14" s="47" t="s">
        <v>99</v>
      </c>
      <c r="C14" s="1">
        <v>2009</v>
      </c>
      <c r="D14" s="48" t="s">
        <v>55</v>
      </c>
      <c r="E14" s="48" t="str">
        <f>[1]EMPRESA!$D$5</f>
        <v>2019</v>
      </c>
      <c r="F14" s="49" t="s">
        <v>51</v>
      </c>
      <c r="G14" s="66">
        <f>21*8*[1]Efetivo!R23</f>
        <v>833280</v>
      </c>
      <c r="H14" s="66">
        <f>[13]Gestão!G7</f>
        <v>833280</v>
      </c>
      <c r="I14" s="47" t="s">
        <v>91</v>
      </c>
      <c r="J14" s="1">
        <v>2009</v>
      </c>
      <c r="K14" s="48" t="s">
        <v>48</v>
      </c>
      <c r="L14" s="48" t="str">
        <f>[1]EMPRESA!$D$5</f>
        <v>2019</v>
      </c>
      <c r="M14" s="49" t="s">
        <v>51</v>
      </c>
      <c r="N14" s="66">
        <f>[13]Gestão!L7</f>
        <v>730959.35499999998</v>
      </c>
      <c r="O14" s="66">
        <f>[13]Gestão!N7</f>
        <v>730959.35499999998</v>
      </c>
      <c r="P14" s="47" t="s">
        <v>98</v>
      </c>
      <c r="Q14" s="1">
        <v>2009</v>
      </c>
      <c r="R14" s="34" t="s">
        <v>68</v>
      </c>
      <c r="S14" s="48" t="str">
        <f>[1]EMPRESA!$D$5</f>
        <v>2019</v>
      </c>
      <c r="T14" s="49" t="s">
        <v>51</v>
      </c>
      <c r="U14" s="66">
        <f>[13]Gestão!S7</f>
        <v>20083.829000000002</v>
      </c>
      <c r="V14" s="66">
        <f>[13]Gestão!U7</f>
        <v>20083.829000000002</v>
      </c>
      <c r="W14" s="47" t="s">
        <v>102</v>
      </c>
      <c r="X14" s="1">
        <v>2009</v>
      </c>
      <c r="Y14" s="34" t="s">
        <v>47</v>
      </c>
      <c r="Z14" s="48" t="str">
        <f>[1]EMPRESA!$D$5</f>
        <v>2019</v>
      </c>
      <c r="AA14" s="49" t="s">
        <v>51</v>
      </c>
      <c r="AB14" s="66">
        <f t="shared" si="0"/>
        <v>751043.18400000001</v>
      </c>
      <c r="AC14" s="66">
        <f>[13]Gestão!AA7</f>
        <v>751043.18400000001</v>
      </c>
      <c r="AD14" s="47" t="s">
        <v>92</v>
      </c>
      <c r="AE14" s="1">
        <v>2009</v>
      </c>
      <c r="AF14" s="34" t="s">
        <v>72</v>
      </c>
      <c r="AG14" s="48" t="str">
        <f>[1]EMPRESA!$D$5</f>
        <v>2019</v>
      </c>
      <c r="AH14" s="49" t="s">
        <v>51</v>
      </c>
      <c r="AI14" s="66">
        <f>[13]Gestão!AF7</f>
        <v>39</v>
      </c>
      <c r="AJ14" s="66">
        <f>[13]Gestão!AH7</f>
        <v>39</v>
      </c>
      <c r="AK14" s="63"/>
      <c r="AL14" s="64"/>
      <c r="AM14" s="64"/>
      <c r="AN14" s="65"/>
      <c r="AO14" s="49" t="s">
        <v>93</v>
      </c>
      <c r="AP14" s="49" t="s">
        <v>73</v>
      </c>
      <c r="AQ14" s="66">
        <f>[13]Gestão!AM7</f>
        <v>79</v>
      </c>
      <c r="AR14" s="80" t="s">
        <v>51</v>
      </c>
      <c r="AS14" s="66">
        <f>[13]Gestão!AO7</f>
        <v>79</v>
      </c>
      <c r="AT14" s="67"/>
      <c r="AU14" s="64"/>
      <c r="AV14" s="64"/>
      <c r="AW14" s="65"/>
      <c r="AX14" s="49" t="s">
        <v>104</v>
      </c>
      <c r="AY14" s="49" t="s">
        <v>97</v>
      </c>
      <c r="AZ14" s="80" t="s">
        <v>51</v>
      </c>
      <c r="BA14" s="65"/>
      <c r="BB14" s="68">
        <f>[13]Gestão!AT7/1000</f>
        <v>57536.68707</v>
      </c>
      <c r="BC14" s="66">
        <f>[13]Gestão!AV7/1000</f>
        <v>57536.68707</v>
      </c>
      <c r="BD14" s="67"/>
      <c r="BE14" s="64"/>
      <c r="BF14" s="64"/>
      <c r="BG14" s="65"/>
      <c r="BH14" s="49" t="s">
        <v>106</v>
      </c>
      <c r="BI14" s="49" t="s">
        <v>101</v>
      </c>
      <c r="BJ14" s="80" t="s">
        <v>51</v>
      </c>
      <c r="BK14" s="65"/>
      <c r="BL14" s="66">
        <f>[13]Gestão!BA7/1000</f>
        <v>8554.9715899999992</v>
      </c>
      <c r="BM14" s="66"/>
      <c r="BN14" s="66">
        <f>[13]Gestão!BC7/1000</f>
        <v>8554.9715899999992</v>
      </c>
      <c r="BO14" s="67"/>
      <c r="BP14" s="64"/>
      <c r="BQ14" s="64"/>
      <c r="BR14" s="65"/>
      <c r="BS14" s="49" t="s">
        <v>107</v>
      </c>
      <c r="BT14" s="66">
        <f>[13]Gestão!BH7/1000</f>
        <v>2562.2803599999997</v>
      </c>
      <c r="BU14" s="50">
        <v>21</v>
      </c>
      <c r="BV14" s="80" t="s">
        <v>51</v>
      </c>
      <c r="BW14" s="66"/>
      <c r="BX14" s="66">
        <f>[13]Gestão!BJ7/1000</f>
        <v>2562.2803599999997</v>
      </c>
      <c r="BY14" s="67"/>
      <c r="BZ14" s="64"/>
      <c r="CA14" s="64"/>
      <c r="CB14" s="65"/>
      <c r="CC14" s="49" t="s">
        <v>265</v>
      </c>
      <c r="CD14" s="49" t="s">
        <v>100</v>
      </c>
      <c r="CE14" s="49" t="s">
        <v>51</v>
      </c>
      <c r="CF14" s="65"/>
      <c r="CG14" s="66">
        <f t="shared" si="1"/>
        <v>11117.251949999998</v>
      </c>
      <c r="CH14" s="66">
        <f>[13]Gestão!BP7/1000</f>
        <v>11117.25195</v>
      </c>
      <c r="CI14" s="67"/>
      <c r="CJ14" s="64"/>
      <c r="CK14" s="64"/>
      <c r="CL14" s="65"/>
      <c r="CM14" s="49" t="s">
        <v>94</v>
      </c>
      <c r="CN14" s="82">
        <f>[13]Gestão!BU7/1000</f>
        <v>7007.6336700000002</v>
      </c>
      <c r="CO14" s="80">
        <v>22</v>
      </c>
      <c r="CP14" s="80" t="s">
        <v>51</v>
      </c>
      <c r="CQ14" s="66"/>
      <c r="CR14" s="66">
        <f>[13]Gestão!BW7/1000</f>
        <v>7007.6336700000002</v>
      </c>
      <c r="CS14" s="63"/>
      <c r="CT14" s="64"/>
      <c r="CU14" s="64"/>
      <c r="CV14" s="65"/>
      <c r="CW14" s="49" t="s">
        <v>96</v>
      </c>
      <c r="CX14" s="66">
        <f>[13]Gestão!CB7/1000</f>
        <v>6858.01494</v>
      </c>
      <c r="CY14" s="50">
        <v>23</v>
      </c>
      <c r="CZ14" s="80" t="s">
        <v>51</v>
      </c>
      <c r="DA14" s="69"/>
      <c r="DB14" s="69">
        <f>[13]Gestão!CD7/1000</f>
        <v>6858.01494</v>
      </c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54"/>
      <c r="DS14" s="54"/>
      <c r="DT14" s="54"/>
      <c r="DU14" s="54"/>
      <c r="DV14" s="54"/>
      <c r="DW14" s="54"/>
      <c r="DX14" s="54"/>
      <c r="DY14" s="54"/>
      <c r="DZ14" s="54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  <c r="EN14" s="54"/>
      <c r="EO14" s="54"/>
      <c r="EP14" s="54"/>
      <c r="EQ14" s="54"/>
      <c r="ER14" s="54"/>
      <c r="ES14" s="54"/>
      <c r="ET14" s="54"/>
      <c r="EU14" s="54"/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4"/>
      <c r="FJ14" s="54"/>
      <c r="FK14" s="54"/>
      <c r="FL14" s="54"/>
      <c r="FM14" s="54"/>
      <c r="FN14" s="54"/>
      <c r="FO14" s="54"/>
      <c r="FP14" s="54"/>
      <c r="FQ14" s="54"/>
      <c r="FR14" s="54"/>
      <c r="FS14" s="54"/>
      <c r="FT14" s="54"/>
      <c r="FU14" s="54"/>
      <c r="FV14" s="54"/>
      <c r="FW14" s="54"/>
      <c r="FX14" s="54"/>
      <c r="FY14" s="54"/>
    </row>
    <row r="15" spans="1:181" s="55" customFormat="1" ht="15.95" customHeight="1" x14ac:dyDescent="0.25">
      <c r="A15" s="70" t="s">
        <v>14</v>
      </c>
      <c r="B15" s="47" t="s">
        <v>99</v>
      </c>
      <c r="C15" s="1">
        <v>2001</v>
      </c>
      <c r="D15" s="48" t="s">
        <v>55</v>
      </c>
      <c r="E15" s="48" t="str">
        <f>[1]EMPRESA!$D$5</f>
        <v>2019</v>
      </c>
      <c r="F15" s="49" t="s">
        <v>51</v>
      </c>
      <c r="G15" s="66">
        <f>21*8*[1]Efetivo!R24</f>
        <v>2401728</v>
      </c>
      <c r="H15" s="66">
        <f>[14]Gestão!G7</f>
        <v>2401728</v>
      </c>
      <c r="I15" s="47" t="s">
        <v>91</v>
      </c>
      <c r="J15" s="1">
        <v>2001</v>
      </c>
      <c r="K15" s="48" t="s">
        <v>48</v>
      </c>
      <c r="L15" s="48" t="str">
        <f>[1]EMPRESA!$D$5</f>
        <v>2019</v>
      </c>
      <c r="M15" s="49" t="s">
        <v>51</v>
      </c>
      <c r="N15" s="66">
        <f>[14]Gestão!L7</f>
        <v>2108261</v>
      </c>
      <c r="O15" s="66">
        <f>[14]Gestão!N7</f>
        <v>2108261</v>
      </c>
      <c r="P15" s="47" t="s">
        <v>98</v>
      </c>
      <c r="Q15" s="1">
        <v>2001</v>
      </c>
      <c r="R15" s="34" t="s">
        <v>68</v>
      </c>
      <c r="S15" s="48" t="str">
        <f>[1]EMPRESA!$D$5</f>
        <v>2019</v>
      </c>
      <c r="T15" s="49" t="s">
        <v>51</v>
      </c>
      <c r="U15" s="66">
        <f>[14]Gestão!S7</f>
        <v>46090</v>
      </c>
      <c r="V15" s="66">
        <f>[14]Gestão!U7</f>
        <v>46090</v>
      </c>
      <c r="W15" s="47" t="s">
        <v>102</v>
      </c>
      <c r="X15" s="1">
        <v>2001</v>
      </c>
      <c r="Y15" s="34" t="s">
        <v>47</v>
      </c>
      <c r="Z15" s="48" t="str">
        <f>[1]EMPRESA!$D$5</f>
        <v>2019</v>
      </c>
      <c r="AA15" s="49" t="s">
        <v>51</v>
      </c>
      <c r="AB15" s="66">
        <f t="shared" si="0"/>
        <v>2154351</v>
      </c>
      <c r="AC15" s="66">
        <f>[14]Gestão!AA7</f>
        <v>2154351</v>
      </c>
      <c r="AD15" s="47" t="s">
        <v>92</v>
      </c>
      <c r="AE15" s="1">
        <v>2001</v>
      </c>
      <c r="AF15" s="34" t="s">
        <v>72</v>
      </c>
      <c r="AG15" s="48" t="str">
        <f>[1]EMPRESA!$D$5</f>
        <v>2019</v>
      </c>
      <c r="AH15" s="49" t="s">
        <v>51</v>
      </c>
      <c r="AI15" s="66">
        <f>[14]Gestão!AF7</f>
        <v>115</v>
      </c>
      <c r="AJ15" s="66">
        <f>[14]Gestão!AH7</f>
        <v>115</v>
      </c>
      <c r="AK15" s="71"/>
      <c r="AL15" s="72"/>
      <c r="AM15" s="72"/>
      <c r="AN15" s="73"/>
      <c r="AO15" s="49" t="s">
        <v>93</v>
      </c>
      <c r="AP15" s="49" t="s">
        <v>73</v>
      </c>
      <c r="AQ15" s="66">
        <f>[14]Gestão!AM7</f>
        <v>122</v>
      </c>
      <c r="AR15" s="80" t="s">
        <v>51</v>
      </c>
      <c r="AS15" s="66">
        <f>[14]Gestão!AO7</f>
        <v>122</v>
      </c>
      <c r="AT15" s="74"/>
      <c r="AU15" s="72"/>
      <c r="AV15" s="72"/>
      <c r="AW15" s="73"/>
      <c r="AX15" s="49" t="s">
        <v>104</v>
      </c>
      <c r="AY15" s="49" t="s">
        <v>97</v>
      </c>
      <c r="AZ15" s="80" t="s">
        <v>51</v>
      </c>
      <c r="BA15" s="73"/>
      <c r="BB15" s="68">
        <f>[14]Gestão!AT7</f>
        <v>72679</v>
      </c>
      <c r="BC15" s="66">
        <f>[14]Gestão!AV7</f>
        <v>72679</v>
      </c>
      <c r="BD15" s="74"/>
      <c r="BE15" s="72"/>
      <c r="BF15" s="72"/>
      <c r="BG15" s="73"/>
      <c r="BH15" s="49" t="s">
        <v>106</v>
      </c>
      <c r="BI15" s="49" t="s">
        <v>101</v>
      </c>
      <c r="BJ15" s="80" t="s">
        <v>51</v>
      </c>
      <c r="BK15" s="73"/>
      <c r="BL15" s="66">
        <f>[14]Gestão!BA7</f>
        <v>1711</v>
      </c>
      <c r="BM15" s="66"/>
      <c r="BN15" s="66">
        <f>[14]Gestão!BC7</f>
        <v>1711</v>
      </c>
      <c r="BO15" s="74"/>
      <c r="BP15" s="72"/>
      <c r="BQ15" s="72"/>
      <c r="BR15" s="73"/>
      <c r="BS15" s="49" t="s">
        <v>107</v>
      </c>
      <c r="BT15" s="66">
        <f>[14]Gestão!BH7</f>
        <v>3829</v>
      </c>
      <c r="BU15" s="50">
        <v>21</v>
      </c>
      <c r="BV15" s="80" t="s">
        <v>51</v>
      </c>
      <c r="BW15" s="66"/>
      <c r="BX15" s="66">
        <f>[14]Gestão!BJ7</f>
        <v>3829</v>
      </c>
      <c r="BY15" s="74"/>
      <c r="BZ15" s="72"/>
      <c r="CA15" s="72"/>
      <c r="CB15" s="73"/>
      <c r="CC15" s="49" t="s">
        <v>265</v>
      </c>
      <c r="CD15" s="49" t="s">
        <v>100</v>
      </c>
      <c r="CE15" s="49" t="s">
        <v>51</v>
      </c>
      <c r="CF15" s="73"/>
      <c r="CG15" s="66">
        <f t="shared" si="1"/>
        <v>5540</v>
      </c>
      <c r="CH15" s="66">
        <f>[14]Gestão!BP7</f>
        <v>5540</v>
      </c>
      <c r="CI15" s="74"/>
      <c r="CJ15" s="72"/>
      <c r="CK15" s="72"/>
      <c r="CL15" s="73"/>
      <c r="CM15" s="49" t="s">
        <v>94</v>
      </c>
      <c r="CN15" s="82">
        <f>[14]Gestão!BU7</f>
        <v>23968</v>
      </c>
      <c r="CO15" s="80">
        <v>22</v>
      </c>
      <c r="CP15" s="80" t="s">
        <v>51</v>
      </c>
      <c r="CQ15" s="66"/>
      <c r="CR15" s="66">
        <f>[14]Gestão!BW7</f>
        <v>23968</v>
      </c>
      <c r="CS15" s="71"/>
      <c r="CT15" s="72"/>
      <c r="CU15" s="72"/>
      <c r="CV15" s="73"/>
      <c r="CW15" s="49" t="s">
        <v>96</v>
      </c>
      <c r="CX15" s="66">
        <f>[14]Gestão!CB7</f>
        <v>0</v>
      </c>
      <c r="CY15" s="50">
        <v>23</v>
      </c>
      <c r="CZ15" s="80" t="s">
        <v>51</v>
      </c>
      <c r="DA15" s="75"/>
      <c r="DB15" s="69">
        <f>[14]Gestão!CD7</f>
        <v>0</v>
      </c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  <c r="FY15" s="54"/>
    </row>
    <row r="16" spans="1:181" s="37" customFormat="1" x14ac:dyDescent="0.15"/>
    <row r="17" s="37" customFormat="1" x14ac:dyDescent="0.15"/>
    <row r="18" s="37" customFormat="1" x14ac:dyDescent="0.15"/>
    <row r="19" s="37" customFormat="1" x14ac:dyDescent="0.15"/>
    <row r="20" s="37" customFormat="1" x14ac:dyDescent="0.15"/>
    <row r="21" s="37" customFormat="1" x14ac:dyDescent="0.15"/>
    <row r="22" s="37" customFormat="1" x14ac:dyDescent="0.15"/>
    <row r="23" s="37" customFormat="1" x14ac:dyDescent="0.15"/>
    <row r="24" s="37" customFormat="1" x14ac:dyDescent="0.15"/>
    <row r="25" s="37" customFormat="1" x14ac:dyDescent="0.15"/>
    <row r="26" s="37" customFormat="1" x14ac:dyDescent="0.15"/>
    <row r="27" s="37" customFormat="1" x14ac:dyDescent="0.15"/>
    <row r="28" s="37" customFormat="1" x14ac:dyDescent="0.15"/>
    <row r="29" s="37" customFormat="1" x14ac:dyDescent="0.15"/>
    <row r="30" s="37" customFormat="1" x14ac:dyDescent="0.15"/>
    <row r="31" s="37" customFormat="1" x14ac:dyDescent="0.15"/>
    <row r="32" s="37" customFormat="1" x14ac:dyDescent="0.15"/>
    <row r="33" s="37" customFormat="1" x14ac:dyDescent="0.15"/>
    <row r="34" s="37" customFormat="1" x14ac:dyDescent="0.15"/>
    <row r="35" s="37" customFormat="1" x14ac:dyDescent="0.15"/>
    <row r="36" s="37" customFormat="1" x14ac:dyDescent="0.15"/>
    <row r="37" s="37" customFormat="1" x14ac:dyDescent="0.15"/>
    <row r="38" s="37" customFormat="1" x14ac:dyDescent="0.15"/>
    <row r="39" s="37" customFormat="1" x14ac:dyDescent="0.15"/>
    <row r="40" s="37" customFormat="1" x14ac:dyDescent="0.15"/>
    <row r="41" s="37" customFormat="1" x14ac:dyDescent="0.15"/>
    <row r="42" s="37" customFormat="1" x14ac:dyDescent="0.15"/>
    <row r="43" s="37" customFormat="1" x14ac:dyDescent="0.15"/>
    <row r="44" s="37" customFormat="1" x14ac:dyDescent="0.15"/>
    <row r="45" s="37" customFormat="1" x14ac:dyDescent="0.15"/>
    <row r="46" s="37" customFormat="1" x14ac:dyDescent="0.15"/>
    <row r="47" s="37" customFormat="1" x14ac:dyDescent="0.15"/>
    <row r="48" s="37" customFormat="1" x14ac:dyDescent="0.15"/>
    <row r="49" s="37" customFormat="1" x14ac:dyDescent="0.15"/>
    <row r="50" s="37" customFormat="1" x14ac:dyDescent="0.15"/>
    <row r="51" s="37" customFormat="1" x14ac:dyDescent="0.15"/>
    <row r="52" s="37" customFormat="1" x14ac:dyDescent="0.15"/>
    <row r="53" s="37" customFormat="1" x14ac:dyDescent="0.15"/>
    <row r="54" s="37" customFormat="1" x14ac:dyDescent="0.15"/>
    <row r="55" s="37" customFormat="1" x14ac:dyDescent="0.15"/>
    <row r="56" s="37" customFormat="1" x14ac:dyDescent="0.15"/>
    <row r="57" s="37" customFormat="1" x14ac:dyDescent="0.15"/>
    <row r="58" s="37" customFormat="1" x14ac:dyDescent="0.15"/>
    <row r="59" s="37" customFormat="1" x14ac:dyDescent="0.15"/>
    <row r="60" s="37" customFormat="1" x14ac:dyDescent="0.15"/>
    <row r="61" s="37" customFormat="1" x14ac:dyDescent="0.15"/>
    <row r="62" s="37" customFormat="1" x14ac:dyDescent="0.15"/>
    <row r="63" s="37" customFormat="1" x14ac:dyDescent="0.15"/>
    <row r="64" s="37" customFormat="1" x14ac:dyDescent="0.15"/>
    <row r="65" s="37" customFormat="1" x14ac:dyDescent="0.15"/>
    <row r="66" s="37" customFormat="1" x14ac:dyDescent="0.15"/>
    <row r="67" s="37" customFormat="1" x14ac:dyDescent="0.15"/>
    <row r="68" s="37" customFormat="1" x14ac:dyDescent="0.15"/>
    <row r="69" s="37" customFormat="1" x14ac:dyDescent="0.15"/>
    <row r="70" s="37" customFormat="1" x14ac:dyDescent="0.15"/>
    <row r="71" s="37" customFormat="1" x14ac:dyDescent="0.15"/>
    <row r="72" s="37" customFormat="1" x14ac:dyDescent="0.15"/>
    <row r="73" s="37" customFormat="1" x14ac:dyDescent="0.15"/>
    <row r="74" s="37" customFormat="1" x14ac:dyDescent="0.15"/>
    <row r="75" s="37" customFormat="1" x14ac:dyDescent="0.15"/>
    <row r="76" s="37" customFormat="1" x14ac:dyDescent="0.15"/>
    <row r="77" s="37" customFormat="1" x14ac:dyDescent="0.15"/>
    <row r="78" s="37" customFormat="1" x14ac:dyDescent="0.15"/>
    <row r="79" s="37" customFormat="1" x14ac:dyDescent="0.15"/>
    <row r="80" s="37" customFormat="1" x14ac:dyDescent="0.15"/>
    <row r="81" s="37" customFormat="1" x14ac:dyDescent="0.15"/>
    <row r="82" s="37" customFormat="1" x14ac:dyDescent="0.15"/>
    <row r="83" s="37" customFormat="1" x14ac:dyDescent="0.15"/>
    <row r="84" s="37" customFormat="1" x14ac:dyDescent="0.15"/>
    <row r="85" s="37" customFormat="1" x14ac:dyDescent="0.15"/>
    <row r="86" s="37" customFormat="1" x14ac:dyDescent="0.15"/>
    <row r="87" s="37" customFormat="1" x14ac:dyDescent="0.15"/>
    <row r="88" s="37" customFormat="1" x14ac:dyDescent="0.15"/>
    <row r="89" s="37" customFormat="1" x14ac:dyDescent="0.15"/>
    <row r="90" s="37" customFormat="1" x14ac:dyDescent="0.15"/>
    <row r="91" s="37" customFormat="1" x14ac:dyDescent="0.15"/>
    <row r="92" s="37" customFormat="1" x14ac:dyDescent="0.15"/>
    <row r="93" s="37" customFormat="1" x14ac:dyDescent="0.15"/>
    <row r="94" s="37" customFormat="1" x14ac:dyDescent="0.15"/>
    <row r="95" s="37" customFormat="1" x14ac:dyDescent="0.15"/>
    <row r="96" s="37" customFormat="1" x14ac:dyDescent="0.15"/>
    <row r="97" s="37" customFormat="1" x14ac:dyDescent="0.15"/>
    <row r="98" s="37" customFormat="1" x14ac:dyDescent="0.15"/>
    <row r="99" s="37" customFormat="1" x14ac:dyDescent="0.15"/>
    <row r="100" s="37" customFormat="1" x14ac:dyDescent="0.15"/>
    <row r="101" s="37" customFormat="1" x14ac:dyDescent="0.15"/>
    <row r="102" s="37" customFormat="1" x14ac:dyDescent="0.15"/>
    <row r="103" s="37" customFormat="1" x14ac:dyDescent="0.15"/>
    <row r="104" s="37" customFormat="1" x14ac:dyDescent="0.15"/>
    <row r="105" s="37" customFormat="1" x14ac:dyDescent="0.15"/>
    <row r="106" s="37" customFormat="1" x14ac:dyDescent="0.15"/>
    <row r="107" s="37" customFormat="1" x14ac:dyDescent="0.15"/>
    <row r="108" s="37" customFormat="1" x14ac:dyDescent="0.15"/>
    <row r="109" s="37" customFormat="1" x14ac:dyDescent="0.15"/>
    <row r="110" s="37" customFormat="1" x14ac:dyDescent="0.15"/>
    <row r="111" s="37" customFormat="1" x14ac:dyDescent="0.15"/>
    <row r="112" s="37" customFormat="1" x14ac:dyDescent="0.15"/>
    <row r="113" s="37" customFormat="1" x14ac:dyDescent="0.15"/>
    <row r="114" s="37" customFormat="1" x14ac:dyDescent="0.15"/>
    <row r="115" s="37" customFormat="1" x14ac:dyDescent="0.15"/>
    <row r="116" s="37" customFormat="1" x14ac:dyDescent="0.15"/>
    <row r="117" s="37" customFormat="1" x14ac:dyDescent="0.15"/>
    <row r="118" s="37" customFormat="1" x14ac:dyDescent="0.15"/>
    <row r="119" s="37" customFormat="1" x14ac:dyDescent="0.15"/>
    <row r="120" s="37" customFormat="1" x14ac:dyDescent="0.15"/>
    <row r="121" s="37" customFormat="1" x14ac:dyDescent="0.15"/>
    <row r="122" s="37" customFormat="1" x14ac:dyDescent="0.15"/>
    <row r="123" s="37" customFormat="1" x14ac:dyDescent="0.15"/>
    <row r="124" s="37" customFormat="1" x14ac:dyDescent="0.15"/>
    <row r="125" s="37" customFormat="1" x14ac:dyDescent="0.15"/>
    <row r="126" s="37" customFormat="1" x14ac:dyDescent="0.15"/>
    <row r="127" s="37" customFormat="1" x14ac:dyDescent="0.15"/>
    <row r="128" s="37" customFormat="1" x14ac:dyDescent="0.15"/>
    <row r="129" s="37" customFormat="1" x14ac:dyDescent="0.15"/>
    <row r="130" s="37" customFormat="1" x14ac:dyDescent="0.15"/>
    <row r="131" s="37" customFormat="1" x14ac:dyDescent="0.15"/>
    <row r="132" s="37" customFormat="1" x14ac:dyDescent="0.15"/>
    <row r="133" s="37" customFormat="1" x14ac:dyDescent="0.15"/>
    <row r="134" s="37" customFormat="1" x14ac:dyDescent="0.15"/>
    <row r="135" s="37" customFormat="1" x14ac:dyDescent="0.15"/>
    <row r="136" s="37" customFormat="1" x14ac:dyDescent="0.15"/>
    <row r="137" s="37" customFormat="1" x14ac:dyDescent="0.15"/>
    <row r="138" s="37" customFormat="1" x14ac:dyDescent="0.15"/>
    <row r="139" s="37" customFormat="1" x14ac:dyDescent="0.15"/>
    <row r="140" s="37" customFormat="1" x14ac:dyDescent="0.15"/>
    <row r="141" s="37" customFormat="1" x14ac:dyDescent="0.15"/>
    <row r="142" s="37" customFormat="1" x14ac:dyDescent="0.15"/>
    <row r="143" s="37" customFormat="1" x14ac:dyDescent="0.15"/>
    <row r="144" s="37" customFormat="1" x14ac:dyDescent="0.15"/>
    <row r="145" s="37" customFormat="1" x14ac:dyDescent="0.15"/>
    <row r="146" s="37" customFormat="1" x14ac:dyDescent="0.15"/>
    <row r="147" s="37" customFormat="1" x14ac:dyDescent="0.15"/>
    <row r="148" s="37" customFormat="1" x14ac:dyDescent="0.15"/>
    <row r="149" s="37" customFormat="1" x14ac:dyDescent="0.15"/>
    <row r="150" s="37" customFormat="1" x14ac:dyDescent="0.15"/>
    <row r="151" s="37" customFormat="1" x14ac:dyDescent="0.15"/>
    <row r="152" s="37" customFormat="1" x14ac:dyDescent="0.15"/>
    <row r="153" s="37" customFormat="1" x14ac:dyDescent="0.15"/>
    <row r="154" s="37" customFormat="1" x14ac:dyDescent="0.15"/>
    <row r="155" s="37" customFormat="1" x14ac:dyDescent="0.15"/>
    <row r="156" s="37" customFormat="1" x14ac:dyDescent="0.15"/>
    <row r="157" s="37" customFormat="1" x14ac:dyDescent="0.15"/>
    <row r="158" s="37" customFormat="1" x14ac:dyDescent="0.15"/>
    <row r="159" s="37" customFormat="1" x14ac:dyDescent="0.15"/>
    <row r="160" s="37" customFormat="1" x14ac:dyDescent="0.15"/>
    <row r="161" s="37" customFormat="1" x14ac:dyDescent="0.15"/>
    <row r="162" s="37" customFormat="1" x14ac:dyDescent="0.15"/>
    <row r="163" s="37" customFormat="1" x14ac:dyDescent="0.15"/>
    <row r="164" s="37" customFormat="1" x14ac:dyDescent="0.15"/>
    <row r="165" s="37" customFormat="1" x14ac:dyDescent="0.15"/>
    <row r="166" s="37" customFormat="1" x14ac:dyDescent="0.15"/>
    <row r="167" s="37" customFormat="1" x14ac:dyDescent="0.15"/>
    <row r="168" s="37" customFormat="1" x14ac:dyDescent="0.15"/>
    <row r="169" s="37" customFormat="1" x14ac:dyDescent="0.15"/>
    <row r="170" s="37" customFormat="1" x14ac:dyDescent="0.15"/>
    <row r="171" s="37" customFormat="1" x14ac:dyDescent="0.15"/>
    <row r="172" s="37" customFormat="1" x14ac:dyDescent="0.15"/>
    <row r="173" s="37" customFormat="1" x14ac:dyDescent="0.15"/>
    <row r="174" s="37" customFormat="1" x14ac:dyDescent="0.15"/>
    <row r="175" s="37" customFormat="1" x14ac:dyDescent="0.15"/>
    <row r="176" s="37" customFormat="1" x14ac:dyDescent="0.15"/>
    <row r="177" s="37" customFormat="1" x14ac:dyDescent="0.15"/>
    <row r="178" s="37" customFormat="1" x14ac:dyDescent="0.15"/>
    <row r="179" s="37" customFormat="1" x14ac:dyDescent="0.15"/>
    <row r="180" s="37" customFormat="1" x14ac:dyDescent="0.15"/>
    <row r="181" s="37" customFormat="1" x14ac:dyDescent="0.15"/>
    <row r="182" s="37" customFormat="1" x14ac:dyDescent="0.15"/>
    <row r="183" s="37" customFormat="1" x14ac:dyDescent="0.15"/>
    <row r="184" s="37" customFormat="1" x14ac:dyDescent="0.15"/>
    <row r="185" s="37" customFormat="1" x14ac:dyDescent="0.15"/>
    <row r="186" s="37" customFormat="1" x14ac:dyDescent="0.15"/>
    <row r="187" s="37" customFormat="1" x14ac:dyDescent="0.15"/>
    <row r="188" s="37" customFormat="1" x14ac:dyDescent="0.15"/>
    <row r="189" s="37" customFormat="1" x14ac:dyDescent="0.15"/>
    <row r="190" s="37" customFormat="1" x14ac:dyDescent="0.15"/>
    <row r="191" s="37" customFormat="1" x14ac:dyDescent="0.15"/>
    <row r="192" s="37" customFormat="1" x14ac:dyDescent="0.15"/>
    <row r="193" s="37" customFormat="1" x14ac:dyDescent="0.15"/>
    <row r="194" s="37" customFormat="1" x14ac:dyDescent="0.15"/>
    <row r="195" s="37" customFormat="1" x14ac:dyDescent="0.15"/>
    <row r="196" s="37" customFormat="1" x14ac:dyDescent="0.15"/>
    <row r="197" s="37" customFormat="1" x14ac:dyDescent="0.15"/>
    <row r="198" s="37" customFormat="1" x14ac:dyDescent="0.15"/>
    <row r="199" s="37" customFormat="1" x14ac:dyDescent="0.15"/>
    <row r="200" s="37" customFormat="1" x14ac:dyDescent="0.15"/>
    <row r="201" s="37" customFormat="1" x14ac:dyDescent="0.15"/>
    <row r="202" s="37" customFormat="1" x14ac:dyDescent="0.15"/>
    <row r="203" s="37" customFormat="1" x14ac:dyDescent="0.15"/>
    <row r="204" s="37" customFormat="1" x14ac:dyDescent="0.15"/>
    <row r="205" s="37" customFormat="1" x14ac:dyDescent="0.15"/>
    <row r="206" s="37" customFormat="1" x14ac:dyDescent="0.15"/>
  </sheetData>
  <mergeCells count="13">
    <mergeCell ref="CM1:CQ1"/>
    <mergeCell ref="CS1:DB1"/>
    <mergeCell ref="CF2:CH2"/>
    <mergeCell ref="BH1:BN1"/>
    <mergeCell ref="B1:H1"/>
    <mergeCell ref="I1:O1"/>
    <mergeCell ref="P1:V1"/>
    <mergeCell ref="W1:AC1"/>
    <mergeCell ref="AD1:AJ1"/>
    <mergeCell ref="AK1:AS1"/>
    <mergeCell ref="CC1:CF1"/>
    <mergeCell ref="AT1:BC1"/>
    <mergeCell ref="BS1:BW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9"/>
  <sheetViews>
    <sheetView workbookViewId="0">
      <selection activeCell="A5" sqref="A5"/>
    </sheetView>
  </sheetViews>
  <sheetFormatPr defaultRowHeight="15" x14ac:dyDescent="0.25"/>
  <cols>
    <col min="1" max="1" width="48.7109375" customWidth="1"/>
    <col min="2" max="2" width="13.28515625" customWidth="1"/>
    <col min="3" max="3" width="13.42578125" customWidth="1"/>
    <col min="4" max="4" width="13.42578125" style="6" customWidth="1"/>
    <col min="7" max="7" width="15" customWidth="1"/>
    <col min="8" max="8" width="13.85546875" customWidth="1"/>
    <col min="9" max="9" width="11.85546875" customWidth="1"/>
    <col min="10" max="10" width="11.85546875" style="6" customWidth="1"/>
    <col min="13" max="13" width="9.140625" style="6"/>
    <col min="14" max="14" width="11.5703125" style="6" customWidth="1"/>
    <col min="15" max="16" width="12.42578125" style="6" customWidth="1"/>
    <col min="17" max="18" width="9.140625" style="6"/>
    <col min="21" max="21" width="10.28515625" customWidth="1"/>
    <col min="22" max="22" width="14" customWidth="1"/>
    <col min="23" max="23" width="14" style="6" customWidth="1"/>
    <col min="24" max="24" width="9.5703125" customWidth="1"/>
    <col min="25" max="25" width="9.85546875" customWidth="1"/>
    <col min="26" max="26" width="9.140625" style="6"/>
    <col min="27" max="27" width="11.140625" style="6" customWidth="1"/>
    <col min="28" max="29" width="12.85546875" style="6" customWidth="1"/>
    <col min="30" max="30" width="9.140625" style="6"/>
    <col min="32" max="32" width="12.7109375" style="6" customWidth="1"/>
    <col min="33" max="33" width="12" style="6" customWidth="1"/>
    <col min="34" max="36" width="9.140625" style="6"/>
    <col min="38" max="38" width="14.85546875" customWidth="1"/>
    <col min="39" max="39" width="11.28515625" customWidth="1"/>
    <col min="40" max="40" width="11.28515625" style="6" customWidth="1"/>
    <col min="41" max="41" width="13.28515625" customWidth="1"/>
    <col min="44" max="44" width="12" customWidth="1"/>
    <col min="45" max="45" width="13" customWidth="1"/>
    <col min="46" max="46" width="13" style="6" customWidth="1"/>
  </cols>
  <sheetData>
    <row r="1" spans="1:124" x14ac:dyDescent="0.25">
      <c r="A1" s="102" t="s">
        <v>16</v>
      </c>
      <c r="B1" s="94"/>
      <c r="C1" s="94"/>
      <c r="D1" s="94"/>
      <c r="E1" s="94"/>
      <c r="F1" s="94"/>
      <c r="G1" s="554" t="s">
        <v>115</v>
      </c>
      <c r="H1" s="594"/>
      <c r="I1" s="594"/>
      <c r="J1" s="594"/>
      <c r="K1" s="594"/>
      <c r="L1" s="594"/>
      <c r="M1" s="594"/>
      <c r="N1" s="594"/>
      <c r="O1" s="594"/>
      <c r="P1" s="594"/>
      <c r="Q1" s="594"/>
      <c r="R1" s="594"/>
      <c r="S1" s="594"/>
      <c r="T1" s="594"/>
      <c r="U1" s="594"/>
      <c r="V1" s="594"/>
      <c r="W1" s="594"/>
      <c r="X1" s="594"/>
      <c r="Y1" s="594"/>
      <c r="Z1" s="594"/>
      <c r="AA1" s="594"/>
      <c r="AB1" s="594"/>
      <c r="AC1" s="594"/>
      <c r="AD1" s="594"/>
      <c r="AE1" s="594"/>
      <c r="AF1" s="594"/>
      <c r="AG1" s="594"/>
      <c r="AH1" s="594"/>
      <c r="AI1" s="594"/>
      <c r="AJ1" s="594"/>
      <c r="AK1" s="594"/>
      <c r="AL1" s="594"/>
      <c r="AM1" s="594"/>
      <c r="AN1" s="594"/>
      <c r="AO1" s="594"/>
      <c r="AP1" s="594"/>
      <c r="AQ1" s="594"/>
      <c r="AR1" s="594"/>
      <c r="AS1" s="594"/>
      <c r="AT1" s="594"/>
      <c r="AU1" s="594"/>
      <c r="AV1" s="594"/>
      <c r="AW1" s="594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</row>
    <row r="2" spans="1:124" ht="15" customHeight="1" x14ac:dyDescent="0.25">
      <c r="A2" s="116"/>
      <c r="B2" s="605" t="s">
        <v>25</v>
      </c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190"/>
      <c r="O2" s="190"/>
      <c r="P2" s="190"/>
      <c r="Q2" s="190"/>
      <c r="R2" s="593" t="s">
        <v>116</v>
      </c>
      <c r="S2" s="593"/>
      <c r="T2" s="593"/>
      <c r="U2" s="593"/>
      <c r="V2" s="593"/>
      <c r="W2" s="593"/>
      <c r="X2" s="593"/>
      <c r="Y2" s="593"/>
      <c r="Z2" s="240"/>
      <c r="AA2" s="603" t="s">
        <v>117</v>
      </c>
      <c r="AB2" s="604"/>
      <c r="AC2" s="604"/>
      <c r="AD2" s="604"/>
      <c r="AE2" s="604"/>
      <c r="AF2" s="604"/>
      <c r="AG2" s="604"/>
      <c r="AH2" s="604"/>
      <c r="AI2" s="604"/>
      <c r="AJ2" s="604"/>
      <c r="AK2" s="604"/>
      <c r="AL2" s="610" t="s">
        <v>118</v>
      </c>
      <c r="AM2" s="610"/>
      <c r="AN2" s="610"/>
      <c r="AO2" s="610"/>
      <c r="AP2" s="610"/>
      <c r="AQ2" s="610"/>
      <c r="AR2" s="610"/>
      <c r="AS2" s="610"/>
      <c r="AT2" s="610"/>
      <c r="AU2" s="610"/>
      <c r="AV2" s="610"/>
      <c r="AW2" s="610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</row>
    <row r="3" spans="1:124" ht="15" customHeight="1" x14ac:dyDescent="0.25">
      <c r="A3" s="92"/>
      <c r="B3" s="595" t="s">
        <v>125</v>
      </c>
      <c r="C3" s="596"/>
      <c r="D3" s="596"/>
      <c r="E3" s="596"/>
      <c r="F3" s="596"/>
      <c r="G3" s="597"/>
      <c r="H3" s="590" t="s">
        <v>126</v>
      </c>
      <c r="I3" s="591"/>
      <c r="J3" s="591"/>
      <c r="K3" s="591"/>
      <c r="L3" s="591"/>
      <c r="M3" s="592"/>
      <c r="N3" s="598" t="s">
        <v>119</v>
      </c>
      <c r="O3" s="599"/>
      <c r="P3" s="599"/>
      <c r="Q3" s="599"/>
      <c r="R3" s="599"/>
      <c r="S3" s="600"/>
      <c r="T3" s="601" t="s">
        <v>131</v>
      </c>
      <c r="U3" s="602"/>
      <c r="V3" s="602"/>
      <c r="W3" s="602"/>
      <c r="X3" s="602"/>
      <c r="Y3" s="602"/>
      <c r="Z3" s="607" t="s">
        <v>119</v>
      </c>
      <c r="AA3" s="608"/>
      <c r="AB3" s="608"/>
      <c r="AC3" s="608"/>
      <c r="AD3" s="608"/>
      <c r="AE3" s="609"/>
      <c r="AF3" s="611" t="s">
        <v>120</v>
      </c>
      <c r="AG3" s="612"/>
      <c r="AH3" s="612"/>
      <c r="AI3" s="612"/>
      <c r="AJ3" s="612"/>
      <c r="AK3" s="613"/>
      <c r="AL3" s="614" t="s">
        <v>119</v>
      </c>
      <c r="AM3" s="615"/>
      <c r="AN3" s="615"/>
      <c r="AO3" s="615"/>
      <c r="AP3" s="615"/>
      <c r="AQ3" s="616"/>
      <c r="AR3" s="617" t="s">
        <v>120</v>
      </c>
      <c r="AS3" s="618"/>
      <c r="AT3" s="618"/>
      <c r="AU3" s="618"/>
      <c r="AV3" s="618"/>
      <c r="AW3" s="619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</row>
    <row r="4" spans="1:124" s="103" customFormat="1" ht="15" customHeight="1" x14ac:dyDescent="0.25">
      <c r="A4" s="175" t="s">
        <v>50</v>
      </c>
      <c r="B4" s="178" t="s">
        <v>21</v>
      </c>
      <c r="C4" s="167" t="s">
        <v>22</v>
      </c>
      <c r="D4" s="167" t="s">
        <v>59</v>
      </c>
      <c r="E4" s="167" t="s">
        <v>23</v>
      </c>
      <c r="F4" s="167" t="s">
        <v>24</v>
      </c>
      <c r="G4" s="179" t="s">
        <v>71</v>
      </c>
      <c r="H4" s="188" t="s">
        <v>21</v>
      </c>
      <c r="I4" s="168" t="s">
        <v>22</v>
      </c>
      <c r="J4" s="168" t="s">
        <v>59</v>
      </c>
      <c r="K4" s="168" t="s">
        <v>23</v>
      </c>
      <c r="L4" s="168" t="s">
        <v>24</v>
      </c>
      <c r="M4" s="189" t="s">
        <v>103</v>
      </c>
      <c r="N4" s="191" t="s">
        <v>21</v>
      </c>
      <c r="O4" s="191" t="s">
        <v>22</v>
      </c>
      <c r="P4" s="191" t="s">
        <v>59</v>
      </c>
      <c r="Q4" s="191" t="s">
        <v>23</v>
      </c>
      <c r="R4" s="191" t="s">
        <v>24</v>
      </c>
      <c r="S4" s="192" t="s">
        <v>71</v>
      </c>
      <c r="T4" s="201" t="s">
        <v>103</v>
      </c>
      <c r="U4" s="202" t="s">
        <v>21</v>
      </c>
      <c r="V4" s="202" t="s">
        <v>22</v>
      </c>
      <c r="W4" s="202" t="s">
        <v>59</v>
      </c>
      <c r="X4" s="202" t="s">
        <v>23</v>
      </c>
      <c r="Y4" s="234" t="s">
        <v>24</v>
      </c>
      <c r="Z4" s="245" t="s">
        <v>103</v>
      </c>
      <c r="AA4" s="246" t="s">
        <v>21</v>
      </c>
      <c r="AB4" s="246" t="s">
        <v>22</v>
      </c>
      <c r="AC4" s="246" t="s">
        <v>59</v>
      </c>
      <c r="AD4" s="246" t="s">
        <v>23</v>
      </c>
      <c r="AE4" s="247" t="s">
        <v>24</v>
      </c>
      <c r="AF4" s="262" t="s">
        <v>21</v>
      </c>
      <c r="AG4" s="263" t="s">
        <v>22</v>
      </c>
      <c r="AH4" s="264" t="s">
        <v>59</v>
      </c>
      <c r="AI4" s="263" t="s">
        <v>23</v>
      </c>
      <c r="AJ4" s="263" t="s">
        <v>24</v>
      </c>
      <c r="AK4" s="265" t="s">
        <v>71</v>
      </c>
      <c r="AL4" s="293" t="s">
        <v>71</v>
      </c>
      <c r="AM4" s="294" t="s">
        <v>21</v>
      </c>
      <c r="AN4" s="294" t="s">
        <v>59</v>
      </c>
      <c r="AO4" s="294" t="s">
        <v>22</v>
      </c>
      <c r="AP4" s="294" t="s">
        <v>23</v>
      </c>
      <c r="AQ4" s="295" t="s">
        <v>24</v>
      </c>
      <c r="AR4" s="309" t="s">
        <v>21</v>
      </c>
      <c r="AS4" s="310" t="s">
        <v>22</v>
      </c>
      <c r="AT4" s="310" t="s">
        <v>59</v>
      </c>
      <c r="AU4" s="310" t="s">
        <v>23</v>
      </c>
      <c r="AV4" s="310" t="s">
        <v>24</v>
      </c>
      <c r="AW4" s="311" t="s">
        <v>71</v>
      </c>
    </row>
    <row r="5" spans="1:124" x14ac:dyDescent="0.25">
      <c r="A5" s="176" t="s">
        <v>26</v>
      </c>
      <c r="B5" s="180" t="s">
        <v>123</v>
      </c>
      <c r="C5" s="169">
        <v>1702</v>
      </c>
      <c r="D5" s="170" t="s">
        <v>124</v>
      </c>
      <c r="E5" s="171" t="s">
        <v>28</v>
      </c>
      <c r="F5" s="172" t="s">
        <v>51</v>
      </c>
      <c r="G5" s="181">
        <v>21</v>
      </c>
      <c r="H5" s="180" t="s">
        <v>127</v>
      </c>
      <c r="I5" s="169">
        <v>1702</v>
      </c>
      <c r="J5" s="170" t="s">
        <v>128</v>
      </c>
      <c r="K5" s="171" t="s">
        <v>28</v>
      </c>
      <c r="L5" s="172" t="s">
        <v>51</v>
      </c>
      <c r="M5" s="181">
        <v>350</v>
      </c>
      <c r="N5" s="193" t="s">
        <v>129</v>
      </c>
      <c r="O5" s="194">
        <v>1702</v>
      </c>
      <c r="P5" s="195" t="s">
        <v>130</v>
      </c>
      <c r="Q5" s="195" t="s">
        <v>28</v>
      </c>
      <c r="R5" s="196" t="s">
        <v>51</v>
      </c>
      <c r="S5" s="197">
        <v>0</v>
      </c>
      <c r="T5" s="203">
        <v>0</v>
      </c>
      <c r="U5" s="204" t="s">
        <v>132</v>
      </c>
      <c r="V5" s="205">
        <v>1702</v>
      </c>
      <c r="W5" s="206" t="s">
        <v>133</v>
      </c>
      <c r="X5" s="207" t="s">
        <v>28</v>
      </c>
      <c r="Y5" s="235" t="s">
        <v>51</v>
      </c>
      <c r="Z5" s="248">
        <v>0</v>
      </c>
      <c r="AA5" s="249">
        <v>516</v>
      </c>
      <c r="AB5" s="250">
        <v>1702</v>
      </c>
      <c r="AC5" s="249">
        <v>38</v>
      </c>
      <c r="AD5" s="251" t="s">
        <v>28</v>
      </c>
      <c r="AE5" s="252" t="s">
        <v>51</v>
      </c>
      <c r="AF5" s="266">
        <v>517</v>
      </c>
      <c r="AG5" s="267">
        <v>1702</v>
      </c>
      <c r="AH5" s="268" t="s">
        <v>134</v>
      </c>
      <c r="AI5" s="269">
        <v>2019</v>
      </c>
      <c r="AJ5" s="269" t="s">
        <v>51</v>
      </c>
      <c r="AK5" s="270">
        <v>0</v>
      </c>
      <c r="AL5" s="296">
        <v>21</v>
      </c>
      <c r="AM5" s="297" t="s">
        <v>135</v>
      </c>
      <c r="AN5" s="298" t="s">
        <v>217</v>
      </c>
      <c r="AO5" s="299">
        <v>1702</v>
      </c>
      <c r="AP5" s="300" t="s">
        <v>28</v>
      </c>
      <c r="AQ5" s="301" t="s">
        <v>51</v>
      </c>
      <c r="AR5" s="312" t="s">
        <v>136</v>
      </c>
      <c r="AS5" s="313">
        <v>1702</v>
      </c>
      <c r="AT5" s="314" t="s">
        <v>137</v>
      </c>
      <c r="AU5" s="315" t="s">
        <v>28</v>
      </c>
      <c r="AV5" s="316" t="s">
        <v>51</v>
      </c>
      <c r="AW5" s="317">
        <v>350</v>
      </c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</row>
    <row r="6" spans="1:124" x14ac:dyDescent="0.25">
      <c r="A6" s="176" t="s">
        <v>27</v>
      </c>
      <c r="B6" s="180" t="s">
        <v>123</v>
      </c>
      <c r="C6" s="169">
        <v>1903</v>
      </c>
      <c r="D6" s="170" t="s">
        <v>124</v>
      </c>
      <c r="E6" s="171" t="s">
        <v>28</v>
      </c>
      <c r="F6" s="172" t="s">
        <v>51</v>
      </c>
      <c r="G6" s="181">
        <v>172</v>
      </c>
      <c r="H6" s="180" t="s">
        <v>127</v>
      </c>
      <c r="I6" s="169">
        <v>1903</v>
      </c>
      <c r="J6" s="170" t="s">
        <v>128</v>
      </c>
      <c r="K6" s="171" t="s">
        <v>28</v>
      </c>
      <c r="L6" s="172" t="s">
        <v>51</v>
      </c>
      <c r="M6" s="181">
        <v>5181.5</v>
      </c>
      <c r="N6" s="193" t="s">
        <v>129</v>
      </c>
      <c r="O6" s="194">
        <v>1903</v>
      </c>
      <c r="P6" s="195" t="s">
        <v>130</v>
      </c>
      <c r="Q6" s="195" t="s">
        <v>28</v>
      </c>
      <c r="R6" s="196" t="s">
        <v>51</v>
      </c>
      <c r="S6" s="197">
        <v>0</v>
      </c>
      <c r="T6" s="203">
        <v>0</v>
      </c>
      <c r="U6" s="204" t="s">
        <v>132</v>
      </c>
      <c r="V6" s="205">
        <v>1903</v>
      </c>
      <c r="W6" s="206" t="s">
        <v>133</v>
      </c>
      <c r="X6" s="207" t="s">
        <v>28</v>
      </c>
      <c r="Y6" s="235" t="s">
        <v>51</v>
      </c>
      <c r="Z6" s="248">
        <v>0</v>
      </c>
      <c r="AA6" s="249">
        <v>516</v>
      </c>
      <c r="AB6" s="250">
        <v>1903</v>
      </c>
      <c r="AC6" s="249">
        <v>38</v>
      </c>
      <c r="AD6" s="251" t="s">
        <v>28</v>
      </c>
      <c r="AE6" s="252" t="s">
        <v>51</v>
      </c>
      <c r="AF6" s="266">
        <v>517</v>
      </c>
      <c r="AG6" s="267">
        <v>1903</v>
      </c>
      <c r="AH6" s="268" t="s">
        <v>134</v>
      </c>
      <c r="AI6" s="269">
        <v>2019</v>
      </c>
      <c r="AJ6" s="269" t="s">
        <v>51</v>
      </c>
      <c r="AK6" s="270">
        <v>0</v>
      </c>
      <c r="AL6" s="296">
        <v>172</v>
      </c>
      <c r="AM6" s="297" t="s">
        <v>135</v>
      </c>
      <c r="AN6" s="298" t="s">
        <v>217</v>
      </c>
      <c r="AO6" s="299">
        <v>1903</v>
      </c>
      <c r="AP6" s="300" t="s">
        <v>28</v>
      </c>
      <c r="AQ6" s="301" t="s">
        <v>51</v>
      </c>
      <c r="AR6" s="312" t="s">
        <v>136</v>
      </c>
      <c r="AS6" s="313">
        <v>1903</v>
      </c>
      <c r="AT6" s="314" t="s">
        <v>137</v>
      </c>
      <c r="AU6" s="315" t="s">
        <v>28</v>
      </c>
      <c r="AV6" s="316" t="s">
        <v>51</v>
      </c>
      <c r="AW6" s="317">
        <v>5181.5</v>
      </c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</row>
    <row r="7" spans="1:124" x14ac:dyDescent="0.25">
      <c r="A7" s="176" t="s">
        <v>32</v>
      </c>
      <c r="B7" s="180" t="s">
        <v>123</v>
      </c>
      <c r="C7" s="169">
        <v>2406</v>
      </c>
      <c r="D7" s="170" t="s">
        <v>124</v>
      </c>
      <c r="E7" s="171" t="s">
        <v>28</v>
      </c>
      <c r="F7" s="172" t="s">
        <v>51</v>
      </c>
      <c r="G7" s="181">
        <v>842</v>
      </c>
      <c r="H7" s="180" t="s">
        <v>127</v>
      </c>
      <c r="I7" s="169">
        <v>2406</v>
      </c>
      <c r="J7" s="170" t="s">
        <v>128</v>
      </c>
      <c r="K7" s="171" t="s">
        <v>28</v>
      </c>
      <c r="L7" s="172" t="s">
        <v>51</v>
      </c>
      <c r="M7" s="181">
        <v>11500.710000000025</v>
      </c>
      <c r="N7" s="193" t="s">
        <v>129</v>
      </c>
      <c r="O7" s="194">
        <v>2406</v>
      </c>
      <c r="P7" s="195" t="s">
        <v>130</v>
      </c>
      <c r="Q7" s="195" t="s">
        <v>28</v>
      </c>
      <c r="R7" s="196" t="s">
        <v>51</v>
      </c>
      <c r="S7" s="197">
        <v>0</v>
      </c>
      <c r="T7" s="203">
        <v>0</v>
      </c>
      <c r="U7" s="204" t="s">
        <v>132</v>
      </c>
      <c r="V7" s="205">
        <v>2406</v>
      </c>
      <c r="W7" s="206" t="s">
        <v>133</v>
      </c>
      <c r="X7" s="207" t="s">
        <v>28</v>
      </c>
      <c r="Y7" s="235" t="s">
        <v>51</v>
      </c>
      <c r="Z7" s="248">
        <v>0</v>
      </c>
      <c r="AA7" s="249">
        <v>516</v>
      </c>
      <c r="AB7" s="250">
        <v>2406</v>
      </c>
      <c r="AC7" s="249">
        <v>38</v>
      </c>
      <c r="AD7" s="251" t="s">
        <v>28</v>
      </c>
      <c r="AE7" s="252" t="s">
        <v>51</v>
      </c>
      <c r="AF7" s="266">
        <v>517</v>
      </c>
      <c r="AG7" s="267">
        <v>2406</v>
      </c>
      <c r="AH7" s="268" t="s">
        <v>134</v>
      </c>
      <c r="AI7" s="269">
        <v>2019</v>
      </c>
      <c r="AJ7" s="269" t="s">
        <v>51</v>
      </c>
      <c r="AK7" s="270">
        <v>16</v>
      </c>
      <c r="AL7" s="296">
        <v>840</v>
      </c>
      <c r="AM7" s="297" t="s">
        <v>135</v>
      </c>
      <c r="AN7" s="298" t="s">
        <v>217</v>
      </c>
      <c r="AO7" s="299">
        <v>2406</v>
      </c>
      <c r="AP7" s="300" t="s">
        <v>28</v>
      </c>
      <c r="AQ7" s="301" t="s">
        <v>51</v>
      </c>
      <c r="AR7" s="312" t="s">
        <v>136</v>
      </c>
      <c r="AS7" s="313">
        <v>2406</v>
      </c>
      <c r="AT7" s="314" t="s">
        <v>137</v>
      </c>
      <c r="AU7" s="315" t="s">
        <v>28</v>
      </c>
      <c r="AV7" s="316" t="s">
        <v>51</v>
      </c>
      <c r="AW7" s="317">
        <v>11484.710000000025</v>
      </c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</row>
    <row r="8" spans="1:124" x14ac:dyDescent="0.25">
      <c r="A8" s="176" t="s">
        <v>5</v>
      </c>
      <c r="B8" s="180" t="s">
        <v>123</v>
      </c>
      <c r="C8" s="169">
        <v>1701</v>
      </c>
      <c r="D8" s="170" t="s">
        <v>124</v>
      </c>
      <c r="E8" s="171" t="s">
        <v>28</v>
      </c>
      <c r="F8" s="172" t="s">
        <v>51</v>
      </c>
      <c r="G8" s="181">
        <v>176</v>
      </c>
      <c r="H8" s="180" t="s">
        <v>127</v>
      </c>
      <c r="I8" s="169">
        <v>1701</v>
      </c>
      <c r="J8" s="170" t="s">
        <v>128</v>
      </c>
      <c r="K8" s="171" t="s">
        <v>28</v>
      </c>
      <c r="L8" s="172" t="s">
        <v>51</v>
      </c>
      <c r="M8" s="181">
        <v>3641</v>
      </c>
      <c r="N8" s="193" t="s">
        <v>129</v>
      </c>
      <c r="O8" s="194">
        <v>1701</v>
      </c>
      <c r="P8" s="195" t="s">
        <v>130</v>
      </c>
      <c r="Q8" s="195" t="s">
        <v>28</v>
      </c>
      <c r="R8" s="196" t="s">
        <v>51</v>
      </c>
      <c r="S8" s="197">
        <v>0</v>
      </c>
      <c r="T8" s="203">
        <v>0</v>
      </c>
      <c r="U8" s="204" t="s">
        <v>132</v>
      </c>
      <c r="V8" s="205">
        <v>1701</v>
      </c>
      <c r="W8" s="206" t="s">
        <v>133</v>
      </c>
      <c r="X8" s="207" t="s">
        <v>28</v>
      </c>
      <c r="Y8" s="235" t="s">
        <v>51</v>
      </c>
      <c r="Z8" s="248">
        <v>0</v>
      </c>
      <c r="AA8" s="249">
        <v>516</v>
      </c>
      <c r="AB8" s="250">
        <v>1701</v>
      </c>
      <c r="AC8" s="249">
        <v>38</v>
      </c>
      <c r="AD8" s="251" t="s">
        <v>28</v>
      </c>
      <c r="AE8" s="252" t="s">
        <v>51</v>
      </c>
      <c r="AF8" s="266">
        <v>517</v>
      </c>
      <c r="AG8" s="267">
        <v>1701</v>
      </c>
      <c r="AH8" s="268" t="s">
        <v>134</v>
      </c>
      <c r="AI8" s="269">
        <v>2019</v>
      </c>
      <c r="AJ8" s="269" t="s">
        <v>51</v>
      </c>
      <c r="AK8" s="270">
        <v>0</v>
      </c>
      <c r="AL8" s="296">
        <v>176</v>
      </c>
      <c r="AM8" s="297" t="s">
        <v>135</v>
      </c>
      <c r="AN8" s="298" t="s">
        <v>217</v>
      </c>
      <c r="AO8" s="299">
        <v>1701</v>
      </c>
      <c r="AP8" s="300" t="s">
        <v>28</v>
      </c>
      <c r="AQ8" s="301" t="s">
        <v>51</v>
      </c>
      <c r="AR8" s="312" t="s">
        <v>136</v>
      </c>
      <c r="AS8" s="313">
        <v>1701</v>
      </c>
      <c r="AT8" s="314" t="s">
        <v>137</v>
      </c>
      <c r="AU8" s="315" t="s">
        <v>28</v>
      </c>
      <c r="AV8" s="316" t="s">
        <v>51</v>
      </c>
      <c r="AW8" s="317">
        <v>3641</v>
      </c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</row>
    <row r="9" spans="1:124" x14ac:dyDescent="0.25">
      <c r="A9" s="176" t="s">
        <v>35</v>
      </c>
      <c r="B9" s="180" t="s">
        <v>123</v>
      </c>
      <c r="C9" s="169">
        <v>1606</v>
      </c>
      <c r="D9" s="170" t="s">
        <v>124</v>
      </c>
      <c r="E9" s="171" t="s">
        <v>28</v>
      </c>
      <c r="F9" s="172" t="s">
        <v>51</v>
      </c>
      <c r="G9" s="181">
        <v>353</v>
      </c>
      <c r="H9" s="180" t="s">
        <v>127</v>
      </c>
      <c r="I9" s="169">
        <v>1606</v>
      </c>
      <c r="J9" s="170" t="s">
        <v>128</v>
      </c>
      <c r="K9" s="171" t="s">
        <v>28</v>
      </c>
      <c r="L9" s="172" t="s">
        <v>51</v>
      </c>
      <c r="M9" s="181">
        <v>3428</v>
      </c>
      <c r="N9" s="193" t="s">
        <v>129</v>
      </c>
      <c r="O9" s="194">
        <v>1606</v>
      </c>
      <c r="P9" s="195" t="s">
        <v>130</v>
      </c>
      <c r="Q9" s="195" t="s">
        <v>28</v>
      </c>
      <c r="R9" s="196" t="s">
        <v>51</v>
      </c>
      <c r="S9" s="197">
        <v>0</v>
      </c>
      <c r="T9" s="203">
        <v>0</v>
      </c>
      <c r="U9" s="204" t="s">
        <v>132</v>
      </c>
      <c r="V9" s="205">
        <v>1606</v>
      </c>
      <c r="W9" s="206" t="s">
        <v>133</v>
      </c>
      <c r="X9" s="207" t="s">
        <v>28</v>
      </c>
      <c r="Y9" s="235" t="s">
        <v>51</v>
      </c>
      <c r="Z9" s="248">
        <v>0</v>
      </c>
      <c r="AA9" s="249">
        <v>516</v>
      </c>
      <c r="AB9" s="250">
        <v>1606</v>
      </c>
      <c r="AC9" s="249">
        <v>38</v>
      </c>
      <c r="AD9" s="251" t="s">
        <v>28</v>
      </c>
      <c r="AE9" s="252" t="s">
        <v>51</v>
      </c>
      <c r="AF9" s="266">
        <v>517</v>
      </c>
      <c r="AG9" s="267">
        <v>1606</v>
      </c>
      <c r="AH9" s="268" t="s">
        <v>134</v>
      </c>
      <c r="AI9" s="269">
        <v>2019</v>
      </c>
      <c r="AJ9" s="269" t="s">
        <v>51</v>
      </c>
      <c r="AK9" s="270">
        <v>12</v>
      </c>
      <c r="AL9" s="296">
        <v>350</v>
      </c>
      <c r="AM9" s="297" t="s">
        <v>135</v>
      </c>
      <c r="AN9" s="298" t="s">
        <v>217</v>
      </c>
      <c r="AO9" s="299">
        <v>1606</v>
      </c>
      <c r="AP9" s="300" t="s">
        <v>28</v>
      </c>
      <c r="AQ9" s="301" t="s">
        <v>51</v>
      </c>
      <c r="AR9" s="312" t="s">
        <v>136</v>
      </c>
      <c r="AS9" s="313">
        <v>1606</v>
      </c>
      <c r="AT9" s="314" t="s">
        <v>137</v>
      </c>
      <c r="AU9" s="315" t="s">
        <v>28</v>
      </c>
      <c r="AV9" s="316" t="s">
        <v>51</v>
      </c>
      <c r="AW9" s="317">
        <v>3416</v>
      </c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</row>
    <row r="10" spans="1:124" x14ac:dyDescent="0.25">
      <c r="A10" s="176" t="s">
        <v>36</v>
      </c>
      <c r="B10" s="180" t="s">
        <v>123</v>
      </c>
      <c r="C10" s="169">
        <v>5555</v>
      </c>
      <c r="D10" s="170" t="s">
        <v>124</v>
      </c>
      <c r="E10" s="171" t="s">
        <v>28</v>
      </c>
      <c r="F10" s="172" t="s">
        <v>51</v>
      </c>
      <c r="G10" s="181">
        <v>146</v>
      </c>
      <c r="H10" s="180" t="s">
        <v>127</v>
      </c>
      <c r="I10" s="169">
        <v>5555</v>
      </c>
      <c r="J10" s="170" t="s">
        <v>128</v>
      </c>
      <c r="K10" s="171" t="s">
        <v>28</v>
      </c>
      <c r="L10" s="172" t="s">
        <v>51</v>
      </c>
      <c r="M10" s="181">
        <v>1411</v>
      </c>
      <c r="N10" s="193" t="s">
        <v>129</v>
      </c>
      <c r="O10" s="194">
        <v>5555</v>
      </c>
      <c r="P10" s="195" t="s">
        <v>130</v>
      </c>
      <c r="Q10" s="195" t="s">
        <v>28</v>
      </c>
      <c r="R10" s="196" t="s">
        <v>51</v>
      </c>
      <c r="S10" s="197">
        <v>0</v>
      </c>
      <c r="T10" s="203">
        <v>0</v>
      </c>
      <c r="U10" s="204" t="s">
        <v>132</v>
      </c>
      <c r="V10" s="205">
        <v>5555</v>
      </c>
      <c r="W10" s="206" t="s">
        <v>133</v>
      </c>
      <c r="X10" s="207" t="s">
        <v>28</v>
      </c>
      <c r="Y10" s="235" t="s">
        <v>51</v>
      </c>
      <c r="Z10" s="248">
        <v>0</v>
      </c>
      <c r="AA10" s="249">
        <v>516</v>
      </c>
      <c r="AB10" s="250">
        <v>5555</v>
      </c>
      <c r="AC10" s="249">
        <v>38</v>
      </c>
      <c r="AD10" s="251" t="s">
        <v>28</v>
      </c>
      <c r="AE10" s="252" t="s">
        <v>51</v>
      </c>
      <c r="AF10" s="266">
        <v>517</v>
      </c>
      <c r="AG10" s="267">
        <v>5555</v>
      </c>
      <c r="AH10" s="268" t="s">
        <v>134</v>
      </c>
      <c r="AI10" s="269">
        <v>2019</v>
      </c>
      <c r="AJ10" s="269" t="s">
        <v>51</v>
      </c>
      <c r="AK10" s="270">
        <v>0</v>
      </c>
      <c r="AL10" s="296">
        <v>146</v>
      </c>
      <c r="AM10" s="297" t="s">
        <v>135</v>
      </c>
      <c r="AN10" s="298" t="s">
        <v>217</v>
      </c>
      <c r="AO10" s="299">
        <v>5555</v>
      </c>
      <c r="AP10" s="300" t="s">
        <v>28</v>
      </c>
      <c r="AQ10" s="301" t="s">
        <v>51</v>
      </c>
      <c r="AR10" s="312" t="s">
        <v>136</v>
      </c>
      <c r="AS10" s="313">
        <v>5555</v>
      </c>
      <c r="AT10" s="314" t="s">
        <v>137</v>
      </c>
      <c r="AU10" s="315" t="s">
        <v>28</v>
      </c>
      <c r="AV10" s="316" t="s">
        <v>51</v>
      </c>
      <c r="AW10" s="317">
        <v>1411</v>
      </c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</row>
    <row r="11" spans="1:124" x14ac:dyDescent="0.25">
      <c r="A11" s="176" t="s">
        <v>39</v>
      </c>
      <c r="B11" s="180" t="s">
        <v>123</v>
      </c>
      <c r="C11" s="169">
        <v>2104</v>
      </c>
      <c r="D11" s="170" t="s">
        <v>124</v>
      </c>
      <c r="E11" s="171" t="s">
        <v>28</v>
      </c>
      <c r="F11" s="172" t="s">
        <v>51</v>
      </c>
      <c r="G11" s="181">
        <v>66</v>
      </c>
      <c r="H11" s="180" t="s">
        <v>127</v>
      </c>
      <c r="I11" s="169">
        <v>2104</v>
      </c>
      <c r="J11" s="170" t="s">
        <v>128</v>
      </c>
      <c r="K11" s="171" t="s">
        <v>28</v>
      </c>
      <c r="L11" s="172" t="s">
        <v>51</v>
      </c>
      <c r="M11" s="181">
        <v>1672</v>
      </c>
      <c r="N11" s="193" t="s">
        <v>129</v>
      </c>
      <c r="O11" s="194">
        <v>2104</v>
      </c>
      <c r="P11" s="195" t="s">
        <v>130</v>
      </c>
      <c r="Q11" s="195" t="s">
        <v>28</v>
      </c>
      <c r="R11" s="196" t="s">
        <v>51</v>
      </c>
      <c r="S11" s="197">
        <v>0</v>
      </c>
      <c r="T11" s="203">
        <v>0</v>
      </c>
      <c r="U11" s="204" t="s">
        <v>132</v>
      </c>
      <c r="V11" s="205">
        <v>2104</v>
      </c>
      <c r="W11" s="206" t="s">
        <v>133</v>
      </c>
      <c r="X11" s="207" t="s">
        <v>28</v>
      </c>
      <c r="Y11" s="235" t="s">
        <v>51</v>
      </c>
      <c r="Z11" s="248">
        <v>0</v>
      </c>
      <c r="AA11" s="249">
        <v>516</v>
      </c>
      <c r="AB11" s="250">
        <v>2104</v>
      </c>
      <c r="AC11" s="249">
        <v>38</v>
      </c>
      <c r="AD11" s="251" t="s">
        <v>28</v>
      </c>
      <c r="AE11" s="252" t="s">
        <v>51</v>
      </c>
      <c r="AF11" s="266">
        <v>517</v>
      </c>
      <c r="AG11" s="267">
        <v>2104</v>
      </c>
      <c r="AH11" s="268" t="s">
        <v>134</v>
      </c>
      <c r="AI11" s="269">
        <v>2019</v>
      </c>
      <c r="AJ11" s="269" t="s">
        <v>51</v>
      </c>
      <c r="AK11" s="270">
        <v>0</v>
      </c>
      <c r="AL11" s="296">
        <v>66</v>
      </c>
      <c r="AM11" s="297" t="s">
        <v>135</v>
      </c>
      <c r="AN11" s="298" t="s">
        <v>217</v>
      </c>
      <c r="AO11" s="299">
        <v>2104</v>
      </c>
      <c r="AP11" s="300" t="s">
        <v>28</v>
      </c>
      <c r="AQ11" s="301" t="s">
        <v>51</v>
      </c>
      <c r="AR11" s="312" t="s">
        <v>136</v>
      </c>
      <c r="AS11" s="313">
        <v>2104</v>
      </c>
      <c r="AT11" s="314" t="s">
        <v>137</v>
      </c>
      <c r="AU11" s="315" t="s">
        <v>28</v>
      </c>
      <c r="AV11" s="316" t="s">
        <v>51</v>
      </c>
      <c r="AW11" s="317">
        <v>1672</v>
      </c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</row>
    <row r="12" spans="1:124" x14ac:dyDescent="0.25">
      <c r="A12" s="176" t="s">
        <v>40</v>
      </c>
      <c r="B12" s="180" t="s">
        <v>123</v>
      </c>
      <c r="C12" s="173">
        <v>1704</v>
      </c>
      <c r="D12" s="170" t="s">
        <v>124</v>
      </c>
      <c r="E12" s="171" t="s">
        <v>28</v>
      </c>
      <c r="F12" s="172" t="s">
        <v>51</v>
      </c>
      <c r="G12" s="181">
        <v>0</v>
      </c>
      <c r="H12" s="180" t="s">
        <v>127</v>
      </c>
      <c r="I12" s="173">
        <v>1704</v>
      </c>
      <c r="J12" s="170" t="s">
        <v>128</v>
      </c>
      <c r="K12" s="171" t="s">
        <v>28</v>
      </c>
      <c r="L12" s="172" t="s">
        <v>51</v>
      </c>
      <c r="M12" s="181">
        <v>0</v>
      </c>
      <c r="N12" s="193" t="s">
        <v>129</v>
      </c>
      <c r="O12" s="198">
        <v>1704</v>
      </c>
      <c r="P12" s="195" t="s">
        <v>130</v>
      </c>
      <c r="Q12" s="195" t="s">
        <v>28</v>
      </c>
      <c r="R12" s="196" t="s">
        <v>51</v>
      </c>
      <c r="S12" s="197">
        <v>0</v>
      </c>
      <c r="T12" s="203">
        <v>0</v>
      </c>
      <c r="U12" s="204" t="s">
        <v>132</v>
      </c>
      <c r="V12" s="208">
        <v>1704</v>
      </c>
      <c r="W12" s="206" t="s">
        <v>133</v>
      </c>
      <c r="X12" s="207" t="s">
        <v>28</v>
      </c>
      <c r="Y12" s="235" t="s">
        <v>51</v>
      </c>
      <c r="Z12" s="248">
        <v>0</v>
      </c>
      <c r="AA12" s="249">
        <v>516</v>
      </c>
      <c r="AB12" s="253">
        <v>1704</v>
      </c>
      <c r="AC12" s="249">
        <v>38</v>
      </c>
      <c r="AD12" s="251" t="s">
        <v>28</v>
      </c>
      <c r="AE12" s="252" t="s">
        <v>51</v>
      </c>
      <c r="AF12" s="266">
        <v>517</v>
      </c>
      <c r="AG12" s="271">
        <v>1704</v>
      </c>
      <c r="AH12" s="268" t="s">
        <v>134</v>
      </c>
      <c r="AI12" s="269">
        <v>2019</v>
      </c>
      <c r="AJ12" s="269" t="s">
        <v>51</v>
      </c>
      <c r="AK12" s="270">
        <v>0</v>
      </c>
      <c r="AL12" s="296">
        <v>0</v>
      </c>
      <c r="AM12" s="297" t="s">
        <v>135</v>
      </c>
      <c r="AN12" s="298" t="s">
        <v>217</v>
      </c>
      <c r="AO12" s="302">
        <v>1704</v>
      </c>
      <c r="AP12" s="300" t="s">
        <v>28</v>
      </c>
      <c r="AQ12" s="301" t="s">
        <v>51</v>
      </c>
      <c r="AR12" s="312" t="s">
        <v>136</v>
      </c>
      <c r="AS12" s="318">
        <v>1704</v>
      </c>
      <c r="AT12" s="314" t="s">
        <v>137</v>
      </c>
      <c r="AU12" s="315" t="s">
        <v>28</v>
      </c>
      <c r="AV12" s="316" t="s">
        <v>51</v>
      </c>
      <c r="AW12" s="317">
        <v>0</v>
      </c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</row>
    <row r="13" spans="1:124" x14ac:dyDescent="0.25">
      <c r="A13" s="176" t="s">
        <v>42</v>
      </c>
      <c r="B13" s="180" t="s">
        <v>123</v>
      </c>
      <c r="C13" s="174" t="s">
        <v>56</v>
      </c>
      <c r="D13" s="170" t="s">
        <v>124</v>
      </c>
      <c r="E13" s="171" t="s">
        <v>28</v>
      </c>
      <c r="F13" s="172" t="s">
        <v>51</v>
      </c>
      <c r="G13" s="181">
        <v>1514</v>
      </c>
      <c r="H13" s="180" t="s">
        <v>127</v>
      </c>
      <c r="I13" s="174" t="s">
        <v>56</v>
      </c>
      <c r="J13" s="170" t="s">
        <v>128</v>
      </c>
      <c r="K13" s="171" t="s">
        <v>28</v>
      </c>
      <c r="L13" s="172" t="s">
        <v>51</v>
      </c>
      <c r="M13" s="181">
        <v>11097</v>
      </c>
      <c r="N13" s="193" t="s">
        <v>129</v>
      </c>
      <c r="O13" s="199" t="s">
        <v>56</v>
      </c>
      <c r="P13" s="195" t="s">
        <v>130</v>
      </c>
      <c r="Q13" s="195" t="s">
        <v>28</v>
      </c>
      <c r="R13" s="196" t="s">
        <v>51</v>
      </c>
      <c r="S13" s="197">
        <v>0</v>
      </c>
      <c r="T13" s="203">
        <v>0</v>
      </c>
      <c r="U13" s="204" t="s">
        <v>132</v>
      </c>
      <c r="V13" s="209" t="s">
        <v>56</v>
      </c>
      <c r="W13" s="206" t="s">
        <v>133</v>
      </c>
      <c r="X13" s="207" t="s">
        <v>28</v>
      </c>
      <c r="Y13" s="235" t="s">
        <v>51</v>
      </c>
      <c r="Z13" s="248">
        <v>0</v>
      </c>
      <c r="AA13" s="249">
        <v>516</v>
      </c>
      <c r="AB13" s="254" t="s">
        <v>56</v>
      </c>
      <c r="AC13" s="249">
        <v>38</v>
      </c>
      <c r="AD13" s="251" t="s">
        <v>28</v>
      </c>
      <c r="AE13" s="252" t="s">
        <v>51</v>
      </c>
      <c r="AF13" s="266">
        <v>517</v>
      </c>
      <c r="AG13" s="272" t="s">
        <v>56</v>
      </c>
      <c r="AH13" s="268" t="s">
        <v>134</v>
      </c>
      <c r="AI13" s="269">
        <v>2019</v>
      </c>
      <c r="AJ13" s="269" t="s">
        <v>51</v>
      </c>
      <c r="AK13" s="270">
        <v>359</v>
      </c>
      <c r="AL13" s="296">
        <v>1465</v>
      </c>
      <c r="AM13" s="297" t="s">
        <v>135</v>
      </c>
      <c r="AN13" s="298" t="s">
        <v>217</v>
      </c>
      <c r="AO13" s="303" t="s">
        <v>56</v>
      </c>
      <c r="AP13" s="300" t="s">
        <v>28</v>
      </c>
      <c r="AQ13" s="301" t="s">
        <v>51</v>
      </c>
      <c r="AR13" s="312" t="s">
        <v>136</v>
      </c>
      <c r="AS13" s="319" t="s">
        <v>56</v>
      </c>
      <c r="AT13" s="314" t="s">
        <v>137</v>
      </c>
      <c r="AU13" s="315" t="s">
        <v>28</v>
      </c>
      <c r="AV13" s="316" t="s">
        <v>51</v>
      </c>
      <c r="AW13" s="317">
        <v>10738</v>
      </c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</row>
    <row r="14" spans="1:124" x14ac:dyDescent="0.25">
      <c r="A14" s="176" t="s">
        <v>43</v>
      </c>
      <c r="B14" s="180" t="s">
        <v>123</v>
      </c>
      <c r="C14" s="173">
        <v>2404</v>
      </c>
      <c r="D14" s="170" t="s">
        <v>124</v>
      </c>
      <c r="E14" s="171" t="s">
        <v>28</v>
      </c>
      <c r="F14" s="172" t="s">
        <v>51</v>
      </c>
      <c r="G14" s="181">
        <v>135</v>
      </c>
      <c r="H14" s="180" t="s">
        <v>127</v>
      </c>
      <c r="I14" s="173">
        <v>2404</v>
      </c>
      <c r="J14" s="170" t="s">
        <v>128</v>
      </c>
      <c r="K14" s="171" t="s">
        <v>28</v>
      </c>
      <c r="L14" s="172" t="s">
        <v>51</v>
      </c>
      <c r="M14" s="181">
        <v>3464</v>
      </c>
      <c r="N14" s="193" t="s">
        <v>129</v>
      </c>
      <c r="O14" s="198">
        <v>2404</v>
      </c>
      <c r="P14" s="195" t="s">
        <v>130</v>
      </c>
      <c r="Q14" s="195" t="s">
        <v>28</v>
      </c>
      <c r="R14" s="196" t="s">
        <v>51</v>
      </c>
      <c r="S14" s="197">
        <v>67</v>
      </c>
      <c r="T14" s="203">
        <v>1672</v>
      </c>
      <c r="U14" s="204" t="s">
        <v>132</v>
      </c>
      <c r="V14" s="208">
        <v>2404</v>
      </c>
      <c r="W14" s="206" t="s">
        <v>133</v>
      </c>
      <c r="X14" s="207" t="s">
        <v>28</v>
      </c>
      <c r="Y14" s="235" t="s">
        <v>51</v>
      </c>
      <c r="Z14" s="248">
        <v>0</v>
      </c>
      <c r="AA14" s="249">
        <v>516</v>
      </c>
      <c r="AB14" s="253">
        <v>2404</v>
      </c>
      <c r="AC14" s="249">
        <v>38</v>
      </c>
      <c r="AD14" s="251" t="s">
        <v>28</v>
      </c>
      <c r="AE14" s="252" t="s">
        <v>51</v>
      </c>
      <c r="AF14" s="266">
        <v>517</v>
      </c>
      <c r="AG14" s="271">
        <v>2404</v>
      </c>
      <c r="AH14" s="268" t="s">
        <v>134</v>
      </c>
      <c r="AI14" s="269">
        <v>2019</v>
      </c>
      <c r="AJ14" s="269" t="s">
        <v>51</v>
      </c>
      <c r="AK14" s="270">
        <v>120</v>
      </c>
      <c r="AL14" s="296">
        <v>67</v>
      </c>
      <c r="AM14" s="297" t="s">
        <v>135</v>
      </c>
      <c r="AN14" s="298" t="s">
        <v>217</v>
      </c>
      <c r="AO14" s="302">
        <v>2404</v>
      </c>
      <c r="AP14" s="300" t="s">
        <v>28</v>
      </c>
      <c r="AQ14" s="301" t="s">
        <v>51</v>
      </c>
      <c r="AR14" s="312" t="s">
        <v>136</v>
      </c>
      <c r="AS14" s="318">
        <v>2404</v>
      </c>
      <c r="AT14" s="314" t="s">
        <v>137</v>
      </c>
      <c r="AU14" s="315" t="s">
        <v>28</v>
      </c>
      <c r="AV14" s="316" t="s">
        <v>51</v>
      </c>
      <c r="AW14" s="317">
        <v>1672</v>
      </c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</row>
    <row r="15" spans="1:124" x14ac:dyDescent="0.25">
      <c r="A15" s="176" t="s">
        <v>45</v>
      </c>
      <c r="B15" s="180" t="s">
        <v>123</v>
      </c>
      <c r="C15" s="173">
        <v>205</v>
      </c>
      <c r="D15" s="170" t="s">
        <v>124</v>
      </c>
      <c r="E15" s="171" t="s">
        <v>28</v>
      </c>
      <c r="F15" s="172" t="s">
        <v>51</v>
      </c>
      <c r="G15" s="181">
        <v>363</v>
      </c>
      <c r="H15" s="180" t="s">
        <v>127</v>
      </c>
      <c r="I15" s="173">
        <v>205</v>
      </c>
      <c r="J15" s="170" t="s">
        <v>128</v>
      </c>
      <c r="K15" s="171" t="s">
        <v>28</v>
      </c>
      <c r="L15" s="172" t="s">
        <v>51</v>
      </c>
      <c r="M15" s="181">
        <v>3194</v>
      </c>
      <c r="N15" s="193" t="s">
        <v>129</v>
      </c>
      <c r="O15" s="198">
        <v>205</v>
      </c>
      <c r="P15" s="195" t="s">
        <v>130</v>
      </c>
      <c r="Q15" s="195" t="s">
        <v>28</v>
      </c>
      <c r="R15" s="196" t="s">
        <v>51</v>
      </c>
      <c r="S15" s="197">
        <v>0</v>
      </c>
      <c r="T15" s="203">
        <v>0</v>
      </c>
      <c r="U15" s="204" t="s">
        <v>132</v>
      </c>
      <c r="V15" s="208">
        <v>205</v>
      </c>
      <c r="W15" s="206" t="s">
        <v>133</v>
      </c>
      <c r="X15" s="207" t="s">
        <v>28</v>
      </c>
      <c r="Y15" s="235" t="s">
        <v>51</v>
      </c>
      <c r="Z15" s="248">
        <v>0</v>
      </c>
      <c r="AA15" s="249">
        <v>516</v>
      </c>
      <c r="AB15" s="253">
        <v>205</v>
      </c>
      <c r="AC15" s="249">
        <v>38</v>
      </c>
      <c r="AD15" s="251" t="s">
        <v>28</v>
      </c>
      <c r="AE15" s="252" t="s">
        <v>51</v>
      </c>
      <c r="AF15" s="266">
        <v>517</v>
      </c>
      <c r="AG15" s="271">
        <v>205</v>
      </c>
      <c r="AH15" s="268" t="s">
        <v>134</v>
      </c>
      <c r="AI15" s="269">
        <v>2019</v>
      </c>
      <c r="AJ15" s="269" t="s">
        <v>51</v>
      </c>
      <c r="AK15" s="270">
        <v>0</v>
      </c>
      <c r="AL15" s="296">
        <v>363</v>
      </c>
      <c r="AM15" s="297" t="s">
        <v>135</v>
      </c>
      <c r="AN15" s="298" t="s">
        <v>217</v>
      </c>
      <c r="AO15" s="302">
        <v>205</v>
      </c>
      <c r="AP15" s="300" t="s">
        <v>28</v>
      </c>
      <c r="AQ15" s="301" t="s">
        <v>51</v>
      </c>
      <c r="AR15" s="312" t="s">
        <v>136</v>
      </c>
      <c r="AS15" s="318">
        <v>205</v>
      </c>
      <c r="AT15" s="314" t="s">
        <v>137</v>
      </c>
      <c r="AU15" s="315" t="s">
        <v>28</v>
      </c>
      <c r="AV15" s="316" t="s">
        <v>51</v>
      </c>
      <c r="AW15" s="317">
        <v>3194</v>
      </c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</row>
    <row r="16" spans="1:124" x14ac:dyDescent="0.25">
      <c r="A16" s="176" t="s">
        <v>46</v>
      </c>
      <c r="B16" s="180" t="s">
        <v>123</v>
      </c>
      <c r="C16" s="173">
        <v>2009</v>
      </c>
      <c r="D16" s="170" t="s">
        <v>124</v>
      </c>
      <c r="E16" s="171" t="s">
        <v>28</v>
      </c>
      <c r="F16" s="172" t="s">
        <v>51</v>
      </c>
      <c r="G16" s="182">
        <v>246</v>
      </c>
      <c r="H16" s="180" t="s">
        <v>127</v>
      </c>
      <c r="I16" s="173">
        <v>2009</v>
      </c>
      <c r="J16" s="170" t="s">
        <v>128</v>
      </c>
      <c r="K16" s="171" t="s">
        <v>28</v>
      </c>
      <c r="L16" s="172" t="s">
        <v>51</v>
      </c>
      <c r="M16" s="181">
        <v>5922.8810000000003</v>
      </c>
      <c r="N16" s="193" t="s">
        <v>129</v>
      </c>
      <c r="O16" s="198">
        <v>2009</v>
      </c>
      <c r="P16" s="195" t="s">
        <v>130</v>
      </c>
      <c r="Q16" s="195" t="s">
        <v>28</v>
      </c>
      <c r="R16" s="196" t="s">
        <v>51</v>
      </c>
      <c r="S16" s="197">
        <v>0</v>
      </c>
      <c r="T16" s="210">
        <v>0</v>
      </c>
      <c r="U16" s="204" t="s">
        <v>132</v>
      </c>
      <c r="V16" s="208">
        <v>2009</v>
      </c>
      <c r="W16" s="206" t="s">
        <v>133</v>
      </c>
      <c r="X16" s="207" t="s">
        <v>28</v>
      </c>
      <c r="Y16" s="235" t="s">
        <v>51</v>
      </c>
      <c r="Z16" s="248">
        <v>0</v>
      </c>
      <c r="AA16" s="249">
        <v>516</v>
      </c>
      <c r="AB16" s="253">
        <v>2009</v>
      </c>
      <c r="AC16" s="249">
        <v>38</v>
      </c>
      <c r="AD16" s="251" t="s">
        <v>28</v>
      </c>
      <c r="AE16" s="252" t="s">
        <v>51</v>
      </c>
      <c r="AF16" s="266">
        <v>517</v>
      </c>
      <c r="AG16" s="271">
        <v>2009</v>
      </c>
      <c r="AH16" s="268" t="s">
        <v>134</v>
      </c>
      <c r="AI16" s="269">
        <v>2019</v>
      </c>
      <c r="AJ16" s="269" t="s">
        <v>51</v>
      </c>
      <c r="AK16" s="273">
        <v>16.63</v>
      </c>
      <c r="AL16" s="304">
        <v>244</v>
      </c>
      <c r="AM16" s="297" t="s">
        <v>135</v>
      </c>
      <c r="AN16" s="298" t="s">
        <v>217</v>
      </c>
      <c r="AO16" s="302">
        <v>2009</v>
      </c>
      <c r="AP16" s="300" t="s">
        <v>28</v>
      </c>
      <c r="AQ16" s="301" t="s">
        <v>51</v>
      </c>
      <c r="AR16" s="312" t="s">
        <v>136</v>
      </c>
      <c r="AS16" s="318">
        <v>2009</v>
      </c>
      <c r="AT16" s="314" t="s">
        <v>137</v>
      </c>
      <c r="AU16" s="315" t="s">
        <v>28</v>
      </c>
      <c r="AV16" s="316" t="s">
        <v>51</v>
      </c>
      <c r="AW16" s="320">
        <v>5906.2510000000002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</row>
    <row r="17" spans="1:124" x14ac:dyDescent="0.25">
      <c r="A17" s="177" t="s">
        <v>14</v>
      </c>
      <c r="B17" s="183" t="s">
        <v>123</v>
      </c>
      <c r="C17" s="173">
        <v>2001</v>
      </c>
      <c r="D17" s="184" t="s">
        <v>124</v>
      </c>
      <c r="E17" s="185" t="s">
        <v>28</v>
      </c>
      <c r="F17" s="186" t="s">
        <v>51</v>
      </c>
      <c r="G17" s="187">
        <v>0</v>
      </c>
      <c r="H17" s="183" t="s">
        <v>127</v>
      </c>
      <c r="I17" s="173">
        <v>2001</v>
      </c>
      <c r="J17" s="184" t="s">
        <v>128</v>
      </c>
      <c r="K17" s="185" t="s">
        <v>28</v>
      </c>
      <c r="L17" s="186" t="s">
        <v>51</v>
      </c>
      <c r="M17" s="187">
        <v>0</v>
      </c>
      <c r="N17" s="193" t="s">
        <v>129</v>
      </c>
      <c r="O17" s="198">
        <v>2001</v>
      </c>
      <c r="P17" s="195" t="s">
        <v>130</v>
      </c>
      <c r="Q17" s="195" t="s">
        <v>28</v>
      </c>
      <c r="R17" s="200" t="s">
        <v>51</v>
      </c>
      <c r="S17" s="197">
        <v>0</v>
      </c>
      <c r="T17" s="211">
        <v>0</v>
      </c>
      <c r="U17" s="212" t="s">
        <v>132</v>
      </c>
      <c r="V17" s="208">
        <v>2001</v>
      </c>
      <c r="W17" s="213" t="s">
        <v>133</v>
      </c>
      <c r="X17" s="214" t="s">
        <v>28</v>
      </c>
      <c r="Y17" s="236" t="s">
        <v>51</v>
      </c>
      <c r="Z17" s="255">
        <v>0</v>
      </c>
      <c r="AA17" s="256">
        <v>516</v>
      </c>
      <c r="AB17" s="253">
        <v>2001</v>
      </c>
      <c r="AC17" s="256">
        <v>38</v>
      </c>
      <c r="AD17" s="257" t="s">
        <v>28</v>
      </c>
      <c r="AE17" s="258" t="s">
        <v>51</v>
      </c>
      <c r="AF17" s="274">
        <v>517</v>
      </c>
      <c r="AG17" s="271">
        <v>2001</v>
      </c>
      <c r="AH17" s="275" t="s">
        <v>134</v>
      </c>
      <c r="AI17" s="276">
        <v>2019</v>
      </c>
      <c r="AJ17" s="276" t="s">
        <v>51</v>
      </c>
      <c r="AK17" s="277">
        <v>0</v>
      </c>
      <c r="AL17" s="305">
        <v>0</v>
      </c>
      <c r="AM17" s="306" t="s">
        <v>135</v>
      </c>
      <c r="AN17" s="298" t="s">
        <v>217</v>
      </c>
      <c r="AO17" s="302">
        <v>2001</v>
      </c>
      <c r="AP17" s="307" t="s">
        <v>28</v>
      </c>
      <c r="AQ17" s="308" t="s">
        <v>51</v>
      </c>
      <c r="AR17" s="321" t="s">
        <v>136</v>
      </c>
      <c r="AS17" s="318">
        <v>2001</v>
      </c>
      <c r="AT17" s="322" t="s">
        <v>137</v>
      </c>
      <c r="AU17" s="323" t="s">
        <v>28</v>
      </c>
      <c r="AV17" s="324" t="s">
        <v>51</v>
      </c>
      <c r="AW17" s="325">
        <v>0</v>
      </c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</row>
    <row r="18" spans="1:124" x14ac:dyDescent="0.25">
      <c r="A18" s="100" t="s">
        <v>25</v>
      </c>
      <c r="B18" s="100"/>
      <c r="C18" s="100"/>
      <c r="D18" s="100"/>
      <c r="E18" s="100"/>
      <c r="F18" s="100"/>
      <c r="G18" s="101">
        <v>4034</v>
      </c>
      <c r="H18" s="100"/>
      <c r="I18" s="100"/>
      <c r="J18" s="100"/>
      <c r="K18" s="100"/>
      <c r="L18" s="100"/>
      <c r="M18" s="100"/>
      <c r="N18" s="105"/>
      <c r="O18" s="106"/>
      <c r="P18" s="106"/>
      <c r="Q18" s="106"/>
      <c r="R18" s="107"/>
      <c r="S18" s="108">
        <v>67</v>
      </c>
      <c r="T18" s="101">
        <v>1672</v>
      </c>
      <c r="U18" s="100"/>
      <c r="V18" s="100"/>
      <c r="W18" s="100"/>
      <c r="X18" s="100"/>
      <c r="Y18" s="100"/>
      <c r="Z18" s="98"/>
      <c r="AA18" s="98"/>
      <c r="AB18" s="98"/>
      <c r="AC18" s="98"/>
      <c r="AD18" s="98"/>
      <c r="AE18" s="101">
        <v>57</v>
      </c>
      <c r="AF18" s="98"/>
      <c r="AG18" s="98"/>
      <c r="AH18" s="98"/>
      <c r="AI18" s="98"/>
      <c r="AJ18" s="98"/>
      <c r="AK18" s="101">
        <v>523.63</v>
      </c>
      <c r="AL18" s="101">
        <v>3910</v>
      </c>
      <c r="AM18" s="100"/>
      <c r="AN18" s="155"/>
      <c r="AO18" s="100"/>
      <c r="AP18" s="100"/>
      <c r="AQ18" s="100"/>
      <c r="AR18" s="100"/>
      <c r="AS18" s="100"/>
      <c r="AT18" s="100"/>
      <c r="AU18" s="100"/>
      <c r="AV18" s="100"/>
      <c r="AW18" s="101">
        <v>48666.461000000025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</row>
    <row r="19" spans="1:124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141"/>
      <c r="AO19" s="93"/>
      <c r="AP19" s="93"/>
      <c r="AQ19" s="93"/>
      <c r="AR19" s="93"/>
      <c r="AS19" s="93"/>
      <c r="AT19" s="93"/>
      <c r="AU19" s="93"/>
      <c r="AV19" s="93"/>
      <c r="AW19" s="93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</row>
    <row r="20" spans="1:124" x14ac:dyDescent="0.25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141"/>
      <c r="AO20" s="93"/>
      <c r="AP20" s="93"/>
      <c r="AQ20" s="93"/>
      <c r="AR20" s="93"/>
      <c r="AS20" s="93"/>
      <c r="AT20" s="93"/>
      <c r="AU20" s="93"/>
      <c r="AV20" s="93"/>
      <c r="AW20" s="93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</row>
    <row r="21" spans="1:124" x14ac:dyDescent="0.25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141"/>
      <c r="AO21" s="93"/>
      <c r="AP21" s="93"/>
      <c r="AQ21" s="93"/>
      <c r="AR21" s="93"/>
      <c r="AS21" s="93"/>
      <c r="AT21" s="93"/>
      <c r="AU21" s="93"/>
      <c r="AV21" s="93"/>
      <c r="AW21" s="93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</row>
    <row r="22" spans="1:124" x14ac:dyDescent="0.25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141"/>
      <c r="AO22" s="93"/>
      <c r="AP22" s="93"/>
      <c r="AQ22" s="93"/>
      <c r="AR22" s="93"/>
      <c r="AS22" s="93"/>
      <c r="AT22" s="93"/>
      <c r="AU22" s="93"/>
      <c r="AV22" s="93"/>
      <c r="AW22" s="93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</row>
    <row r="23" spans="1:124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141"/>
      <c r="AO23" s="93"/>
      <c r="AP23" s="93"/>
      <c r="AQ23" s="93"/>
      <c r="AR23" s="93"/>
      <c r="AS23" s="93"/>
      <c r="AT23" s="93"/>
      <c r="AU23" s="93"/>
      <c r="AV23" s="93"/>
      <c r="AW23" s="93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</row>
    <row r="24" spans="1:124" x14ac:dyDescent="0.2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141"/>
      <c r="AO24" s="93"/>
      <c r="AP24" s="93"/>
      <c r="AQ24" s="93"/>
      <c r="AR24" s="93"/>
      <c r="AS24" s="93"/>
      <c r="AT24" s="93"/>
      <c r="AU24" s="93"/>
      <c r="AV24" s="93"/>
      <c r="AW24" s="93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</row>
    <row r="25" spans="1:124" x14ac:dyDescent="0.25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141"/>
      <c r="AO25" s="93"/>
      <c r="AP25" s="93"/>
      <c r="AQ25" s="93"/>
      <c r="AR25" s="93"/>
      <c r="AS25" s="93"/>
      <c r="AT25" s="93"/>
      <c r="AU25" s="93"/>
      <c r="AV25" s="93"/>
      <c r="AW25" s="93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</row>
    <row r="26" spans="1:124" x14ac:dyDescent="0.25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141"/>
      <c r="AO26" s="93"/>
      <c r="AP26" s="93"/>
      <c r="AQ26" s="93"/>
      <c r="AR26" s="93"/>
      <c r="AS26" s="93"/>
      <c r="AT26" s="93"/>
      <c r="AU26" s="93"/>
      <c r="AV26" s="93"/>
      <c r="AW26" s="93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</row>
    <row r="27" spans="1:124" x14ac:dyDescent="0.2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141"/>
      <c r="AO27" s="93"/>
      <c r="AP27" s="93"/>
      <c r="AQ27" s="93"/>
      <c r="AR27" s="93"/>
      <c r="AS27" s="93"/>
      <c r="AT27" s="93"/>
      <c r="AU27" s="93"/>
      <c r="AV27" s="93"/>
      <c r="AW27" s="93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</row>
    <row r="28" spans="1:124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141"/>
      <c r="AO28" s="93"/>
      <c r="AP28" s="93"/>
      <c r="AQ28" s="93"/>
      <c r="AR28" s="93"/>
      <c r="AS28" s="93"/>
      <c r="AT28" s="93"/>
      <c r="AU28" s="93"/>
      <c r="AV28" s="93"/>
      <c r="AW28" s="93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</row>
    <row r="29" spans="1:124" x14ac:dyDescent="0.2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141"/>
      <c r="AO29" s="93"/>
      <c r="AP29" s="93"/>
      <c r="AQ29" s="93"/>
      <c r="AR29" s="93"/>
      <c r="AS29" s="93"/>
      <c r="AT29" s="93"/>
      <c r="AU29" s="93"/>
      <c r="AV29" s="93"/>
      <c r="AW29" s="93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</row>
    <row r="30" spans="1:124" x14ac:dyDescent="0.25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141"/>
      <c r="AO30" s="93"/>
      <c r="AP30" s="93"/>
      <c r="AQ30" s="93"/>
      <c r="AR30" s="93"/>
      <c r="AS30" s="93"/>
      <c r="AT30" s="93"/>
      <c r="AU30" s="93"/>
      <c r="AV30" s="93"/>
      <c r="AW30" s="93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</row>
    <row r="31" spans="1:124" x14ac:dyDescent="0.25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141"/>
      <c r="AO31" s="93"/>
      <c r="AP31" s="93"/>
      <c r="AQ31" s="93"/>
      <c r="AR31" s="93"/>
      <c r="AS31" s="93"/>
      <c r="AT31" s="93"/>
      <c r="AU31" s="93"/>
      <c r="AV31" s="93"/>
      <c r="AW31" s="93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</row>
    <row r="32" spans="1:124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141"/>
      <c r="AO32" s="93"/>
      <c r="AP32" s="93"/>
      <c r="AQ32" s="93"/>
      <c r="AR32" s="93"/>
      <c r="AS32" s="93"/>
      <c r="AT32" s="93"/>
      <c r="AU32" s="93"/>
      <c r="AV32" s="93"/>
      <c r="AW32" s="93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</row>
    <row r="33" spans="1:124" x14ac:dyDescent="0.25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141"/>
      <c r="AO33" s="93"/>
      <c r="AP33" s="93"/>
      <c r="AQ33" s="93"/>
      <c r="AR33" s="93"/>
      <c r="AS33" s="93"/>
      <c r="AT33" s="93"/>
      <c r="AU33" s="93"/>
      <c r="AV33" s="93"/>
      <c r="AW33" s="93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</row>
    <row r="34" spans="1:124" x14ac:dyDescent="0.25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141"/>
      <c r="AO34" s="93"/>
      <c r="AP34" s="93"/>
      <c r="AQ34" s="93"/>
      <c r="AR34" s="93"/>
      <c r="AS34" s="93"/>
      <c r="AT34" s="93"/>
      <c r="AU34" s="93"/>
      <c r="AV34" s="93"/>
      <c r="AW34" s="93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</row>
    <row r="35" spans="1:124" x14ac:dyDescent="0.25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141"/>
      <c r="AO35" s="93"/>
      <c r="AP35" s="93"/>
      <c r="AQ35" s="93"/>
      <c r="AR35" s="93"/>
      <c r="AS35" s="93"/>
      <c r="AT35" s="93"/>
      <c r="AU35" s="93"/>
      <c r="AV35" s="93"/>
      <c r="AW35" s="93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</row>
    <row r="36" spans="1:124" x14ac:dyDescent="0.2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141"/>
      <c r="AO36" s="93"/>
      <c r="AP36" s="93"/>
      <c r="AQ36" s="93"/>
      <c r="AR36" s="93"/>
      <c r="AS36" s="93"/>
      <c r="AT36" s="93"/>
      <c r="AU36" s="93"/>
      <c r="AV36" s="93"/>
      <c r="AW36" s="93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</row>
    <row r="37" spans="1:124" x14ac:dyDescent="0.25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141"/>
      <c r="AO37" s="93"/>
      <c r="AP37" s="93"/>
      <c r="AQ37" s="93"/>
      <c r="AR37" s="93"/>
      <c r="AS37" s="93"/>
      <c r="AT37" s="93"/>
      <c r="AU37" s="93"/>
      <c r="AV37" s="93"/>
      <c r="AW37" s="93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</row>
    <row r="38" spans="1:124" x14ac:dyDescent="0.25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141"/>
      <c r="AO38" s="93"/>
      <c r="AP38" s="93"/>
      <c r="AQ38" s="93"/>
      <c r="AR38" s="93"/>
      <c r="AS38" s="93"/>
      <c r="AT38" s="93"/>
      <c r="AU38" s="93"/>
      <c r="AV38" s="93"/>
      <c r="AW38" s="93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</row>
    <row r="39" spans="1:124" x14ac:dyDescent="0.25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141"/>
      <c r="AO39" s="93"/>
      <c r="AP39" s="93"/>
      <c r="AQ39" s="93"/>
      <c r="AR39" s="93"/>
      <c r="AS39" s="93"/>
      <c r="AT39" s="93"/>
      <c r="AU39" s="93"/>
      <c r="AV39" s="93"/>
      <c r="AW39" s="93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</row>
    <row r="40" spans="1:124" x14ac:dyDescent="0.25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141"/>
      <c r="AO40" s="93"/>
      <c r="AP40" s="93"/>
      <c r="AQ40" s="93"/>
      <c r="AR40" s="93"/>
      <c r="AS40" s="93"/>
      <c r="AT40" s="93"/>
      <c r="AU40" s="93"/>
      <c r="AV40" s="93"/>
      <c r="AW40" s="93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</row>
    <row r="41" spans="1:124" x14ac:dyDescent="0.25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141"/>
      <c r="AO41" s="93"/>
      <c r="AP41" s="93"/>
      <c r="AQ41" s="93"/>
      <c r="AR41" s="93"/>
      <c r="AS41" s="93"/>
      <c r="AT41" s="93"/>
      <c r="AU41" s="93"/>
      <c r="AV41" s="93"/>
      <c r="AW41" s="93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</row>
    <row r="42" spans="1:124" x14ac:dyDescent="0.25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141"/>
      <c r="AO42" s="93"/>
      <c r="AP42" s="93"/>
      <c r="AQ42" s="93"/>
      <c r="AR42" s="93"/>
      <c r="AS42" s="93"/>
      <c r="AT42" s="93"/>
      <c r="AU42" s="93"/>
      <c r="AV42" s="93"/>
      <c r="AW42" s="93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</row>
    <row r="43" spans="1:124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141"/>
      <c r="AO43" s="93"/>
      <c r="AP43" s="93"/>
      <c r="AQ43" s="93"/>
      <c r="AR43" s="93"/>
      <c r="AS43" s="93"/>
      <c r="AT43" s="93"/>
      <c r="AU43" s="93"/>
      <c r="AV43" s="93"/>
      <c r="AW43" s="93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</row>
    <row r="44" spans="1:124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141"/>
      <c r="AO44" s="93"/>
      <c r="AP44" s="93"/>
      <c r="AQ44" s="93"/>
      <c r="AR44" s="93"/>
      <c r="AS44" s="93"/>
      <c r="AT44" s="93"/>
      <c r="AU44" s="93"/>
      <c r="AV44" s="93"/>
      <c r="AW44" s="93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</row>
    <row r="45" spans="1:124" x14ac:dyDescent="0.2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141"/>
      <c r="AO45" s="93"/>
      <c r="AP45" s="93"/>
      <c r="AQ45" s="93"/>
      <c r="AR45" s="93"/>
      <c r="AS45" s="93"/>
      <c r="AT45" s="93"/>
      <c r="AU45" s="93"/>
      <c r="AV45" s="93"/>
      <c r="AW45" s="93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</row>
    <row r="46" spans="1:124" x14ac:dyDescent="0.25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141"/>
      <c r="AO46" s="93"/>
      <c r="AP46" s="93"/>
      <c r="AQ46" s="93"/>
      <c r="AR46" s="93"/>
      <c r="AS46" s="93"/>
      <c r="AT46" s="93"/>
      <c r="AU46" s="93"/>
      <c r="AV46" s="93"/>
      <c r="AW46" s="93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</row>
    <row r="47" spans="1:124" x14ac:dyDescent="0.25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141"/>
      <c r="AO47" s="93"/>
      <c r="AP47" s="93"/>
      <c r="AQ47" s="93"/>
      <c r="AR47" s="93"/>
      <c r="AS47" s="93"/>
      <c r="AT47" s="93"/>
      <c r="AU47" s="93"/>
      <c r="AV47" s="93"/>
      <c r="AW47" s="93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</row>
    <row r="48" spans="1:124" x14ac:dyDescent="0.25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141"/>
      <c r="AO48" s="93"/>
      <c r="AP48" s="93"/>
      <c r="AQ48" s="93"/>
      <c r="AR48" s="93"/>
      <c r="AS48" s="93"/>
      <c r="AT48" s="93"/>
      <c r="AU48" s="93"/>
      <c r="AV48" s="93"/>
      <c r="AW48" s="93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</row>
    <row r="49" spans="1:124" x14ac:dyDescent="0.25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141"/>
      <c r="AO49" s="93"/>
      <c r="AP49" s="93"/>
      <c r="AQ49" s="93"/>
      <c r="AR49" s="93"/>
      <c r="AS49" s="93"/>
      <c r="AT49" s="93"/>
      <c r="AU49" s="93"/>
      <c r="AV49" s="93"/>
      <c r="AW49" s="93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</row>
    <row r="50" spans="1:124" x14ac:dyDescent="0.25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141"/>
      <c r="AO50" s="93"/>
      <c r="AP50" s="93"/>
      <c r="AQ50" s="93"/>
      <c r="AR50" s="93"/>
      <c r="AS50" s="93"/>
      <c r="AT50" s="93"/>
      <c r="AU50" s="93"/>
      <c r="AV50" s="93"/>
      <c r="AW50" s="93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</row>
    <row r="51" spans="1:124" x14ac:dyDescent="0.25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141"/>
      <c r="AO51" s="93"/>
      <c r="AP51" s="93"/>
      <c r="AQ51" s="93"/>
      <c r="AR51" s="93"/>
      <c r="AS51" s="93"/>
      <c r="AT51" s="93"/>
      <c r="AU51" s="93"/>
      <c r="AV51" s="93"/>
      <c r="AW51" s="93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</row>
    <row r="52" spans="1:124" x14ac:dyDescent="0.25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141"/>
      <c r="AO52" s="93"/>
      <c r="AP52" s="93"/>
      <c r="AQ52" s="93"/>
      <c r="AR52" s="93"/>
      <c r="AS52" s="93"/>
      <c r="AT52" s="93"/>
      <c r="AU52" s="93"/>
      <c r="AV52" s="93"/>
      <c r="AW52" s="93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</row>
    <row r="53" spans="1:124" x14ac:dyDescent="0.25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141"/>
      <c r="AO53" s="93"/>
      <c r="AP53" s="93"/>
      <c r="AQ53" s="93"/>
      <c r="AR53" s="93"/>
      <c r="AS53" s="93"/>
      <c r="AT53" s="93"/>
      <c r="AU53" s="93"/>
      <c r="AV53" s="93"/>
      <c r="AW53" s="93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</row>
    <row r="54" spans="1:124" x14ac:dyDescent="0.25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141"/>
      <c r="AO54" s="93"/>
      <c r="AP54" s="93"/>
      <c r="AQ54" s="93"/>
      <c r="AR54" s="93"/>
      <c r="AS54" s="93"/>
      <c r="AT54" s="93"/>
      <c r="AU54" s="93"/>
      <c r="AV54" s="93"/>
      <c r="AW54" s="93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</row>
    <row r="55" spans="1:124" x14ac:dyDescent="0.2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141"/>
      <c r="AO55" s="93"/>
      <c r="AP55" s="93"/>
      <c r="AQ55" s="93"/>
      <c r="AR55" s="93"/>
      <c r="AS55" s="93"/>
      <c r="AT55" s="93"/>
      <c r="AU55" s="93"/>
      <c r="AV55" s="93"/>
      <c r="AW55" s="93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</row>
    <row r="56" spans="1:124" x14ac:dyDescent="0.25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141"/>
      <c r="AO56" s="93"/>
      <c r="AP56" s="93"/>
      <c r="AQ56" s="93"/>
      <c r="AR56" s="93"/>
      <c r="AS56" s="93"/>
      <c r="AT56" s="93"/>
      <c r="AU56" s="93"/>
      <c r="AV56" s="93"/>
      <c r="AW56" s="93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</row>
    <row r="57" spans="1:124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141"/>
      <c r="AO57" s="93"/>
      <c r="AP57" s="93"/>
      <c r="AQ57" s="93"/>
      <c r="AR57" s="93"/>
      <c r="AS57" s="93"/>
      <c r="AT57" s="93"/>
      <c r="AU57" s="93"/>
      <c r="AV57" s="93"/>
      <c r="AW57" s="93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</row>
    <row r="58" spans="1:124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141"/>
      <c r="AO58" s="93"/>
      <c r="AP58" s="93"/>
      <c r="AQ58" s="93"/>
      <c r="AR58" s="93"/>
      <c r="AS58" s="93"/>
      <c r="AT58" s="93"/>
      <c r="AU58" s="93"/>
      <c r="AV58" s="93"/>
      <c r="AW58" s="93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</row>
    <row r="59" spans="1:124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141"/>
      <c r="AO59" s="93"/>
      <c r="AP59" s="93"/>
      <c r="AQ59" s="93"/>
      <c r="AR59" s="93"/>
      <c r="AS59" s="93"/>
      <c r="AT59" s="93"/>
      <c r="AU59" s="93"/>
      <c r="AV59" s="93"/>
      <c r="AW59" s="93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</row>
    <row r="60" spans="1:124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141"/>
      <c r="AO60" s="93"/>
      <c r="AP60" s="93"/>
      <c r="AQ60" s="93"/>
      <c r="AR60" s="93"/>
      <c r="AS60" s="93"/>
      <c r="AT60" s="93"/>
      <c r="AU60" s="93"/>
      <c r="AV60" s="93"/>
      <c r="AW60" s="93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</row>
    <row r="61" spans="1:124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141"/>
      <c r="AO61" s="93"/>
      <c r="AP61" s="93"/>
      <c r="AQ61" s="93"/>
      <c r="AR61" s="93"/>
      <c r="AS61" s="93"/>
      <c r="AT61" s="93"/>
      <c r="AU61" s="93"/>
      <c r="AV61" s="93"/>
      <c r="AW61" s="93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</row>
    <row r="62" spans="1:124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141"/>
      <c r="AO62" s="93"/>
      <c r="AP62" s="93"/>
      <c r="AQ62" s="93"/>
      <c r="AR62" s="93"/>
      <c r="AS62" s="93"/>
      <c r="AT62" s="93"/>
      <c r="AU62" s="93"/>
      <c r="AV62" s="93"/>
      <c r="AW62" s="93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</row>
    <row r="63" spans="1:124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141"/>
      <c r="AO63" s="93"/>
      <c r="AP63" s="93"/>
      <c r="AQ63" s="93"/>
      <c r="AR63" s="93"/>
      <c r="AS63" s="93"/>
      <c r="AT63" s="93"/>
      <c r="AU63" s="93"/>
      <c r="AV63" s="93"/>
      <c r="AW63" s="93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</row>
    <row r="64" spans="1:124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141"/>
      <c r="AO64" s="93"/>
      <c r="AP64" s="93"/>
      <c r="AQ64" s="93"/>
      <c r="AR64" s="93"/>
      <c r="AS64" s="93"/>
      <c r="AT64" s="93"/>
      <c r="AU64" s="93"/>
      <c r="AV64" s="93"/>
      <c r="AW64" s="93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</row>
    <row r="65" spans="1:124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141"/>
      <c r="AO65" s="93"/>
      <c r="AP65" s="93"/>
      <c r="AQ65" s="93"/>
      <c r="AR65" s="93"/>
      <c r="AS65" s="93"/>
      <c r="AT65" s="93"/>
      <c r="AU65" s="93"/>
      <c r="AV65" s="93"/>
      <c r="AW65" s="93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</row>
    <row r="66" spans="1:124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141"/>
      <c r="AO66" s="93"/>
      <c r="AP66" s="93"/>
      <c r="AQ66" s="93"/>
      <c r="AR66" s="93"/>
      <c r="AS66" s="93"/>
      <c r="AT66" s="93"/>
      <c r="AU66" s="93"/>
      <c r="AV66" s="93"/>
      <c r="AW66" s="93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</row>
    <row r="67" spans="1:124" x14ac:dyDescent="0.25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141"/>
      <c r="AO67" s="93"/>
      <c r="AP67" s="93"/>
      <c r="AQ67" s="93"/>
      <c r="AR67" s="93"/>
      <c r="AS67" s="93"/>
      <c r="AT67" s="93"/>
      <c r="AU67" s="93"/>
      <c r="AV67" s="93"/>
      <c r="AW67" s="93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</row>
    <row r="68" spans="1:124" x14ac:dyDescent="0.25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  <c r="AI68" s="93"/>
      <c r="AJ68" s="93"/>
      <c r="AK68" s="93"/>
      <c r="AL68" s="93"/>
      <c r="AM68" s="93"/>
      <c r="AN68" s="141"/>
      <c r="AO68" s="93"/>
      <c r="AP68" s="93"/>
      <c r="AQ68" s="93"/>
      <c r="AR68" s="93"/>
      <c r="AS68" s="93"/>
      <c r="AT68" s="93"/>
      <c r="AU68" s="93"/>
      <c r="AV68" s="93"/>
      <c r="AW68" s="93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</row>
    <row r="69" spans="1:124" x14ac:dyDescent="0.25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141"/>
      <c r="AO69" s="93"/>
      <c r="AP69" s="93"/>
      <c r="AQ69" s="93"/>
      <c r="AR69" s="93"/>
      <c r="AS69" s="93"/>
      <c r="AT69" s="93"/>
      <c r="AU69" s="93"/>
      <c r="AV69" s="93"/>
      <c r="AW69" s="93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</row>
    <row r="70" spans="1:124" x14ac:dyDescent="0.25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141"/>
      <c r="AO70" s="93"/>
      <c r="AP70" s="93"/>
      <c r="AQ70" s="93"/>
      <c r="AR70" s="93"/>
      <c r="AS70" s="93"/>
      <c r="AT70" s="93"/>
      <c r="AU70" s="93"/>
      <c r="AV70" s="93"/>
      <c r="AW70" s="93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</row>
    <row r="71" spans="1:124" x14ac:dyDescent="0.25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141"/>
      <c r="AO71" s="93"/>
      <c r="AP71" s="93"/>
      <c r="AQ71" s="93"/>
      <c r="AR71" s="93"/>
      <c r="AS71" s="93"/>
      <c r="AT71" s="93"/>
      <c r="AU71" s="93"/>
      <c r="AV71" s="93"/>
      <c r="AW71" s="93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</row>
    <row r="72" spans="1:124" x14ac:dyDescent="0.25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141"/>
      <c r="AO72" s="93"/>
      <c r="AP72" s="93"/>
      <c r="AQ72" s="93"/>
      <c r="AR72" s="93"/>
      <c r="AS72" s="93"/>
      <c r="AT72" s="93"/>
      <c r="AU72" s="93"/>
      <c r="AV72" s="93"/>
      <c r="AW72" s="93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</row>
    <row r="73" spans="1:124" x14ac:dyDescent="0.25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141"/>
      <c r="AO73" s="93"/>
      <c r="AP73" s="93"/>
      <c r="AQ73" s="93"/>
      <c r="AR73" s="93"/>
      <c r="AS73" s="93"/>
      <c r="AT73" s="93"/>
      <c r="AU73" s="93"/>
      <c r="AV73" s="93"/>
      <c r="AW73" s="93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</row>
    <row r="74" spans="1:124" x14ac:dyDescent="0.25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141"/>
      <c r="AO74" s="93"/>
      <c r="AP74" s="93"/>
      <c r="AQ74" s="93"/>
      <c r="AR74" s="93"/>
      <c r="AS74" s="93"/>
      <c r="AT74" s="93"/>
      <c r="AU74" s="93"/>
      <c r="AV74" s="93"/>
      <c r="AW74" s="93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</row>
    <row r="75" spans="1:124" x14ac:dyDescent="0.25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141"/>
      <c r="AO75" s="93"/>
      <c r="AP75" s="93"/>
      <c r="AQ75" s="93"/>
      <c r="AR75" s="93"/>
      <c r="AS75" s="93"/>
      <c r="AT75" s="93"/>
      <c r="AU75" s="93"/>
      <c r="AV75" s="93"/>
      <c r="AW75" s="93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</row>
    <row r="76" spans="1:124" x14ac:dyDescent="0.25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  <c r="AK76" s="93"/>
      <c r="AL76" s="93"/>
      <c r="AM76" s="93"/>
      <c r="AN76" s="141"/>
      <c r="AO76" s="93"/>
      <c r="AP76" s="93"/>
      <c r="AQ76" s="93"/>
      <c r="AR76" s="93"/>
      <c r="AS76" s="93"/>
      <c r="AT76" s="93"/>
      <c r="AU76" s="93"/>
      <c r="AV76" s="93"/>
      <c r="AW76" s="93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</row>
    <row r="77" spans="1:124" x14ac:dyDescent="0.25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141"/>
      <c r="AO77" s="93"/>
      <c r="AP77" s="93"/>
      <c r="AQ77" s="93"/>
      <c r="AR77" s="93"/>
      <c r="AS77" s="93"/>
      <c r="AT77" s="93"/>
      <c r="AU77" s="93"/>
      <c r="AV77" s="93"/>
      <c r="AW77" s="93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</row>
    <row r="78" spans="1:124" x14ac:dyDescent="0.25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141"/>
      <c r="AO78" s="93"/>
      <c r="AP78" s="93"/>
      <c r="AQ78" s="93"/>
      <c r="AR78" s="93"/>
      <c r="AS78" s="93"/>
      <c r="AT78" s="93"/>
      <c r="AU78" s="93"/>
      <c r="AV78" s="93"/>
      <c r="AW78" s="93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</row>
    <row r="79" spans="1:124" x14ac:dyDescent="0.25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141"/>
      <c r="AO79" s="93"/>
      <c r="AP79" s="93"/>
      <c r="AQ79" s="93"/>
      <c r="AR79" s="93"/>
      <c r="AS79" s="93"/>
      <c r="AT79" s="93"/>
      <c r="AU79" s="93"/>
      <c r="AV79" s="93"/>
      <c r="AW79" s="93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</row>
    <row r="80" spans="1:124" x14ac:dyDescent="0.25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141"/>
      <c r="AO80" s="93"/>
      <c r="AP80" s="93"/>
      <c r="AQ80" s="93"/>
      <c r="AR80" s="93"/>
      <c r="AS80" s="93"/>
      <c r="AT80" s="93"/>
      <c r="AU80" s="93"/>
      <c r="AV80" s="93"/>
      <c r="AW80" s="93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</row>
    <row r="81" spans="1:124" x14ac:dyDescent="0.25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141"/>
      <c r="AO81" s="93"/>
      <c r="AP81" s="93"/>
      <c r="AQ81" s="93"/>
      <c r="AR81" s="93"/>
      <c r="AS81" s="93"/>
      <c r="AT81" s="93"/>
      <c r="AU81" s="93"/>
      <c r="AV81" s="93"/>
      <c r="AW81" s="93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</row>
    <row r="82" spans="1:124" x14ac:dyDescent="0.25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141"/>
      <c r="AO82" s="93"/>
      <c r="AP82" s="93"/>
      <c r="AQ82" s="93"/>
      <c r="AR82" s="93"/>
      <c r="AS82" s="93"/>
      <c r="AT82" s="93"/>
      <c r="AU82" s="93"/>
      <c r="AV82" s="93"/>
      <c r="AW82" s="93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</row>
    <row r="83" spans="1:124" x14ac:dyDescent="0.25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  <c r="AK83" s="93"/>
      <c r="AL83" s="93"/>
      <c r="AM83" s="93"/>
      <c r="AN83" s="141"/>
      <c r="AO83" s="93"/>
      <c r="AP83" s="93"/>
      <c r="AQ83" s="93"/>
      <c r="AR83" s="93"/>
      <c r="AS83" s="93"/>
      <c r="AT83" s="93"/>
      <c r="AU83" s="93"/>
      <c r="AV83" s="93"/>
      <c r="AW83" s="93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</row>
    <row r="84" spans="1:124" x14ac:dyDescent="0.25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  <c r="AK84" s="93"/>
      <c r="AL84" s="93"/>
      <c r="AM84" s="93"/>
      <c r="AN84" s="141"/>
      <c r="AO84" s="93"/>
      <c r="AP84" s="93"/>
      <c r="AQ84" s="93"/>
      <c r="AR84" s="93"/>
      <c r="AS84" s="93"/>
      <c r="AT84" s="93"/>
      <c r="AU84" s="93"/>
      <c r="AV84" s="93"/>
      <c r="AW84" s="93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</row>
    <row r="85" spans="1:124" x14ac:dyDescent="0.2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141"/>
      <c r="AO85" s="93"/>
      <c r="AP85" s="93"/>
      <c r="AQ85" s="93"/>
      <c r="AR85" s="93"/>
      <c r="AS85" s="93"/>
      <c r="AT85" s="93"/>
      <c r="AU85" s="93"/>
      <c r="AV85" s="93"/>
      <c r="AW85" s="93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</row>
    <row r="86" spans="1:124" x14ac:dyDescent="0.25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141"/>
      <c r="AO86" s="93"/>
      <c r="AP86" s="93"/>
      <c r="AQ86" s="93"/>
      <c r="AR86" s="93"/>
      <c r="AS86" s="93"/>
      <c r="AT86" s="93"/>
      <c r="AU86" s="93"/>
      <c r="AV86" s="93"/>
      <c r="AW86" s="93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</row>
    <row r="87" spans="1:124" x14ac:dyDescent="0.25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141"/>
      <c r="AO87" s="93"/>
      <c r="AP87" s="93"/>
      <c r="AQ87" s="93"/>
      <c r="AR87" s="93"/>
      <c r="AS87" s="93"/>
      <c r="AT87" s="93"/>
      <c r="AU87" s="93"/>
      <c r="AV87" s="93"/>
      <c r="AW87" s="93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</row>
    <row r="88" spans="1:124" x14ac:dyDescent="0.25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141"/>
      <c r="AO88" s="93"/>
      <c r="AP88" s="93"/>
      <c r="AQ88" s="93"/>
      <c r="AR88" s="93"/>
      <c r="AS88" s="93"/>
      <c r="AT88" s="93"/>
      <c r="AU88" s="93"/>
      <c r="AV88" s="93"/>
      <c r="AW88" s="93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</row>
    <row r="89" spans="1:124" x14ac:dyDescent="0.25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141"/>
      <c r="AO89" s="93"/>
      <c r="AP89" s="93"/>
      <c r="AQ89" s="93"/>
      <c r="AR89" s="93"/>
      <c r="AS89" s="93"/>
      <c r="AT89" s="93"/>
      <c r="AU89" s="93"/>
      <c r="AV89" s="93"/>
      <c r="AW89" s="93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</row>
    <row r="90" spans="1:124" x14ac:dyDescent="0.25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141"/>
      <c r="AO90" s="93"/>
      <c r="AP90" s="93"/>
      <c r="AQ90" s="93"/>
      <c r="AR90" s="93"/>
      <c r="AS90" s="93"/>
      <c r="AT90" s="93"/>
      <c r="AU90" s="93"/>
      <c r="AV90" s="93"/>
      <c r="AW90" s="93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</row>
    <row r="91" spans="1:124" x14ac:dyDescent="0.25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141"/>
      <c r="AO91" s="93"/>
      <c r="AP91" s="93"/>
      <c r="AQ91" s="93"/>
      <c r="AR91" s="93"/>
      <c r="AS91" s="93"/>
      <c r="AT91" s="93"/>
      <c r="AU91" s="93"/>
      <c r="AV91" s="93"/>
      <c r="AW91" s="93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</row>
    <row r="92" spans="1:124" x14ac:dyDescent="0.25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141"/>
      <c r="AO92" s="93"/>
      <c r="AP92" s="93"/>
      <c r="AQ92" s="93"/>
      <c r="AR92" s="93"/>
      <c r="AS92" s="93"/>
      <c r="AT92" s="93"/>
      <c r="AU92" s="93"/>
      <c r="AV92" s="93"/>
      <c r="AW92" s="93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</row>
    <row r="93" spans="1:124" x14ac:dyDescent="0.25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141"/>
      <c r="AO93" s="93"/>
      <c r="AP93" s="93"/>
      <c r="AQ93" s="93"/>
      <c r="AR93" s="93"/>
      <c r="AS93" s="93"/>
      <c r="AT93" s="93"/>
      <c r="AU93" s="93"/>
      <c r="AV93" s="93"/>
      <c r="AW93" s="93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</row>
    <row r="94" spans="1:124" x14ac:dyDescent="0.25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141"/>
      <c r="AO94" s="93"/>
      <c r="AP94" s="93"/>
      <c r="AQ94" s="93"/>
      <c r="AR94" s="93"/>
      <c r="AS94" s="93"/>
      <c r="AT94" s="93"/>
      <c r="AU94" s="93"/>
      <c r="AV94" s="93"/>
      <c r="AW94" s="93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</row>
    <row r="95" spans="1:124" x14ac:dyDescent="0.25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141"/>
      <c r="AO95" s="93"/>
      <c r="AP95" s="93"/>
      <c r="AQ95" s="93"/>
      <c r="AR95" s="93"/>
      <c r="AS95" s="93"/>
      <c r="AT95" s="93"/>
      <c r="AU95" s="93"/>
      <c r="AV95" s="93"/>
      <c r="AW95" s="93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</row>
    <row r="96" spans="1:124" x14ac:dyDescent="0.25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141"/>
      <c r="AO96" s="93"/>
      <c r="AP96" s="93"/>
      <c r="AQ96" s="93"/>
      <c r="AR96" s="93"/>
      <c r="AS96" s="93"/>
      <c r="AT96" s="93"/>
      <c r="AU96" s="93"/>
      <c r="AV96" s="93"/>
      <c r="AW96" s="93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</row>
    <row r="97" spans="1:124" x14ac:dyDescent="0.25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141"/>
      <c r="AO97" s="93"/>
      <c r="AP97" s="93"/>
      <c r="AQ97" s="93"/>
      <c r="AR97" s="93"/>
      <c r="AS97" s="93"/>
      <c r="AT97" s="93"/>
      <c r="AU97" s="93"/>
      <c r="AV97" s="93"/>
      <c r="AW97" s="93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</row>
    <row r="98" spans="1:124" x14ac:dyDescent="0.25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  <c r="AK98" s="93"/>
      <c r="AL98" s="93"/>
      <c r="AM98" s="93"/>
      <c r="AN98" s="141"/>
      <c r="AO98" s="93"/>
      <c r="AP98" s="93"/>
      <c r="AQ98" s="93"/>
      <c r="AR98" s="93"/>
      <c r="AS98" s="93"/>
      <c r="AT98" s="93"/>
      <c r="AU98" s="93"/>
      <c r="AV98" s="93"/>
      <c r="AW98" s="93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</row>
    <row r="99" spans="1:124" x14ac:dyDescent="0.25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  <c r="AK99" s="93"/>
      <c r="AL99" s="93"/>
      <c r="AM99" s="93"/>
      <c r="AN99" s="141"/>
      <c r="AO99" s="93"/>
      <c r="AP99" s="93"/>
      <c r="AQ99" s="93"/>
      <c r="AR99" s="93"/>
      <c r="AS99" s="93"/>
      <c r="AT99" s="93"/>
      <c r="AU99" s="93"/>
      <c r="AV99" s="93"/>
      <c r="AW99" s="93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</row>
    <row r="100" spans="1:124" x14ac:dyDescent="0.25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141"/>
      <c r="AO100" s="93"/>
      <c r="AP100" s="93"/>
      <c r="AQ100" s="93"/>
      <c r="AR100" s="93"/>
      <c r="AS100" s="93"/>
      <c r="AT100" s="93"/>
      <c r="AU100" s="93"/>
      <c r="AV100" s="93"/>
      <c r="AW100" s="93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</row>
    <row r="101" spans="1:124" x14ac:dyDescent="0.25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141"/>
      <c r="AO101" s="93"/>
      <c r="AP101" s="93"/>
      <c r="AQ101" s="93"/>
      <c r="AR101" s="93"/>
      <c r="AS101" s="93"/>
      <c r="AT101" s="93"/>
      <c r="AU101" s="93"/>
      <c r="AV101" s="93"/>
      <c r="AW101" s="93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</row>
    <row r="102" spans="1:124" x14ac:dyDescent="0.25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141"/>
      <c r="AO102" s="93"/>
      <c r="AP102" s="93"/>
      <c r="AQ102" s="93"/>
      <c r="AR102" s="93"/>
      <c r="AS102" s="93"/>
      <c r="AT102" s="93"/>
      <c r="AU102" s="93"/>
      <c r="AV102" s="93"/>
      <c r="AW102" s="93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</row>
    <row r="103" spans="1:124" x14ac:dyDescent="0.25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  <c r="AK103" s="93"/>
      <c r="AL103" s="93"/>
      <c r="AM103" s="93"/>
      <c r="AN103" s="141"/>
      <c r="AO103" s="93"/>
      <c r="AP103" s="93"/>
      <c r="AQ103" s="93"/>
      <c r="AR103" s="93"/>
      <c r="AS103" s="93"/>
      <c r="AT103" s="93"/>
      <c r="AU103" s="93"/>
      <c r="AV103" s="93"/>
      <c r="AW103" s="93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</row>
    <row r="104" spans="1:124" x14ac:dyDescent="0.25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141"/>
      <c r="AO104" s="93"/>
      <c r="AP104" s="93"/>
      <c r="AQ104" s="93"/>
      <c r="AR104" s="93"/>
      <c r="AS104" s="93"/>
      <c r="AT104" s="93"/>
      <c r="AU104" s="93"/>
      <c r="AV104" s="93"/>
      <c r="AW104" s="93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</row>
    <row r="105" spans="1:124" x14ac:dyDescent="0.25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141"/>
      <c r="AO105" s="93"/>
      <c r="AP105" s="93"/>
      <c r="AQ105" s="93"/>
      <c r="AR105" s="93"/>
      <c r="AS105" s="93"/>
      <c r="AT105" s="93"/>
      <c r="AU105" s="93"/>
      <c r="AV105" s="93"/>
      <c r="AW105" s="93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</row>
    <row r="106" spans="1:124" x14ac:dyDescent="0.25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141"/>
      <c r="AO106" s="93"/>
      <c r="AP106" s="93"/>
      <c r="AQ106" s="93"/>
      <c r="AR106" s="93"/>
      <c r="AS106" s="93"/>
      <c r="AT106" s="93"/>
      <c r="AU106" s="93"/>
      <c r="AV106" s="93"/>
      <c r="AW106" s="93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</row>
    <row r="107" spans="1:124" x14ac:dyDescent="0.25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  <c r="AK107" s="93"/>
      <c r="AL107" s="93"/>
      <c r="AM107" s="93"/>
      <c r="AN107" s="141"/>
      <c r="AO107" s="93"/>
      <c r="AP107" s="93"/>
      <c r="AQ107" s="93"/>
      <c r="AR107" s="93"/>
      <c r="AS107" s="93"/>
      <c r="AT107" s="93"/>
      <c r="AU107" s="93"/>
      <c r="AV107" s="93"/>
      <c r="AW107" s="93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</row>
    <row r="108" spans="1:124" x14ac:dyDescent="0.25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141"/>
      <c r="AO108" s="93"/>
      <c r="AP108" s="93"/>
      <c r="AQ108" s="93"/>
      <c r="AR108" s="93"/>
      <c r="AS108" s="93"/>
      <c r="AT108" s="93"/>
      <c r="AU108" s="93"/>
      <c r="AV108" s="93"/>
      <c r="AW108" s="93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</row>
    <row r="109" spans="1:124" x14ac:dyDescent="0.25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141"/>
      <c r="AO109" s="93"/>
      <c r="AP109" s="93"/>
      <c r="AQ109" s="93"/>
      <c r="AR109" s="93"/>
      <c r="AS109" s="93"/>
      <c r="AT109" s="93"/>
      <c r="AU109" s="93"/>
      <c r="AV109" s="93"/>
      <c r="AW109" s="93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</row>
    <row r="110" spans="1:124" x14ac:dyDescent="0.25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141"/>
      <c r="AO110" s="93"/>
      <c r="AP110" s="93"/>
      <c r="AQ110" s="93"/>
      <c r="AR110" s="93"/>
      <c r="AS110" s="93"/>
      <c r="AT110" s="93"/>
      <c r="AU110" s="93"/>
      <c r="AV110" s="93"/>
      <c r="AW110" s="93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</row>
    <row r="111" spans="1:124" x14ac:dyDescent="0.25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  <c r="AK111" s="93"/>
      <c r="AL111" s="93"/>
      <c r="AM111" s="93"/>
      <c r="AN111" s="141"/>
      <c r="AO111" s="93"/>
      <c r="AP111" s="93"/>
      <c r="AQ111" s="93"/>
      <c r="AR111" s="93"/>
      <c r="AS111" s="93"/>
      <c r="AT111" s="93"/>
      <c r="AU111" s="93"/>
      <c r="AV111" s="93"/>
      <c r="AW111" s="93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</row>
    <row r="112" spans="1:124" x14ac:dyDescent="0.25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141"/>
      <c r="AO112" s="93"/>
      <c r="AP112" s="93"/>
      <c r="AQ112" s="93"/>
      <c r="AR112" s="93"/>
      <c r="AS112" s="93"/>
      <c r="AT112" s="93"/>
      <c r="AU112" s="93"/>
      <c r="AV112" s="93"/>
      <c r="AW112" s="93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</row>
    <row r="113" spans="1:124" x14ac:dyDescent="0.25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141"/>
      <c r="AO113" s="93"/>
      <c r="AP113" s="93"/>
      <c r="AQ113" s="93"/>
      <c r="AR113" s="93"/>
      <c r="AS113" s="93"/>
      <c r="AT113" s="93"/>
      <c r="AU113" s="93"/>
      <c r="AV113" s="93"/>
      <c r="AW113" s="93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</row>
    <row r="114" spans="1:124" x14ac:dyDescent="0.25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141"/>
      <c r="AO114" s="93"/>
      <c r="AP114" s="93"/>
      <c r="AQ114" s="93"/>
      <c r="AR114" s="93"/>
      <c r="AS114" s="93"/>
      <c r="AT114" s="93"/>
      <c r="AU114" s="93"/>
      <c r="AV114" s="93"/>
      <c r="AW114" s="93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</row>
    <row r="115" spans="1:124" x14ac:dyDescent="0.25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141"/>
      <c r="AO115" s="93"/>
      <c r="AP115" s="93"/>
      <c r="AQ115" s="93"/>
      <c r="AR115" s="93"/>
      <c r="AS115" s="93"/>
      <c r="AT115" s="93"/>
      <c r="AU115" s="93"/>
      <c r="AV115" s="93"/>
      <c r="AW115" s="93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</row>
    <row r="116" spans="1:124" x14ac:dyDescent="0.25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  <c r="AK116" s="93"/>
      <c r="AL116" s="93"/>
      <c r="AM116" s="93"/>
      <c r="AN116" s="141"/>
      <c r="AO116" s="93"/>
      <c r="AP116" s="93"/>
      <c r="AQ116" s="93"/>
      <c r="AR116" s="93"/>
      <c r="AS116" s="93"/>
      <c r="AT116" s="93"/>
      <c r="AU116" s="93"/>
      <c r="AV116" s="93"/>
      <c r="AW116" s="93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</row>
    <row r="117" spans="1:124" x14ac:dyDescent="0.25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141"/>
      <c r="AO117" s="93"/>
      <c r="AP117" s="93"/>
      <c r="AQ117" s="93"/>
      <c r="AR117" s="93"/>
      <c r="AS117" s="93"/>
      <c r="AT117" s="93"/>
      <c r="AU117" s="93"/>
      <c r="AV117" s="93"/>
      <c r="AW117" s="93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</row>
    <row r="118" spans="1:124" x14ac:dyDescent="0.25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141"/>
      <c r="AO118" s="93"/>
      <c r="AP118" s="93"/>
      <c r="AQ118" s="93"/>
      <c r="AR118" s="93"/>
      <c r="AS118" s="93"/>
      <c r="AT118" s="93"/>
      <c r="AU118" s="93"/>
      <c r="AV118" s="93"/>
      <c r="AW118" s="93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</row>
    <row r="119" spans="1:124" x14ac:dyDescent="0.25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141"/>
      <c r="AO119" s="93"/>
      <c r="AP119" s="93"/>
      <c r="AQ119" s="93"/>
      <c r="AR119" s="93"/>
      <c r="AS119" s="93"/>
      <c r="AT119" s="93"/>
      <c r="AU119" s="93"/>
      <c r="AV119" s="93"/>
      <c r="AW119" s="93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</row>
    <row r="120" spans="1:124" x14ac:dyDescent="0.25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141"/>
      <c r="AO120" s="93"/>
      <c r="AP120" s="93"/>
      <c r="AQ120" s="93"/>
      <c r="AR120" s="93"/>
      <c r="AS120" s="93"/>
      <c r="AT120" s="93"/>
      <c r="AU120" s="93"/>
      <c r="AV120" s="93"/>
      <c r="AW120" s="93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</row>
    <row r="121" spans="1:124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  <c r="AK121" s="93"/>
      <c r="AL121" s="93"/>
      <c r="AM121" s="93"/>
      <c r="AN121" s="141"/>
      <c r="AO121" s="93"/>
      <c r="AP121" s="93"/>
      <c r="AQ121" s="93"/>
      <c r="AR121" s="93"/>
      <c r="AS121" s="93"/>
      <c r="AT121" s="93"/>
      <c r="AU121" s="93"/>
      <c r="AV121" s="93"/>
      <c r="AW121" s="93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</row>
    <row r="122" spans="1:124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  <c r="AK122" s="93"/>
      <c r="AL122" s="93"/>
      <c r="AM122" s="93"/>
      <c r="AN122" s="141"/>
      <c r="AO122" s="93"/>
      <c r="AP122" s="93"/>
      <c r="AQ122" s="93"/>
      <c r="AR122" s="93"/>
      <c r="AS122" s="93"/>
      <c r="AT122" s="93"/>
      <c r="AU122" s="93"/>
      <c r="AV122" s="93"/>
      <c r="AW122" s="93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</row>
    <row r="123" spans="1:124" x14ac:dyDescent="0.25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  <c r="AK123" s="93"/>
      <c r="AL123" s="93"/>
      <c r="AM123" s="93"/>
      <c r="AN123" s="141"/>
      <c r="AO123" s="93"/>
      <c r="AP123" s="93"/>
      <c r="AQ123" s="93"/>
      <c r="AR123" s="93"/>
      <c r="AS123" s="93"/>
      <c r="AT123" s="93"/>
      <c r="AU123" s="93"/>
      <c r="AV123" s="93"/>
      <c r="AW123" s="93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</row>
    <row r="124" spans="1:124" x14ac:dyDescent="0.25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141"/>
      <c r="AO124" s="93"/>
      <c r="AP124" s="93"/>
      <c r="AQ124" s="93"/>
      <c r="AR124" s="93"/>
      <c r="AS124" s="93"/>
      <c r="AT124" s="93"/>
      <c r="AU124" s="93"/>
      <c r="AV124" s="93"/>
      <c r="AW124" s="93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</row>
    <row r="125" spans="1:124" x14ac:dyDescent="0.25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  <c r="AK125" s="93"/>
      <c r="AL125" s="93"/>
      <c r="AM125" s="93"/>
      <c r="AN125" s="141"/>
      <c r="AO125" s="93"/>
      <c r="AP125" s="93"/>
      <c r="AQ125" s="93"/>
      <c r="AR125" s="93"/>
      <c r="AS125" s="93"/>
      <c r="AT125" s="93"/>
      <c r="AU125" s="93"/>
      <c r="AV125" s="93"/>
      <c r="AW125" s="93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</row>
    <row r="126" spans="1:124" x14ac:dyDescent="0.25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  <c r="AK126" s="93"/>
      <c r="AL126" s="93"/>
      <c r="AM126" s="93"/>
      <c r="AN126" s="141"/>
      <c r="AO126" s="93"/>
      <c r="AP126" s="93"/>
      <c r="AQ126" s="93"/>
      <c r="AR126" s="93"/>
      <c r="AS126" s="93"/>
      <c r="AT126" s="93"/>
      <c r="AU126" s="93"/>
      <c r="AV126" s="93"/>
      <c r="AW126" s="93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</row>
    <row r="127" spans="1:124" x14ac:dyDescent="0.25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  <c r="AK127" s="93"/>
      <c r="AL127" s="93"/>
      <c r="AM127" s="93"/>
      <c r="AN127" s="141"/>
      <c r="AO127" s="93"/>
      <c r="AP127" s="93"/>
      <c r="AQ127" s="93"/>
      <c r="AR127" s="93"/>
      <c r="AS127" s="93"/>
      <c r="AT127" s="93"/>
      <c r="AU127" s="93"/>
      <c r="AV127" s="93"/>
      <c r="AW127" s="93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</row>
    <row r="128" spans="1:124" x14ac:dyDescent="0.25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141"/>
      <c r="AO128" s="93"/>
      <c r="AP128" s="93"/>
      <c r="AQ128" s="93"/>
      <c r="AR128" s="93"/>
      <c r="AS128" s="93"/>
      <c r="AT128" s="93"/>
      <c r="AU128" s="93"/>
      <c r="AV128" s="93"/>
      <c r="AW128" s="93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</row>
    <row r="129" spans="1:124" x14ac:dyDescent="0.25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141"/>
      <c r="AO129" s="93"/>
      <c r="AP129" s="93"/>
      <c r="AQ129" s="93"/>
      <c r="AR129" s="93"/>
      <c r="AS129" s="93"/>
      <c r="AT129" s="93"/>
      <c r="AU129" s="93"/>
      <c r="AV129" s="93"/>
      <c r="AW129" s="93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</row>
    <row r="130" spans="1:124" x14ac:dyDescent="0.25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141"/>
      <c r="AO130" s="93"/>
      <c r="AP130" s="93"/>
      <c r="AQ130" s="93"/>
      <c r="AR130" s="93"/>
      <c r="AS130" s="93"/>
      <c r="AT130" s="93"/>
      <c r="AU130" s="93"/>
      <c r="AV130" s="93"/>
      <c r="AW130" s="93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</row>
    <row r="131" spans="1:124" x14ac:dyDescent="0.25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141"/>
      <c r="AO131" s="93"/>
      <c r="AP131" s="93"/>
      <c r="AQ131" s="93"/>
      <c r="AR131" s="93"/>
      <c r="AS131" s="93"/>
      <c r="AT131" s="93"/>
      <c r="AU131" s="93"/>
      <c r="AV131" s="93"/>
      <c r="AW131" s="93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</row>
    <row r="132" spans="1:124" x14ac:dyDescent="0.25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  <c r="AI132" s="93"/>
      <c r="AJ132" s="93"/>
      <c r="AK132" s="93"/>
      <c r="AL132" s="93"/>
      <c r="AM132" s="93"/>
      <c r="AN132" s="141"/>
      <c r="AO132" s="93"/>
      <c r="AP132" s="93"/>
      <c r="AQ132" s="93"/>
      <c r="AR132" s="93"/>
      <c r="AS132" s="93"/>
      <c r="AT132" s="93"/>
      <c r="AU132" s="93"/>
      <c r="AV132" s="93"/>
      <c r="AW132" s="93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</row>
    <row r="133" spans="1:124" x14ac:dyDescent="0.25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  <c r="AI133" s="93"/>
      <c r="AJ133" s="93"/>
      <c r="AK133" s="93"/>
      <c r="AL133" s="93"/>
      <c r="AM133" s="93"/>
      <c r="AN133" s="141"/>
      <c r="AO133" s="93"/>
      <c r="AP133" s="93"/>
      <c r="AQ133" s="93"/>
      <c r="AR133" s="93"/>
      <c r="AS133" s="93"/>
      <c r="AT133" s="93"/>
      <c r="AU133" s="93"/>
      <c r="AV133" s="93"/>
      <c r="AW133" s="93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</row>
    <row r="134" spans="1:124" x14ac:dyDescent="0.25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  <c r="AI134" s="93"/>
      <c r="AJ134" s="93"/>
      <c r="AK134" s="93"/>
      <c r="AL134" s="93"/>
      <c r="AM134" s="93"/>
      <c r="AN134" s="141"/>
      <c r="AO134" s="93"/>
      <c r="AP134" s="93"/>
      <c r="AQ134" s="93"/>
      <c r="AR134" s="93"/>
      <c r="AS134" s="93"/>
      <c r="AT134" s="93"/>
      <c r="AU134" s="93"/>
      <c r="AV134" s="93"/>
      <c r="AW134" s="93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</row>
    <row r="135" spans="1:124" x14ac:dyDescent="0.25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141"/>
      <c r="AO135" s="93"/>
      <c r="AP135" s="93"/>
      <c r="AQ135" s="93"/>
      <c r="AR135" s="93"/>
      <c r="AS135" s="93"/>
      <c r="AT135" s="93"/>
      <c r="AU135" s="93"/>
      <c r="AV135" s="93"/>
      <c r="AW135" s="93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</row>
    <row r="136" spans="1:124" x14ac:dyDescent="0.25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141"/>
      <c r="AO136" s="93"/>
      <c r="AP136" s="93"/>
      <c r="AQ136" s="93"/>
      <c r="AR136" s="93"/>
      <c r="AS136" s="93"/>
      <c r="AT136" s="93"/>
      <c r="AU136" s="93"/>
      <c r="AV136" s="93"/>
      <c r="AW136" s="93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</row>
    <row r="137" spans="1:124" x14ac:dyDescent="0.25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  <c r="AI137" s="93"/>
      <c r="AJ137" s="93"/>
      <c r="AK137" s="93"/>
      <c r="AL137" s="93"/>
      <c r="AM137" s="93"/>
      <c r="AN137" s="141"/>
      <c r="AO137" s="93"/>
      <c r="AP137" s="93"/>
      <c r="AQ137" s="93"/>
      <c r="AR137" s="93"/>
      <c r="AS137" s="93"/>
      <c r="AT137" s="93"/>
      <c r="AU137" s="93"/>
      <c r="AV137" s="93"/>
      <c r="AW137" s="93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</row>
    <row r="138" spans="1:124" x14ac:dyDescent="0.25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  <c r="AI138" s="93"/>
      <c r="AJ138" s="93"/>
      <c r="AK138" s="93"/>
      <c r="AL138" s="93"/>
      <c r="AM138" s="93"/>
      <c r="AN138" s="141"/>
      <c r="AO138" s="93"/>
      <c r="AP138" s="93"/>
      <c r="AQ138" s="93"/>
      <c r="AR138" s="93"/>
      <c r="AS138" s="93"/>
      <c r="AT138" s="93"/>
      <c r="AU138" s="93"/>
      <c r="AV138" s="93"/>
      <c r="AW138" s="93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</row>
    <row r="139" spans="1:124" x14ac:dyDescent="0.25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141"/>
      <c r="AO139" s="93"/>
      <c r="AP139" s="93"/>
      <c r="AQ139" s="93"/>
      <c r="AR139" s="93"/>
      <c r="AS139" s="93"/>
      <c r="AT139" s="93"/>
      <c r="AU139" s="93"/>
      <c r="AV139" s="93"/>
      <c r="AW139" s="93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</row>
  </sheetData>
  <mergeCells count="13">
    <mergeCell ref="H3:M3"/>
    <mergeCell ref="R2:Y2"/>
    <mergeCell ref="G1:AW1"/>
    <mergeCell ref="B3:G3"/>
    <mergeCell ref="N3:S3"/>
    <mergeCell ref="T3:Y3"/>
    <mergeCell ref="AA2:AK2"/>
    <mergeCell ref="B2:M2"/>
    <mergeCell ref="Z3:AE3"/>
    <mergeCell ref="AL2:AW2"/>
    <mergeCell ref="AF3:AK3"/>
    <mergeCell ref="AL3:AQ3"/>
    <mergeCell ref="AR3:AW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"/>
  <sheetViews>
    <sheetView topLeftCell="I1" workbookViewId="0">
      <selection activeCell="N1" sqref="N1:Y1048576"/>
    </sheetView>
  </sheetViews>
  <sheetFormatPr defaultRowHeight="15" x14ac:dyDescent="0.25"/>
  <cols>
    <col min="1" max="1" width="27.28515625" customWidth="1"/>
    <col min="2" max="2" width="13.28515625" customWidth="1"/>
    <col min="3" max="3" width="17.42578125" customWidth="1"/>
    <col min="4" max="4" width="10.42578125" style="6" customWidth="1"/>
    <col min="8" max="8" width="11.140625" style="6" customWidth="1"/>
    <col min="9" max="9" width="12" style="6" customWidth="1"/>
    <col min="10" max="12" width="9.140625" style="6"/>
    <col min="14" max="14" width="12.7109375" customWidth="1"/>
    <col min="15" max="15" width="14.85546875" customWidth="1"/>
    <col min="20" max="20" width="9.85546875" bestFit="1" customWidth="1"/>
    <col min="21" max="21" width="11.85546875" bestFit="1" customWidth="1"/>
  </cols>
  <sheetData>
    <row r="1" spans="1:25" ht="15" customHeight="1" x14ac:dyDescent="0.25">
      <c r="A1" s="102"/>
      <c r="B1" s="620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</row>
    <row r="2" spans="1:25" ht="21" customHeight="1" x14ac:dyDescent="0.25">
      <c r="A2" s="116"/>
      <c r="B2" s="620"/>
      <c r="C2" s="621"/>
      <c r="D2" s="621"/>
      <c r="E2" s="621"/>
      <c r="F2" s="621"/>
      <c r="G2" s="621"/>
      <c r="H2" s="621"/>
      <c r="I2" s="621"/>
      <c r="J2" s="621"/>
      <c r="K2" s="621"/>
      <c r="L2" s="621"/>
      <c r="M2" s="621"/>
      <c r="N2" s="625" t="s">
        <v>250</v>
      </c>
      <c r="O2" s="625"/>
      <c r="P2" s="625"/>
      <c r="Q2" s="625"/>
      <c r="R2" s="625"/>
      <c r="S2" s="625"/>
      <c r="T2" s="625" t="s">
        <v>250</v>
      </c>
      <c r="U2" s="625"/>
      <c r="V2" s="625"/>
      <c r="W2" s="625"/>
      <c r="X2" s="625"/>
      <c r="Y2" s="625"/>
    </row>
    <row r="3" spans="1:25" ht="15" customHeight="1" x14ac:dyDescent="0.25">
      <c r="A3" s="92"/>
      <c r="B3" s="626" t="s">
        <v>141</v>
      </c>
      <c r="C3" s="626"/>
      <c r="D3" s="626"/>
      <c r="E3" s="626"/>
      <c r="F3" s="626"/>
      <c r="G3" s="626"/>
      <c r="H3" s="627" t="s">
        <v>142</v>
      </c>
      <c r="I3" s="628"/>
      <c r="J3" s="628"/>
      <c r="K3" s="628"/>
      <c r="L3" s="628"/>
      <c r="M3" s="629"/>
      <c r="N3" s="622" t="s">
        <v>248</v>
      </c>
      <c r="O3" s="622"/>
      <c r="P3" s="622"/>
      <c r="Q3" s="622"/>
      <c r="R3" s="622"/>
      <c r="S3" s="622"/>
      <c r="T3" s="623" t="s">
        <v>249</v>
      </c>
      <c r="U3" s="624"/>
      <c r="V3" s="624"/>
      <c r="W3" s="624"/>
      <c r="X3" s="624"/>
      <c r="Y3" s="624"/>
    </row>
    <row r="4" spans="1:25" ht="15" customHeight="1" x14ac:dyDescent="0.25">
      <c r="A4" s="104" t="s">
        <v>138</v>
      </c>
      <c r="B4" s="339" t="s">
        <v>21</v>
      </c>
      <c r="C4" s="340" t="s">
        <v>22</v>
      </c>
      <c r="D4" s="340" t="s">
        <v>59</v>
      </c>
      <c r="E4" s="340" t="s">
        <v>23</v>
      </c>
      <c r="F4" s="340" t="s">
        <v>24</v>
      </c>
      <c r="G4" s="341" t="s">
        <v>71</v>
      </c>
      <c r="H4" s="334" t="s">
        <v>21</v>
      </c>
      <c r="I4" s="335" t="s">
        <v>22</v>
      </c>
      <c r="J4" s="335" t="s">
        <v>59</v>
      </c>
      <c r="K4" s="335" t="s">
        <v>23</v>
      </c>
      <c r="L4" s="335" t="s">
        <v>24</v>
      </c>
      <c r="M4" s="336" t="s">
        <v>71</v>
      </c>
      <c r="N4" s="507" t="s">
        <v>21</v>
      </c>
      <c r="O4" s="507" t="s">
        <v>22</v>
      </c>
      <c r="P4" s="507" t="s">
        <v>59</v>
      </c>
      <c r="Q4" s="507" t="s">
        <v>23</v>
      </c>
      <c r="R4" s="507" t="s">
        <v>24</v>
      </c>
      <c r="S4" s="508" t="s">
        <v>71</v>
      </c>
      <c r="T4" s="510" t="s">
        <v>21</v>
      </c>
      <c r="U4" s="510" t="s">
        <v>22</v>
      </c>
      <c r="V4" s="510" t="s">
        <v>59</v>
      </c>
      <c r="W4" s="510" t="s">
        <v>23</v>
      </c>
      <c r="X4" s="510" t="s">
        <v>24</v>
      </c>
      <c r="Y4" s="511" t="s">
        <v>71</v>
      </c>
    </row>
    <row r="5" spans="1:25" x14ac:dyDescent="0.25">
      <c r="A5" s="176" t="s">
        <v>26</v>
      </c>
      <c r="B5" s="342" t="s">
        <v>143</v>
      </c>
      <c r="C5" s="343">
        <v>1702</v>
      </c>
      <c r="D5" s="251" t="s">
        <v>144</v>
      </c>
      <c r="E5" s="251" t="s">
        <v>28</v>
      </c>
      <c r="F5" s="344" t="s">
        <v>51</v>
      </c>
      <c r="G5" s="259">
        <v>0.64308681672025725</v>
      </c>
      <c r="H5" s="312" t="s">
        <v>145</v>
      </c>
      <c r="I5" s="337">
        <v>1702</v>
      </c>
      <c r="J5" s="315" t="s">
        <v>146</v>
      </c>
      <c r="K5" s="315" t="s">
        <v>28</v>
      </c>
      <c r="L5" s="316" t="s">
        <v>51</v>
      </c>
      <c r="M5" s="317">
        <v>0.64308681672025725</v>
      </c>
      <c r="N5" s="509">
        <v>612</v>
      </c>
      <c r="O5" s="343">
        <v>1702</v>
      </c>
      <c r="P5" s="509">
        <v>47</v>
      </c>
      <c r="Q5" s="251" t="s">
        <v>28</v>
      </c>
      <c r="R5" s="344" t="s">
        <v>51</v>
      </c>
      <c r="S5" s="509" t="e">
        <f>(NUMERO de afastados inss/efetivo total)*100</f>
        <v>#NAME?</v>
      </c>
      <c r="T5" s="512">
        <v>613</v>
      </c>
      <c r="U5" s="337">
        <v>1702</v>
      </c>
      <c r="V5" s="512">
        <v>48</v>
      </c>
      <c r="W5" s="315" t="s">
        <v>28</v>
      </c>
      <c r="X5" s="316" t="s">
        <v>51</v>
      </c>
      <c r="Y5" s="512" t="e">
        <f>(HORAS perdidass/HORAS possiveis de trabalho)*100</f>
        <v>#NAME?</v>
      </c>
    </row>
    <row r="6" spans="1:25" x14ac:dyDescent="0.25">
      <c r="A6" s="176" t="s">
        <v>27</v>
      </c>
      <c r="B6" s="342" t="s">
        <v>143</v>
      </c>
      <c r="C6" s="343">
        <v>1903</v>
      </c>
      <c r="D6" s="251" t="s">
        <v>144</v>
      </c>
      <c r="E6" s="251" t="s">
        <v>28</v>
      </c>
      <c r="F6" s="344" t="s">
        <v>51</v>
      </c>
      <c r="G6" s="259">
        <v>51</v>
      </c>
      <c r="H6" s="312" t="s">
        <v>145</v>
      </c>
      <c r="I6" s="337">
        <v>1903</v>
      </c>
      <c r="J6" s="315" t="s">
        <v>146</v>
      </c>
      <c r="K6" s="315" t="s">
        <v>28</v>
      </c>
      <c r="L6" s="316" t="s">
        <v>51</v>
      </c>
      <c r="M6" s="317">
        <v>51</v>
      </c>
      <c r="N6" s="509">
        <v>612</v>
      </c>
      <c r="O6" s="343">
        <v>1903</v>
      </c>
      <c r="P6" s="509">
        <v>47</v>
      </c>
      <c r="Q6" s="251" t="s">
        <v>28</v>
      </c>
      <c r="R6" s="344" t="s">
        <v>51</v>
      </c>
      <c r="S6" s="509" t="e">
        <f>(NUMERO de afastados inss/efetivo total)*100</f>
        <v>#NAME?</v>
      </c>
      <c r="T6" s="512">
        <v>613</v>
      </c>
      <c r="U6" s="337">
        <v>1903</v>
      </c>
      <c r="V6" s="512">
        <v>48</v>
      </c>
      <c r="W6" s="315" t="s">
        <v>28</v>
      </c>
      <c r="X6" s="316" t="s">
        <v>51</v>
      </c>
      <c r="Y6" s="512" t="e">
        <f>(HORAS perdidass/HORAS possiveis de trabalho)*100</f>
        <v>#NAME?</v>
      </c>
    </row>
    <row r="7" spans="1:25" x14ac:dyDescent="0.25">
      <c r="A7" s="176" t="s">
        <v>32</v>
      </c>
      <c r="B7" s="342" t="s">
        <v>143</v>
      </c>
      <c r="C7" s="343">
        <v>2406</v>
      </c>
      <c r="D7" s="251" t="s">
        <v>144</v>
      </c>
      <c r="E7" s="251" t="s">
        <v>28</v>
      </c>
      <c r="F7" s="344" t="s">
        <v>51</v>
      </c>
      <c r="G7" s="259">
        <v>88</v>
      </c>
      <c r="H7" s="312" t="s">
        <v>145</v>
      </c>
      <c r="I7" s="337">
        <v>2406</v>
      </c>
      <c r="J7" s="315" t="s">
        <v>146</v>
      </c>
      <c r="K7" s="315" t="s">
        <v>28</v>
      </c>
      <c r="L7" s="316" t="s">
        <v>51</v>
      </c>
      <c r="M7" s="317">
        <v>88</v>
      </c>
      <c r="N7" s="509">
        <v>612</v>
      </c>
      <c r="O7" s="343">
        <v>2406</v>
      </c>
      <c r="P7" s="509">
        <v>47</v>
      </c>
      <c r="Q7" s="251" t="s">
        <v>28</v>
      </c>
      <c r="R7" s="344" t="s">
        <v>51</v>
      </c>
      <c r="S7" s="509" t="e">
        <f>(NUMERO de afastados inss/efetivo total)*100</f>
        <v>#NAME?</v>
      </c>
      <c r="T7" s="512">
        <v>613</v>
      </c>
      <c r="U7" s="337">
        <v>2406</v>
      </c>
      <c r="V7" s="512">
        <v>48</v>
      </c>
      <c r="W7" s="315" t="s">
        <v>28</v>
      </c>
      <c r="X7" s="316" t="s">
        <v>51</v>
      </c>
      <c r="Y7" s="512" t="e">
        <f>(HORAS perdidass/HORAS possiveis de trabalho)*100</f>
        <v>#NAME?</v>
      </c>
    </row>
    <row r="8" spans="1:25" x14ac:dyDescent="0.25">
      <c r="A8" s="176" t="s">
        <v>5</v>
      </c>
      <c r="B8" s="342" t="s">
        <v>143</v>
      </c>
      <c r="C8" s="343">
        <v>1701</v>
      </c>
      <c r="D8" s="251" t="s">
        <v>144</v>
      </c>
      <c r="E8" s="251" t="s">
        <v>28</v>
      </c>
      <c r="F8" s="344" t="s">
        <v>51</v>
      </c>
      <c r="G8" s="259">
        <v>14</v>
      </c>
      <c r="H8" s="312" t="s">
        <v>145</v>
      </c>
      <c r="I8" s="337">
        <v>1701</v>
      </c>
      <c r="J8" s="315" t="s">
        <v>146</v>
      </c>
      <c r="K8" s="315" t="s">
        <v>28</v>
      </c>
      <c r="L8" s="316" t="s">
        <v>51</v>
      </c>
      <c r="M8" s="317">
        <v>14</v>
      </c>
      <c r="N8" s="509">
        <v>612</v>
      </c>
      <c r="O8" s="343">
        <v>1701</v>
      </c>
      <c r="P8" s="509">
        <v>47</v>
      </c>
      <c r="Q8" s="251" t="s">
        <v>28</v>
      </c>
      <c r="R8" s="344" t="s">
        <v>51</v>
      </c>
      <c r="S8" s="509" t="e">
        <f>(NUMERO de afastados inss/efetivo total)*100</f>
        <v>#NAME?</v>
      </c>
      <c r="T8" s="512">
        <v>613</v>
      </c>
      <c r="U8" s="337">
        <v>1701</v>
      </c>
      <c r="V8" s="512">
        <v>48</v>
      </c>
      <c r="W8" s="315" t="s">
        <v>28</v>
      </c>
      <c r="X8" s="316" t="s">
        <v>51</v>
      </c>
      <c r="Y8" s="512" t="e">
        <f>(HORAS perdidass/HORAS possiveis de trabalho)*100</f>
        <v>#NAME?</v>
      </c>
    </row>
    <row r="9" spans="1:25" x14ac:dyDescent="0.25">
      <c r="A9" s="176" t="s">
        <v>35</v>
      </c>
      <c r="B9" s="342" t="s">
        <v>143</v>
      </c>
      <c r="C9" s="343">
        <v>1606</v>
      </c>
      <c r="D9" s="251" t="s">
        <v>144</v>
      </c>
      <c r="E9" s="251" t="s">
        <v>28</v>
      </c>
      <c r="F9" s="344" t="s">
        <v>51</v>
      </c>
      <c r="G9" s="259">
        <v>26</v>
      </c>
      <c r="H9" s="312" t="s">
        <v>145</v>
      </c>
      <c r="I9" s="337">
        <v>1606</v>
      </c>
      <c r="J9" s="315" t="s">
        <v>146</v>
      </c>
      <c r="K9" s="315" t="s">
        <v>28</v>
      </c>
      <c r="L9" s="316" t="s">
        <v>51</v>
      </c>
      <c r="M9" s="317">
        <v>26</v>
      </c>
      <c r="N9" s="509">
        <v>612</v>
      </c>
      <c r="O9" s="343">
        <v>1606</v>
      </c>
      <c r="P9" s="509">
        <v>47</v>
      </c>
      <c r="Q9" s="251" t="s">
        <v>28</v>
      </c>
      <c r="R9" s="344" t="s">
        <v>51</v>
      </c>
      <c r="S9" s="509" t="e">
        <f>(NUMERO de afastados inss/efetivo total)*100</f>
        <v>#NAME?</v>
      </c>
      <c r="T9" s="512">
        <v>613</v>
      </c>
      <c r="U9" s="337">
        <v>1606</v>
      </c>
      <c r="V9" s="512">
        <v>48</v>
      </c>
      <c r="W9" s="315" t="s">
        <v>28</v>
      </c>
      <c r="X9" s="316" t="s">
        <v>51</v>
      </c>
      <c r="Y9" s="512" t="e">
        <f>(HORAS perdidass/HORAS possiveis de trabalho)*100</f>
        <v>#NAME?</v>
      </c>
    </row>
    <row r="10" spans="1:25" x14ac:dyDescent="0.25">
      <c r="A10" s="176" t="s">
        <v>36</v>
      </c>
      <c r="B10" s="342" t="s">
        <v>143</v>
      </c>
      <c r="C10" s="343">
        <v>5555</v>
      </c>
      <c r="D10" s="251" t="s">
        <v>144</v>
      </c>
      <c r="E10" s="251" t="s">
        <v>28</v>
      </c>
      <c r="F10" s="344" t="s">
        <v>51</v>
      </c>
      <c r="G10" s="259">
        <v>3</v>
      </c>
      <c r="H10" s="312" t="s">
        <v>145</v>
      </c>
      <c r="I10" s="337">
        <v>5555</v>
      </c>
      <c r="J10" s="315" t="s">
        <v>146</v>
      </c>
      <c r="K10" s="315" t="s">
        <v>28</v>
      </c>
      <c r="L10" s="316" t="s">
        <v>51</v>
      </c>
      <c r="M10" s="317">
        <v>3</v>
      </c>
      <c r="N10" s="509">
        <v>612</v>
      </c>
      <c r="O10" s="343">
        <v>5555</v>
      </c>
      <c r="P10" s="509">
        <v>47</v>
      </c>
      <c r="Q10" s="251" t="s">
        <v>28</v>
      </c>
      <c r="R10" s="344" t="s">
        <v>51</v>
      </c>
      <c r="S10" s="509" t="e">
        <f>(NUMERO de afastados inss/efetivo total)*100</f>
        <v>#NAME?</v>
      </c>
      <c r="T10" s="512">
        <v>613</v>
      </c>
      <c r="U10" s="337">
        <v>5555</v>
      </c>
      <c r="V10" s="512">
        <v>48</v>
      </c>
      <c r="W10" s="315" t="s">
        <v>28</v>
      </c>
      <c r="X10" s="316" t="s">
        <v>51</v>
      </c>
      <c r="Y10" s="512" t="e">
        <f>(HORAS perdidass/HORAS possiveis de trabalho)*100</f>
        <v>#NAME?</v>
      </c>
    </row>
    <row r="11" spans="1:25" x14ac:dyDescent="0.25">
      <c r="A11" s="176" t="s">
        <v>39</v>
      </c>
      <c r="B11" s="342" t="s">
        <v>143</v>
      </c>
      <c r="C11" s="343">
        <v>2104</v>
      </c>
      <c r="D11" s="251" t="s">
        <v>144</v>
      </c>
      <c r="E11" s="251" t="s">
        <v>28</v>
      </c>
      <c r="F11" s="344" t="s">
        <v>51</v>
      </c>
      <c r="G11" s="259">
        <v>4</v>
      </c>
      <c r="H11" s="312" t="s">
        <v>145</v>
      </c>
      <c r="I11" s="337">
        <v>2104</v>
      </c>
      <c r="J11" s="315" t="s">
        <v>146</v>
      </c>
      <c r="K11" s="315" t="s">
        <v>28</v>
      </c>
      <c r="L11" s="316" t="s">
        <v>51</v>
      </c>
      <c r="M11" s="317">
        <v>4</v>
      </c>
      <c r="N11" s="509">
        <v>612</v>
      </c>
      <c r="O11" s="343">
        <v>2104</v>
      </c>
      <c r="P11" s="509">
        <v>47</v>
      </c>
      <c r="Q11" s="251" t="s">
        <v>28</v>
      </c>
      <c r="R11" s="344" t="s">
        <v>51</v>
      </c>
      <c r="S11" s="509" t="e">
        <f>(NUMERO de afastados inss/efetivo total)*100</f>
        <v>#NAME?</v>
      </c>
      <c r="T11" s="512">
        <v>613</v>
      </c>
      <c r="U11" s="337">
        <v>2104</v>
      </c>
      <c r="V11" s="512">
        <v>48</v>
      </c>
      <c r="W11" s="315" t="s">
        <v>28</v>
      </c>
      <c r="X11" s="316" t="s">
        <v>51</v>
      </c>
      <c r="Y11" s="512" t="e">
        <f>(HORAS perdidass/HORAS possiveis de trabalho)*100</f>
        <v>#NAME?</v>
      </c>
    </row>
    <row r="12" spans="1:25" x14ac:dyDescent="0.25">
      <c r="A12" s="176" t="s">
        <v>40</v>
      </c>
      <c r="B12" s="342" t="s">
        <v>143</v>
      </c>
      <c r="C12" s="345">
        <v>1704</v>
      </c>
      <c r="D12" s="251" t="s">
        <v>144</v>
      </c>
      <c r="E12" s="251" t="s">
        <v>28</v>
      </c>
      <c r="F12" s="344" t="s">
        <v>51</v>
      </c>
      <c r="G12" s="259">
        <v>0</v>
      </c>
      <c r="H12" s="312" t="s">
        <v>145</v>
      </c>
      <c r="I12" s="338">
        <v>1704</v>
      </c>
      <c r="J12" s="315" t="s">
        <v>146</v>
      </c>
      <c r="K12" s="315" t="s">
        <v>28</v>
      </c>
      <c r="L12" s="316" t="s">
        <v>51</v>
      </c>
      <c r="M12" s="317">
        <v>0</v>
      </c>
      <c r="N12" s="509">
        <v>612</v>
      </c>
      <c r="O12" s="345">
        <v>1704</v>
      </c>
      <c r="P12" s="509">
        <v>47</v>
      </c>
      <c r="Q12" s="251" t="s">
        <v>28</v>
      </c>
      <c r="R12" s="344" t="s">
        <v>51</v>
      </c>
      <c r="S12" s="509" t="e">
        <f>(NUMERO de afastados inss/efetivo total)*100</f>
        <v>#NAME?</v>
      </c>
      <c r="T12" s="512">
        <v>613</v>
      </c>
      <c r="U12" s="338">
        <v>1704</v>
      </c>
      <c r="V12" s="512">
        <v>48</v>
      </c>
      <c r="W12" s="315" t="s">
        <v>28</v>
      </c>
      <c r="X12" s="316" t="s">
        <v>51</v>
      </c>
      <c r="Y12" s="512" t="e">
        <f>(HORAS perdidass/HORAS possiveis de trabalho)*100</f>
        <v>#NAME?</v>
      </c>
    </row>
    <row r="13" spans="1:25" x14ac:dyDescent="0.25">
      <c r="A13" s="176" t="s">
        <v>42</v>
      </c>
      <c r="B13" s="342" t="s">
        <v>143</v>
      </c>
      <c r="C13" s="254" t="s">
        <v>56</v>
      </c>
      <c r="D13" s="251" t="s">
        <v>144</v>
      </c>
      <c r="E13" s="251" t="s">
        <v>28</v>
      </c>
      <c r="F13" s="344" t="s">
        <v>51</v>
      </c>
      <c r="G13" s="259">
        <v>87</v>
      </c>
      <c r="H13" s="312" t="s">
        <v>145</v>
      </c>
      <c r="I13" s="319" t="s">
        <v>56</v>
      </c>
      <c r="J13" s="315" t="s">
        <v>146</v>
      </c>
      <c r="K13" s="315" t="s">
        <v>28</v>
      </c>
      <c r="L13" s="316" t="s">
        <v>51</v>
      </c>
      <c r="M13" s="317">
        <v>87</v>
      </c>
      <c r="N13" s="509">
        <v>612</v>
      </c>
      <c r="O13" s="254" t="s">
        <v>56</v>
      </c>
      <c r="P13" s="509">
        <v>47</v>
      </c>
      <c r="Q13" s="251" t="s">
        <v>28</v>
      </c>
      <c r="R13" s="344" t="s">
        <v>51</v>
      </c>
      <c r="S13" s="509" t="e">
        <f>(NUMERO de afastados inss/efetivo total)*100</f>
        <v>#NAME?</v>
      </c>
      <c r="T13" s="512">
        <v>613</v>
      </c>
      <c r="U13" s="319" t="s">
        <v>56</v>
      </c>
      <c r="V13" s="512">
        <v>48</v>
      </c>
      <c r="W13" s="315" t="s">
        <v>28</v>
      </c>
      <c r="X13" s="316" t="s">
        <v>51</v>
      </c>
      <c r="Y13" s="512" t="e">
        <f>(HORAS perdidass/HORAS possiveis de trabalho)*100</f>
        <v>#NAME?</v>
      </c>
    </row>
    <row r="14" spans="1:25" x14ac:dyDescent="0.25">
      <c r="A14" s="176" t="s">
        <v>43</v>
      </c>
      <c r="B14" s="342" t="s">
        <v>143</v>
      </c>
      <c r="C14" s="345">
        <v>2404</v>
      </c>
      <c r="D14" s="251" t="s">
        <v>144</v>
      </c>
      <c r="E14" s="251" t="s">
        <v>28</v>
      </c>
      <c r="F14" s="344" t="s">
        <v>51</v>
      </c>
      <c r="G14" s="259">
        <v>1</v>
      </c>
      <c r="H14" s="312" t="s">
        <v>145</v>
      </c>
      <c r="I14" s="338">
        <v>2404</v>
      </c>
      <c r="J14" s="315" t="s">
        <v>146</v>
      </c>
      <c r="K14" s="315" t="s">
        <v>28</v>
      </c>
      <c r="L14" s="316" t="s">
        <v>51</v>
      </c>
      <c r="M14" s="317">
        <v>1</v>
      </c>
      <c r="N14" s="509">
        <v>612</v>
      </c>
      <c r="O14" s="345">
        <v>2404</v>
      </c>
      <c r="P14" s="509">
        <v>47</v>
      </c>
      <c r="Q14" s="251" t="s">
        <v>28</v>
      </c>
      <c r="R14" s="344" t="s">
        <v>51</v>
      </c>
      <c r="S14" s="509" t="e">
        <f>(NUMERO de afastados inss/efetivo total)*100</f>
        <v>#NAME?</v>
      </c>
      <c r="T14" s="512">
        <v>613</v>
      </c>
      <c r="U14" s="338">
        <v>2404</v>
      </c>
      <c r="V14" s="512">
        <v>48</v>
      </c>
      <c r="W14" s="315" t="s">
        <v>28</v>
      </c>
      <c r="X14" s="316" t="s">
        <v>51</v>
      </c>
      <c r="Y14" s="512" t="e">
        <f>(HORAS perdidass/HORAS possiveis de trabalho)*100</f>
        <v>#NAME?</v>
      </c>
    </row>
    <row r="15" spans="1:25" x14ac:dyDescent="0.25">
      <c r="A15" s="176" t="s">
        <v>45</v>
      </c>
      <c r="B15" s="342" t="s">
        <v>143</v>
      </c>
      <c r="C15" s="345">
        <v>205</v>
      </c>
      <c r="D15" s="251" t="s">
        <v>144</v>
      </c>
      <c r="E15" s="251" t="s">
        <v>28</v>
      </c>
      <c r="F15" s="344" t="s">
        <v>51</v>
      </c>
      <c r="G15" s="259">
        <v>0</v>
      </c>
      <c r="H15" s="312" t="s">
        <v>145</v>
      </c>
      <c r="I15" s="338">
        <v>205</v>
      </c>
      <c r="J15" s="315" t="s">
        <v>146</v>
      </c>
      <c r="K15" s="315" t="s">
        <v>28</v>
      </c>
      <c r="L15" s="316" t="s">
        <v>51</v>
      </c>
      <c r="M15" s="317">
        <v>0</v>
      </c>
      <c r="N15" s="509">
        <v>612</v>
      </c>
      <c r="O15" s="345">
        <v>205</v>
      </c>
      <c r="P15" s="509">
        <v>47</v>
      </c>
      <c r="Q15" s="251" t="s">
        <v>28</v>
      </c>
      <c r="R15" s="344" t="s">
        <v>51</v>
      </c>
      <c r="S15" s="509" t="e">
        <f>(NUMERO de afastados inss/efetivo total)*100</f>
        <v>#NAME?</v>
      </c>
      <c r="T15" s="512">
        <v>613</v>
      </c>
      <c r="U15" s="338">
        <v>205</v>
      </c>
      <c r="V15" s="512">
        <v>48</v>
      </c>
      <c r="W15" s="315" t="s">
        <v>28</v>
      </c>
      <c r="X15" s="316" t="s">
        <v>51</v>
      </c>
      <c r="Y15" s="512" t="e">
        <f>(HORAS perdidass/HORAS possiveis de trabalho)*100</f>
        <v>#NAME?</v>
      </c>
    </row>
    <row r="16" spans="1:25" x14ac:dyDescent="0.25">
      <c r="A16" s="176" t="s">
        <v>46</v>
      </c>
      <c r="B16" s="342" t="s">
        <v>143</v>
      </c>
      <c r="C16" s="345">
        <v>2009</v>
      </c>
      <c r="D16" s="251" t="s">
        <v>144</v>
      </c>
      <c r="E16" s="251" t="s">
        <v>28</v>
      </c>
      <c r="F16" s="344" t="s">
        <v>51</v>
      </c>
      <c r="G16" s="260">
        <v>55</v>
      </c>
      <c r="H16" s="312" t="s">
        <v>145</v>
      </c>
      <c r="I16" s="338">
        <v>2009</v>
      </c>
      <c r="J16" s="315" t="s">
        <v>146</v>
      </c>
      <c r="K16" s="315" t="s">
        <v>28</v>
      </c>
      <c r="L16" s="316" t="s">
        <v>51</v>
      </c>
      <c r="M16" s="320">
        <v>55</v>
      </c>
      <c r="N16" s="509">
        <v>612</v>
      </c>
      <c r="O16" s="345">
        <v>2009</v>
      </c>
      <c r="P16" s="509">
        <v>47</v>
      </c>
      <c r="Q16" s="251" t="s">
        <v>28</v>
      </c>
      <c r="R16" s="344" t="s">
        <v>51</v>
      </c>
      <c r="S16" s="509" t="e">
        <f>(NUMERO de afastados inss/efetivo total)*100</f>
        <v>#NAME?</v>
      </c>
      <c r="T16" s="512">
        <v>613</v>
      </c>
      <c r="U16" s="338">
        <v>2009</v>
      </c>
      <c r="V16" s="512">
        <v>48</v>
      </c>
      <c r="W16" s="315" t="s">
        <v>28</v>
      </c>
      <c r="X16" s="316" t="s">
        <v>51</v>
      </c>
      <c r="Y16" s="512" t="e">
        <f>(HORAS perdidass/HORAS possiveis de trabalho)*100</f>
        <v>#NAME?</v>
      </c>
    </row>
    <row r="17" spans="1:25" x14ac:dyDescent="0.25">
      <c r="A17" s="177" t="s">
        <v>14</v>
      </c>
      <c r="B17" s="346" t="s">
        <v>143</v>
      </c>
      <c r="C17" s="345">
        <v>2001</v>
      </c>
      <c r="D17" s="257" t="s">
        <v>144</v>
      </c>
      <c r="E17" s="257" t="s">
        <v>28</v>
      </c>
      <c r="F17" s="347" t="s">
        <v>51</v>
      </c>
      <c r="G17" s="261">
        <v>0</v>
      </c>
      <c r="H17" s="321" t="s">
        <v>145</v>
      </c>
      <c r="I17" s="338">
        <v>2001</v>
      </c>
      <c r="J17" s="323" t="s">
        <v>146</v>
      </c>
      <c r="K17" s="323" t="s">
        <v>28</v>
      </c>
      <c r="L17" s="324" t="s">
        <v>51</v>
      </c>
      <c r="M17" s="325">
        <v>0</v>
      </c>
      <c r="N17" s="509">
        <v>612</v>
      </c>
      <c r="O17" s="345">
        <v>2001</v>
      </c>
      <c r="P17" s="509">
        <v>47</v>
      </c>
      <c r="Q17" s="257" t="s">
        <v>28</v>
      </c>
      <c r="R17" s="347" t="s">
        <v>51</v>
      </c>
      <c r="S17" s="509" t="e">
        <f>(NUMERO de afastados inss/efetivo total)*100</f>
        <v>#NAME?</v>
      </c>
      <c r="T17" s="512">
        <v>613</v>
      </c>
      <c r="U17" s="338">
        <v>2001</v>
      </c>
      <c r="V17" s="512">
        <v>48</v>
      </c>
      <c r="W17" s="323" t="s">
        <v>28</v>
      </c>
      <c r="X17" s="324" t="s">
        <v>51</v>
      </c>
      <c r="Y17" s="512" t="e">
        <f>(HORAS perdidass/HORAS possiveis de trabalho)*100</f>
        <v>#NAME?</v>
      </c>
    </row>
    <row r="18" spans="1:25" x14ac:dyDescent="0.25">
      <c r="A18" s="115" t="s">
        <v>25</v>
      </c>
      <c r="B18" s="113"/>
      <c r="C18" s="113"/>
      <c r="D18" s="113"/>
      <c r="E18" s="113"/>
      <c r="F18" s="113"/>
      <c r="G18" s="114">
        <v>329.64308681672026</v>
      </c>
      <c r="H18" s="112"/>
      <c r="I18" s="112"/>
      <c r="J18" s="112"/>
      <c r="K18" s="112"/>
      <c r="L18" s="112"/>
      <c r="M18" s="114">
        <v>54276.119999999995</v>
      </c>
    </row>
    <row r="19" spans="1:25" x14ac:dyDescent="0.25">
      <c r="A19" s="110" t="s">
        <v>49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</row>
    <row r="20" spans="1:25" x14ac:dyDescent="0.25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</row>
    <row r="21" spans="1:25" x14ac:dyDescent="0.25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</row>
    <row r="22" spans="1:25" x14ac:dyDescent="0.25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</row>
    <row r="23" spans="1:25" x14ac:dyDescent="0.2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</row>
    <row r="24" spans="1:25" x14ac:dyDescent="0.25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</row>
    <row r="25" spans="1:25" x14ac:dyDescent="0.25">
      <c r="A25" s="109"/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</row>
    <row r="26" spans="1:25" x14ac:dyDescent="0.25">
      <c r="A26" s="109"/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</row>
    <row r="27" spans="1:25" x14ac:dyDescent="0.25">
      <c r="A27" s="109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</row>
    <row r="28" spans="1:25" x14ac:dyDescent="0.25">
      <c r="A28" s="109"/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</row>
    <row r="29" spans="1:25" x14ac:dyDescent="0.25">
      <c r="A29" s="109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</row>
    <row r="30" spans="1:25" x14ac:dyDescent="0.25">
      <c r="A30" s="109"/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</row>
    <row r="31" spans="1:25" x14ac:dyDescent="0.25">
      <c r="A31" s="109"/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</row>
    <row r="32" spans="1:25" x14ac:dyDescent="0.2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</row>
    <row r="33" spans="1:13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</row>
    <row r="34" spans="1:13" x14ac:dyDescent="0.25">
      <c r="A34" s="109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</row>
    <row r="35" spans="1:13" x14ac:dyDescent="0.25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</row>
    <row r="36" spans="1:13" x14ac:dyDescent="0.25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</row>
    <row r="37" spans="1:13" x14ac:dyDescent="0.25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</row>
    <row r="38" spans="1:13" x14ac:dyDescent="0.25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</row>
    <row r="39" spans="1:13" x14ac:dyDescent="0.25">
      <c r="A39" s="109"/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</row>
    <row r="40" spans="1:13" x14ac:dyDescent="0.25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</row>
    <row r="41" spans="1:13" x14ac:dyDescent="0.25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</row>
    <row r="42" spans="1:13" x14ac:dyDescent="0.25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</row>
    <row r="43" spans="1:13" x14ac:dyDescent="0.25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</row>
    <row r="44" spans="1:13" x14ac:dyDescent="0.25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</row>
    <row r="45" spans="1:13" x14ac:dyDescent="0.25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</row>
    <row r="46" spans="1:13" x14ac:dyDescent="0.25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</row>
    <row r="47" spans="1:13" x14ac:dyDescent="0.25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</row>
    <row r="48" spans="1:13" x14ac:dyDescent="0.25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</row>
    <row r="49" spans="1:13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</row>
    <row r="50" spans="1:13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</row>
    <row r="51" spans="1:13" x14ac:dyDescent="0.25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</row>
    <row r="52" spans="1:13" x14ac:dyDescent="0.25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</row>
    <row r="53" spans="1:13" x14ac:dyDescent="0.25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</row>
    <row r="54" spans="1:13" x14ac:dyDescent="0.25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</row>
    <row r="55" spans="1:13" x14ac:dyDescent="0.25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</row>
    <row r="56" spans="1:13" x14ac:dyDescent="0.25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</row>
    <row r="57" spans="1:13" x14ac:dyDescent="0.25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</row>
    <row r="58" spans="1:13" x14ac:dyDescent="0.25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</row>
    <row r="59" spans="1:13" x14ac:dyDescent="0.25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</row>
    <row r="60" spans="1:13" x14ac:dyDescent="0.25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</row>
    <row r="61" spans="1:13" x14ac:dyDescent="0.25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</row>
    <row r="62" spans="1:13" x14ac:dyDescent="0.25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</row>
    <row r="63" spans="1:13" x14ac:dyDescent="0.25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</row>
    <row r="64" spans="1:13" x14ac:dyDescent="0.25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</row>
    <row r="65" spans="1:13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</row>
    <row r="66" spans="1:13" x14ac:dyDescent="0.25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</row>
    <row r="67" spans="1:13" x14ac:dyDescent="0.25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</row>
    <row r="68" spans="1:13" x14ac:dyDescent="0.25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</row>
    <row r="69" spans="1:13" x14ac:dyDescent="0.25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</row>
    <row r="70" spans="1:13" x14ac:dyDescent="0.25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</row>
    <row r="71" spans="1:13" x14ac:dyDescent="0.25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</row>
    <row r="72" spans="1:13" x14ac:dyDescent="0.25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</row>
    <row r="73" spans="1:13" x14ac:dyDescent="0.25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</row>
    <row r="74" spans="1:13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</row>
    <row r="75" spans="1:13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</row>
    <row r="76" spans="1:13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</row>
    <row r="77" spans="1:13" x14ac:dyDescent="0.25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</row>
    <row r="78" spans="1:13" x14ac:dyDescent="0.25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</row>
    <row r="79" spans="1:13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</row>
    <row r="80" spans="1:13" x14ac:dyDescent="0.25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</row>
    <row r="81" spans="1:13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</row>
    <row r="82" spans="1:13" x14ac:dyDescent="0.25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</row>
    <row r="83" spans="1:13" x14ac:dyDescent="0.25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</row>
    <row r="84" spans="1:13" x14ac:dyDescent="0.25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</row>
    <row r="85" spans="1:13" x14ac:dyDescent="0.25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</row>
    <row r="86" spans="1:13" x14ac:dyDescent="0.25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</row>
    <row r="87" spans="1:13" x14ac:dyDescent="0.25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</row>
    <row r="88" spans="1:13" x14ac:dyDescent="0.25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</row>
    <row r="89" spans="1:13" x14ac:dyDescent="0.25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</row>
    <row r="90" spans="1:13" x14ac:dyDescent="0.25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</row>
    <row r="91" spans="1:13" x14ac:dyDescent="0.25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</row>
    <row r="92" spans="1:13" x14ac:dyDescent="0.25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</row>
    <row r="93" spans="1:13" x14ac:dyDescent="0.25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</row>
    <row r="94" spans="1:13" x14ac:dyDescent="0.25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</row>
    <row r="95" spans="1:13" x14ac:dyDescent="0.25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</row>
    <row r="96" spans="1:13" x14ac:dyDescent="0.25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</row>
    <row r="97" spans="1:13" x14ac:dyDescent="0.25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</row>
    <row r="98" spans="1:13" x14ac:dyDescent="0.25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</row>
    <row r="99" spans="1:13" x14ac:dyDescent="0.25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</row>
    <row r="100" spans="1:13" x14ac:dyDescent="0.25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</row>
    <row r="101" spans="1:13" x14ac:dyDescent="0.25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</row>
    <row r="102" spans="1:13" x14ac:dyDescent="0.25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</row>
    <row r="103" spans="1:13" x14ac:dyDescent="0.25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</row>
    <row r="104" spans="1:13" x14ac:dyDescent="0.25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</row>
    <row r="105" spans="1:13" x14ac:dyDescent="0.25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</row>
    <row r="106" spans="1:13" x14ac:dyDescent="0.25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</row>
    <row r="107" spans="1:13" x14ac:dyDescent="0.25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</row>
    <row r="108" spans="1:13" x14ac:dyDescent="0.25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</row>
    <row r="109" spans="1:13" x14ac:dyDescent="0.25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</row>
    <row r="110" spans="1:13" x14ac:dyDescent="0.25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</row>
    <row r="111" spans="1:13" x14ac:dyDescent="0.25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</row>
    <row r="112" spans="1:13" x14ac:dyDescent="0.25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</row>
    <row r="113" spans="1:13" x14ac:dyDescent="0.25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</row>
    <row r="114" spans="1:13" x14ac:dyDescent="0.25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</row>
    <row r="115" spans="1:13" x14ac:dyDescent="0.25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</row>
    <row r="116" spans="1:13" x14ac:dyDescent="0.25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</row>
    <row r="117" spans="1:13" x14ac:dyDescent="0.25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</row>
    <row r="118" spans="1:13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</row>
    <row r="119" spans="1:13" x14ac:dyDescent="0.25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</row>
    <row r="120" spans="1:13" x14ac:dyDescent="0.25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</row>
    <row r="121" spans="1:13" x14ac:dyDescent="0.25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</row>
    <row r="122" spans="1:13" x14ac:dyDescent="0.25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</row>
    <row r="123" spans="1:13" x14ac:dyDescent="0.25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</row>
    <row r="124" spans="1:13" x14ac:dyDescent="0.25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</row>
    <row r="125" spans="1:13" x14ac:dyDescent="0.25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</row>
    <row r="126" spans="1:13" x14ac:dyDescent="0.25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</row>
    <row r="127" spans="1:13" x14ac:dyDescent="0.25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</row>
    <row r="128" spans="1:13" x14ac:dyDescent="0.25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</row>
    <row r="129" spans="1:13" x14ac:dyDescent="0.25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</row>
    <row r="130" spans="1:13" x14ac:dyDescent="0.25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</row>
    <row r="131" spans="1:13" x14ac:dyDescent="0.25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</row>
    <row r="132" spans="1:13" x14ac:dyDescent="0.25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</row>
    <row r="133" spans="1:13" x14ac:dyDescent="0.25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</row>
    <row r="134" spans="1:13" x14ac:dyDescent="0.25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</row>
    <row r="135" spans="1:13" x14ac:dyDescent="0.25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</row>
    <row r="136" spans="1:13" x14ac:dyDescent="0.25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</row>
    <row r="137" spans="1:13" x14ac:dyDescent="0.25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</row>
    <row r="138" spans="1:13" x14ac:dyDescent="0.25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</row>
    <row r="139" spans="1:13" x14ac:dyDescent="0.25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</row>
    <row r="140" spans="1:13" x14ac:dyDescent="0.25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</row>
  </sheetData>
  <mergeCells count="7">
    <mergeCell ref="B1:M2"/>
    <mergeCell ref="N3:S3"/>
    <mergeCell ref="T3:Y3"/>
    <mergeCell ref="N2:S2"/>
    <mergeCell ref="T2:Y2"/>
    <mergeCell ref="B3:G3"/>
    <mergeCell ref="H3:M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workbookViewId="0">
      <selection activeCell="A10" sqref="A10"/>
    </sheetView>
  </sheetViews>
  <sheetFormatPr defaultRowHeight="15" x14ac:dyDescent="0.25"/>
  <cols>
    <col min="1" max="1" width="33.5703125" customWidth="1"/>
    <col min="2" max="2" width="13.28515625" style="6" customWidth="1"/>
    <col min="3" max="3" width="13" customWidth="1"/>
    <col min="4" max="4" width="12" customWidth="1"/>
    <col min="5" max="5" width="12" style="6" customWidth="1"/>
    <col min="9" max="9" width="13" style="6" customWidth="1"/>
    <col min="10" max="10" width="11.5703125" style="6" customWidth="1"/>
    <col min="11" max="12" width="12.85546875" style="6" customWidth="1"/>
    <col min="13" max="14" width="9.140625" style="6"/>
    <col min="15" max="15" width="12.7109375" style="6" customWidth="1"/>
    <col min="16" max="16" width="14.85546875" style="6" customWidth="1"/>
    <col min="17" max="20" width="9.140625" style="6"/>
    <col min="21" max="21" width="9.85546875" style="6" bestFit="1" customWidth="1"/>
    <col min="22" max="22" width="11.85546875" style="6" bestFit="1" customWidth="1"/>
    <col min="23" max="26" width="9.140625" style="6"/>
  </cols>
  <sheetData>
    <row r="1" spans="1:26" ht="15" customHeight="1" x14ac:dyDescent="0.25">
      <c r="A1" s="116"/>
      <c r="B1" s="116"/>
      <c r="C1" s="119"/>
      <c r="D1" s="119"/>
      <c r="E1" s="119"/>
      <c r="F1" s="119"/>
      <c r="G1" s="119"/>
      <c r="H1" s="163" t="s">
        <v>139</v>
      </c>
      <c r="I1" s="117"/>
      <c r="J1" s="117"/>
      <c r="K1" s="117"/>
      <c r="L1" s="117"/>
      <c r="M1" s="117"/>
      <c r="N1" s="117"/>
    </row>
    <row r="2" spans="1:26" ht="21" customHeight="1" x14ac:dyDescent="0.25">
      <c r="A2" s="121"/>
      <c r="B2" s="630"/>
      <c r="C2" s="631"/>
      <c r="D2" s="631"/>
      <c r="E2" s="631"/>
      <c r="F2" s="631"/>
      <c r="G2" s="631"/>
      <c r="H2" s="631"/>
      <c r="I2" s="513"/>
      <c r="J2" s="514"/>
      <c r="K2" s="514"/>
      <c r="L2" s="514"/>
      <c r="M2" s="514"/>
      <c r="N2" s="515"/>
      <c r="O2" s="625" t="s">
        <v>250</v>
      </c>
      <c r="P2" s="625"/>
      <c r="Q2" s="625"/>
      <c r="R2" s="625"/>
      <c r="S2" s="625"/>
      <c r="T2" s="625"/>
      <c r="U2" s="625" t="s">
        <v>250</v>
      </c>
      <c r="V2" s="625"/>
      <c r="W2" s="625"/>
      <c r="X2" s="625"/>
      <c r="Y2" s="625"/>
      <c r="Z2" s="625"/>
    </row>
    <row r="3" spans="1:26" x14ac:dyDescent="0.25">
      <c r="A3" s="92"/>
      <c r="B3" s="632" t="s">
        <v>141</v>
      </c>
      <c r="C3" s="633"/>
      <c r="D3" s="633"/>
      <c r="E3" s="633"/>
      <c r="F3" s="633"/>
      <c r="G3" s="633"/>
      <c r="H3" s="633"/>
      <c r="I3" s="634" t="s">
        <v>142</v>
      </c>
      <c r="J3" s="635"/>
      <c r="K3" s="635"/>
      <c r="L3" s="635"/>
      <c r="M3" s="635"/>
      <c r="N3" s="636"/>
      <c r="O3" s="622" t="s">
        <v>248</v>
      </c>
      <c r="P3" s="622"/>
      <c r="Q3" s="622"/>
      <c r="R3" s="622"/>
      <c r="S3" s="622"/>
      <c r="T3" s="622"/>
      <c r="U3" s="623" t="s">
        <v>249</v>
      </c>
      <c r="V3" s="624"/>
      <c r="W3" s="624"/>
      <c r="X3" s="624"/>
      <c r="Y3" s="624"/>
      <c r="Z3" s="624"/>
    </row>
    <row r="4" spans="1:26" x14ac:dyDescent="0.25">
      <c r="A4" s="102" t="s">
        <v>138</v>
      </c>
      <c r="B4" s="351" t="s">
        <v>22</v>
      </c>
      <c r="C4" s="351" t="s">
        <v>21</v>
      </c>
      <c r="D4" s="351" t="s">
        <v>22</v>
      </c>
      <c r="E4" s="351" t="s">
        <v>105</v>
      </c>
      <c r="F4" s="351" t="s">
        <v>23</v>
      </c>
      <c r="G4" s="351" t="s">
        <v>24</v>
      </c>
      <c r="H4" s="352" t="s">
        <v>103</v>
      </c>
      <c r="I4" s="516" t="s">
        <v>22</v>
      </c>
      <c r="J4" s="517" t="s">
        <v>21</v>
      </c>
      <c r="K4" s="517" t="s">
        <v>22</v>
      </c>
      <c r="L4" s="517" t="s">
        <v>105</v>
      </c>
      <c r="M4" s="517" t="s">
        <v>23</v>
      </c>
      <c r="N4" s="518" t="s">
        <v>24</v>
      </c>
      <c r="O4" s="507" t="s">
        <v>21</v>
      </c>
      <c r="P4" s="507" t="s">
        <v>22</v>
      </c>
      <c r="Q4" s="507" t="s">
        <v>59</v>
      </c>
      <c r="R4" s="507" t="s">
        <v>23</v>
      </c>
      <c r="S4" s="507" t="s">
        <v>24</v>
      </c>
      <c r="T4" s="508" t="s">
        <v>71</v>
      </c>
      <c r="U4" s="510" t="s">
        <v>21</v>
      </c>
      <c r="V4" s="510" t="s">
        <v>22</v>
      </c>
      <c r="W4" s="510" t="s">
        <v>59</v>
      </c>
      <c r="X4" s="510" t="s">
        <v>23</v>
      </c>
      <c r="Y4" s="510" t="s">
        <v>24</v>
      </c>
      <c r="Z4" s="511" t="s">
        <v>71</v>
      </c>
    </row>
    <row r="5" spans="1:26" x14ac:dyDescent="0.25">
      <c r="A5" s="122" t="s">
        <v>26</v>
      </c>
      <c r="B5" s="353">
        <v>1702</v>
      </c>
      <c r="C5" s="354" t="s">
        <v>147</v>
      </c>
      <c r="D5" s="353">
        <v>1702</v>
      </c>
      <c r="E5" s="355" t="s">
        <v>159</v>
      </c>
      <c r="F5" s="330" t="s">
        <v>28</v>
      </c>
      <c r="G5" s="331" t="s">
        <v>51</v>
      </c>
      <c r="H5" s="356">
        <v>0.16077170418006431</v>
      </c>
      <c r="I5" s="215">
        <v>1702</v>
      </c>
      <c r="J5" s="217" t="s">
        <v>161</v>
      </c>
      <c r="K5" s="215">
        <v>1702</v>
      </c>
      <c r="L5" s="218" t="s">
        <v>160</v>
      </c>
      <c r="M5" s="216" t="s">
        <v>28</v>
      </c>
      <c r="N5" s="519" t="s">
        <v>51</v>
      </c>
      <c r="O5" s="509">
        <v>616</v>
      </c>
      <c r="P5" s="343">
        <v>1702</v>
      </c>
      <c r="Q5" s="509">
        <v>53</v>
      </c>
      <c r="R5" s="251" t="s">
        <v>28</v>
      </c>
      <c r="S5" s="344" t="s">
        <v>51</v>
      </c>
      <c r="T5" s="509" t="e">
        <f>(NUMERO de afastados inss/efetivo total)*100</f>
        <v>#NAME?</v>
      </c>
      <c r="U5" s="512">
        <v>617</v>
      </c>
      <c r="V5" s="337">
        <v>1702</v>
      </c>
      <c r="W5" s="512">
        <v>54</v>
      </c>
      <c r="X5" s="315" t="s">
        <v>28</v>
      </c>
      <c r="Y5" s="316" t="s">
        <v>51</v>
      </c>
      <c r="Z5" s="512" t="e">
        <f>(HORAS perdidass/HORAS possiveis de trabalho)*100</f>
        <v>#NAME?</v>
      </c>
    </row>
    <row r="6" spans="1:26" x14ac:dyDescent="0.25">
      <c r="A6" s="122" t="s">
        <v>27</v>
      </c>
      <c r="B6" s="353">
        <v>1903</v>
      </c>
      <c r="C6" s="354" t="s">
        <v>147</v>
      </c>
      <c r="D6" s="353">
        <v>1903</v>
      </c>
      <c r="E6" s="355" t="s">
        <v>159</v>
      </c>
      <c r="F6" s="330" t="s">
        <v>28</v>
      </c>
      <c r="G6" s="331" t="s">
        <v>51</v>
      </c>
      <c r="H6" s="356">
        <v>8</v>
      </c>
      <c r="I6" s="215">
        <v>1903</v>
      </c>
      <c r="J6" s="217" t="s">
        <v>161</v>
      </c>
      <c r="K6" s="215">
        <v>1903</v>
      </c>
      <c r="L6" s="218" t="s">
        <v>160</v>
      </c>
      <c r="M6" s="216" t="s">
        <v>70</v>
      </c>
      <c r="N6" s="519" t="s">
        <v>51</v>
      </c>
      <c r="O6" s="509">
        <v>616</v>
      </c>
      <c r="P6" s="343">
        <v>1903</v>
      </c>
      <c r="Q6" s="509">
        <v>53</v>
      </c>
      <c r="R6" s="251" t="s">
        <v>28</v>
      </c>
      <c r="S6" s="344" t="s">
        <v>51</v>
      </c>
      <c r="T6" s="509" t="e">
        <f>(NUMERO de afastados inss/efetivo total)*100</f>
        <v>#NAME?</v>
      </c>
      <c r="U6" s="512">
        <v>617</v>
      </c>
      <c r="V6" s="337">
        <v>1903</v>
      </c>
      <c r="W6" s="512">
        <v>54</v>
      </c>
      <c r="X6" s="315" t="s">
        <v>28</v>
      </c>
      <c r="Y6" s="316" t="s">
        <v>51</v>
      </c>
      <c r="Z6" s="512" t="e">
        <f>(HORAS perdidass/HORAS possiveis de trabalho)*100</f>
        <v>#NAME?</v>
      </c>
    </row>
    <row r="7" spans="1:26" x14ac:dyDescent="0.25">
      <c r="A7" s="122" t="s">
        <v>32</v>
      </c>
      <c r="B7" s="353">
        <v>2406</v>
      </c>
      <c r="C7" s="354" t="s">
        <v>147</v>
      </c>
      <c r="D7" s="353">
        <v>2406</v>
      </c>
      <c r="E7" s="355" t="s">
        <v>159</v>
      </c>
      <c r="F7" s="330" t="s">
        <v>28</v>
      </c>
      <c r="G7" s="331" t="s">
        <v>51</v>
      </c>
      <c r="H7" s="356">
        <v>59</v>
      </c>
      <c r="I7" s="215">
        <v>2406</v>
      </c>
      <c r="J7" s="217" t="s">
        <v>161</v>
      </c>
      <c r="K7" s="215">
        <v>2406</v>
      </c>
      <c r="L7" s="218" t="s">
        <v>160</v>
      </c>
      <c r="M7" s="216" t="s">
        <v>148</v>
      </c>
      <c r="N7" s="519" t="s">
        <v>51</v>
      </c>
      <c r="O7" s="509">
        <v>616</v>
      </c>
      <c r="P7" s="343">
        <v>2406</v>
      </c>
      <c r="Q7" s="509">
        <v>53</v>
      </c>
      <c r="R7" s="251" t="s">
        <v>28</v>
      </c>
      <c r="S7" s="344" t="s">
        <v>51</v>
      </c>
      <c r="T7" s="509" t="e">
        <f>(NUMERO de afastados inss/efetivo total)*100</f>
        <v>#NAME?</v>
      </c>
      <c r="U7" s="512">
        <v>617</v>
      </c>
      <c r="V7" s="337">
        <v>2406</v>
      </c>
      <c r="W7" s="512">
        <v>54</v>
      </c>
      <c r="X7" s="315" t="s">
        <v>28</v>
      </c>
      <c r="Y7" s="316" t="s">
        <v>51</v>
      </c>
      <c r="Z7" s="512" t="e">
        <f>(HORAS perdidass/HORAS possiveis de trabalho)*100</f>
        <v>#NAME?</v>
      </c>
    </row>
    <row r="8" spans="1:26" x14ac:dyDescent="0.25">
      <c r="A8" s="122" t="s">
        <v>5</v>
      </c>
      <c r="B8" s="353">
        <v>1701</v>
      </c>
      <c r="C8" s="354" t="s">
        <v>147</v>
      </c>
      <c r="D8" s="353">
        <v>1701</v>
      </c>
      <c r="E8" s="355" t="s">
        <v>159</v>
      </c>
      <c r="F8" s="330" t="s">
        <v>28</v>
      </c>
      <c r="G8" s="331" t="s">
        <v>51</v>
      </c>
      <c r="H8" s="356">
        <v>14</v>
      </c>
      <c r="I8" s="215">
        <v>1701</v>
      </c>
      <c r="J8" s="217" t="s">
        <v>161</v>
      </c>
      <c r="K8" s="215">
        <v>1701</v>
      </c>
      <c r="L8" s="218" t="s">
        <v>160</v>
      </c>
      <c r="M8" s="216" t="s">
        <v>149</v>
      </c>
      <c r="N8" s="519" t="s">
        <v>51</v>
      </c>
      <c r="O8" s="509">
        <v>616</v>
      </c>
      <c r="P8" s="343">
        <v>1701</v>
      </c>
      <c r="Q8" s="509">
        <v>53</v>
      </c>
      <c r="R8" s="251" t="s">
        <v>28</v>
      </c>
      <c r="S8" s="344" t="s">
        <v>51</v>
      </c>
      <c r="T8" s="509" t="e">
        <f>(NUMERO de afastados inss/efetivo total)*100</f>
        <v>#NAME?</v>
      </c>
      <c r="U8" s="512">
        <v>617</v>
      </c>
      <c r="V8" s="337">
        <v>1701</v>
      </c>
      <c r="W8" s="512">
        <v>54</v>
      </c>
      <c r="X8" s="315" t="s">
        <v>28</v>
      </c>
      <c r="Y8" s="316" t="s">
        <v>51</v>
      </c>
      <c r="Z8" s="512" t="e">
        <f>(HORAS perdidass/HORAS possiveis de trabalho)*100</f>
        <v>#NAME?</v>
      </c>
    </row>
    <row r="9" spans="1:26" x14ac:dyDescent="0.25">
      <c r="A9" s="122" t="s">
        <v>35</v>
      </c>
      <c r="B9" s="353">
        <v>1606</v>
      </c>
      <c r="C9" s="354" t="s">
        <v>147</v>
      </c>
      <c r="D9" s="353">
        <v>1606</v>
      </c>
      <c r="E9" s="355" t="s">
        <v>159</v>
      </c>
      <c r="F9" s="330" t="s">
        <v>28</v>
      </c>
      <c r="G9" s="331" t="s">
        <v>51</v>
      </c>
      <c r="H9" s="356">
        <v>42</v>
      </c>
      <c r="I9" s="215">
        <v>1606</v>
      </c>
      <c r="J9" s="217" t="s">
        <v>161</v>
      </c>
      <c r="K9" s="215">
        <v>1606</v>
      </c>
      <c r="L9" s="218" t="s">
        <v>160</v>
      </c>
      <c r="M9" s="216" t="s">
        <v>150</v>
      </c>
      <c r="N9" s="519" t="s">
        <v>51</v>
      </c>
      <c r="O9" s="509">
        <v>616</v>
      </c>
      <c r="P9" s="343">
        <v>1606</v>
      </c>
      <c r="Q9" s="509">
        <v>53</v>
      </c>
      <c r="R9" s="251" t="s">
        <v>28</v>
      </c>
      <c r="S9" s="344" t="s">
        <v>51</v>
      </c>
      <c r="T9" s="509" t="e">
        <f>(NUMERO de afastados inss/efetivo total)*100</f>
        <v>#NAME?</v>
      </c>
      <c r="U9" s="512">
        <v>617</v>
      </c>
      <c r="V9" s="337">
        <v>1606</v>
      </c>
      <c r="W9" s="512">
        <v>54</v>
      </c>
      <c r="X9" s="315" t="s">
        <v>28</v>
      </c>
      <c r="Y9" s="316" t="s">
        <v>51</v>
      </c>
      <c r="Z9" s="512" t="e">
        <f>(HORAS perdidass/HORAS possiveis de trabalho)*100</f>
        <v>#NAME?</v>
      </c>
    </row>
    <row r="10" spans="1:26" x14ac:dyDescent="0.25">
      <c r="A10" s="122" t="s">
        <v>36</v>
      </c>
      <c r="B10" s="353">
        <v>5555</v>
      </c>
      <c r="C10" s="354" t="s">
        <v>147</v>
      </c>
      <c r="D10" s="353">
        <v>5555</v>
      </c>
      <c r="E10" s="355" t="s">
        <v>159</v>
      </c>
      <c r="F10" s="330" t="s">
        <v>28</v>
      </c>
      <c r="G10" s="331" t="s">
        <v>51</v>
      </c>
      <c r="H10" s="356">
        <v>7</v>
      </c>
      <c r="I10" s="215">
        <v>5555</v>
      </c>
      <c r="J10" s="217" t="s">
        <v>161</v>
      </c>
      <c r="K10" s="215">
        <v>5555</v>
      </c>
      <c r="L10" s="218" t="s">
        <v>160</v>
      </c>
      <c r="M10" s="216" t="s">
        <v>151</v>
      </c>
      <c r="N10" s="519" t="s">
        <v>51</v>
      </c>
      <c r="O10" s="509">
        <v>616</v>
      </c>
      <c r="P10" s="343">
        <v>5555</v>
      </c>
      <c r="Q10" s="509">
        <v>53</v>
      </c>
      <c r="R10" s="251" t="s">
        <v>28</v>
      </c>
      <c r="S10" s="344" t="s">
        <v>51</v>
      </c>
      <c r="T10" s="509" t="e">
        <f>(NUMERO de afastados inss/efetivo total)*100</f>
        <v>#NAME?</v>
      </c>
      <c r="U10" s="512">
        <v>617</v>
      </c>
      <c r="V10" s="337">
        <v>5555</v>
      </c>
      <c r="W10" s="512">
        <v>54</v>
      </c>
      <c r="X10" s="315" t="s">
        <v>28</v>
      </c>
      <c r="Y10" s="316" t="s">
        <v>51</v>
      </c>
      <c r="Z10" s="512" t="e">
        <f>(HORAS perdidass/HORAS possiveis de trabalho)*100</f>
        <v>#NAME?</v>
      </c>
    </row>
    <row r="11" spans="1:26" x14ac:dyDescent="0.25">
      <c r="A11" s="122" t="s">
        <v>39</v>
      </c>
      <c r="B11" s="353">
        <v>2104</v>
      </c>
      <c r="C11" s="354" t="s">
        <v>147</v>
      </c>
      <c r="D11" s="353">
        <v>2104</v>
      </c>
      <c r="E11" s="355" t="s">
        <v>159</v>
      </c>
      <c r="F11" s="330" t="s">
        <v>28</v>
      </c>
      <c r="G11" s="331" t="s">
        <v>51</v>
      </c>
      <c r="H11" s="356">
        <v>32</v>
      </c>
      <c r="I11" s="215">
        <v>2104</v>
      </c>
      <c r="J11" s="217" t="s">
        <v>161</v>
      </c>
      <c r="K11" s="215">
        <v>2104</v>
      </c>
      <c r="L11" s="218" t="s">
        <v>160</v>
      </c>
      <c r="M11" s="216" t="s">
        <v>152</v>
      </c>
      <c r="N11" s="519" t="s">
        <v>51</v>
      </c>
      <c r="O11" s="509">
        <v>616</v>
      </c>
      <c r="P11" s="343">
        <v>2104</v>
      </c>
      <c r="Q11" s="509">
        <v>53</v>
      </c>
      <c r="R11" s="251" t="s">
        <v>28</v>
      </c>
      <c r="S11" s="344" t="s">
        <v>51</v>
      </c>
      <c r="T11" s="509" t="e">
        <f>(NUMERO de afastados inss/efetivo total)*100</f>
        <v>#NAME?</v>
      </c>
      <c r="U11" s="512">
        <v>617</v>
      </c>
      <c r="V11" s="337">
        <v>2104</v>
      </c>
      <c r="W11" s="512">
        <v>54</v>
      </c>
      <c r="X11" s="315" t="s">
        <v>28</v>
      </c>
      <c r="Y11" s="316" t="s">
        <v>51</v>
      </c>
      <c r="Z11" s="512" t="e">
        <f>(HORAS perdidass/HORAS possiveis de trabalho)*100</f>
        <v>#NAME?</v>
      </c>
    </row>
    <row r="12" spans="1:26" x14ac:dyDescent="0.25">
      <c r="A12" s="122" t="s">
        <v>40</v>
      </c>
      <c r="B12" s="357">
        <v>1704</v>
      </c>
      <c r="C12" s="354" t="s">
        <v>147</v>
      </c>
      <c r="D12" s="357">
        <v>1704</v>
      </c>
      <c r="E12" s="355" t="s">
        <v>159</v>
      </c>
      <c r="F12" s="330" t="s">
        <v>28</v>
      </c>
      <c r="G12" s="331" t="s">
        <v>51</v>
      </c>
      <c r="H12" s="356">
        <v>0</v>
      </c>
      <c r="I12" s="219">
        <v>1704</v>
      </c>
      <c r="J12" s="217" t="s">
        <v>161</v>
      </c>
      <c r="K12" s="219">
        <v>1704</v>
      </c>
      <c r="L12" s="218" t="s">
        <v>160</v>
      </c>
      <c r="M12" s="216" t="s">
        <v>153</v>
      </c>
      <c r="N12" s="519" t="s">
        <v>51</v>
      </c>
      <c r="O12" s="509">
        <v>616</v>
      </c>
      <c r="P12" s="345">
        <v>1704</v>
      </c>
      <c r="Q12" s="509">
        <v>53</v>
      </c>
      <c r="R12" s="251" t="s">
        <v>28</v>
      </c>
      <c r="S12" s="344" t="s">
        <v>51</v>
      </c>
      <c r="T12" s="509" t="e">
        <f>(NUMERO de afastados inss/efetivo total)*100</f>
        <v>#NAME?</v>
      </c>
      <c r="U12" s="512">
        <v>617</v>
      </c>
      <c r="V12" s="338">
        <v>1704</v>
      </c>
      <c r="W12" s="512">
        <v>54</v>
      </c>
      <c r="X12" s="315" t="s">
        <v>28</v>
      </c>
      <c r="Y12" s="316" t="s">
        <v>51</v>
      </c>
      <c r="Z12" s="512" t="e">
        <f>(HORAS perdidass/HORAS possiveis de trabalho)*100</f>
        <v>#NAME?</v>
      </c>
    </row>
    <row r="13" spans="1:26" x14ac:dyDescent="0.25">
      <c r="A13" s="122" t="s">
        <v>42</v>
      </c>
      <c r="B13" s="333" t="s">
        <v>56</v>
      </c>
      <c r="C13" s="354" t="s">
        <v>147</v>
      </c>
      <c r="D13" s="333" t="s">
        <v>56</v>
      </c>
      <c r="E13" s="355" t="s">
        <v>159</v>
      </c>
      <c r="F13" s="330" t="s">
        <v>28</v>
      </c>
      <c r="G13" s="331" t="s">
        <v>51</v>
      </c>
      <c r="H13" s="356">
        <v>241</v>
      </c>
      <c r="I13" s="220" t="s">
        <v>56</v>
      </c>
      <c r="J13" s="217" t="s">
        <v>161</v>
      </c>
      <c r="K13" s="220" t="s">
        <v>56</v>
      </c>
      <c r="L13" s="218" t="s">
        <v>160</v>
      </c>
      <c r="M13" s="216" t="s">
        <v>154</v>
      </c>
      <c r="N13" s="519" t="s">
        <v>51</v>
      </c>
      <c r="O13" s="509">
        <v>616</v>
      </c>
      <c r="P13" s="254" t="s">
        <v>56</v>
      </c>
      <c r="Q13" s="509">
        <v>53</v>
      </c>
      <c r="R13" s="251" t="s">
        <v>28</v>
      </c>
      <c r="S13" s="344" t="s">
        <v>51</v>
      </c>
      <c r="T13" s="509" t="e">
        <f>(NUMERO de afastados inss/efetivo total)*100</f>
        <v>#NAME?</v>
      </c>
      <c r="U13" s="512">
        <v>617</v>
      </c>
      <c r="V13" s="319" t="s">
        <v>56</v>
      </c>
      <c r="W13" s="512">
        <v>54</v>
      </c>
      <c r="X13" s="315" t="s">
        <v>28</v>
      </c>
      <c r="Y13" s="316" t="s">
        <v>51</v>
      </c>
      <c r="Z13" s="512" t="e">
        <f>(HORAS perdidass/HORAS possiveis de trabalho)*100</f>
        <v>#NAME?</v>
      </c>
    </row>
    <row r="14" spans="1:26" x14ac:dyDescent="0.25">
      <c r="A14" s="122" t="s">
        <v>43</v>
      </c>
      <c r="B14" s="357">
        <v>2404</v>
      </c>
      <c r="C14" s="354" t="s">
        <v>147</v>
      </c>
      <c r="D14" s="357">
        <v>2404</v>
      </c>
      <c r="E14" s="355" t="s">
        <v>159</v>
      </c>
      <c r="F14" s="330" t="s">
        <v>28</v>
      </c>
      <c r="G14" s="331" t="s">
        <v>51</v>
      </c>
      <c r="H14" s="356">
        <v>48</v>
      </c>
      <c r="I14" s="219">
        <v>2404</v>
      </c>
      <c r="J14" s="217" t="s">
        <v>161</v>
      </c>
      <c r="K14" s="219">
        <v>2404</v>
      </c>
      <c r="L14" s="218" t="s">
        <v>160</v>
      </c>
      <c r="M14" s="216" t="s">
        <v>155</v>
      </c>
      <c r="N14" s="519" t="s">
        <v>51</v>
      </c>
      <c r="O14" s="509">
        <v>616</v>
      </c>
      <c r="P14" s="345">
        <v>2404</v>
      </c>
      <c r="Q14" s="509">
        <v>53</v>
      </c>
      <c r="R14" s="251" t="s">
        <v>28</v>
      </c>
      <c r="S14" s="344" t="s">
        <v>51</v>
      </c>
      <c r="T14" s="509" t="e">
        <f>(NUMERO de afastados inss/efetivo total)*100</f>
        <v>#NAME?</v>
      </c>
      <c r="U14" s="512">
        <v>617</v>
      </c>
      <c r="V14" s="338">
        <v>2404</v>
      </c>
      <c r="W14" s="512">
        <v>54</v>
      </c>
      <c r="X14" s="315" t="s">
        <v>28</v>
      </c>
      <c r="Y14" s="316" t="s">
        <v>51</v>
      </c>
      <c r="Z14" s="512" t="e">
        <f>(HORAS perdidass/HORAS possiveis de trabalho)*100</f>
        <v>#NAME?</v>
      </c>
    </row>
    <row r="15" spans="1:26" x14ac:dyDescent="0.25">
      <c r="A15" s="122" t="s">
        <v>45</v>
      </c>
      <c r="B15" s="357">
        <v>205</v>
      </c>
      <c r="C15" s="354" t="s">
        <v>147</v>
      </c>
      <c r="D15" s="357">
        <v>205</v>
      </c>
      <c r="E15" s="355" t="s">
        <v>159</v>
      </c>
      <c r="F15" s="330" t="s">
        <v>28</v>
      </c>
      <c r="G15" s="331" t="s">
        <v>51</v>
      </c>
      <c r="H15" s="356">
        <v>0</v>
      </c>
      <c r="I15" s="219">
        <v>205</v>
      </c>
      <c r="J15" s="217" t="s">
        <v>161</v>
      </c>
      <c r="K15" s="219">
        <v>205</v>
      </c>
      <c r="L15" s="218" t="s">
        <v>160</v>
      </c>
      <c r="M15" s="216" t="s">
        <v>156</v>
      </c>
      <c r="N15" s="519" t="s">
        <v>51</v>
      </c>
      <c r="O15" s="509">
        <v>616</v>
      </c>
      <c r="P15" s="345">
        <v>205</v>
      </c>
      <c r="Q15" s="509">
        <v>53</v>
      </c>
      <c r="R15" s="251" t="s">
        <v>28</v>
      </c>
      <c r="S15" s="344" t="s">
        <v>51</v>
      </c>
      <c r="T15" s="509" t="e">
        <f>(NUMERO de afastados inss/efetivo total)*100</f>
        <v>#NAME?</v>
      </c>
      <c r="U15" s="512">
        <v>617</v>
      </c>
      <c r="V15" s="338">
        <v>205</v>
      </c>
      <c r="W15" s="512">
        <v>54</v>
      </c>
      <c r="X15" s="315" t="s">
        <v>28</v>
      </c>
      <c r="Y15" s="316" t="s">
        <v>51</v>
      </c>
      <c r="Z15" s="512" t="e">
        <f>(HORAS perdidass/HORAS possiveis de trabalho)*100</f>
        <v>#NAME?</v>
      </c>
    </row>
    <row r="16" spans="1:26" x14ac:dyDescent="0.25">
      <c r="A16" s="122" t="s">
        <v>46</v>
      </c>
      <c r="B16" s="357">
        <v>2009</v>
      </c>
      <c r="C16" s="354" t="s">
        <v>147</v>
      </c>
      <c r="D16" s="357">
        <v>2009</v>
      </c>
      <c r="E16" s="355" t="s">
        <v>159</v>
      </c>
      <c r="F16" s="330" t="s">
        <v>28</v>
      </c>
      <c r="G16" s="331" t="s">
        <v>51</v>
      </c>
      <c r="H16" s="358">
        <v>139</v>
      </c>
      <c r="I16" s="219">
        <v>2009</v>
      </c>
      <c r="J16" s="217" t="s">
        <v>161</v>
      </c>
      <c r="K16" s="219">
        <v>2009</v>
      </c>
      <c r="L16" s="218" t="s">
        <v>160</v>
      </c>
      <c r="M16" s="216" t="s">
        <v>157</v>
      </c>
      <c r="N16" s="519" t="s">
        <v>51</v>
      </c>
      <c r="O16" s="509">
        <v>616</v>
      </c>
      <c r="P16" s="345">
        <v>2009</v>
      </c>
      <c r="Q16" s="509">
        <v>53</v>
      </c>
      <c r="R16" s="251" t="s">
        <v>28</v>
      </c>
      <c r="S16" s="344" t="s">
        <v>51</v>
      </c>
      <c r="T16" s="509" t="e">
        <f>(NUMERO de afastados inss/efetivo total)*100</f>
        <v>#NAME?</v>
      </c>
      <c r="U16" s="512">
        <v>617</v>
      </c>
      <c r="V16" s="338">
        <v>2009</v>
      </c>
      <c r="W16" s="512">
        <v>54</v>
      </c>
      <c r="X16" s="315" t="s">
        <v>28</v>
      </c>
      <c r="Y16" s="316" t="s">
        <v>51</v>
      </c>
      <c r="Z16" s="512" t="e">
        <f>(HORAS perdidass/HORAS possiveis de trabalho)*100</f>
        <v>#NAME?</v>
      </c>
    </row>
    <row r="17" spans="1:26" x14ac:dyDescent="0.25">
      <c r="A17" s="124" t="s">
        <v>14</v>
      </c>
      <c r="B17" s="357">
        <v>2001</v>
      </c>
      <c r="C17" s="354" t="s">
        <v>147</v>
      </c>
      <c r="D17" s="357">
        <v>2001</v>
      </c>
      <c r="E17" s="355" t="s">
        <v>159</v>
      </c>
      <c r="F17" s="330" t="s">
        <v>28</v>
      </c>
      <c r="G17" s="331" t="s">
        <v>51</v>
      </c>
      <c r="H17" s="358">
        <v>0</v>
      </c>
      <c r="I17" s="219">
        <v>2001</v>
      </c>
      <c r="J17" s="520" t="s">
        <v>161</v>
      </c>
      <c r="K17" s="219">
        <v>2001</v>
      </c>
      <c r="L17" s="521" t="s">
        <v>160</v>
      </c>
      <c r="M17" s="522" t="s">
        <v>158</v>
      </c>
      <c r="N17" s="523" t="s">
        <v>51</v>
      </c>
      <c r="O17" s="509">
        <v>616</v>
      </c>
      <c r="P17" s="345">
        <v>2001</v>
      </c>
      <c r="Q17" s="509">
        <v>53</v>
      </c>
      <c r="R17" s="257" t="s">
        <v>28</v>
      </c>
      <c r="S17" s="347" t="s">
        <v>51</v>
      </c>
      <c r="T17" s="509" t="e">
        <f>(NUMERO de afastados inss/efetivo total)*100</f>
        <v>#NAME?</v>
      </c>
      <c r="U17" s="512">
        <v>617</v>
      </c>
      <c r="V17" s="338">
        <v>2001</v>
      </c>
      <c r="W17" s="512">
        <v>54</v>
      </c>
      <c r="X17" s="323" t="s">
        <v>28</v>
      </c>
      <c r="Y17" s="324" t="s">
        <v>51</v>
      </c>
      <c r="Z17" s="512" t="e">
        <f>(HORAS perdidass/HORAS possiveis de trabalho)*100</f>
        <v>#NAME?</v>
      </c>
    </row>
    <row r="18" spans="1:26" x14ac:dyDescent="0.25">
      <c r="A18" s="123" t="s">
        <v>25</v>
      </c>
      <c r="B18" s="359"/>
      <c r="C18" s="359"/>
      <c r="D18" s="359"/>
      <c r="E18" s="359"/>
      <c r="F18" s="359"/>
      <c r="G18" s="359"/>
      <c r="H18" s="360">
        <v>590.16077170418009</v>
      </c>
      <c r="I18" s="120"/>
      <c r="J18" s="120"/>
      <c r="K18" s="120"/>
      <c r="L18" s="120"/>
      <c r="M18" s="120"/>
      <c r="N18" s="120"/>
    </row>
    <row r="19" spans="1:26" x14ac:dyDescent="0.2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</row>
    <row r="20" spans="1:26" x14ac:dyDescent="0.25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</row>
    <row r="21" spans="1:26" x14ac:dyDescent="0.25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</row>
    <row r="22" spans="1:26" x14ac:dyDescent="0.25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</row>
    <row r="23" spans="1:26" x14ac:dyDescent="0.25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</row>
    <row r="24" spans="1:26" x14ac:dyDescent="0.25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</row>
    <row r="25" spans="1:26" x14ac:dyDescent="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</row>
    <row r="26" spans="1:26" x14ac:dyDescent="0.25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</row>
    <row r="27" spans="1:26" x14ac:dyDescent="0.25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</row>
    <row r="28" spans="1:26" x14ac:dyDescent="0.25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</row>
    <row r="29" spans="1:26" x14ac:dyDescent="0.25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</row>
    <row r="30" spans="1:26" x14ac:dyDescent="0.25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</row>
    <row r="31" spans="1:26" x14ac:dyDescent="0.25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</row>
    <row r="32" spans="1:26" x14ac:dyDescent="0.25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</row>
    <row r="33" spans="1:14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</row>
    <row r="34" spans="1:14" x14ac:dyDescent="0.25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</row>
    <row r="35" spans="1:14" x14ac:dyDescent="0.2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</row>
    <row r="36" spans="1:14" x14ac:dyDescent="0.25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</row>
    <row r="37" spans="1:14" x14ac:dyDescent="0.25">
      <c r="A37" s="118"/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</row>
    <row r="38" spans="1:14" x14ac:dyDescent="0.25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</row>
    <row r="39" spans="1:14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</row>
    <row r="40" spans="1:14" x14ac:dyDescent="0.25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</row>
    <row r="41" spans="1:14" x14ac:dyDescent="0.25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</row>
    <row r="42" spans="1:14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</row>
    <row r="43" spans="1:14" x14ac:dyDescent="0.25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</row>
    <row r="44" spans="1:14" x14ac:dyDescent="0.25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</row>
    <row r="45" spans="1:14" x14ac:dyDescent="0.25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</row>
    <row r="46" spans="1:14" x14ac:dyDescent="0.25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</row>
    <row r="47" spans="1:14" x14ac:dyDescent="0.25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</row>
    <row r="48" spans="1:14" x14ac:dyDescent="0.25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</row>
    <row r="49" spans="1:14" x14ac:dyDescent="0.25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</row>
    <row r="50" spans="1:14" x14ac:dyDescent="0.25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</row>
    <row r="51" spans="1:14" x14ac:dyDescent="0.25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</row>
    <row r="52" spans="1:14" x14ac:dyDescent="0.25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</row>
    <row r="53" spans="1:14" x14ac:dyDescent="0.2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</row>
    <row r="54" spans="1:14" x14ac:dyDescent="0.25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</row>
    <row r="55" spans="1:14" x14ac:dyDescent="0.25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</row>
    <row r="56" spans="1:14" x14ac:dyDescent="0.25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</row>
    <row r="57" spans="1:14" x14ac:dyDescent="0.25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</row>
    <row r="58" spans="1:14" x14ac:dyDescent="0.25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</row>
    <row r="59" spans="1:14" x14ac:dyDescent="0.25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</row>
    <row r="60" spans="1:14" x14ac:dyDescent="0.25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</row>
    <row r="61" spans="1:14" x14ac:dyDescent="0.2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</row>
    <row r="62" spans="1:14" x14ac:dyDescent="0.25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</row>
    <row r="63" spans="1:14" x14ac:dyDescent="0.25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</row>
    <row r="64" spans="1:14" x14ac:dyDescent="0.25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</row>
    <row r="65" spans="1:14" x14ac:dyDescent="0.25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</row>
    <row r="66" spans="1:14" x14ac:dyDescent="0.25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</row>
    <row r="67" spans="1:14" x14ac:dyDescent="0.25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</row>
    <row r="68" spans="1:14" x14ac:dyDescent="0.25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8"/>
    </row>
    <row r="69" spans="1:14" x14ac:dyDescent="0.25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118"/>
    </row>
    <row r="70" spans="1:14" x14ac:dyDescent="0.25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</row>
    <row r="71" spans="1:14" x14ac:dyDescent="0.25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</row>
    <row r="72" spans="1:14" x14ac:dyDescent="0.25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</row>
    <row r="73" spans="1:14" x14ac:dyDescent="0.25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</row>
    <row r="74" spans="1:14" x14ac:dyDescent="0.25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</row>
    <row r="75" spans="1:14" x14ac:dyDescent="0.25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</row>
    <row r="76" spans="1:14" x14ac:dyDescent="0.25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</row>
    <row r="77" spans="1:14" x14ac:dyDescent="0.25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</row>
    <row r="78" spans="1:14" x14ac:dyDescent="0.25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</row>
    <row r="79" spans="1:14" x14ac:dyDescent="0.25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</row>
    <row r="80" spans="1:14" x14ac:dyDescent="0.25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</row>
    <row r="81" spans="1:14" x14ac:dyDescent="0.25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</row>
    <row r="82" spans="1:14" x14ac:dyDescent="0.25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</row>
    <row r="83" spans="1:14" x14ac:dyDescent="0.25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</row>
    <row r="84" spans="1:14" x14ac:dyDescent="0.25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</row>
    <row r="85" spans="1:14" x14ac:dyDescent="0.25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</row>
    <row r="86" spans="1:14" x14ac:dyDescent="0.25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</row>
    <row r="87" spans="1:14" x14ac:dyDescent="0.2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</row>
    <row r="88" spans="1:14" x14ac:dyDescent="0.25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</row>
    <row r="89" spans="1:14" x14ac:dyDescent="0.25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</row>
    <row r="90" spans="1:14" x14ac:dyDescent="0.2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</row>
    <row r="91" spans="1:14" x14ac:dyDescent="0.25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</row>
    <row r="92" spans="1:14" x14ac:dyDescent="0.25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</row>
    <row r="93" spans="1:14" x14ac:dyDescent="0.25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</row>
    <row r="94" spans="1:14" x14ac:dyDescent="0.25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</row>
    <row r="95" spans="1:14" x14ac:dyDescent="0.25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</row>
    <row r="96" spans="1:14" x14ac:dyDescent="0.25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</row>
    <row r="97" spans="1:14" x14ac:dyDescent="0.25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</row>
    <row r="98" spans="1:14" x14ac:dyDescent="0.25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</row>
    <row r="99" spans="1:14" x14ac:dyDescent="0.25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</row>
    <row r="100" spans="1:14" x14ac:dyDescent="0.25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</row>
    <row r="101" spans="1:14" x14ac:dyDescent="0.25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</row>
    <row r="102" spans="1:14" x14ac:dyDescent="0.25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</row>
    <row r="103" spans="1:14" x14ac:dyDescent="0.25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</row>
    <row r="104" spans="1:14" x14ac:dyDescent="0.25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</row>
    <row r="105" spans="1:14" x14ac:dyDescent="0.25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</row>
    <row r="106" spans="1:14" x14ac:dyDescent="0.25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</row>
    <row r="107" spans="1:14" x14ac:dyDescent="0.25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</row>
    <row r="108" spans="1:14" x14ac:dyDescent="0.25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</row>
    <row r="109" spans="1:14" x14ac:dyDescent="0.25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</row>
    <row r="110" spans="1:14" x14ac:dyDescent="0.25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</row>
    <row r="111" spans="1:14" x14ac:dyDescent="0.25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</row>
    <row r="112" spans="1:14" x14ac:dyDescent="0.25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</row>
    <row r="113" spans="1:14" x14ac:dyDescent="0.25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</row>
    <row r="114" spans="1:14" x14ac:dyDescent="0.25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</row>
    <row r="115" spans="1:14" x14ac:dyDescent="0.25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</row>
    <row r="116" spans="1:14" x14ac:dyDescent="0.25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</row>
    <row r="117" spans="1:14" x14ac:dyDescent="0.25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</row>
    <row r="118" spans="1:14" x14ac:dyDescent="0.25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</row>
    <row r="119" spans="1:14" x14ac:dyDescent="0.25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</row>
    <row r="120" spans="1:14" x14ac:dyDescent="0.25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</row>
    <row r="121" spans="1:14" x14ac:dyDescent="0.25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</row>
    <row r="122" spans="1:14" x14ac:dyDescent="0.25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</row>
    <row r="123" spans="1:14" x14ac:dyDescent="0.25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</row>
    <row r="124" spans="1:14" x14ac:dyDescent="0.25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</row>
    <row r="125" spans="1:14" x14ac:dyDescent="0.25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</row>
    <row r="126" spans="1:14" x14ac:dyDescent="0.25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</row>
    <row r="127" spans="1:14" x14ac:dyDescent="0.25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</row>
    <row r="128" spans="1:14" x14ac:dyDescent="0.25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</row>
    <row r="129" spans="1:14" x14ac:dyDescent="0.25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</row>
    <row r="130" spans="1:14" x14ac:dyDescent="0.25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</row>
    <row r="131" spans="1:14" x14ac:dyDescent="0.25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</row>
    <row r="132" spans="1:14" x14ac:dyDescent="0.25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</row>
    <row r="133" spans="1:14" x14ac:dyDescent="0.25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</row>
    <row r="134" spans="1:14" x14ac:dyDescent="0.25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</row>
    <row r="135" spans="1:14" x14ac:dyDescent="0.25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</row>
    <row r="136" spans="1:14" x14ac:dyDescent="0.25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</row>
    <row r="137" spans="1:14" x14ac:dyDescent="0.25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</row>
    <row r="138" spans="1:14" x14ac:dyDescent="0.25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</row>
    <row r="139" spans="1:14" x14ac:dyDescent="0.25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</row>
  </sheetData>
  <mergeCells count="7">
    <mergeCell ref="B2:H2"/>
    <mergeCell ref="B3:H3"/>
    <mergeCell ref="I3:N3"/>
    <mergeCell ref="O2:T2"/>
    <mergeCell ref="U2:Z2"/>
    <mergeCell ref="O3:T3"/>
    <mergeCell ref="U3:Z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1"/>
  <sheetViews>
    <sheetView workbookViewId="0">
      <selection activeCell="A5" sqref="A5"/>
    </sheetView>
  </sheetViews>
  <sheetFormatPr defaultRowHeight="15" x14ac:dyDescent="0.25"/>
  <cols>
    <col min="1" max="1" width="31.85546875" customWidth="1"/>
    <col min="2" max="2" width="9.85546875" style="6" bestFit="1" customWidth="1"/>
    <col min="3" max="3" width="11.85546875" style="6" bestFit="1" customWidth="1"/>
    <col min="4" max="4" width="7.28515625" style="6" bestFit="1" customWidth="1"/>
    <col min="5" max="5" width="4.85546875" style="6" bestFit="1" customWidth="1"/>
    <col min="6" max="6" width="7.140625" style="6" bestFit="1" customWidth="1"/>
    <col min="7" max="7" width="10.7109375" style="6" customWidth="1"/>
    <col min="8" max="8" width="12" customWidth="1"/>
    <col min="9" max="9" width="12.28515625" customWidth="1"/>
    <col min="10" max="10" width="9.140625" style="6"/>
    <col min="14" max="14" width="13.42578125" customWidth="1"/>
    <col min="15" max="15" width="12.7109375" customWidth="1"/>
    <col min="16" max="16" width="9.140625" style="6"/>
    <col min="20" max="20" width="11.85546875" customWidth="1"/>
    <col min="21" max="21" width="12" customWidth="1"/>
    <col min="22" max="22" width="9.140625" style="6"/>
    <col min="26" max="26" width="10.42578125" style="6" customWidth="1"/>
    <col min="27" max="27" width="12.28515625" style="6" customWidth="1"/>
    <col min="28" max="31" width="9.140625" style="6"/>
    <col min="32" max="32" width="11.85546875" customWidth="1"/>
    <col min="33" max="33" width="12.42578125" customWidth="1"/>
    <col min="34" max="34" width="12.42578125" style="6" customWidth="1"/>
    <col min="38" max="38" width="12.140625" customWidth="1"/>
    <col min="39" max="39" width="12.42578125" customWidth="1"/>
    <col min="41" max="41" width="9.140625" style="6"/>
    <col min="44" max="44" width="12.140625" customWidth="1"/>
    <col min="45" max="45" width="11.5703125" customWidth="1"/>
    <col min="46" max="46" width="9.140625" style="6"/>
    <col min="50" max="50" width="13.140625" customWidth="1"/>
    <col min="51" max="51" width="12.42578125" customWidth="1"/>
    <col min="52" max="52" width="12.42578125" style="6" customWidth="1"/>
    <col min="56" max="56" width="11.5703125" customWidth="1"/>
    <col min="57" max="57" width="13.28515625" customWidth="1"/>
    <col min="58" max="58" width="13.28515625" style="6" customWidth="1"/>
    <col min="62" max="62" width="11.7109375" customWidth="1"/>
    <col min="63" max="63" width="12.5703125" customWidth="1"/>
    <col min="64" max="64" width="12.5703125" style="6" customWidth="1"/>
    <col min="68" max="68" width="10.28515625" customWidth="1"/>
    <col min="69" max="69" width="11.7109375" customWidth="1"/>
    <col min="70" max="70" width="11.7109375" style="6" customWidth="1"/>
    <col min="74" max="74" width="12.7109375" customWidth="1"/>
    <col min="75" max="75" width="14.28515625" customWidth="1"/>
    <col min="76" max="76" width="14.28515625" style="6" customWidth="1"/>
    <col min="80" max="80" width="13" customWidth="1"/>
    <col min="81" max="81" width="14.140625" customWidth="1"/>
    <col min="82" max="82" width="9.140625" style="6"/>
    <col min="86" max="86" width="12.5703125" customWidth="1"/>
    <col min="87" max="87" width="12.140625" customWidth="1"/>
    <col min="88" max="88" width="9.140625" style="6"/>
    <col min="92" max="92" width="11.42578125" customWidth="1"/>
    <col min="93" max="93" width="15" customWidth="1"/>
    <col min="97" max="97" width="13.85546875" customWidth="1"/>
  </cols>
  <sheetData>
    <row r="1" spans="1:153" ht="15" customHeight="1" x14ac:dyDescent="0.25">
      <c r="A1" s="102"/>
      <c r="B1" s="104"/>
      <c r="C1" s="104"/>
      <c r="D1" s="104"/>
      <c r="E1" s="104"/>
      <c r="F1" s="104"/>
      <c r="G1" s="104"/>
      <c r="H1" s="677" t="s">
        <v>162</v>
      </c>
      <c r="I1" s="678"/>
      <c r="J1" s="678"/>
      <c r="K1" s="678"/>
      <c r="L1" s="678"/>
      <c r="M1" s="678"/>
      <c r="N1" s="678"/>
      <c r="O1" s="678"/>
      <c r="P1" s="678"/>
      <c r="Q1" s="678"/>
      <c r="R1" s="678"/>
      <c r="S1" s="678"/>
      <c r="T1" s="678"/>
      <c r="U1" s="678"/>
      <c r="V1" s="678"/>
      <c r="W1" s="678"/>
      <c r="X1" s="678"/>
      <c r="Y1" s="678"/>
      <c r="Z1" s="678"/>
      <c r="AA1" s="678"/>
      <c r="AB1" s="678"/>
      <c r="AC1" s="678"/>
      <c r="AD1" s="678"/>
      <c r="AE1" s="678"/>
      <c r="AF1" s="678"/>
      <c r="AG1" s="678"/>
      <c r="AH1" s="678"/>
      <c r="AI1" s="678"/>
      <c r="AJ1" s="678"/>
      <c r="AK1" s="678"/>
      <c r="AL1" s="678"/>
      <c r="AM1" s="678"/>
      <c r="AN1" s="678"/>
      <c r="AO1" s="678"/>
      <c r="AP1" s="678"/>
      <c r="AQ1" s="678"/>
      <c r="AR1" s="678"/>
      <c r="AS1" s="678"/>
      <c r="AT1" s="678"/>
      <c r="AU1" s="678"/>
      <c r="AV1" s="678"/>
      <c r="AW1" s="678"/>
      <c r="AX1" s="678"/>
      <c r="AY1" s="678"/>
      <c r="AZ1" s="678"/>
      <c r="BA1" s="678"/>
      <c r="BB1" s="678"/>
      <c r="BC1" s="678"/>
      <c r="BD1" s="678"/>
      <c r="BE1" s="678"/>
      <c r="BF1" s="678"/>
      <c r="BG1" s="678"/>
      <c r="BH1" s="678"/>
      <c r="BI1" s="679"/>
      <c r="BJ1" s="679"/>
      <c r="BK1" s="679"/>
      <c r="BL1" s="679"/>
      <c r="BM1" s="679"/>
      <c r="BN1" s="679"/>
      <c r="BO1" s="679"/>
      <c r="BP1" s="554" t="s">
        <v>163</v>
      </c>
      <c r="BQ1" s="665"/>
      <c r="BR1" s="665"/>
      <c r="BS1" s="665"/>
      <c r="BT1" s="665"/>
      <c r="BU1" s="665"/>
      <c r="BV1" s="665"/>
      <c r="BW1" s="665"/>
      <c r="BX1" s="665"/>
      <c r="BY1" s="665"/>
      <c r="BZ1" s="665"/>
      <c r="CA1" s="665"/>
      <c r="CB1" s="665"/>
      <c r="CC1" s="665"/>
      <c r="CD1" s="665"/>
      <c r="CE1" s="665"/>
      <c r="CF1" s="665"/>
      <c r="CG1" s="665"/>
      <c r="CH1" s="665"/>
      <c r="CI1" s="665"/>
      <c r="CJ1" s="665"/>
      <c r="CK1" s="665"/>
      <c r="CL1" s="665"/>
      <c r="CM1" s="66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  <c r="DI1" s="125"/>
      <c r="DJ1" s="125"/>
      <c r="DK1" s="125"/>
      <c r="DL1" s="125"/>
      <c r="DM1" s="125"/>
      <c r="DN1" s="125"/>
      <c r="DO1" s="125"/>
      <c r="DP1" s="125"/>
      <c r="DQ1" s="125"/>
      <c r="DR1" s="125"/>
      <c r="DS1" s="125"/>
      <c r="DT1" s="125"/>
      <c r="DU1" s="125"/>
      <c r="DV1" s="125"/>
      <c r="DW1" s="125"/>
      <c r="DX1" s="125"/>
      <c r="DY1" s="125"/>
      <c r="DZ1" s="125"/>
      <c r="EA1" s="125"/>
      <c r="EB1" s="125"/>
      <c r="EC1" s="125"/>
      <c r="ED1" s="125"/>
      <c r="EE1" s="125"/>
      <c r="EF1" s="125"/>
      <c r="EG1" s="125"/>
      <c r="EH1" s="125"/>
      <c r="EI1" s="125"/>
      <c r="EJ1" s="125"/>
      <c r="EK1" s="125"/>
      <c r="EL1" s="125"/>
    </row>
    <row r="2" spans="1:153" s="474" customFormat="1" x14ac:dyDescent="0.25">
      <c r="A2" s="473"/>
      <c r="B2" s="473"/>
      <c r="C2" s="473"/>
      <c r="D2" s="473"/>
      <c r="E2" s="473"/>
      <c r="F2" s="473"/>
      <c r="G2" s="473"/>
      <c r="H2" s="672" t="s">
        <v>164</v>
      </c>
      <c r="I2" s="672"/>
      <c r="J2" s="672"/>
      <c r="K2" s="672"/>
      <c r="L2" s="672"/>
      <c r="M2" s="672"/>
      <c r="N2" s="672"/>
      <c r="O2" s="672"/>
      <c r="P2" s="672"/>
      <c r="Q2" s="672"/>
      <c r="R2" s="672"/>
      <c r="S2" s="672"/>
      <c r="T2" s="672"/>
      <c r="U2" s="672"/>
      <c r="V2" s="672"/>
      <c r="W2" s="672"/>
      <c r="X2" s="672"/>
      <c r="Y2" s="672"/>
      <c r="Z2" s="502"/>
      <c r="AA2" s="502"/>
      <c r="AB2" s="502"/>
      <c r="AC2" s="502"/>
      <c r="AD2" s="502"/>
      <c r="AE2" s="502"/>
      <c r="AF2" s="643" t="s">
        <v>165</v>
      </c>
      <c r="AG2" s="644"/>
      <c r="AH2" s="644"/>
      <c r="AI2" s="644"/>
      <c r="AJ2" s="644"/>
      <c r="AK2" s="644"/>
      <c r="AL2" s="644"/>
      <c r="AM2" s="644"/>
      <c r="AN2" s="644"/>
      <c r="AO2" s="644"/>
      <c r="AP2" s="644"/>
      <c r="AQ2" s="644"/>
      <c r="AR2" s="644"/>
      <c r="AS2" s="644"/>
      <c r="AT2" s="644"/>
      <c r="AU2" s="644"/>
      <c r="AV2" s="644"/>
      <c r="AW2" s="644"/>
      <c r="AX2" s="655" t="s">
        <v>166</v>
      </c>
      <c r="AY2" s="655"/>
      <c r="AZ2" s="655"/>
      <c r="BA2" s="655"/>
      <c r="BB2" s="655"/>
      <c r="BC2" s="655"/>
      <c r="BD2" s="680" t="s">
        <v>167</v>
      </c>
      <c r="BE2" s="681"/>
      <c r="BF2" s="681"/>
      <c r="BG2" s="681"/>
      <c r="BH2" s="681"/>
      <c r="BI2" s="681"/>
      <c r="BJ2" s="673" t="s">
        <v>168</v>
      </c>
      <c r="BK2" s="674"/>
      <c r="BL2" s="674"/>
      <c r="BM2" s="674"/>
      <c r="BN2" s="674"/>
      <c r="BO2" s="674"/>
      <c r="BP2" s="666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142" t="s">
        <v>224</v>
      </c>
      <c r="CO2" s="142"/>
      <c r="CP2" s="142"/>
      <c r="CQ2" s="142"/>
      <c r="CR2" s="142"/>
      <c r="CS2" s="142"/>
      <c r="CT2" s="142"/>
      <c r="CU2" s="142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142"/>
      <c r="DQ2" s="142"/>
      <c r="DR2" s="142"/>
      <c r="DS2" s="142"/>
      <c r="DT2" s="142"/>
      <c r="DU2" s="142"/>
      <c r="DV2" s="142"/>
      <c r="DW2" s="142"/>
      <c r="DX2" s="142"/>
      <c r="DY2" s="142"/>
      <c r="DZ2" s="142"/>
      <c r="EA2" s="142"/>
      <c r="EB2" s="142"/>
      <c r="EC2" s="142"/>
      <c r="ED2" s="142"/>
      <c r="EE2" s="142"/>
      <c r="EF2" s="142"/>
      <c r="EG2" s="142"/>
      <c r="EH2" s="142"/>
      <c r="EI2" s="142"/>
      <c r="EJ2" s="142"/>
      <c r="EK2" s="142"/>
      <c r="EL2" s="142"/>
    </row>
    <row r="3" spans="1:153" s="474" customFormat="1" x14ac:dyDescent="0.25">
      <c r="A3" s="473"/>
      <c r="B3" s="475"/>
      <c r="C3" s="475"/>
      <c r="D3" s="475"/>
      <c r="E3" s="475"/>
      <c r="F3" s="475"/>
      <c r="G3" s="476"/>
      <c r="H3" s="660" t="s">
        <v>169</v>
      </c>
      <c r="I3" s="661"/>
      <c r="J3" s="661"/>
      <c r="K3" s="661"/>
      <c r="L3" s="661"/>
      <c r="M3" s="661"/>
      <c r="N3" s="662" t="s">
        <v>170</v>
      </c>
      <c r="O3" s="663"/>
      <c r="P3" s="663"/>
      <c r="Q3" s="663"/>
      <c r="R3" s="663"/>
      <c r="S3" s="663"/>
      <c r="T3" s="650" t="s">
        <v>171</v>
      </c>
      <c r="U3" s="651"/>
      <c r="V3" s="651"/>
      <c r="W3" s="651"/>
      <c r="X3" s="651"/>
      <c r="Y3" s="652"/>
      <c r="Z3" s="640" t="s">
        <v>233</v>
      </c>
      <c r="AA3" s="641"/>
      <c r="AB3" s="641"/>
      <c r="AC3" s="641"/>
      <c r="AD3" s="641"/>
      <c r="AE3" s="642"/>
      <c r="AF3" s="670" t="s">
        <v>169</v>
      </c>
      <c r="AG3" s="671"/>
      <c r="AH3" s="671"/>
      <c r="AI3" s="671"/>
      <c r="AJ3" s="671"/>
      <c r="AK3" s="671"/>
      <c r="AL3" s="664" t="s">
        <v>170</v>
      </c>
      <c r="AM3" s="664"/>
      <c r="AN3" s="664"/>
      <c r="AO3" s="664"/>
      <c r="AP3" s="664"/>
      <c r="AQ3" s="664"/>
      <c r="AR3" s="658" t="s">
        <v>171</v>
      </c>
      <c r="AS3" s="658"/>
      <c r="AT3" s="658"/>
      <c r="AU3" s="658"/>
      <c r="AV3" s="658"/>
      <c r="AW3" s="658"/>
      <c r="AX3" s="656"/>
      <c r="AY3" s="656"/>
      <c r="AZ3" s="656"/>
      <c r="BA3" s="656"/>
      <c r="BB3" s="656"/>
      <c r="BC3" s="656"/>
      <c r="BD3" s="682"/>
      <c r="BE3" s="683"/>
      <c r="BF3" s="683"/>
      <c r="BG3" s="683"/>
      <c r="BH3" s="683"/>
      <c r="BI3" s="683"/>
      <c r="BJ3" s="675"/>
      <c r="BK3" s="676"/>
      <c r="BL3" s="676"/>
      <c r="BM3" s="676"/>
      <c r="BN3" s="676"/>
      <c r="BO3" s="676"/>
      <c r="BP3" s="669" t="s">
        <v>172</v>
      </c>
      <c r="BQ3" s="669"/>
      <c r="BR3" s="669"/>
      <c r="BS3" s="669"/>
      <c r="BT3" s="669"/>
      <c r="BU3" s="669"/>
      <c r="BV3" s="657" t="s">
        <v>173</v>
      </c>
      <c r="BW3" s="657"/>
      <c r="BX3" s="657"/>
      <c r="BY3" s="657"/>
      <c r="BZ3" s="657"/>
      <c r="CA3" s="657"/>
      <c r="CB3" s="659" t="s">
        <v>174</v>
      </c>
      <c r="CC3" s="659"/>
      <c r="CD3" s="659"/>
      <c r="CE3" s="659"/>
      <c r="CF3" s="659"/>
      <c r="CG3" s="659"/>
      <c r="CH3" s="668" t="s">
        <v>140</v>
      </c>
      <c r="CI3" s="668"/>
      <c r="CJ3" s="668"/>
      <c r="CK3" s="668"/>
      <c r="CL3" s="668"/>
      <c r="CM3" s="668"/>
      <c r="CN3" s="653" t="s">
        <v>222</v>
      </c>
      <c r="CO3" s="654"/>
      <c r="CP3" s="654"/>
      <c r="CQ3" s="654"/>
      <c r="CR3" s="654"/>
      <c r="CS3" s="477"/>
      <c r="CT3" s="478"/>
      <c r="CU3" s="478"/>
      <c r="CV3" s="478"/>
      <c r="CW3" s="478"/>
      <c r="CX3" s="478"/>
      <c r="CY3" s="478"/>
      <c r="CZ3" s="478"/>
      <c r="DA3" s="478"/>
      <c r="DB3" s="478"/>
      <c r="DC3" s="478"/>
      <c r="DD3" s="478"/>
      <c r="DE3" s="478"/>
      <c r="DF3" s="478"/>
      <c r="DG3" s="478"/>
      <c r="DH3" s="478"/>
      <c r="DI3" s="478"/>
      <c r="DJ3" s="478"/>
      <c r="DK3" s="478"/>
      <c r="DL3" s="478"/>
      <c r="DM3" s="478"/>
      <c r="DN3" s="478"/>
      <c r="DO3" s="478"/>
      <c r="DP3" s="478"/>
      <c r="DQ3" s="478"/>
      <c r="DR3" s="478"/>
      <c r="DS3" s="478"/>
      <c r="DT3" s="478"/>
      <c r="DU3" s="478"/>
      <c r="DV3" s="478"/>
      <c r="DW3" s="478"/>
      <c r="DX3" s="478"/>
      <c r="DY3" s="478"/>
      <c r="DZ3" s="478"/>
      <c r="EA3" s="478"/>
      <c r="EB3" s="478"/>
      <c r="EC3" s="478"/>
      <c r="ED3" s="478"/>
      <c r="EE3" s="478"/>
      <c r="EF3" s="478"/>
      <c r="EG3" s="478"/>
      <c r="EH3" s="478"/>
      <c r="EI3" s="478"/>
      <c r="EJ3" s="478"/>
      <c r="EK3" s="478"/>
      <c r="EL3" s="478"/>
    </row>
    <row r="4" spans="1:153" x14ac:dyDescent="0.25">
      <c r="A4" s="116"/>
      <c r="B4" s="637" t="s">
        <v>232</v>
      </c>
      <c r="C4" s="638"/>
      <c r="D4" s="638"/>
      <c r="E4" s="638"/>
      <c r="F4" s="638"/>
      <c r="G4" s="639"/>
      <c r="H4" s="361"/>
      <c r="I4" s="362"/>
      <c r="J4" s="362"/>
      <c r="K4" s="362"/>
      <c r="L4" s="362"/>
      <c r="M4" s="363"/>
      <c r="N4" s="373"/>
      <c r="O4" s="221"/>
      <c r="P4" s="221"/>
      <c r="Q4" s="221"/>
      <c r="R4" s="221"/>
      <c r="S4" s="371"/>
      <c r="T4" s="393"/>
      <c r="U4" s="389"/>
      <c r="V4" s="389"/>
      <c r="W4" s="389"/>
      <c r="X4" s="389"/>
      <c r="Y4" s="390"/>
      <c r="Z4" s="503"/>
      <c r="AA4" s="479"/>
      <c r="AB4" s="479"/>
      <c r="AC4" s="479"/>
      <c r="AD4" s="479"/>
      <c r="AE4" s="504"/>
      <c r="AF4" s="404"/>
      <c r="AG4" s="405"/>
      <c r="AH4" s="405"/>
      <c r="AI4" s="405"/>
      <c r="AJ4" s="405"/>
      <c r="AK4" s="405"/>
      <c r="AL4" s="409"/>
      <c r="AM4" s="410"/>
      <c r="AN4" s="410"/>
      <c r="AO4" s="410"/>
      <c r="AP4" s="410"/>
      <c r="AQ4" s="411"/>
      <c r="AR4" s="364"/>
      <c r="AS4" s="364"/>
      <c r="AT4" s="364"/>
      <c r="AU4" s="364"/>
      <c r="AV4" s="364"/>
      <c r="AW4" s="365"/>
      <c r="AX4" s="645"/>
      <c r="AY4" s="646"/>
      <c r="AZ4" s="646"/>
      <c r="BA4" s="646"/>
      <c r="BB4" s="646"/>
      <c r="BC4" s="647"/>
      <c r="BD4" s="648"/>
      <c r="BE4" s="649"/>
      <c r="BF4" s="649"/>
      <c r="BG4" s="649"/>
      <c r="BH4" s="649"/>
      <c r="BI4" s="649"/>
      <c r="BJ4" s="434"/>
      <c r="BK4" s="434"/>
      <c r="BL4" s="434"/>
      <c r="BM4" s="434"/>
      <c r="BN4" s="434"/>
      <c r="BO4" s="435"/>
      <c r="BP4" s="231"/>
      <c r="BQ4" s="231"/>
      <c r="BR4" s="231"/>
      <c r="BS4" s="231"/>
      <c r="BT4" s="231"/>
      <c r="BU4" s="231"/>
      <c r="BV4" s="448"/>
      <c r="BW4" s="448"/>
      <c r="BX4" s="448"/>
      <c r="BY4" s="448"/>
      <c r="BZ4" s="448"/>
      <c r="CA4" s="439"/>
      <c r="CB4" s="433"/>
      <c r="CC4" s="433"/>
      <c r="CD4" s="433"/>
      <c r="CE4" s="433"/>
      <c r="CF4" s="433"/>
      <c r="CG4" s="433"/>
      <c r="CH4" s="466"/>
      <c r="CI4" s="466"/>
      <c r="CJ4" s="466"/>
      <c r="CK4" s="466"/>
      <c r="CL4" s="466"/>
      <c r="CM4" s="466"/>
      <c r="CN4" s="463"/>
      <c r="CO4" s="464"/>
      <c r="CP4" s="464"/>
      <c r="CQ4" s="464"/>
      <c r="CR4" s="464"/>
      <c r="CS4" s="46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</row>
    <row r="5" spans="1:153" ht="21" x14ac:dyDescent="0.25">
      <c r="A5" s="102" t="s">
        <v>138</v>
      </c>
      <c r="B5" s="387" t="s">
        <v>21</v>
      </c>
      <c r="C5" s="388" t="s">
        <v>22</v>
      </c>
      <c r="D5" s="388" t="s">
        <v>105</v>
      </c>
      <c r="E5" s="388" t="s">
        <v>23</v>
      </c>
      <c r="F5" s="388" t="s">
        <v>24</v>
      </c>
      <c r="G5" s="388" t="s">
        <v>103</v>
      </c>
      <c r="H5" s="384" t="s">
        <v>21</v>
      </c>
      <c r="I5" s="385" t="s">
        <v>22</v>
      </c>
      <c r="J5" s="385" t="s">
        <v>105</v>
      </c>
      <c r="K5" s="385" t="s">
        <v>23</v>
      </c>
      <c r="L5" s="385" t="s">
        <v>24</v>
      </c>
      <c r="M5" s="386" t="s">
        <v>103</v>
      </c>
      <c r="N5" s="387" t="s">
        <v>21</v>
      </c>
      <c r="O5" s="388" t="s">
        <v>22</v>
      </c>
      <c r="P5" s="388" t="s">
        <v>105</v>
      </c>
      <c r="Q5" s="388" t="s">
        <v>23</v>
      </c>
      <c r="R5" s="388" t="s">
        <v>24</v>
      </c>
      <c r="S5" s="388" t="s">
        <v>103</v>
      </c>
      <c r="T5" s="394" t="s">
        <v>21</v>
      </c>
      <c r="U5" s="391" t="s">
        <v>22</v>
      </c>
      <c r="V5" s="391" t="s">
        <v>105</v>
      </c>
      <c r="W5" s="391" t="s">
        <v>23</v>
      </c>
      <c r="X5" s="391" t="s">
        <v>24</v>
      </c>
      <c r="Y5" s="392" t="s">
        <v>103</v>
      </c>
      <c r="Z5" s="505" t="s">
        <v>21</v>
      </c>
      <c r="AA5" s="412" t="s">
        <v>22</v>
      </c>
      <c r="AB5" s="412" t="s">
        <v>105</v>
      </c>
      <c r="AC5" s="412" t="s">
        <v>23</v>
      </c>
      <c r="AD5" s="412" t="s">
        <v>24</v>
      </c>
      <c r="AE5" s="506" t="s">
        <v>103</v>
      </c>
      <c r="AF5" s="406" t="s">
        <v>21</v>
      </c>
      <c r="AG5" s="351" t="s">
        <v>22</v>
      </c>
      <c r="AH5" s="351" t="s">
        <v>105</v>
      </c>
      <c r="AI5" s="351" t="s">
        <v>23</v>
      </c>
      <c r="AJ5" s="351" t="s">
        <v>24</v>
      </c>
      <c r="AK5" s="407" t="s">
        <v>103</v>
      </c>
      <c r="AL5" s="412" t="s">
        <v>21</v>
      </c>
      <c r="AM5" s="412" t="s">
        <v>22</v>
      </c>
      <c r="AN5" s="412" t="s">
        <v>105</v>
      </c>
      <c r="AO5" s="412" t="s">
        <v>23</v>
      </c>
      <c r="AP5" s="412" t="s">
        <v>24</v>
      </c>
      <c r="AQ5" s="413" t="s">
        <v>103</v>
      </c>
      <c r="AR5" s="407" t="s">
        <v>21</v>
      </c>
      <c r="AS5" s="407" t="s">
        <v>22</v>
      </c>
      <c r="AT5" s="407" t="s">
        <v>105</v>
      </c>
      <c r="AU5" s="407" t="s">
        <v>23</v>
      </c>
      <c r="AV5" s="407" t="s">
        <v>24</v>
      </c>
      <c r="AW5" s="407" t="s">
        <v>103</v>
      </c>
      <c r="AX5" s="391" t="s">
        <v>21</v>
      </c>
      <c r="AY5" s="391" t="s">
        <v>22</v>
      </c>
      <c r="AZ5" s="391" t="s">
        <v>105</v>
      </c>
      <c r="BA5" s="391" t="s">
        <v>23</v>
      </c>
      <c r="BB5" s="391" t="s">
        <v>24</v>
      </c>
      <c r="BC5" s="423" t="s">
        <v>103</v>
      </c>
      <c r="BD5" s="431" t="s">
        <v>21</v>
      </c>
      <c r="BE5" s="431" t="s">
        <v>22</v>
      </c>
      <c r="BF5" s="431" t="s">
        <v>105</v>
      </c>
      <c r="BG5" s="431" t="s">
        <v>23</v>
      </c>
      <c r="BH5" s="431" t="s">
        <v>24</v>
      </c>
      <c r="BI5" s="431" t="s">
        <v>103</v>
      </c>
      <c r="BJ5" s="138" t="s">
        <v>21</v>
      </c>
      <c r="BK5" s="138" t="s">
        <v>22</v>
      </c>
      <c r="BL5" s="138" t="s">
        <v>59</v>
      </c>
      <c r="BM5" s="138" t="s">
        <v>23</v>
      </c>
      <c r="BN5" s="138" t="s">
        <v>24</v>
      </c>
      <c r="BO5" s="139" t="s">
        <v>103</v>
      </c>
      <c r="BP5" s="372" t="s">
        <v>21</v>
      </c>
      <c r="BQ5" s="372" t="s">
        <v>22</v>
      </c>
      <c r="BR5" s="372" t="s">
        <v>59</v>
      </c>
      <c r="BS5" s="372" t="s">
        <v>23</v>
      </c>
      <c r="BT5" s="372" t="s">
        <v>24</v>
      </c>
      <c r="BU5" s="372" t="s">
        <v>103</v>
      </c>
      <c r="BV5" s="439" t="s">
        <v>21</v>
      </c>
      <c r="BW5" s="439" t="s">
        <v>22</v>
      </c>
      <c r="BX5" s="439" t="s">
        <v>59</v>
      </c>
      <c r="BY5" s="439" t="s">
        <v>23</v>
      </c>
      <c r="BZ5" s="439" t="s">
        <v>24</v>
      </c>
      <c r="CA5" s="440" t="s">
        <v>71</v>
      </c>
      <c r="CB5" s="433" t="s">
        <v>21</v>
      </c>
      <c r="CC5" s="433" t="s">
        <v>22</v>
      </c>
      <c r="CD5" s="433" t="s">
        <v>59</v>
      </c>
      <c r="CE5" s="433" t="s">
        <v>23</v>
      </c>
      <c r="CF5" s="433" t="s">
        <v>24</v>
      </c>
      <c r="CG5" s="433" t="s">
        <v>71</v>
      </c>
      <c r="CH5" s="449" t="s">
        <v>21</v>
      </c>
      <c r="CI5" s="449" t="s">
        <v>22</v>
      </c>
      <c r="CJ5" s="449" t="s">
        <v>59</v>
      </c>
      <c r="CK5" s="449" t="s">
        <v>23</v>
      </c>
      <c r="CL5" s="449" t="s">
        <v>24</v>
      </c>
      <c r="CM5" s="449" t="s">
        <v>89</v>
      </c>
      <c r="CN5" s="454" t="s">
        <v>21</v>
      </c>
      <c r="CO5" s="433" t="s">
        <v>22</v>
      </c>
      <c r="CP5" s="433" t="s">
        <v>59</v>
      </c>
      <c r="CQ5" s="433" t="s">
        <v>23</v>
      </c>
      <c r="CR5" s="433" t="s">
        <v>24</v>
      </c>
      <c r="CS5" s="455" t="s">
        <v>71</v>
      </c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</row>
    <row r="6" spans="1:153" x14ac:dyDescent="0.25">
      <c r="A6" s="134" t="s">
        <v>26</v>
      </c>
      <c r="B6" s="469">
        <v>710</v>
      </c>
      <c r="C6" s="470">
        <v>1702</v>
      </c>
      <c r="D6" s="469">
        <v>55</v>
      </c>
      <c r="E6" s="471" t="s">
        <v>28</v>
      </c>
      <c r="F6" s="471" t="s">
        <v>51</v>
      </c>
      <c r="G6" s="469" t="e">
        <f t="shared" ref="G6:G18" si="0">SUM(CPT+SPT+FATAIS)</f>
        <v>#NAME?</v>
      </c>
      <c r="H6" s="376">
        <v>711</v>
      </c>
      <c r="I6" s="377">
        <v>1702</v>
      </c>
      <c r="J6" s="378">
        <v>56</v>
      </c>
      <c r="K6" s="378" t="s">
        <v>28</v>
      </c>
      <c r="L6" s="378" t="s">
        <v>51</v>
      </c>
      <c r="M6" s="378">
        <v>0</v>
      </c>
      <c r="N6" s="379" t="s">
        <v>177</v>
      </c>
      <c r="O6" s="380">
        <v>1702</v>
      </c>
      <c r="P6" s="381" t="s">
        <v>176</v>
      </c>
      <c r="Q6" s="381" t="s">
        <v>28</v>
      </c>
      <c r="R6" s="382" t="s">
        <v>51</v>
      </c>
      <c r="S6" s="383">
        <v>0</v>
      </c>
      <c r="T6" s="395" t="s">
        <v>188</v>
      </c>
      <c r="U6" s="285">
        <v>1702</v>
      </c>
      <c r="V6" s="286" t="s">
        <v>178</v>
      </c>
      <c r="W6" s="286" t="s">
        <v>28</v>
      </c>
      <c r="X6" s="287" t="s">
        <v>51</v>
      </c>
      <c r="Y6" s="485">
        <v>0</v>
      </c>
      <c r="Z6" s="491">
        <v>714</v>
      </c>
      <c r="AA6" s="481">
        <v>1702</v>
      </c>
      <c r="AB6" s="480">
        <v>59</v>
      </c>
      <c r="AC6" s="416" t="s">
        <v>28</v>
      </c>
      <c r="AD6" s="417" t="s">
        <v>51</v>
      </c>
      <c r="AE6" s="492" t="e">
        <f ca="1">SOMA ACIDENTE TRAJETO(CPT+SPT+FATAIS)</f>
        <v>#NAME?</v>
      </c>
      <c r="AF6" s="408" t="s">
        <v>189</v>
      </c>
      <c r="AG6" s="329">
        <v>1702</v>
      </c>
      <c r="AH6" s="330" t="s">
        <v>179</v>
      </c>
      <c r="AI6" s="330" t="s">
        <v>28</v>
      </c>
      <c r="AJ6" s="331" t="s">
        <v>51</v>
      </c>
      <c r="AK6" s="367">
        <v>0</v>
      </c>
      <c r="AL6" s="414" t="s">
        <v>190</v>
      </c>
      <c r="AM6" s="415">
        <v>1702</v>
      </c>
      <c r="AN6" s="416" t="s">
        <v>180</v>
      </c>
      <c r="AO6" s="416" t="s">
        <v>28</v>
      </c>
      <c r="AP6" s="417" t="s">
        <v>51</v>
      </c>
      <c r="AQ6" s="418">
        <v>0</v>
      </c>
      <c r="AR6" s="422" t="s">
        <v>191</v>
      </c>
      <c r="AS6" s="329">
        <v>1702</v>
      </c>
      <c r="AT6" s="330" t="s">
        <v>181</v>
      </c>
      <c r="AU6" s="330" t="s">
        <v>28</v>
      </c>
      <c r="AV6" s="331" t="s">
        <v>51</v>
      </c>
      <c r="AW6" s="367">
        <v>0</v>
      </c>
      <c r="AX6" s="424" t="s">
        <v>192</v>
      </c>
      <c r="AY6" s="285">
        <v>1702</v>
      </c>
      <c r="AZ6" s="289" t="s">
        <v>182</v>
      </c>
      <c r="BA6" s="286" t="s">
        <v>28</v>
      </c>
      <c r="BB6" s="287" t="s">
        <v>51</v>
      </c>
      <c r="BC6" s="288">
        <v>0</v>
      </c>
      <c r="BD6" s="432" t="s">
        <v>193</v>
      </c>
      <c r="BE6" s="222">
        <v>1702</v>
      </c>
      <c r="BF6" s="381" t="s">
        <v>183</v>
      </c>
      <c r="BG6" s="223" t="s">
        <v>28</v>
      </c>
      <c r="BH6" s="382" t="s">
        <v>51</v>
      </c>
      <c r="BI6" s="383">
        <v>0</v>
      </c>
      <c r="BJ6" s="436" t="s">
        <v>194</v>
      </c>
      <c r="BK6" s="426">
        <v>1702</v>
      </c>
      <c r="BL6" s="437" t="s">
        <v>184</v>
      </c>
      <c r="BM6" s="241" t="s">
        <v>28</v>
      </c>
      <c r="BN6" s="427" t="s">
        <v>51</v>
      </c>
      <c r="BO6" s="428">
        <v>0</v>
      </c>
      <c r="BP6" s="438" t="s">
        <v>218</v>
      </c>
      <c r="BQ6" s="232">
        <v>1702</v>
      </c>
      <c r="BR6" s="223" t="s">
        <v>185</v>
      </c>
      <c r="BS6" s="223" t="s">
        <v>28</v>
      </c>
      <c r="BT6" s="382" t="s">
        <v>51</v>
      </c>
      <c r="BU6" s="225">
        <v>0</v>
      </c>
      <c r="BV6" s="441" t="s">
        <v>219</v>
      </c>
      <c r="BW6" s="442">
        <v>1702</v>
      </c>
      <c r="BX6" s="442" t="s">
        <v>186</v>
      </c>
      <c r="BY6" s="442" t="s">
        <v>28</v>
      </c>
      <c r="BZ6" s="443" t="s">
        <v>29</v>
      </c>
      <c r="CA6" s="444">
        <v>0</v>
      </c>
      <c r="CB6" s="278" t="s">
        <v>220</v>
      </c>
      <c r="CC6" s="279">
        <v>1702</v>
      </c>
      <c r="CD6" s="279" t="s">
        <v>187</v>
      </c>
      <c r="CE6" s="279" t="s">
        <v>28</v>
      </c>
      <c r="CF6" s="280" t="s">
        <v>29</v>
      </c>
      <c r="CG6" s="281">
        <v>0</v>
      </c>
      <c r="CH6" s="400" t="s">
        <v>221</v>
      </c>
      <c r="CI6" s="243">
        <v>1702</v>
      </c>
      <c r="CJ6" s="243" t="s">
        <v>225</v>
      </c>
      <c r="CK6" s="243" t="s">
        <v>28</v>
      </c>
      <c r="CL6" s="349" t="s">
        <v>51</v>
      </c>
      <c r="CM6" s="450">
        <v>0</v>
      </c>
      <c r="CN6" s="456">
        <v>724</v>
      </c>
      <c r="CO6" s="279" t="s">
        <v>223</v>
      </c>
      <c r="CP6" s="457">
        <v>70</v>
      </c>
      <c r="CQ6" s="279" t="s">
        <v>28</v>
      </c>
      <c r="CR6" s="280" t="s">
        <v>51</v>
      </c>
      <c r="CS6" s="453" t="e">
        <f>((HORAS TRABALHADAS)*1000000/NUMERO ACIDENTES)</f>
        <v>#NAME?</v>
      </c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  <c r="DO6" s="127"/>
      <c r="DP6" s="127"/>
      <c r="DQ6" s="127"/>
      <c r="DR6" s="127"/>
      <c r="DS6" s="127"/>
      <c r="DT6" s="127"/>
      <c r="DU6" s="127"/>
      <c r="DV6" s="127"/>
      <c r="DW6" s="127"/>
      <c r="DX6" s="127"/>
      <c r="DY6" s="127"/>
      <c r="DZ6" s="127"/>
      <c r="EA6" s="127"/>
      <c r="EB6" s="127"/>
      <c r="EC6" s="127"/>
      <c r="ED6" s="127"/>
      <c r="EE6" s="127"/>
      <c r="EF6" s="127"/>
      <c r="EG6" s="127"/>
      <c r="EH6" s="127"/>
      <c r="EI6" s="127"/>
      <c r="EJ6" s="127"/>
      <c r="EK6" s="127"/>
      <c r="EL6" s="127"/>
    </row>
    <row r="7" spans="1:153" x14ac:dyDescent="0.25">
      <c r="A7" s="134" t="s">
        <v>27</v>
      </c>
      <c r="B7" s="469">
        <v>710</v>
      </c>
      <c r="C7" s="348">
        <v>1903</v>
      </c>
      <c r="D7" s="469">
        <v>55</v>
      </c>
      <c r="E7" s="399" t="s">
        <v>28</v>
      </c>
      <c r="F7" s="399" t="s">
        <v>51</v>
      </c>
      <c r="G7" s="469" t="e">
        <f t="shared" si="0"/>
        <v>#NAME?</v>
      </c>
      <c r="H7" s="366">
        <v>711</v>
      </c>
      <c r="I7" s="353">
        <v>1903</v>
      </c>
      <c r="J7" s="367">
        <v>56</v>
      </c>
      <c r="K7" s="367" t="s">
        <v>28</v>
      </c>
      <c r="L7" s="367" t="s">
        <v>51</v>
      </c>
      <c r="M7" s="367">
        <v>0</v>
      </c>
      <c r="N7" s="374" t="s">
        <v>177</v>
      </c>
      <c r="O7" s="222">
        <v>1903</v>
      </c>
      <c r="P7" s="381" t="s">
        <v>176</v>
      </c>
      <c r="Q7" s="223" t="s">
        <v>28</v>
      </c>
      <c r="R7" s="226" t="s">
        <v>29</v>
      </c>
      <c r="S7" s="224">
        <v>1</v>
      </c>
      <c r="T7" s="395" t="s">
        <v>188</v>
      </c>
      <c r="U7" s="285">
        <v>1903</v>
      </c>
      <c r="V7" s="286" t="s">
        <v>178</v>
      </c>
      <c r="W7" s="286" t="s">
        <v>28</v>
      </c>
      <c r="X7" s="287" t="s">
        <v>51</v>
      </c>
      <c r="Y7" s="485">
        <v>0</v>
      </c>
      <c r="Z7" s="491">
        <v>714</v>
      </c>
      <c r="AA7" s="481">
        <v>1903</v>
      </c>
      <c r="AB7" s="480">
        <v>59</v>
      </c>
      <c r="AC7" s="416" t="s">
        <v>28</v>
      </c>
      <c r="AD7" s="417" t="s">
        <v>51</v>
      </c>
      <c r="AE7" s="492" t="e">
        <f ca="1">SOMA ACIDENTE TRAJETO(CPT+SPT+FATAIS)</f>
        <v>#NAME?</v>
      </c>
      <c r="AF7" s="408" t="s">
        <v>189</v>
      </c>
      <c r="AG7" s="329">
        <v>1903</v>
      </c>
      <c r="AH7" s="330" t="s">
        <v>179</v>
      </c>
      <c r="AI7" s="330" t="s">
        <v>28</v>
      </c>
      <c r="AJ7" s="331" t="s">
        <v>51</v>
      </c>
      <c r="AK7" s="367">
        <v>0</v>
      </c>
      <c r="AL7" s="414" t="s">
        <v>190</v>
      </c>
      <c r="AM7" s="415">
        <v>1903</v>
      </c>
      <c r="AN7" s="416" t="s">
        <v>180</v>
      </c>
      <c r="AO7" s="416" t="s">
        <v>28</v>
      </c>
      <c r="AP7" s="417" t="s">
        <v>51</v>
      </c>
      <c r="AQ7" s="418">
        <v>0</v>
      </c>
      <c r="AR7" s="422" t="s">
        <v>191</v>
      </c>
      <c r="AS7" s="329">
        <v>1903</v>
      </c>
      <c r="AT7" s="330" t="s">
        <v>181</v>
      </c>
      <c r="AU7" s="330" t="s">
        <v>28</v>
      </c>
      <c r="AV7" s="331" t="s">
        <v>51</v>
      </c>
      <c r="AW7" s="367">
        <v>0</v>
      </c>
      <c r="AX7" s="424" t="s">
        <v>192</v>
      </c>
      <c r="AY7" s="285">
        <v>1903</v>
      </c>
      <c r="AZ7" s="289" t="s">
        <v>182</v>
      </c>
      <c r="BA7" s="286" t="s">
        <v>28</v>
      </c>
      <c r="BB7" s="287" t="s">
        <v>51</v>
      </c>
      <c r="BC7" s="288">
        <v>0</v>
      </c>
      <c r="BD7" s="432" t="s">
        <v>193</v>
      </c>
      <c r="BE7" s="222">
        <v>1903</v>
      </c>
      <c r="BF7" s="381" t="s">
        <v>183</v>
      </c>
      <c r="BG7" s="223" t="s">
        <v>28</v>
      </c>
      <c r="BH7" s="382" t="s">
        <v>51</v>
      </c>
      <c r="BI7" s="224">
        <v>0</v>
      </c>
      <c r="BJ7" s="436" t="s">
        <v>194</v>
      </c>
      <c r="BK7" s="426">
        <v>1903</v>
      </c>
      <c r="BL7" s="437" t="s">
        <v>184</v>
      </c>
      <c r="BM7" s="241" t="s">
        <v>28</v>
      </c>
      <c r="BN7" s="427" t="s">
        <v>51</v>
      </c>
      <c r="BO7" s="428">
        <v>0</v>
      </c>
      <c r="BP7" s="438" t="s">
        <v>218</v>
      </c>
      <c r="BQ7" s="232">
        <v>1903</v>
      </c>
      <c r="BR7" s="223" t="s">
        <v>185</v>
      </c>
      <c r="BS7" s="223" t="s">
        <v>28</v>
      </c>
      <c r="BT7" s="382" t="s">
        <v>51</v>
      </c>
      <c r="BU7" s="225">
        <v>1.2223272445790767</v>
      </c>
      <c r="BV7" s="441" t="s">
        <v>219</v>
      </c>
      <c r="BW7" s="442">
        <v>1903</v>
      </c>
      <c r="BX7" s="442" t="s">
        <v>186</v>
      </c>
      <c r="BY7" s="442" t="s">
        <v>28</v>
      </c>
      <c r="BZ7" s="443" t="s">
        <v>29</v>
      </c>
      <c r="CA7" s="444">
        <v>0</v>
      </c>
      <c r="CB7" s="278" t="s">
        <v>220</v>
      </c>
      <c r="CC7" s="279">
        <v>1903</v>
      </c>
      <c r="CD7" s="279" t="s">
        <v>187</v>
      </c>
      <c r="CE7" s="279" t="s">
        <v>28</v>
      </c>
      <c r="CF7" s="280" t="s">
        <v>29</v>
      </c>
      <c r="CG7" s="281">
        <v>1.2223272445790767</v>
      </c>
      <c r="CH7" s="400" t="s">
        <v>221</v>
      </c>
      <c r="CI7" s="243">
        <v>1903</v>
      </c>
      <c r="CJ7" s="243" t="s">
        <v>225</v>
      </c>
      <c r="CK7" s="243" t="s">
        <v>28</v>
      </c>
      <c r="CL7" s="349" t="s">
        <v>51</v>
      </c>
      <c r="CM7" s="450">
        <v>0</v>
      </c>
      <c r="CN7" s="456">
        <v>724</v>
      </c>
      <c r="CO7" s="279">
        <v>1903</v>
      </c>
      <c r="CP7" s="457">
        <v>70</v>
      </c>
      <c r="CQ7" s="279" t="s">
        <v>28</v>
      </c>
      <c r="CR7" s="280" t="s">
        <v>51</v>
      </c>
      <c r="CS7" s="453" t="e">
        <f>((HORAS TRABALHADAS)*1000000/NUMERO ACIDENTES)</f>
        <v>#NAME?</v>
      </c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  <c r="DO7" s="127"/>
      <c r="DP7" s="127"/>
      <c r="DQ7" s="127"/>
      <c r="DR7" s="127"/>
      <c r="DS7" s="127"/>
      <c r="DT7" s="127"/>
      <c r="DU7" s="127"/>
      <c r="DV7" s="127"/>
      <c r="DW7" s="127"/>
      <c r="DX7" s="127"/>
      <c r="DY7" s="127"/>
      <c r="DZ7" s="127"/>
      <c r="EA7" s="127"/>
      <c r="EB7" s="127"/>
      <c r="EC7" s="127"/>
      <c r="ED7" s="127"/>
      <c r="EE7" s="127"/>
      <c r="EF7" s="127"/>
      <c r="EG7" s="127"/>
      <c r="EH7" s="127"/>
      <c r="EI7" s="127"/>
      <c r="EJ7" s="127"/>
      <c r="EK7" s="127"/>
      <c r="EL7" s="127"/>
    </row>
    <row r="8" spans="1:153" x14ac:dyDescent="0.25">
      <c r="A8" s="134" t="s">
        <v>32</v>
      </c>
      <c r="B8" s="469">
        <v>710</v>
      </c>
      <c r="C8" s="348">
        <v>2406</v>
      </c>
      <c r="D8" s="469">
        <v>55</v>
      </c>
      <c r="E8" s="399" t="s">
        <v>28</v>
      </c>
      <c r="F8" s="399" t="s">
        <v>51</v>
      </c>
      <c r="G8" s="469" t="e">
        <f t="shared" si="0"/>
        <v>#NAME?</v>
      </c>
      <c r="H8" s="366">
        <v>711</v>
      </c>
      <c r="I8" s="353">
        <v>2406</v>
      </c>
      <c r="J8" s="367">
        <v>56</v>
      </c>
      <c r="K8" s="367" t="s">
        <v>28</v>
      </c>
      <c r="L8" s="367" t="s">
        <v>51</v>
      </c>
      <c r="M8" s="367">
        <v>1</v>
      </c>
      <c r="N8" s="374" t="s">
        <v>177</v>
      </c>
      <c r="O8" s="222">
        <v>2406</v>
      </c>
      <c r="P8" s="381" t="s">
        <v>176</v>
      </c>
      <c r="Q8" s="223" t="s">
        <v>28</v>
      </c>
      <c r="R8" s="226" t="s">
        <v>33</v>
      </c>
      <c r="S8" s="224">
        <v>2</v>
      </c>
      <c r="T8" s="395" t="s">
        <v>188</v>
      </c>
      <c r="U8" s="285">
        <v>2406</v>
      </c>
      <c r="V8" s="286" t="s">
        <v>178</v>
      </c>
      <c r="W8" s="286" t="s">
        <v>28</v>
      </c>
      <c r="X8" s="287" t="s">
        <v>51</v>
      </c>
      <c r="Y8" s="485">
        <v>0</v>
      </c>
      <c r="Z8" s="491">
        <v>714</v>
      </c>
      <c r="AA8" s="481">
        <v>2406</v>
      </c>
      <c r="AB8" s="480">
        <v>59</v>
      </c>
      <c r="AC8" s="416" t="s">
        <v>28</v>
      </c>
      <c r="AD8" s="417" t="s">
        <v>51</v>
      </c>
      <c r="AE8" s="492" t="e">
        <f ca="1">SOMA ACIDENTE TRAJETO(CPT+SPT+FATAIS)</f>
        <v>#NAME?</v>
      </c>
      <c r="AF8" s="408" t="s">
        <v>189</v>
      </c>
      <c r="AG8" s="329">
        <v>2406</v>
      </c>
      <c r="AH8" s="330" t="s">
        <v>179</v>
      </c>
      <c r="AI8" s="330" t="s">
        <v>28</v>
      </c>
      <c r="AJ8" s="331" t="s">
        <v>51</v>
      </c>
      <c r="AK8" s="367">
        <v>2</v>
      </c>
      <c r="AL8" s="414" t="s">
        <v>190</v>
      </c>
      <c r="AM8" s="415">
        <v>2406</v>
      </c>
      <c r="AN8" s="416" t="s">
        <v>180</v>
      </c>
      <c r="AO8" s="416" t="s">
        <v>28</v>
      </c>
      <c r="AP8" s="417" t="s">
        <v>51</v>
      </c>
      <c r="AQ8" s="418">
        <v>0</v>
      </c>
      <c r="AR8" s="422" t="s">
        <v>191</v>
      </c>
      <c r="AS8" s="329">
        <v>2406</v>
      </c>
      <c r="AT8" s="330" t="s">
        <v>181</v>
      </c>
      <c r="AU8" s="330" t="s">
        <v>28</v>
      </c>
      <c r="AV8" s="331" t="s">
        <v>51</v>
      </c>
      <c r="AW8" s="367">
        <v>0</v>
      </c>
      <c r="AX8" s="424" t="s">
        <v>192</v>
      </c>
      <c r="AY8" s="285">
        <v>2406</v>
      </c>
      <c r="AZ8" s="289" t="s">
        <v>182</v>
      </c>
      <c r="BA8" s="286" t="s">
        <v>28</v>
      </c>
      <c r="BB8" s="287" t="s">
        <v>51</v>
      </c>
      <c r="BC8" s="288">
        <v>28</v>
      </c>
      <c r="BD8" s="432" t="s">
        <v>193</v>
      </c>
      <c r="BE8" s="222">
        <v>2406</v>
      </c>
      <c r="BF8" s="381" t="s">
        <v>183</v>
      </c>
      <c r="BG8" s="223" t="s">
        <v>28</v>
      </c>
      <c r="BH8" s="382" t="s">
        <v>51</v>
      </c>
      <c r="BI8" s="224">
        <v>14</v>
      </c>
      <c r="BJ8" s="436" t="s">
        <v>194</v>
      </c>
      <c r="BK8" s="426">
        <v>2406</v>
      </c>
      <c r="BL8" s="437" t="s">
        <v>184</v>
      </c>
      <c r="BM8" s="241" t="s">
        <v>28</v>
      </c>
      <c r="BN8" s="427" t="s">
        <v>51</v>
      </c>
      <c r="BO8" s="428">
        <v>0</v>
      </c>
      <c r="BP8" s="438" t="s">
        <v>218</v>
      </c>
      <c r="BQ8" s="232">
        <v>2406</v>
      </c>
      <c r="BR8" s="223" t="s">
        <v>185</v>
      </c>
      <c r="BS8" s="223" t="s">
        <v>28</v>
      </c>
      <c r="BT8" s="382" t="s">
        <v>51</v>
      </c>
      <c r="BU8" s="225">
        <v>2.6362061829579817</v>
      </c>
      <c r="BV8" s="441" t="s">
        <v>219</v>
      </c>
      <c r="BW8" s="442">
        <v>2406</v>
      </c>
      <c r="BX8" s="442" t="s">
        <v>186</v>
      </c>
      <c r="BY8" s="442" t="s">
        <v>28</v>
      </c>
      <c r="BZ8" s="443" t="s">
        <v>33</v>
      </c>
      <c r="CA8" s="444">
        <v>0.87873539431932712</v>
      </c>
      <c r="CB8" s="278" t="s">
        <v>220</v>
      </c>
      <c r="CC8" s="279">
        <v>2406</v>
      </c>
      <c r="CD8" s="279" t="s">
        <v>187</v>
      </c>
      <c r="CE8" s="279" t="s">
        <v>28</v>
      </c>
      <c r="CF8" s="280" t="s">
        <v>33</v>
      </c>
      <c r="CG8" s="281">
        <v>1.7574707886386542</v>
      </c>
      <c r="CH8" s="400" t="s">
        <v>221</v>
      </c>
      <c r="CI8" s="243">
        <v>2406</v>
      </c>
      <c r="CJ8" s="243" t="s">
        <v>225</v>
      </c>
      <c r="CK8" s="243" t="s">
        <v>28</v>
      </c>
      <c r="CL8" s="349" t="s">
        <v>51</v>
      </c>
      <c r="CM8" s="450">
        <v>12.30229552047058</v>
      </c>
      <c r="CN8" s="456">
        <v>724</v>
      </c>
      <c r="CO8" s="279">
        <v>2406</v>
      </c>
      <c r="CP8" s="457">
        <v>70</v>
      </c>
      <c r="CQ8" s="279" t="s">
        <v>28</v>
      </c>
      <c r="CR8" s="280" t="s">
        <v>51</v>
      </c>
      <c r="CS8" s="453" t="e">
        <f>((HORAS TRABALHADAS)*1000000/NUMERO ACIDENTES)</f>
        <v>#NAME?</v>
      </c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  <c r="DO8" s="127"/>
      <c r="DP8" s="127"/>
      <c r="DQ8" s="127"/>
      <c r="DR8" s="127"/>
      <c r="DS8" s="127"/>
      <c r="DT8" s="127"/>
      <c r="DU8" s="127"/>
      <c r="DV8" s="127"/>
      <c r="DW8" s="127"/>
      <c r="DX8" s="127"/>
      <c r="DY8" s="127"/>
      <c r="DZ8" s="127"/>
      <c r="EA8" s="127"/>
      <c r="EB8" s="127"/>
      <c r="EC8" s="127"/>
      <c r="ED8" s="127"/>
      <c r="EE8" s="127"/>
      <c r="EF8" s="127"/>
      <c r="EG8" s="127"/>
      <c r="EH8" s="127"/>
      <c r="EI8" s="127"/>
      <c r="EJ8" s="127"/>
      <c r="EK8" s="127"/>
      <c r="EL8" s="127"/>
    </row>
    <row r="9" spans="1:153" x14ac:dyDescent="0.25">
      <c r="A9" s="134" t="s">
        <v>5</v>
      </c>
      <c r="B9" s="469">
        <v>710</v>
      </c>
      <c r="C9" s="348">
        <v>1701</v>
      </c>
      <c r="D9" s="469">
        <v>55</v>
      </c>
      <c r="E9" s="399" t="s">
        <v>28</v>
      </c>
      <c r="F9" s="399" t="s">
        <v>51</v>
      </c>
      <c r="G9" s="469" t="e">
        <f t="shared" si="0"/>
        <v>#NAME?</v>
      </c>
      <c r="H9" s="366">
        <v>711</v>
      </c>
      <c r="I9" s="353">
        <v>1701</v>
      </c>
      <c r="J9" s="367">
        <v>56</v>
      </c>
      <c r="K9" s="367" t="s">
        <v>28</v>
      </c>
      <c r="L9" s="367" t="s">
        <v>51</v>
      </c>
      <c r="M9" s="367">
        <v>0</v>
      </c>
      <c r="N9" s="374" t="s">
        <v>177</v>
      </c>
      <c r="O9" s="222">
        <v>1701</v>
      </c>
      <c r="P9" s="381" t="s">
        <v>176</v>
      </c>
      <c r="Q9" s="223" t="s">
        <v>28</v>
      </c>
      <c r="R9" s="226" t="s">
        <v>34</v>
      </c>
      <c r="S9" s="224">
        <v>0</v>
      </c>
      <c r="T9" s="395" t="s">
        <v>188</v>
      </c>
      <c r="U9" s="285">
        <v>1701</v>
      </c>
      <c r="V9" s="286" t="s">
        <v>178</v>
      </c>
      <c r="W9" s="286" t="s">
        <v>28</v>
      </c>
      <c r="X9" s="287" t="s">
        <v>51</v>
      </c>
      <c r="Y9" s="485">
        <v>0</v>
      </c>
      <c r="Z9" s="491">
        <v>714</v>
      </c>
      <c r="AA9" s="481">
        <v>1701</v>
      </c>
      <c r="AB9" s="480">
        <v>59</v>
      </c>
      <c r="AC9" s="416" t="s">
        <v>28</v>
      </c>
      <c r="AD9" s="417" t="s">
        <v>51</v>
      </c>
      <c r="AE9" s="492" t="e">
        <f ca="1">SOMA ACIDENTE TRAJETO(CPT+SPT+FATAIS)</f>
        <v>#NAME?</v>
      </c>
      <c r="AF9" s="408" t="s">
        <v>189</v>
      </c>
      <c r="AG9" s="329">
        <v>1701</v>
      </c>
      <c r="AH9" s="330" t="s">
        <v>179</v>
      </c>
      <c r="AI9" s="330" t="s">
        <v>28</v>
      </c>
      <c r="AJ9" s="331" t="s">
        <v>51</v>
      </c>
      <c r="AK9" s="367">
        <v>1</v>
      </c>
      <c r="AL9" s="414" t="s">
        <v>190</v>
      </c>
      <c r="AM9" s="415">
        <v>1701</v>
      </c>
      <c r="AN9" s="416" t="s">
        <v>180</v>
      </c>
      <c r="AO9" s="416" t="s">
        <v>28</v>
      </c>
      <c r="AP9" s="417" t="s">
        <v>51</v>
      </c>
      <c r="AQ9" s="418">
        <v>0</v>
      </c>
      <c r="AR9" s="422" t="s">
        <v>191</v>
      </c>
      <c r="AS9" s="329">
        <v>1701</v>
      </c>
      <c r="AT9" s="330" t="s">
        <v>181</v>
      </c>
      <c r="AU9" s="330" t="s">
        <v>28</v>
      </c>
      <c r="AV9" s="331" t="s">
        <v>51</v>
      </c>
      <c r="AW9" s="367">
        <v>0</v>
      </c>
      <c r="AX9" s="424" t="s">
        <v>192</v>
      </c>
      <c r="AY9" s="285">
        <v>1701</v>
      </c>
      <c r="AZ9" s="289" t="s">
        <v>182</v>
      </c>
      <c r="BA9" s="286" t="s">
        <v>28</v>
      </c>
      <c r="BB9" s="287" t="s">
        <v>51</v>
      </c>
      <c r="BC9" s="288">
        <v>31</v>
      </c>
      <c r="BD9" s="432" t="s">
        <v>193</v>
      </c>
      <c r="BE9" s="222">
        <v>1701</v>
      </c>
      <c r="BF9" s="381" t="s">
        <v>183</v>
      </c>
      <c r="BG9" s="223" t="s">
        <v>28</v>
      </c>
      <c r="BH9" s="382" t="s">
        <v>51</v>
      </c>
      <c r="BI9" s="224">
        <v>0</v>
      </c>
      <c r="BJ9" s="436" t="s">
        <v>194</v>
      </c>
      <c r="BK9" s="426">
        <v>1701</v>
      </c>
      <c r="BL9" s="437" t="s">
        <v>184</v>
      </c>
      <c r="BM9" s="241" t="s">
        <v>28</v>
      </c>
      <c r="BN9" s="427" t="s">
        <v>51</v>
      </c>
      <c r="BO9" s="428">
        <v>0</v>
      </c>
      <c r="BP9" s="438" t="s">
        <v>218</v>
      </c>
      <c r="BQ9" s="232">
        <v>1701</v>
      </c>
      <c r="BR9" s="223" t="s">
        <v>185</v>
      </c>
      <c r="BS9" s="223" t="s">
        <v>28</v>
      </c>
      <c r="BT9" s="382" t="s">
        <v>51</v>
      </c>
      <c r="BU9" s="225">
        <v>0</v>
      </c>
      <c r="BV9" s="441" t="s">
        <v>219</v>
      </c>
      <c r="BW9" s="442">
        <v>1701</v>
      </c>
      <c r="BX9" s="442" t="s">
        <v>186</v>
      </c>
      <c r="BY9" s="442" t="s">
        <v>28</v>
      </c>
      <c r="BZ9" s="443" t="s">
        <v>34</v>
      </c>
      <c r="CA9" s="444">
        <v>0</v>
      </c>
      <c r="CB9" s="278" t="s">
        <v>220</v>
      </c>
      <c r="CC9" s="279">
        <v>1701</v>
      </c>
      <c r="CD9" s="279" t="s">
        <v>187</v>
      </c>
      <c r="CE9" s="279" t="s">
        <v>28</v>
      </c>
      <c r="CF9" s="280" t="s">
        <v>34</v>
      </c>
      <c r="CG9" s="281">
        <v>0</v>
      </c>
      <c r="CH9" s="400" t="s">
        <v>221</v>
      </c>
      <c r="CI9" s="243">
        <v>1701</v>
      </c>
      <c r="CJ9" s="243" t="s">
        <v>225</v>
      </c>
      <c r="CK9" s="243" t="s">
        <v>28</v>
      </c>
      <c r="CL9" s="349" t="s">
        <v>51</v>
      </c>
      <c r="CM9" s="450">
        <v>0</v>
      </c>
      <c r="CN9" s="456">
        <v>724</v>
      </c>
      <c r="CO9" s="279">
        <v>1701</v>
      </c>
      <c r="CP9" s="457">
        <v>70</v>
      </c>
      <c r="CQ9" s="279" t="s">
        <v>28</v>
      </c>
      <c r="CR9" s="280" t="s">
        <v>51</v>
      </c>
      <c r="CS9" s="453" t="e">
        <f>((HORAS TRABALHADAS)*1000000/NUMERO ACIDENTES)</f>
        <v>#NAME?</v>
      </c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  <c r="DO9" s="127"/>
      <c r="DP9" s="127"/>
      <c r="DQ9" s="127"/>
      <c r="DR9" s="127"/>
      <c r="DS9" s="127"/>
      <c r="DT9" s="127"/>
      <c r="DU9" s="127"/>
      <c r="DV9" s="127"/>
      <c r="DW9" s="127"/>
      <c r="DX9" s="127"/>
      <c r="DY9" s="127"/>
      <c r="DZ9" s="127"/>
      <c r="EA9" s="127"/>
      <c r="EB9" s="127"/>
      <c r="EC9" s="127"/>
      <c r="ED9" s="127"/>
      <c r="EE9" s="127"/>
      <c r="EF9" s="127"/>
      <c r="EG9" s="127"/>
      <c r="EH9" s="127"/>
      <c r="EI9" s="127"/>
      <c r="EJ9" s="127"/>
      <c r="EK9" s="127"/>
      <c r="EL9" s="127"/>
    </row>
    <row r="10" spans="1:153" x14ac:dyDescent="0.25">
      <c r="A10" s="134" t="s">
        <v>35</v>
      </c>
      <c r="B10" s="469">
        <v>710</v>
      </c>
      <c r="C10" s="348">
        <v>1606</v>
      </c>
      <c r="D10" s="469">
        <v>55</v>
      </c>
      <c r="E10" s="399" t="s">
        <v>28</v>
      </c>
      <c r="F10" s="399" t="s">
        <v>51</v>
      </c>
      <c r="G10" s="469" t="e">
        <f t="shared" si="0"/>
        <v>#NAME?</v>
      </c>
      <c r="H10" s="366">
        <v>711</v>
      </c>
      <c r="I10" s="353">
        <v>1606</v>
      </c>
      <c r="J10" s="367">
        <v>56</v>
      </c>
      <c r="K10" s="367" t="s">
        <v>28</v>
      </c>
      <c r="L10" s="367" t="s">
        <v>51</v>
      </c>
      <c r="M10" s="367">
        <v>2</v>
      </c>
      <c r="N10" s="374" t="s">
        <v>177</v>
      </c>
      <c r="O10" s="222">
        <v>1606</v>
      </c>
      <c r="P10" s="381" t="s">
        <v>176</v>
      </c>
      <c r="Q10" s="223" t="s">
        <v>28</v>
      </c>
      <c r="R10" s="226" t="s">
        <v>52</v>
      </c>
      <c r="S10" s="224">
        <v>0</v>
      </c>
      <c r="T10" s="395" t="s">
        <v>188</v>
      </c>
      <c r="U10" s="285">
        <v>1606</v>
      </c>
      <c r="V10" s="286" t="s">
        <v>178</v>
      </c>
      <c r="W10" s="286" t="s">
        <v>28</v>
      </c>
      <c r="X10" s="287" t="s">
        <v>51</v>
      </c>
      <c r="Y10" s="485">
        <v>0</v>
      </c>
      <c r="Z10" s="491">
        <v>714</v>
      </c>
      <c r="AA10" s="481">
        <v>1606</v>
      </c>
      <c r="AB10" s="480">
        <v>59</v>
      </c>
      <c r="AC10" s="416" t="s">
        <v>28</v>
      </c>
      <c r="AD10" s="417" t="s">
        <v>51</v>
      </c>
      <c r="AE10" s="492" t="e">
        <f ca="1">SOMA ACIDENTE TRAJETO(CPT+SPT+FATAIS)</f>
        <v>#NAME?</v>
      </c>
      <c r="AF10" s="408" t="s">
        <v>189</v>
      </c>
      <c r="AG10" s="329">
        <v>1606</v>
      </c>
      <c r="AH10" s="330" t="s">
        <v>179</v>
      </c>
      <c r="AI10" s="330" t="s">
        <v>28</v>
      </c>
      <c r="AJ10" s="331" t="s">
        <v>51</v>
      </c>
      <c r="AK10" s="367">
        <v>1</v>
      </c>
      <c r="AL10" s="414" t="s">
        <v>190</v>
      </c>
      <c r="AM10" s="415">
        <v>1606</v>
      </c>
      <c r="AN10" s="416" t="s">
        <v>180</v>
      </c>
      <c r="AO10" s="416" t="s">
        <v>28</v>
      </c>
      <c r="AP10" s="417" t="s">
        <v>51</v>
      </c>
      <c r="AQ10" s="418">
        <v>0</v>
      </c>
      <c r="AR10" s="422" t="s">
        <v>191</v>
      </c>
      <c r="AS10" s="329">
        <v>1606</v>
      </c>
      <c r="AT10" s="330" t="s">
        <v>181</v>
      </c>
      <c r="AU10" s="330" t="s">
        <v>28</v>
      </c>
      <c r="AV10" s="331" t="s">
        <v>51</v>
      </c>
      <c r="AW10" s="367">
        <v>0</v>
      </c>
      <c r="AX10" s="424" t="s">
        <v>192</v>
      </c>
      <c r="AY10" s="285">
        <v>1606</v>
      </c>
      <c r="AZ10" s="289" t="s">
        <v>182</v>
      </c>
      <c r="BA10" s="286" t="s">
        <v>28</v>
      </c>
      <c r="BB10" s="287" t="s">
        <v>51</v>
      </c>
      <c r="BC10" s="288">
        <v>9</v>
      </c>
      <c r="BD10" s="432" t="s">
        <v>193</v>
      </c>
      <c r="BE10" s="222">
        <v>1606</v>
      </c>
      <c r="BF10" s="381" t="s">
        <v>183</v>
      </c>
      <c r="BG10" s="223" t="s">
        <v>28</v>
      </c>
      <c r="BH10" s="382" t="s">
        <v>51</v>
      </c>
      <c r="BI10" s="224">
        <v>24</v>
      </c>
      <c r="BJ10" s="436" t="s">
        <v>194</v>
      </c>
      <c r="BK10" s="426">
        <v>1606</v>
      </c>
      <c r="BL10" s="437" t="s">
        <v>184</v>
      </c>
      <c r="BM10" s="241" t="s">
        <v>28</v>
      </c>
      <c r="BN10" s="427" t="s">
        <v>51</v>
      </c>
      <c r="BO10" s="428">
        <v>0</v>
      </c>
      <c r="BP10" s="438" t="s">
        <v>218</v>
      </c>
      <c r="BQ10" s="232">
        <v>1606</v>
      </c>
      <c r="BR10" s="223" t="s">
        <v>185</v>
      </c>
      <c r="BS10" s="223" t="s">
        <v>28</v>
      </c>
      <c r="BT10" s="382" t="s">
        <v>51</v>
      </c>
      <c r="BU10" s="225">
        <v>2.4095456560710913</v>
      </c>
      <c r="BV10" s="441" t="s">
        <v>219</v>
      </c>
      <c r="BW10" s="442">
        <v>1606</v>
      </c>
      <c r="BX10" s="442" t="s">
        <v>186</v>
      </c>
      <c r="BY10" s="442" t="s">
        <v>28</v>
      </c>
      <c r="BZ10" s="443" t="s">
        <v>34</v>
      </c>
      <c r="CA10" s="444">
        <v>2.4095456560710913</v>
      </c>
      <c r="CB10" s="278" t="s">
        <v>220</v>
      </c>
      <c r="CC10" s="279">
        <v>1606</v>
      </c>
      <c r="CD10" s="279" t="s">
        <v>187</v>
      </c>
      <c r="CE10" s="279" t="s">
        <v>28</v>
      </c>
      <c r="CF10" s="280" t="s">
        <v>34</v>
      </c>
      <c r="CG10" s="281">
        <v>0</v>
      </c>
      <c r="CH10" s="400" t="s">
        <v>221</v>
      </c>
      <c r="CI10" s="243">
        <v>1606</v>
      </c>
      <c r="CJ10" s="243" t="s">
        <v>225</v>
      </c>
      <c r="CK10" s="243" t="s">
        <v>28</v>
      </c>
      <c r="CL10" s="349" t="s">
        <v>51</v>
      </c>
      <c r="CM10" s="450">
        <v>28.914547872853095</v>
      </c>
      <c r="CN10" s="456">
        <v>724</v>
      </c>
      <c r="CO10" s="279">
        <v>1606</v>
      </c>
      <c r="CP10" s="457">
        <v>70</v>
      </c>
      <c r="CQ10" s="279" t="s">
        <v>28</v>
      </c>
      <c r="CR10" s="280" t="s">
        <v>51</v>
      </c>
      <c r="CS10" s="453" t="e">
        <f>((HORAS TRABALHADAS)*1000000/NUMERO ACIDENTES)</f>
        <v>#NAME?</v>
      </c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  <c r="DO10" s="127"/>
      <c r="DP10" s="127"/>
      <c r="DQ10" s="127"/>
      <c r="DR10" s="127"/>
      <c r="DS10" s="127"/>
      <c r="DT10" s="127"/>
      <c r="DU10" s="127"/>
      <c r="DV10" s="127"/>
      <c r="DW10" s="127"/>
      <c r="DX10" s="127"/>
      <c r="DY10" s="127"/>
      <c r="DZ10" s="127"/>
      <c r="EA10" s="127"/>
      <c r="EB10" s="127"/>
      <c r="EC10" s="127"/>
      <c r="ED10" s="127"/>
      <c r="EE10" s="127"/>
      <c r="EF10" s="127"/>
      <c r="EG10" s="127"/>
      <c r="EH10" s="127"/>
      <c r="EI10" s="127"/>
      <c r="EJ10" s="127"/>
      <c r="EK10" s="127"/>
      <c r="EL10" s="127"/>
    </row>
    <row r="11" spans="1:153" x14ac:dyDescent="0.25">
      <c r="A11" s="134" t="s">
        <v>36</v>
      </c>
      <c r="B11" s="469">
        <v>710</v>
      </c>
      <c r="C11" s="348">
        <v>5555</v>
      </c>
      <c r="D11" s="469">
        <v>55</v>
      </c>
      <c r="E11" s="399" t="s">
        <v>28</v>
      </c>
      <c r="F11" s="399" t="s">
        <v>51</v>
      </c>
      <c r="G11" s="469" t="e">
        <f t="shared" si="0"/>
        <v>#NAME?</v>
      </c>
      <c r="H11" s="366">
        <v>711</v>
      </c>
      <c r="I11" s="353">
        <v>5555</v>
      </c>
      <c r="J11" s="367">
        <v>56</v>
      </c>
      <c r="K11" s="367" t="s">
        <v>28</v>
      </c>
      <c r="L11" s="367" t="s">
        <v>51</v>
      </c>
      <c r="M11" s="367">
        <v>1</v>
      </c>
      <c r="N11" s="374" t="s">
        <v>177</v>
      </c>
      <c r="O11" s="222">
        <v>5555</v>
      </c>
      <c r="P11" s="381" t="s">
        <v>176</v>
      </c>
      <c r="Q11" s="223" t="s">
        <v>28</v>
      </c>
      <c r="R11" s="226" t="s">
        <v>37</v>
      </c>
      <c r="S11" s="224">
        <v>1</v>
      </c>
      <c r="T11" s="395" t="s">
        <v>188</v>
      </c>
      <c r="U11" s="285">
        <v>5555</v>
      </c>
      <c r="V11" s="286" t="s">
        <v>178</v>
      </c>
      <c r="W11" s="286" t="s">
        <v>28</v>
      </c>
      <c r="X11" s="287" t="s">
        <v>51</v>
      </c>
      <c r="Y11" s="485">
        <v>0</v>
      </c>
      <c r="Z11" s="491">
        <v>714</v>
      </c>
      <c r="AA11" s="481">
        <v>5555</v>
      </c>
      <c r="AB11" s="480">
        <v>59</v>
      </c>
      <c r="AC11" s="416" t="s">
        <v>28</v>
      </c>
      <c r="AD11" s="417" t="s">
        <v>51</v>
      </c>
      <c r="AE11" s="492" t="e">
        <f ca="1">SOMA ACIDENTE TRAJETO(CPT+SPT+FATAIS)</f>
        <v>#NAME?</v>
      </c>
      <c r="AF11" s="408" t="s">
        <v>189</v>
      </c>
      <c r="AG11" s="329">
        <v>5555</v>
      </c>
      <c r="AH11" s="330" t="s">
        <v>179</v>
      </c>
      <c r="AI11" s="330" t="s">
        <v>28</v>
      </c>
      <c r="AJ11" s="331" t="s">
        <v>51</v>
      </c>
      <c r="AK11" s="367">
        <v>0</v>
      </c>
      <c r="AL11" s="414" t="s">
        <v>190</v>
      </c>
      <c r="AM11" s="415">
        <v>5555</v>
      </c>
      <c r="AN11" s="416" t="s">
        <v>180</v>
      </c>
      <c r="AO11" s="416" t="s">
        <v>28</v>
      </c>
      <c r="AP11" s="417" t="s">
        <v>51</v>
      </c>
      <c r="AQ11" s="418">
        <v>0</v>
      </c>
      <c r="AR11" s="422" t="s">
        <v>191</v>
      </c>
      <c r="AS11" s="329">
        <v>5555</v>
      </c>
      <c r="AT11" s="330" t="s">
        <v>181</v>
      </c>
      <c r="AU11" s="330" t="s">
        <v>28</v>
      </c>
      <c r="AV11" s="331" t="s">
        <v>51</v>
      </c>
      <c r="AW11" s="367">
        <v>0</v>
      </c>
      <c r="AX11" s="424" t="s">
        <v>192</v>
      </c>
      <c r="AY11" s="285">
        <v>5555</v>
      </c>
      <c r="AZ11" s="289" t="s">
        <v>182</v>
      </c>
      <c r="BA11" s="286" t="s">
        <v>28</v>
      </c>
      <c r="BB11" s="287" t="s">
        <v>51</v>
      </c>
      <c r="BC11" s="288">
        <v>29</v>
      </c>
      <c r="BD11" s="432" t="s">
        <v>193</v>
      </c>
      <c r="BE11" s="222">
        <v>5555</v>
      </c>
      <c r="BF11" s="381" t="s">
        <v>183</v>
      </c>
      <c r="BG11" s="223" t="s">
        <v>28</v>
      </c>
      <c r="BH11" s="382" t="s">
        <v>51</v>
      </c>
      <c r="BI11" s="224">
        <v>3</v>
      </c>
      <c r="BJ11" s="436" t="s">
        <v>194</v>
      </c>
      <c r="BK11" s="426">
        <v>5555</v>
      </c>
      <c r="BL11" s="437" t="s">
        <v>184</v>
      </c>
      <c r="BM11" s="241" t="s">
        <v>28</v>
      </c>
      <c r="BN11" s="427" t="s">
        <v>51</v>
      </c>
      <c r="BO11" s="428">
        <v>0</v>
      </c>
      <c r="BP11" s="438" t="s">
        <v>218</v>
      </c>
      <c r="BQ11" s="232">
        <v>5555</v>
      </c>
      <c r="BR11" s="223" t="s">
        <v>185</v>
      </c>
      <c r="BS11" s="223" t="s">
        <v>28</v>
      </c>
      <c r="BT11" s="382" t="s">
        <v>51</v>
      </c>
      <c r="BU11" s="225">
        <v>8.4557554078043822</v>
      </c>
      <c r="BV11" s="441" t="s">
        <v>219</v>
      </c>
      <c r="BW11" s="442">
        <v>5555</v>
      </c>
      <c r="BX11" s="442" t="s">
        <v>186</v>
      </c>
      <c r="BY11" s="442" t="s">
        <v>28</v>
      </c>
      <c r="BZ11" s="443" t="s">
        <v>37</v>
      </c>
      <c r="CA11" s="444">
        <v>4.2278777039021911</v>
      </c>
      <c r="CB11" s="278" t="s">
        <v>220</v>
      </c>
      <c r="CC11" s="279">
        <v>5555</v>
      </c>
      <c r="CD11" s="279" t="s">
        <v>187</v>
      </c>
      <c r="CE11" s="279" t="s">
        <v>28</v>
      </c>
      <c r="CF11" s="280" t="s">
        <v>37</v>
      </c>
      <c r="CG11" s="281">
        <v>4.2278777039021911</v>
      </c>
      <c r="CH11" s="400" t="s">
        <v>221</v>
      </c>
      <c r="CI11" s="243">
        <v>5555</v>
      </c>
      <c r="CJ11" s="243" t="s">
        <v>225</v>
      </c>
      <c r="CK11" s="243" t="s">
        <v>28</v>
      </c>
      <c r="CL11" s="349" t="s">
        <v>51</v>
      </c>
      <c r="CM11" s="450">
        <v>12.683633111706575</v>
      </c>
      <c r="CN11" s="456">
        <v>724</v>
      </c>
      <c r="CO11" s="279">
        <v>5555</v>
      </c>
      <c r="CP11" s="457">
        <v>70</v>
      </c>
      <c r="CQ11" s="279" t="s">
        <v>28</v>
      </c>
      <c r="CR11" s="280" t="s">
        <v>51</v>
      </c>
      <c r="CS11" s="453" t="e">
        <f>((HORAS TRABALHADAS)*1000000/NUMERO ACIDENTES)</f>
        <v>#NAME?</v>
      </c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  <c r="DO11" s="127"/>
      <c r="DP11" s="127"/>
      <c r="DQ11" s="127"/>
      <c r="DR11" s="127"/>
      <c r="DS11" s="127"/>
      <c r="DT11" s="127"/>
      <c r="DU11" s="127"/>
      <c r="DV11" s="127"/>
      <c r="DW11" s="127"/>
      <c r="DX11" s="127"/>
      <c r="DY11" s="127"/>
      <c r="DZ11" s="127"/>
      <c r="EA11" s="127"/>
      <c r="EB11" s="127"/>
      <c r="EC11" s="127"/>
      <c r="ED11" s="127"/>
      <c r="EE11" s="127"/>
      <c r="EF11" s="127"/>
      <c r="EG11" s="127"/>
      <c r="EH11" s="127"/>
      <c r="EI11" s="127"/>
      <c r="EJ11" s="127"/>
      <c r="EK11" s="127"/>
      <c r="EL11" s="127"/>
      <c r="EM11" s="128"/>
      <c r="EN11" s="128"/>
      <c r="EO11" s="128"/>
      <c r="EP11" s="128"/>
      <c r="EQ11" s="128"/>
      <c r="ER11" s="128"/>
      <c r="ES11" s="128"/>
      <c r="ET11" s="128"/>
      <c r="EU11" s="128"/>
      <c r="EV11" s="128"/>
      <c r="EW11" s="128"/>
    </row>
    <row r="12" spans="1:153" x14ac:dyDescent="0.25">
      <c r="A12" s="134" t="s">
        <v>39</v>
      </c>
      <c r="B12" s="469">
        <v>710</v>
      </c>
      <c r="C12" s="348">
        <v>2104</v>
      </c>
      <c r="D12" s="469">
        <v>55</v>
      </c>
      <c r="E12" s="399" t="s">
        <v>28</v>
      </c>
      <c r="F12" s="399" t="s">
        <v>51</v>
      </c>
      <c r="G12" s="469" t="e">
        <f t="shared" si="0"/>
        <v>#NAME?</v>
      </c>
      <c r="H12" s="366">
        <v>711</v>
      </c>
      <c r="I12" s="353">
        <v>2104</v>
      </c>
      <c r="J12" s="367">
        <v>56</v>
      </c>
      <c r="K12" s="367" t="s">
        <v>28</v>
      </c>
      <c r="L12" s="367" t="s">
        <v>51</v>
      </c>
      <c r="M12" s="367">
        <v>0</v>
      </c>
      <c r="N12" s="374" t="s">
        <v>177</v>
      </c>
      <c r="O12" s="222">
        <v>2104</v>
      </c>
      <c r="P12" s="381" t="s">
        <v>176</v>
      </c>
      <c r="Q12" s="223" t="s">
        <v>28</v>
      </c>
      <c r="R12" s="226" t="s">
        <v>41</v>
      </c>
      <c r="S12" s="224">
        <v>0</v>
      </c>
      <c r="T12" s="395" t="s">
        <v>188</v>
      </c>
      <c r="U12" s="285">
        <v>2104</v>
      </c>
      <c r="V12" s="286" t="s">
        <v>178</v>
      </c>
      <c r="W12" s="286" t="s">
        <v>28</v>
      </c>
      <c r="X12" s="287" t="s">
        <v>51</v>
      </c>
      <c r="Y12" s="485">
        <v>0</v>
      </c>
      <c r="Z12" s="491">
        <v>714</v>
      </c>
      <c r="AA12" s="481">
        <v>2104</v>
      </c>
      <c r="AB12" s="480">
        <v>59</v>
      </c>
      <c r="AC12" s="416" t="s">
        <v>28</v>
      </c>
      <c r="AD12" s="417" t="s">
        <v>51</v>
      </c>
      <c r="AE12" s="492" t="e">
        <f ca="1">SOMA ACIDENTE TRAJETO(CPT+SPT+FATAIS)</f>
        <v>#NAME?</v>
      </c>
      <c r="AF12" s="408" t="s">
        <v>189</v>
      </c>
      <c r="AG12" s="329">
        <v>2104</v>
      </c>
      <c r="AH12" s="330" t="s">
        <v>179</v>
      </c>
      <c r="AI12" s="330" t="s">
        <v>28</v>
      </c>
      <c r="AJ12" s="331" t="s">
        <v>51</v>
      </c>
      <c r="AK12" s="367">
        <v>0</v>
      </c>
      <c r="AL12" s="414" t="s">
        <v>190</v>
      </c>
      <c r="AM12" s="415">
        <v>2104</v>
      </c>
      <c r="AN12" s="416" t="s">
        <v>180</v>
      </c>
      <c r="AO12" s="416" t="s">
        <v>28</v>
      </c>
      <c r="AP12" s="417" t="s">
        <v>51</v>
      </c>
      <c r="AQ12" s="418">
        <v>0</v>
      </c>
      <c r="AR12" s="422" t="s">
        <v>191</v>
      </c>
      <c r="AS12" s="329">
        <v>2104</v>
      </c>
      <c r="AT12" s="330" t="s">
        <v>181</v>
      </c>
      <c r="AU12" s="330" t="s">
        <v>28</v>
      </c>
      <c r="AV12" s="331" t="s">
        <v>51</v>
      </c>
      <c r="AW12" s="367">
        <v>0</v>
      </c>
      <c r="AX12" s="424" t="s">
        <v>192</v>
      </c>
      <c r="AY12" s="285">
        <v>2104</v>
      </c>
      <c r="AZ12" s="289" t="s">
        <v>182</v>
      </c>
      <c r="BA12" s="286" t="s">
        <v>28</v>
      </c>
      <c r="BB12" s="287" t="s">
        <v>51</v>
      </c>
      <c r="BC12" s="288">
        <v>31</v>
      </c>
      <c r="BD12" s="432" t="s">
        <v>193</v>
      </c>
      <c r="BE12" s="222">
        <v>2104</v>
      </c>
      <c r="BF12" s="381" t="s">
        <v>183</v>
      </c>
      <c r="BG12" s="223" t="s">
        <v>28</v>
      </c>
      <c r="BH12" s="382" t="s">
        <v>51</v>
      </c>
      <c r="BI12" s="224">
        <v>0</v>
      </c>
      <c r="BJ12" s="436" t="s">
        <v>194</v>
      </c>
      <c r="BK12" s="426">
        <v>2104</v>
      </c>
      <c r="BL12" s="437" t="s">
        <v>184</v>
      </c>
      <c r="BM12" s="241" t="s">
        <v>28</v>
      </c>
      <c r="BN12" s="427" t="s">
        <v>51</v>
      </c>
      <c r="BO12" s="428">
        <v>0</v>
      </c>
      <c r="BP12" s="438" t="s">
        <v>218</v>
      </c>
      <c r="BQ12" s="232">
        <v>2104</v>
      </c>
      <c r="BR12" s="223" t="s">
        <v>185</v>
      </c>
      <c r="BS12" s="223" t="s">
        <v>28</v>
      </c>
      <c r="BT12" s="382" t="s">
        <v>51</v>
      </c>
      <c r="BU12" s="225">
        <v>0</v>
      </c>
      <c r="BV12" s="441" t="s">
        <v>219</v>
      </c>
      <c r="BW12" s="442">
        <v>2104</v>
      </c>
      <c r="BX12" s="442" t="s">
        <v>186</v>
      </c>
      <c r="BY12" s="442" t="s">
        <v>28</v>
      </c>
      <c r="BZ12" s="443" t="s">
        <v>37</v>
      </c>
      <c r="CA12" s="444">
        <v>0</v>
      </c>
      <c r="CB12" s="278" t="s">
        <v>220</v>
      </c>
      <c r="CC12" s="279">
        <v>2104</v>
      </c>
      <c r="CD12" s="279" t="s">
        <v>187</v>
      </c>
      <c r="CE12" s="279" t="s">
        <v>28</v>
      </c>
      <c r="CF12" s="280" t="s">
        <v>37</v>
      </c>
      <c r="CG12" s="281">
        <v>0</v>
      </c>
      <c r="CH12" s="400" t="s">
        <v>221</v>
      </c>
      <c r="CI12" s="243">
        <v>2104</v>
      </c>
      <c r="CJ12" s="243" t="s">
        <v>225</v>
      </c>
      <c r="CK12" s="243" t="s">
        <v>28</v>
      </c>
      <c r="CL12" s="349" t="s">
        <v>51</v>
      </c>
      <c r="CM12" s="450">
        <v>0</v>
      </c>
      <c r="CN12" s="456">
        <v>724</v>
      </c>
      <c r="CO12" s="279">
        <v>2104</v>
      </c>
      <c r="CP12" s="457">
        <v>70</v>
      </c>
      <c r="CQ12" s="279" t="s">
        <v>28</v>
      </c>
      <c r="CR12" s="280" t="s">
        <v>51</v>
      </c>
      <c r="CS12" s="453" t="e">
        <f>((HORAS TRABALHADAS)*1000000/NUMERO ACIDENTES)</f>
        <v>#NAME?</v>
      </c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  <c r="DO12" s="127"/>
      <c r="DP12" s="127"/>
      <c r="DQ12" s="127"/>
      <c r="DR12" s="127"/>
      <c r="DS12" s="127"/>
      <c r="DT12" s="127"/>
      <c r="DU12" s="127"/>
      <c r="DV12" s="127"/>
      <c r="DW12" s="127"/>
      <c r="DX12" s="127"/>
      <c r="DY12" s="127"/>
      <c r="DZ12" s="127"/>
      <c r="EA12" s="127"/>
      <c r="EB12" s="127"/>
      <c r="EC12" s="127"/>
      <c r="ED12" s="127"/>
      <c r="EE12" s="127"/>
      <c r="EF12" s="127"/>
      <c r="EG12" s="127"/>
      <c r="EH12" s="127"/>
      <c r="EI12" s="127"/>
      <c r="EJ12" s="127"/>
      <c r="EK12" s="127"/>
      <c r="EL12" s="127"/>
      <c r="EM12" s="128"/>
      <c r="EN12" s="128"/>
      <c r="EO12" s="128"/>
      <c r="EP12" s="128"/>
      <c r="EQ12" s="128"/>
      <c r="ER12" s="128"/>
      <c r="ES12" s="128"/>
      <c r="ET12" s="128"/>
      <c r="EU12" s="128"/>
      <c r="EV12" s="128"/>
      <c r="EW12" s="128"/>
    </row>
    <row r="13" spans="1:153" x14ac:dyDescent="0.25">
      <c r="A13" s="134" t="s">
        <v>40</v>
      </c>
      <c r="B13" s="469">
        <v>710</v>
      </c>
      <c r="C13" s="350">
        <v>1704</v>
      </c>
      <c r="D13" s="469">
        <v>55</v>
      </c>
      <c r="E13" s="399" t="s">
        <v>28</v>
      </c>
      <c r="F13" s="399" t="s">
        <v>51</v>
      </c>
      <c r="G13" s="469" t="e">
        <f t="shared" si="0"/>
        <v>#NAME?</v>
      </c>
      <c r="H13" s="366">
        <v>711</v>
      </c>
      <c r="I13" s="357">
        <v>1704</v>
      </c>
      <c r="J13" s="367">
        <v>56</v>
      </c>
      <c r="K13" s="367" t="s">
        <v>28</v>
      </c>
      <c r="L13" s="367" t="s">
        <v>51</v>
      </c>
      <c r="M13" s="367">
        <v>0</v>
      </c>
      <c r="N13" s="374" t="s">
        <v>177</v>
      </c>
      <c r="O13" s="227">
        <v>1704</v>
      </c>
      <c r="P13" s="381" t="s">
        <v>176</v>
      </c>
      <c r="Q13" s="223" t="s">
        <v>28</v>
      </c>
      <c r="R13" s="226" t="s">
        <v>44</v>
      </c>
      <c r="S13" s="224">
        <v>0</v>
      </c>
      <c r="T13" s="395" t="s">
        <v>188</v>
      </c>
      <c r="U13" s="290">
        <v>1704</v>
      </c>
      <c r="V13" s="286" t="s">
        <v>178</v>
      </c>
      <c r="W13" s="286" t="s">
        <v>28</v>
      </c>
      <c r="X13" s="287" t="s">
        <v>51</v>
      </c>
      <c r="Y13" s="485">
        <v>0</v>
      </c>
      <c r="Z13" s="491">
        <v>714</v>
      </c>
      <c r="AA13" s="482">
        <v>1704</v>
      </c>
      <c r="AB13" s="480">
        <v>59</v>
      </c>
      <c r="AC13" s="416" t="s">
        <v>28</v>
      </c>
      <c r="AD13" s="417" t="s">
        <v>51</v>
      </c>
      <c r="AE13" s="492" t="e">
        <f ca="1">SOMA ACIDENTE TRAJETO(CPT+SPT+FATAIS)</f>
        <v>#NAME?</v>
      </c>
      <c r="AF13" s="408" t="s">
        <v>189</v>
      </c>
      <c r="AG13" s="332">
        <v>1704</v>
      </c>
      <c r="AH13" s="330" t="s">
        <v>179</v>
      </c>
      <c r="AI13" s="330" t="s">
        <v>28</v>
      </c>
      <c r="AJ13" s="331" t="s">
        <v>51</v>
      </c>
      <c r="AK13" s="367">
        <v>0</v>
      </c>
      <c r="AL13" s="414" t="s">
        <v>190</v>
      </c>
      <c r="AM13" s="419">
        <v>1704</v>
      </c>
      <c r="AN13" s="416" t="s">
        <v>180</v>
      </c>
      <c r="AO13" s="416" t="s">
        <v>28</v>
      </c>
      <c r="AP13" s="417" t="s">
        <v>51</v>
      </c>
      <c r="AQ13" s="418">
        <v>0</v>
      </c>
      <c r="AR13" s="422" t="s">
        <v>191</v>
      </c>
      <c r="AS13" s="332">
        <v>1704</v>
      </c>
      <c r="AT13" s="330" t="s">
        <v>181</v>
      </c>
      <c r="AU13" s="330" t="s">
        <v>28</v>
      </c>
      <c r="AV13" s="331" t="s">
        <v>51</v>
      </c>
      <c r="AW13" s="367">
        <v>0</v>
      </c>
      <c r="AX13" s="424" t="s">
        <v>192</v>
      </c>
      <c r="AY13" s="290">
        <v>1704</v>
      </c>
      <c r="AZ13" s="289" t="s">
        <v>182</v>
      </c>
      <c r="BA13" s="286" t="s">
        <v>28</v>
      </c>
      <c r="BB13" s="287" t="s">
        <v>51</v>
      </c>
      <c r="BC13" s="288">
        <v>0</v>
      </c>
      <c r="BD13" s="432" t="s">
        <v>193</v>
      </c>
      <c r="BE13" s="227">
        <v>1704</v>
      </c>
      <c r="BF13" s="381" t="s">
        <v>183</v>
      </c>
      <c r="BG13" s="223" t="s">
        <v>28</v>
      </c>
      <c r="BH13" s="382" t="s">
        <v>51</v>
      </c>
      <c r="BI13" s="224">
        <v>0</v>
      </c>
      <c r="BJ13" s="436" t="s">
        <v>194</v>
      </c>
      <c r="BK13" s="429">
        <v>1704</v>
      </c>
      <c r="BL13" s="437" t="s">
        <v>184</v>
      </c>
      <c r="BM13" s="241" t="s">
        <v>28</v>
      </c>
      <c r="BN13" s="427" t="s">
        <v>51</v>
      </c>
      <c r="BO13" s="428">
        <v>0</v>
      </c>
      <c r="BP13" s="438" t="s">
        <v>218</v>
      </c>
      <c r="BQ13" s="233">
        <v>1704</v>
      </c>
      <c r="BR13" s="223" t="s">
        <v>185</v>
      </c>
      <c r="BS13" s="223" t="s">
        <v>28</v>
      </c>
      <c r="BT13" s="382" t="s">
        <v>51</v>
      </c>
      <c r="BU13" s="225" t="e">
        <v>#DIV/0!</v>
      </c>
      <c r="BV13" s="441" t="s">
        <v>219</v>
      </c>
      <c r="BW13" s="442">
        <v>1704</v>
      </c>
      <c r="BX13" s="442" t="s">
        <v>186</v>
      </c>
      <c r="BY13" s="442" t="s">
        <v>28</v>
      </c>
      <c r="BZ13" s="443" t="s">
        <v>41</v>
      </c>
      <c r="CA13" s="444" t="e">
        <v>#DIV/0!</v>
      </c>
      <c r="CB13" s="278" t="s">
        <v>220</v>
      </c>
      <c r="CC13" s="279">
        <v>1704</v>
      </c>
      <c r="CD13" s="279" t="s">
        <v>187</v>
      </c>
      <c r="CE13" s="279" t="s">
        <v>28</v>
      </c>
      <c r="CF13" s="280" t="s">
        <v>41</v>
      </c>
      <c r="CG13" s="281" t="e">
        <v>#DIV/0!</v>
      </c>
      <c r="CH13" s="400" t="s">
        <v>221</v>
      </c>
      <c r="CI13" s="243">
        <v>1704</v>
      </c>
      <c r="CJ13" s="243" t="s">
        <v>225</v>
      </c>
      <c r="CK13" s="243" t="s">
        <v>28</v>
      </c>
      <c r="CL13" s="349" t="s">
        <v>51</v>
      </c>
      <c r="CM13" s="450" t="e">
        <v>#DIV/0!</v>
      </c>
      <c r="CN13" s="456">
        <v>724</v>
      </c>
      <c r="CO13" s="279">
        <v>1704</v>
      </c>
      <c r="CP13" s="457">
        <v>70</v>
      </c>
      <c r="CQ13" s="279" t="s">
        <v>28</v>
      </c>
      <c r="CR13" s="280" t="s">
        <v>51</v>
      </c>
      <c r="CS13" s="453" t="e">
        <f>((HORAS TRABALHADAS)*1000000/NUMERO ACIDENTES)</f>
        <v>#NAME?</v>
      </c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  <c r="DO13" s="127"/>
      <c r="DP13" s="127"/>
      <c r="DQ13" s="127"/>
      <c r="DR13" s="127"/>
      <c r="DS13" s="127"/>
      <c r="DT13" s="127"/>
      <c r="DU13" s="127"/>
      <c r="DV13" s="127"/>
      <c r="DW13" s="127"/>
      <c r="DX13" s="127"/>
      <c r="DY13" s="127"/>
      <c r="DZ13" s="127"/>
      <c r="EA13" s="127"/>
      <c r="EB13" s="12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8"/>
      <c r="EN13" s="128"/>
      <c r="EO13" s="128"/>
      <c r="EP13" s="128"/>
      <c r="EQ13" s="128"/>
      <c r="ER13" s="128"/>
      <c r="ES13" s="128"/>
      <c r="ET13" s="128"/>
      <c r="EU13" s="128"/>
      <c r="EV13" s="128"/>
      <c r="EW13" s="128"/>
    </row>
    <row r="14" spans="1:153" x14ac:dyDescent="0.25">
      <c r="A14" s="134" t="s">
        <v>42</v>
      </c>
      <c r="B14" s="469">
        <v>710</v>
      </c>
      <c r="C14" s="244" t="s">
        <v>56</v>
      </c>
      <c r="D14" s="469">
        <v>55</v>
      </c>
      <c r="E14" s="399" t="s">
        <v>28</v>
      </c>
      <c r="F14" s="399" t="s">
        <v>51</v>
      </c>
      <c r="G14" s="469" t="e">
        <f t="shared" si="0"/>
        <v>#NAME?</v>
      </c>
      <c r="H14" s="366">
        <v>711</v>
      </c>
      <c r="I14" s="333" t="s">
        <v>56</v>
      </c>
      <c r="J14" s="367">
        <v>56</v>
      </c>
      <c r="K14" s="367" t="s">
        <v>28</v>
      </c>
      <c r="L14" s="367" t="s">
        <v>51</v>
      </c>
      <c r="M14" s="367">
        <v>6</v>
      </c>
      <c r="N14" s="374" t="s">
        <v>177</v>
      </c>
      <c r="O14" s="228" t="s">
        <v>56</v>
      </c>
      <c r="P14" s="381" t="s">
        <v>176</v>
      </c>
      <c r="Q14" s="223" t="s">
        <v>28</v>
      </c>
      <c r="R14" s="226" t="s">
        <v>53</v>
      </c>
      <c r="S14" s="224">
        <v>9</v>
      </c>
      <c r="T14" s="395" t="s">
        <v>188</v>
      </c>
      <c r="U14" s="291" t="s">
        <v>56</v>
      </c>
      <c r="V14" s="286" t="s">
        <v>178</v>
      </c>
      <c r="W14" s="286" t="s">
        <v>28</v>
      </c>
      <c r="X14" s="287" t="s">
        <v>51</v>
      </c>
      <c r="Y14" s="485">
        <v>0</v>
      </c>
      <c r="Z14" s="491">
        <v>714</v>
      </c>
      <c r="AA14" s="420" t="s">
        <v>56</v>
      </c>
      <c r="AB14" s="480">
        <v>59</v>
      </c>
      <c r="AC14" s="416" t="s">
        <v>28</v>
      </c>
      <c r="AD14" s="417" t="s">
        <v>51</v>
      </c>
      <c r="AE14" s="492" t="e">
        <f ca="1">SOMA ACIDENTE TRAJETO(CPT+SPT+FATAIS)</f>
        <v>#NAME?</v>
      </c>
      <c r="AF14" s="408" t="s">
        <v>189</v>
      </c>
      <c r="AG14" s="333" t="s">
        <v>56</v>
      </c>
      <c r="AH14" s="330" t="s">
        <v>179</v>
      </c>
      <c r="AI14" s="330" t="s">
        <v>28</v>
      </c>
      <c r="AJ14" s="331" t="s">
        <v>51</v>
      </c>
      <c r="AK14" s="367">
        <v>0</v>
      </c>
      <c r="AL14" s="414" t="s">
        <v>190</v>
      </c>
      <c r="AM14" s="420" t="s">
        <v>56</v>
      </c>
      <c r="AN14" s="416" t="s">
        <v>180</v>
      </c>
      <c r="AO14" s="416" t="s">
        <v>28</v>
      </c>
      <c r="AP14" s="417" t="s">
        <v>51</v>
      </c>
      <c r="AQ14" s="418">
        <v>0</v>
      </c>
      <c r="AR14" s="422" t="s">
        <v>191</v>
      </c>
      <c r="AS14" s="333" t="s">
        <v>56</v>
      </c>
      <c r="AT14" s="330" t="s">
        <v>181</v>
      </c>
      <c r="AU14" s="330" t="s">
        <v>28</v>
      </c>
      <c r="AV14" s="331" t="s">
        <v>51</v>
      </c>
      <c r="AW14" s="367">
        <v>0</v>
      </c>
      <c r="AX14" s="424" t="s">
        <v>192</v>
      </c>
      <c r="AY14" s="291" t="s">
        <v>56</v>
      </c>
      <c r="AZ14" s="289" t="s">
        <v>182</v>
      </c>
      <c r="BA14" s="286" t="s">
        <v>28</v>
      </c>
      <c r="BB14" s="287" t="s">
        <v>51</v>
      </c>
      <c r="BC14" s="288">
        <v>0</v>
      </c>
      <c r="BD14" s="432" t="s">
        <v>193</v>
      </c>
      <c r="BE14" s="228" t="s">
        <v>56</v>
      </c>
      <c r="BF14" s="381" t="s">
        <v>183</v>
      </c>
      <c r="BG14" s="223" t="s">
        <v>28</v>
      </c>
      <c r="BH14" s="382" t="s">
        <v>51</v>
      </c>
      <c r="BI14" s="224">
        <v>56</v>
      </c>
      <c r="BJ14" s="436" t="s">
        <v>194</v>
      </c>
      <c r="BK14" s="242" t="s">
        <v>56</v>
      </c>
      <c r="BL14" s="437" t="s">
        <v>184</v>
      </c>
      <c r="BM14" s="241" t="s">
        <v>28</v>
      </c>
      <c r="BN14" s="427" t="s">
        <v>51</v>
      </c>
      <c r="BO14" s="428">
        <v>0</v>
      </c>
      <c r="BP14" s="438" t="s">
        <v>218</v>
      </c>
      <c r="BQ14" s="228" t="s">
        <v>56</v>
      </c>
      <c r="BR14" s="223" t="s">
        <v>185</v>
      </c>
      <c r="BS14" s="223" t="s">
        <v>28</v>
      </c>
      <c r="BT14" s="382" t="s">
        <v>51</v>
      </c>
      <c r="BU14" s="225">
        <v>6.8003861349919532</v>
      </c>
      <c r="BV14" s="441" t="s">
        <v>219</v>
      </c>
      <c r="BW14" s="442" t="s">
        <v>56</v>
      </c>
      <c r="BX14" s="442" t="s">
        <v>186</v>
      </c>
      <c r="BY14" s="442" t="s">
        <v>28</v>
      </c>
      <c r="BZ14" s="443" t="s">
        <v>41</v>
      </c>
      <c r="CA14" s="444">
        <v>2.7201544539967815</v>
      </c>
      <c r="CB14" s="278" t="s">
        <v>220</v>
      </c>
      <c r="CC14" s="279" t="s">
        <v>56</v>
      </c>
      <c r="CD14" s="279" t="s">
        <v>187</v>
      </c>
      <c r="CE14" s="279" t="s">
        <v>28</v>
      </c>
      <c r="CF14" s="280" t="s">
        <v>41</v>
      </c>
      <c r="CG14" s="281">
        <v>4.0802316809951718</v>
      </c>
      <c r="CH14" s="400" t="s">
        <v>221</v>
      </c>
      <c r="CI14" s="243" t="s">
        <v>56</v>
      </c>
      <c r="CJ14" s="243" t="s">
        <v>225</v>
      </c>
      <c r="CK14" s="243" t="s">
        <v>28</v>
      </c>
      <c r="CL14" s="349" t="s">
        <v>51</v>
      </c>
      <c r="CM14" s="450">
        <v>25.388108237303292</v>
      </c>
      <c r="CN14" s="456">
        <v>724</v>
      </c>
      <c r="CO14" s="279" t="s">
        <v>56</v>
      </c>
      <c r="CP14" s="457">
        <v>70</v>
      </c>
      <c r="CQ14" s="279" t="s">
        <v>28</v>
      </c>
      <c r="CR14" s="280" t="s">
        <v>51</v>
      </c>
      <c r="CS14" s="453" t="e">
        <f>((HORAS TRABALHADAS)*1000000/NUMERO ACIDENTES)</f>
        <v>#NAME?</v>
      </c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  <c r="DO14" s="127"/>
      <c r="DP14" s="127"/>
      <c r="DQ14" s="127"/>
      <c r="DR14" s="127"/>
      <c r="DS14" s="127"/>
      <c r="DT14" s="127"/>
      <c r="DU14" s="127"/>
      <c r="DV14" s="127"/>
      <c r="DW14" s="127"/>
      <c r="DX14" s="127"/>
      <c r="DY14" s="127"/>
      <c r="DZ14" s="127"/>
      <c r="EA14" s="127"/>
      <c r="EB14" s="12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8"/>
      <c r="EN14" s="128"/>
      <c r="EO14" s="128"/>
      <c r="EP14" s="128"/>
      <c r="EQ14" s="128"/>
      <c r="ER14" s="128"/>
      <c r="ES14" s="128"/>
      <c r="ET14" s="128"/>
      <c r="EU14" s="128"/>
      <c r="EV14" s="128"/>
      <c r="EW14" s="128"/>
    </row>
    <row r="15" spans="1:153" x14ac:dyDescent="0.25">
      <c r="A15" s="134" t="s">
        <v>43</v>
      </c>
      <c r="B15" s="469">
        <v>710</v>
      </c>
      <c r="C15" s="350">
        <v>2404</v>
      </c>
      <c r="D15" s="469">
        <v>55</v>
      </c>
      <c r="E15" s="399" t="s">
        <v>28</v>
      </c>
      <c r="F15" s="399" t="s">
        <v>51</v>
      </c>
      <c r="G15" s="469" t="e">
        <f t="shared" si="0"/>
        <v>#NAME?</v>
      </c>
      <c r="H15" s="366">
        <v>711</v>
      </c>
      <c r="I15" s="357">
        <v>2404</v>
      </c>
      <c r="J15" s="367">
        <v>56</v>
      </c>
      <c r="K15" s="367" t="s">
        <v>28</v>
      </c>
      <c r="L15" s="367" t="s">
        <v>51</v>
      </c>
      <c r="M15" s="367">
        <v>0</v>
      </c>
      <c r="N15" s="374" t="s">
        <v>177</v>
      </c>
      <c r="O15" s="227">
        <v>2404</v>
      </c>
      <c r="P15" s="381" t="s">
        <v>176</v>
      </c>
      <c r="Q15" s="223" t="s">
        <v>28</v>
      </c>
      <c r="R15" s="226" t="s">
        <v>54</v>
      </c>
      <c r="S15" s="224">
        <v>0</v>
      </c>
      <c r="T15" s="395" t="s">
        <v>188</v>
      </c>
      <c r="U15" s="290">
        <v>2404</v>
      </c>
      <c r="V15" s="286" t="s">
        <v>178</v>
      </c>
      <c r="W15" s="286" t="s">
        <v>28</v>
      </c>
      <c r="X15" s="287" t="s">
        <v>51</v>
      </c>
      <c r="Y15" s="485">
        <v>0</v>
      </c>
      <c r="Z15" s="491">
        <v>714</v>
      </c>
      <c r="AA15" s="482">
        <v>2404</v>
      </c>
      <c r="AB15" s="480">
        <v>59</v>
      </c>
      <c r="AC15" s="416" t="s">
        <v>28</v>
      </c>
      <c r="AD15" s="417" t="s">
        <v>51</v>
      </c>
      <c r="AE15" s="492" t="e">
        <f ca="1">SOMA ACIDENTE TRAJETO(CPT+SPT+FATAIS)</f>
        <v>#NAME?</v>
      </c>
      <c r="AF15" s="408" t="s">
        <v>189</v>
      </c>
      <c r="AG15" s="332">
        <v>2404</v>
      </c>
      <c r="AH15" s="330" t="s">
        <v>179</v>
      </c>
      <c r="AI15" s="330" t="s">
        <v>28</v>
      </c>
      <c r="AJ15" s="331" t="s">
        <v>51</v>
      </c>
      <c r="AK15" s="367">
        <v>1</v>
      </c>
      <c r="AL15" s="414" t="s">
        <v>190</v>
      </c>
      <c r="AM15" s="419">
        <v>2404</v>
      </c>
      <c r="AN15" s="416" t="s">
        <v>180</v>
      </c>
      <c r="AO15" s="416" t="s">
        <v>28</v>
      </c>
      <c r="AP15" s="417" t="s">
        <v>51</v>
      </c>
      <c r="AQ15" s="418">
        <v>0</v>
      </c>
      <c r="AR15" s="422" t="s">
        <v>191</v>
      </c>
      <c r="AS15" s="332">
        <v>2404</v>
      </c>
      <c r="AT15" s="330" t="s">
        <v>181</v>
      </c>
      <c r="AU15" s="330" t="s">
        <v>28</v>
      </c>
      <c r="AV15" s="331" t="s">
        <v>51</v>
      </c>
      <c r="AW15" s="367">
        <v>0</v>
      </c>
      <c r="AX15" s="424" t="s">
        <v>192</v>
      </c>
      <c r="AY15" s="290">
        <v>2404</v>
      </c>
      <c r="AZ15" s="289" t="s">
        <v>182</v>
      </c>
      <c r="BA15" s="286" t="s">
        <v>28</v>
      </c>
      <c r="BB15" s="287" t="s">
        <v>51</v>
      </c>
      <c r="BC15" s="288">
        <v>31</v>
      </c>
      <c r="BD15" s="432" t="s">
        <v>193</v>
      </c>
      <c r="BE15" s="227">
        <v>2404</v>
      </c>
      <c r="BF15" s="381" t="s">
        <v>183</v>
      </c>
      <c r="BG15" s="223" t="s">
        <v>28</v>
      </c>
      <c r="BH15" s="382" t="s">
        <v>51</v>
      </c>
      <c r="BI15" s="224">
        <v>0</v>
      </c>
      <c r="BJ15" s="436" t="s">
        <v>194</v>
      </c>
      <c r="BK15" s="429">
        <v>2404</v>
      </c>
      <c r="BL15" s="437" t="s">
        <v>184</v>
      </c>
      <c r="BM15" s="241" t="s">
        <v>28</v>
      </c>
      <c r="BN15" s="427" t="s">
        <v>51</v>
      </c>
      <c r="BO15" s="428">
        <v>0</v>
      </c>
      <c r="BP15" s="438" t="s">
        <v>218</v>
      </c>
      <c r="BQ15" s="233">
        <v>2404</v>
      </c>
      <c r="BR15" s="223" t="s">
        <v>185</v>
      </c>
      <c r="BS15" s="223" t="s">
        <v>28</v>
      </c>
      <c r="BT15" s="382" t="s">
        <v>51</v>
      </c>
      <c r="BU15" s="225">
        <v>0</v>
      </c>
      <c r="BV15" s="441" t="s">
        <v>219</v>
      </c>
      <c r="BW15" s="442">
        <v>2404</v>
      </c>
      <c r="BX15" s="442" t="s">
        <v>186</v>
      </c>
      <c r="BY15" s="442" t="s">
        <v>28</v>
      </c>
      <c r="BZ15" s="443" t="s">
        <v>44</v>
      </c>
      <c r="CA15" s="444">
        <v>0</v>
      </c>
      <c r="CB15" s="278" t="s">
        <v>220</v>
      </c>
      <c r="CC15" s="279">
        <v>2404</v>
      </c>
      <c r="CD15" s="279" t="s">
        <v>187</v>
      </c>
      <c r="CE15" s="279" t="s">
        <v>28</v>
      </c>
      <c r="CF15" s="280" t="s">
        <v>44</v>
      </c>
      <c r="CG15" s="281">
        <v>0</v>
      </c>
      <c r="CH15" s="400" t="s">
        <v>221</v>
      </c>
      <c r="CI15" s="243">
        <v>2404</v>
      </c>
      <c r="CJ15" s="243" t="s">
        <v>225</v>
      </c>
      <c r="CK15" s="243" t="s">
        <v>28</v>
      </c>
      <c r="CL15" s="349" t="s">
        <v>51</v>
      </c>
      <c r="CM15" s="450">
        <v>0</v>
      </c>
      <c r="CN15" s="456">
        <v>724</v>
      </c>
      <c r="CO15" s="279">
        <v>2404</v>
      </c>
      <c r="CP15" s="457">
        <v>70</v>
      </c>
      <c r="CQ15" s="279" t="s">
        <v>28</v>
      </c>
      <c r="CR15" s="280" t="s">
        <v>51</v>
      </c>
      <c r="CS15" s="453" t="e">
        <f>((HORAS TRABALHADAS)*1000000/NUMERO ACIDENTES)</f>
        <v>#NAME?</v>
      </c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  <c r="DO15" s="127"/>
      <c r="DP15" s="127"/>
      <c r="DQ15" s="127"/>
      <c r="DR15" s="127"/>
      <c r="DS15" s="127"/>
      <c r="DT15" s="127"/>
      <c r="DU15" s="127"/>
      <c r="DV15" s="127"/>
      <c r="DW15" s="127"/>
      <c r="DX15" s="127"/>
      <c r="DY15" s="127"/>
      <c r="DZ15" s="127"/>
      <c r="EA15" s="127"/>
      <c r="EB15" s="127"/>
      <c r="EC15" s="127"/>
      <c r="ED15" s="127"/>
      <c r="EE15" s="127"/>
      <c r="EF15" s="127"/>
      <c r="EG15" s="127"/>
      <c r="EH15" s="127"/>
      <c r="EI15" s="127"/>
      <c r="EJ15" s="127"/>
      <c r="EK15" s="127"/>
      <c r="EL15" s="127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</row>
    <row r="16" spans="1:153" x14ac:dyDescent="0.25">
      <c r="A16" s="134" t="s">
        <v>45</v>
      </c>
      <c r="B16" s="469">
        <v>710</v>
      </c>
      <c r="C16" s="350">
        <v>205</v>
      </c>
      <c r="D16" s="469">
        <v>55</v>
      </c>
      <c r="E16" s="399" t="s">
        <v>28</v>
      </c>
      <c r="F16" s="399" t="s">
        <v>51</v>
      </c>
      <c r="G16" s="469" t="e">
        <f t="shared" si="0"/>
        <v>#NAME?</v>
      </c>
      <c r="H16" s="366">
        <v>711</v>
      </c>
      <c r="I16" s="357">
        <v>205</v>
      </c>
      <c r="J16" s="367">
        <v>56</v>
      </c>
      <c r="K16" s="367" t="s">
        <v>28</v>
      </c>
      <c r="L16" s="367" t="s">
        <v>51</v>
      </c>
      <c r="M16" s="367">
        <v>0</v>
      </c>
      <c r="N16" s="374" t="s">
        <v>177</v>
      </c>
      <c r="O16" s="227">
        <v>205</v>
      </c>
      <c r="P16" s="381" t="s">
        <v>176</v>
      </c>
      <c r="Q16" s="223" t="s">
        <v>28</v>
      </c>
      <c r="R16" s="226" t="s">
        <v>55</v>
      </c>
      <c r="S16" s="224">
        <v>4</v>
      </c>
      <c r="T16" s="395" t="s">
        <v>188</v>
      </c>
      <c r="U16" s="290">
        <v>205</v>
      </c>
      <c r="V16" s="286" t="s">
        <v>178</v>
      </c>
      <c r="W16" s="286" t="s">
        <v>28</v>
      </c>
      <c r="X16" s="287" t="s">
        <v>51</v>
      </c>
      <c r="Y16" s="485">
        <v>0</v>
      </c>
      <c r="Z16" s="491">
        <v>714</v>
      </c>
      <c r="AA16" s="482">
        <v>205</v>
      </c>
      <c r="AB16" s="480">
        <v>59</v>
      </c>
      <c r="AC16" s="416" t="s">
        <v>28</v>
      </c>
      <c r="AD16" s="417" t="s">
        <v>51</v>
      </c>
      <c r="AE16" s="492" t="e">
        <f ca="1">SOMA ACIDENTE TRAJETO(CPT+SPT+FATAIS)</f>
        <v>#NAME?</v>
      </c>
      <c r="AF16" s="408" t="s">
        <v>189</v>
      </c>
      <c r="AG16" s="332">
        <v>205</v>
      </c>
      <c r="AH16" s="330" t="s">
        <v>179</v>
      </c>
      <c r="AI16" s="330" t="s">
        <v>28</v>
      </c>
      <c r="AJ16" s="331" t="s">
        <v>51</v>
      </c>
      <c r="AK16" s="367">
        <v>0</v>
      </c>
      <c r="AL16" s="414" t="s">
        <v>190</v>
      </c>
      <c r="AM16" s="419">
        <v>205</v>
      </c>
      <c r="AN16" s="416" t="s">
        <v>180</v>
      </c>
      <c r="AO16" s="416" t="s">
        <v>28</v>
      </c>
      <c r="AP16" s="417" t="s">
        <v>51</v>
      </c>
      <c r="AQ16" s="418">
        <v>0</v>
      </c>
      <c r="AR16" s="422" t="s">
        <v>191</v>
      </c>
      <c r="AS16" s="332">
        <v>205</v>
      </c>
      <c r="AT16" s="330" t="s">
        <v>181</v>
      </c>
      <c r="AU16" s="330" t="s">
        <v>28</v>
      </c>
      <c r="AV16" s="331" t="s">
        <v>51</v>
      </c>
      <c r="AW16" s="367">
        <v>0</v>
      </c>
      <c r="AX16" s="424" t="s">
        <v>192</v>
      </c>
      <c r="AY16" s="290">
        <v>205</v>
      </c>
      <c r="AZ16" s="289" t="s">
        <v>182</v>
      </c>
      <c r="BA16" s="286" t="s">
        <v>28</v>
      </c>
      <c r="BB16" s="287" t="s">
        <v>51</v>
      </c>
      <c r="BC16" s="288">
        <v>0</v>
      </c>
      <c r="BD16" s="432" t="s">
        <v>193</v>
      </c>
      <c r="BE16" s="227">
        <v>205</v>
      </c>
      <c r="BF16" s="381" t="s">
        <v>183</v>
      </c>
      <c r="BG16" s="223" t="s">
        <v>28</v>
      </c>
      <c r="BH16" s="382" t="s">
        <v>51</v>
      </c>
      <c r="BI16" s="224">
        <v>0</v>
      </c>
      <c r="BJ16" s="436" t="s">
        <v>194</v>
      </c>
      <c r="BK16" s="429">
        <v>205</v>
      </c>
      <c r="BL16" s="437" t="s">
        <v>184</v>
      </c>
      <c r="BM16" s="241" t="s">
        <v>28</v>
      </c>
      <c r="BN16" s="427" t="s">
        <v>51</v>
      </c>
      <c r="BO16" s="428">
        <v>0</v>
      </c>
      <c r="BP16" s="438" t="s">
        <v>218</v>
      </c>
      <c r="BQ16" s="233">
        <v>205</v>
      </c>
      <c r="BR16" s="223" t="s">
        <v>185</v>
      </c>
      <c r="BS16" s="223" t="s">
        <v>28</v>
      </c>
      <c r="BT16" s="382" t="s">
        <v>51</v>
      </c>
      <c r="BU16" s="225">
        <v>5.7743740986292256</v>
      </c>
      <c r="BV16" s="441" t="s">
        <v>219</v>
      </c>
      <c r="BW16" s="442">
        <v>205</v>
      </c>
      <c r="BX16" s="442" t="s">
        <v>186</v>
      </c>
      <c r="BY16" s="442" t="s">
        <v>28</v>
      </c>
      <c r="BZ16" s="443" t="s">
        <v>41</v>
      </c>
      <c r="CA16" s="444">
        <v>0</v>
      </c>
      <c r="CB16" s="278" t="s">
        <v>220</v>
      </c>
      <c r="CC16" s="279">
        <v>205</v>
      </c>
      <c r="CD16" s="279" t="s">
        <v>187</v>
      </c>
      <c r="CE16" s="279" t="s">
        <v>28</v>
      </c>
      <c r="CF16" s="280" t="s">
        <v>41</v>
      </c>
      <c r="CG16" s="281">
        <v>5.7743740986292256</v>
      </c>
      <c r="CH16" s="400" t="s">
        <v>221</v>
      </c>
      <c r="CI16" s="243">
        <v>205</v>
      </c>
      <c r="CJ16" s="243" t="s">
        <v>225</v>
      </c>
      <c r="CK16" s="243" t="s">
        <v>28</v>
      </c>
      <c r="CL16" s="349" t="s">
        <v>51</v>
      </c>
      <c r="CM16" s="450">
        <v>0</v>
      </c>
      <c r="CN16" s="456">
        <v>724</v>
      </c>
      <c r="CO16" s="279">
        <v>205</v>
      </c>
      <c r="CP16" s="457">
        <v>70</v>
      </c>
      <c r="CQ16" s="279" t="s">
        <v>28</v>
      </c>
      <c r="CR16" s="280" t="s">
        <v>51</v>
      </c>
      <c r="CS16" s="453" t="e">
        <f>((HORAS TRABALHADAS)*1000000/NUMERO ACIDENTES)</f>
        <v>#NAME?</v>
      </c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8"/>
      <c r="EN16" s="128"/>
      <c r="EO16" s="128"/>
      <c r="EP16" s="128"/>
      <c r="EQ16" s="128"/>
      <c r="ER16" s="128"/>
      <c r="ES16" s="128"/>
      <c r="ET16" s="128"/>
      <c r="EU16" s="128"/>
      <c r="EV16" s="128"/>
      <c r="EW16" s="128"/>
    </row>
    <row r="17" spans="1:153" x14ac:dyDescent="0.25">
      <c r="A17" s="134" t="s">
        <v>46</v>
      </c>
      <c r="B17" s="469">
        <v>710</v>
      </c>
      <c r="C17" s="350">
        <v>2009</v>
      </c>
      <c r="D17" s="469">
        <v>55</v>
      </c>
      <c r="E17" s="399" t="s">
        <v>28</v>
      </c>
      <c r="F17" s="399" t="s">
        <v>51</v>
      </c>
      <c r="G17" s="469" t="e">
        <f t="shared" si="0"/>
        <v>#NAME?</v>
      </c>
      <c r="H17" s="366">
        <v>711</v>
      </c>
      <c r="I17" s="357">
        <v>2009</v>
      </c>
      <c r="J17" s="367">
        <v>56</v>
      </c>
      <c r="K17" s="367" t="s">
        <v>28</v>
      </c>
      <c r="L17" s="367" t="s">
        <v>51</v>
      </c>
      <c r="M17" s="368">
        <v>0</v>
      </c>
      <c r="N17" s="374" t="s">
        <v>177</v>
      </c>
      <c r="O17" s="227">
        <v>2009</v>
      </c>
      <c r="P17" s="381" t="s">
        <v>176</v>
      </c>
      <c r="Q17" s="223" t="s">
        <v>28</v>
      </c>
      <c r="R17" s="226" t="s">
        <v>47</v>
      </c>
      <c r="S17" s="229">
        <v>5</v>
      </c>
      <c r="T17" s="395" t="s">
        <v>188</v>
      </c>
      <c r="U17" s="290">
        <v>2009</v>
      </c>
      <c r="V17" s="286" t="s">
        <v>178</v>
      </c>
      <c r="W17" s="286" t="s">
        <v>28</v>
      </c>
      <c r="X17" s="287" t="s">
        <v>51</v>
      </c>
      <c r="Y17" s="486">
        <v>0</v>
      </c>
      <c r="Z17" s="491">
        <v>714</v>
      </c>
      <c r="AA17" s="482">
        <v>2009</v>
      </c>
      <c r="AB17" s="480">
        <v>59</v>
      </c>
      <c r="AC17" s="416" t="s">
        <v>28</v>
      </c>
      <c r="AD17" s="417" t="s">
        <v>51</v>
      </c>
      <c r="AE17" s="492" t="e">
        <f ca="1">SOMA ACIDENTE TRAJETO(CPT+SPT+FATAIS)</f>
        <v>#NAME?</v>
      </c>
      <c r="AF17" s="408" t="s">
        <v>189</v>
      </c>
      <c r="AG17" s="332">
        <v>2009</v>
      </c>
      <c r="AH17" s="330" t="s">
        <v>179</v>
      </c>
      <c r="AI17" s="330" t="s">
        <v>28</v>
      </c>
      <c r="AJ17" s="331" t="s">
        <v>51</v>
      </c>
      <c r="AK17" s="368">
        <v>0</v>
      </c>
      <c r="AL17" s="414" t="s">
        <v>190</v>
      </c>
      <c r="AM17" s="419">
        <v>2009</v>
      </c>
      <c r="AN17" s="416" t="s">
        <v>180</v>
      </c>
      <c r="AO17" s="416" t="s">
        <v>28</v>
      </c>
      <c r="AP17" s="417" t="s">
        <v>51</v>
      </c>
      <c r="AQ17" s="421">
        <v>0</v>
      </c>
      <c r="AR17" s="422" t="s">
        <v>191</v>
      </c>
      <c r="AS17" s="332">
        <v>2009</v>
      </c>
      <c r="AT17" s="330" t="s">
        <v>181</v>
      </c>
      <c r="AU17" s="330" t="s">
        <v>28</v>
      </c>
      <c r="AV17" s="331" t="s">
        <v>51</v>
      </c>
      <c r="AW17" s="368">
        <v>0</v>
      </c>
      <c r="AX17" s="424" t="s">
        <v>192</v>
      </c>
      <c r="AY17" s="290">
        <v>2009</v>
      </c>
      <c r="AZ17" s="289" t="s">
        <v>182</v>
      </c>
      <c r="BA17" s="286" t="s">
        <v>28</v>
      </c>
      <c r="BB17" s="287" t="s">
        <v>51</v>
      </c>
      <c r="BC17" s="292">
        <v>31</v>
      </c>
      <c r="BD17" s="432" t="s">
        <v>193</v>
      </c>
      <c r="BE17" s="227">
        <v>2009</v>
      </c>
      <c r="BF17" s="381" t="s">
        <v>183</v>
      </c>
      <c r="BG17" s="223" t="s">
        <v>28</v>
      </c>
      <c r="BH17" s="382" t="s">
        <v>51</v>
      </c>
      <c r="BI17" s="229">
        <v>0</v>
      </c>
      <c r="BJ17" s="436" t="s">
        <v>194</v>
      </c>
      <c r="BK17" s="429">
        <v>2009</v>
      </c>
      <c r="BL17" s="437" t="s">
        <v>184</v>
      </c>
      <c r="BM17" s="241" t="s">
        <v>28</v>
      </c>
      <c r="BN17" s="427" t="s">
        <v>51</v>
      </c>
      <c r="BO17" s="430">
        <v>0</v>
      </c>
      <c r="BP17" s="438" t="s">
        <v>218</v>
      </c>
      <c r="BQ17" s="233">
        <v>2009</v>
      </c>
      <c r="BR17" s="223" t="s">
        <v>185</v>
      </c>
      <c r="BS17" s="223" t="s">
        <v>28</v>
      </c>
      <c r="BT17" s="382" t="s">
        <v>51</v>
      </c>
      <c r="BU17" s="230">
        <v>6.657406799660138</v>
      </c>
      <c r="BV17" s="441" t="s">
        <v>219</v>
      </c>
      <c r="BW17" s="445">
        <v>2009</v>
      </c>
      <c r="BX17" s="442" t="s">
        <v>186</v>
      </c>
      <c r="BY17" s="445" t="s">
        <v>28</v>
      </c>
      <c r="BZ17" s="446" t="s">
        <v>47</v>
      </c>
      <c r="CA17" s="447">
        <v>0</v>
      </c>
      <c r="CB17" s="278" t="s">
        <v>220</v>
      </c>
      <c r="CC17" s="283">
        <v>2009</v>
      </c>
      <c r="CD17" s="279" t="s">
        <v>187</v>
      </c>
      <c r="CE17" s="283" t="s">
        <v>28</v>
      </c>
      <c r="CF17" s="284" t="s">
        <v>47</v>
      </c>
      <c r="CG17" s="282">
        <v>6.657406799660138</v>
      </c>
      <c r="CH17" s="400" t="s">
        <v>221</v>
      </c>
      <c r="CI17" s="451">
        <v>2009</v>
      </c>
      <c r="CJ17" s="243" t="s">
        <v>225</v>
      </c>
      <c r="CK17" s="451" t="s">
        <v>28</v>
      </c>
      <c r="CL17" s="349" t="s">
        <v>51</v>
      </c>
      <c r="CM17" s="452">
        <v>0</v>
      </c>
      <c r="CN17" s="456">
        <v>724</v>
      </c>
      <c r="CO17" s="283">
        <v>2009</v>
      </c>
      <c r="CP17" s="457">
        <v>70</v>
      </c>
      <c r="CQ17" s="283" t="s">
        <v>28</v>
      </c>
      <c r="CR17" s="280" t="s">
        <v>51</v>
      </c>
      <c r="CS17" s="453" t="e">
        <f>((HORAS TRABALHADAS)*1000000/NUMERO ACIDENTES)</f>
        <v>#NAME?</v>
      </c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  <c r="EK17" s="127"/>
      <c r="EL17" s="127"/>
      <c r="EM17" s="128"/>
      <c r="EN17" s="128"/>
      <c r="EO17" s="128"/>
      <c r="EP17" s="128"/>
      <c r="EQ17" s="128"/>
      <c r="ER17" s="128"/>
      <c r="ES17" s="128"/>
      <c r="ET17" s="128"/>
      <c r="EU17" s="128"/>
      <c r="EV17" s="128"/>
      <c r="EW17" s="128"/>
    </row>
    <row r="18" spans="1:153" x14ac:dyDescent="0.25">
      <c r="A18" s="137" t="s">
        <v>14</v>
      </c>
      <c r="B18" s="469">
        <v>710</v>
      </c>
      <c r="C18" s="350">
        <v>2001</v>
      </c>
      <c r="D18" s="469">
        <v>55</v>
      </c>
      <c r="E18" s="472" t="s">
        <v>28</v>
      </c>
      <c r="F18" s="472" t="s">
        <v>51</v>
      </c>
      <c r="G18" s="469" t="e">
        <f t="shared" si="0"/>
        <v>#NAME?</v>
      </c>
      <c r="H18" s="369">
        <v>711</v>
      </c>
      <c r="I18" s="357">
        <v>2001</v>
      </c>
      <c r="J18" s="370">
        <v>56</v>
      </c>
      <c r="K18" s="370" t="s">
        <v>28</v>
      </c>
      <c r="L18" s="370" t="s">
        <v>51</v>
      </c>
      <c r="M18" s="370">
        <v>0</v>
      </c>
      <c r="N18" s="375" t="s">
        <v>177</v>
      </c>
      <c r="O18" s="227">
        <v>2001</v>
      </c>
      <c r="P18" s="381" t="s">
        <v>176</v>
      </c>
      <c r="Q18" s="237" t="s">
        <v>28</v>
      </c>
      <c r="R18" s="239" t="s">
        <v>48</v>
      </c>
      <c r="S18" s="238">
        <v>0</v>
      </c>
      <c r="T18" s="396" t="s">
        <v>188</v>
      </c>
      <c r="U18" s="290">
        <v>2001</v>
      </c>
      <c r="V18" s="397" t="s">
        <v>178</v>
      </c>
      <c r="W18" s="397" t="s">
        <v>28</v>
      </c>
      <c r="X18" s="398" t="s">
        <v>51</v>
      </c>
      <c r="Y18" s="487">
        <v>0</v>
      </c>
      <c r="Z18" s="491">
        <v>714</v>
      </c>
      <c r="AA18" s="482">
        <v>2001</v>
      </c>
      <c r="AB18" s="480">
        <v>59</v>
      </c>
      <c r="AC18" s="483" t="s">
        <v>28</v>
      </c>
      <c r="AD18" s="484" t="s">
        <v>51</v>
      </c>
      <c r="AE18" s="492" t="e">
        <f ca="1">SOMA ACIDENTE TRAJETO(CPT+SPT+FATAIS)</f>
        <v>#NAME?</v>
      </c>
      <c r="AF18" s="408" t="s">
        <v>189</v>
      </c>
      <c r="AG18" s="332">
        <v>2001</v>
      </c>
      <c r="AH18" s="330" t="s">
        <v>179</v>
      </c>
      <c r="AI18" s="330" t="s">
        <v>28</v>
      </c>
      <c r="AJ18" s="331" t="s">
        <v>51</v>
      </c>
      <c r="AK18" s="368">
        <v>0</v>
      </c>
      <c r="AL18" s="414" t="s">
        <v>190</v>
      </c>
      <c r="AM18" s="419">
        <v>2001</v>
      </c>
      <c r="AN18" s="416" t="s">
        <v>180</v>
      </c>
      <c r="AO18" s="416" t="s">
        <v>28</v>
      </c>
      <c r="AP18" s="417" t="s">
        <v>51</v>
      </c>
      <c r="AQ18" s="421">
        <v>0</v>
      </c>
      <c r="AR18" s="422" t="s">
        <v>191</v>
      </c>
      <c r="AS18" s="332">
        <v>2001</v>
      </c>
      <c r="AT18" s="330" t="s">
        <v>181</v>
      </c>
      <c r="AU18" s="330" t="s">
        <v>28</v>
      </c>
      <c r="AV18" s="331" t="s">
        <v>51</v>
      </c>
      <c r="AW18" s="368">
        <v>0</v>
      </c>
      <c r="AX18" s="424" t="s">
        <v>192</v>
      </c>
      <c r="AY18" s="290">
        <v>2001</v>
      </c>
      <c r="AZ18" s="289" t="s">
        <v>182</v>
      </c>
      <c r="BA18" s="286" t="s">
        <v>28</v>
      </c>
      <c r="BB18" s="287" t="s">
        <v>51</v>
      </c>
      <c r="BC18" s="292">
        <v>0</v>
      </c>
      <c r="BD18" s="432" t="s">
        <v>193</v>
      </c>
      <c r="BE18" s="227">
        <v>2001</v>
      </c>
      <c r="BF18" s="381" t="s">
        <v>183</v>
      </c>
      <c r="BG18" s="223" t="s">
        <v>28</v>
      </c>
      <c r="BH18" s="382" t="s">
        <v>51</v>
      </c>
      <c r="BI18" s="229">
        <v>0</v>
      </c>
      <c r="BJ18" s="436" t="s">
        <v>194</v>
      </c>
      <c r="BK18" s="429">
        <v>2001</v>
      </c>
      <c r="BL18" s="437" t="s">
        <v>184</v>
      </c>
      <c r="BM18" s="241" t="s">
        <v>28</v>
      </c>
      <c r="BN18" s="427" t="s">
        <v>51</v>
      </c>
      <c r="BO18" s="430">
        <v>0</v>
      </c>
      <c r="BP18" s="438" t="s">
        <v>218</v>
      </c>
      <c r="BQ18" s="233">
        <v>2001</v>
      </c>
      <c r="BR18" s="223" t="s">
        <v>185</v>
      </c>
      <c r="BS18" s="223" t="s">
        <v>28</v>
      </c>
      <c r="BT18" s="382" t="s">
        <v>51</v>
      </c>
      <c r="BU18" s="230">
        <v>0</v>
      </c>
      <c r="BV18" s="441" t="s">
        <v>219</v>
      </c>
      <c r="BW18" s="445">
        <v>2001</v>
      </c>
      <c r="BX18" s="442" t="s">
        <v>186</v>
      </c>
      <c r="BY18" s="445" t="s">
        <v>28</v>
      </c>
      <c r="BZ18" s="446" t="s">
        <v>48</v>
      </c>
      <c r="CA18" s="447">
        <v>0</v>
      </c>
      <c r="CB18" s="278" t="s">
        <v>220</v>
      </c>
      <c r="CC18" s="283">
        <v>2001</v>
      </c>
      <c r="CD18" s="279" t="s">
        <v>187</v>
      </c>
      <c r="CE18" s="283" t="s">
        <v>28</v>
      </c>
      <c r="CF18" s="284" t="s">
        <v>48</v>
      </c>
      <c r="CG18" s="282">
        <v>0</v>
      </c>
      <c r="CH18" s="400" t="s">
        <v>221</v>
      </c>
      <c r="CI18" s="451">
        <v>2001</v>
      </c>
      <c r="CJ18" s="243" t="s">
        <v>225</v>
      </c>
      <c r="CK18" s="451" t="s">
        <v>28</v>
      </c>
      <c r="CL18" s="349" t="s">
        <v>51</v>
      </c>
      <c r="CM18" s="452">
        <v>0</v>
      </c>
      <c r="CN18" s="456">
        <v>724</v>
      </c>
      <c r="CO18" s="283">
        <v>2001</v>
      </c>
      <c r="CP18" s="457">
        <v>70</v>
      </c>
      <c r="CQ18" s="283" t="s">
        <v>28</v>
      </c>
      <c r="CR18" s="280" t="s">
        <v>51</v>
      </c>
      <c r="CS18" s="453" t="e">
        <f>((HORAS TRABALHADAS)*1000000/NUMERO ACIDENTES)</f>
        <v>#NAME?</v>
      </c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  <c r="DO18" s="127"/>
      <c r="DP18" s="127"/>
      <c r="DQ18" s="127"/>
      <c r="DR18" s="127"/>
      <c r="DS18" s="127"/>
      <c r="DT18" s="127"/>
      <c r="DU18" s="127"/>
      <c r="DV18" s="127"/>
      <c r="DW18" s="127"/>
      <c r="DX18" s="127"/>
      <c r="DY18" s="127"/>
      <c r="DZ18" s="127"/>
      <c r="EA18" s="127"/>
      <c r="EB18" s="127"/>
      <c r="EC18" s="127"/>
      <c r="ED18" s="127"/>
      <c r="EE18" s="127"/>
      <c r="EF18" s="127"/>
      <c r="EG18" s="127"/>
      <c r="EH18" s="127"/>
      <c r="EI18" s="127"/>
      <c r="EJ18" s="127"/>
      <c r="EK18" s="127"/>
      <c r="EL18" s="127"/>
      <c r="EM18" s="128"/>
      <c r="EN18" s="128"/>
      <c r="EO18" s="128"/>
      <c r="EP18" s="128"/>
      <c r="EQ18" s="128"/>
      <c r="ER18" s="128"/>
      <c r="ES18" s="128"/>
      <c r="ET18" s="128"/>
      <c r="EU18" s="128"/>
      <c r="EV18" s="128"/>
      <c r="EW18" s="128"/>
    </row>
    <row r="19" spans="1:153" x14ac:dyDescent="0.25">
      <c r="A19" s="135" t="s">
        <v>25</v>
      </c>
      <c r="B19" s="155"/>
      <c r="C19" s="155"/>
      <c r="D19" s="155"/>
      <c r="E19" s="155"/>
      <c r="F19" s="155"/>
      <c r="G19" s="155"/>
      <c r="H19" s="135"/>
      <c r="I19" s="135"/>
      <c r="J19" s="135"/>
      <c r="K19" s="135"/>
      <c r="L19" s="135"/>
      <c r="M19" s="136">
        <v>10</v>
      </c>
      <c r="N19" s="135"/>
      <c r="O19" s="135"/>
      <c r="P19" s="135"/>
      <c r="Q19" s="135"/>
      <c r="R19" s="135"/>
      <c r="S19" s="136">
        <v>22</v>
      </c>
      <c r="T19" s="135"/>
      <c r="U19" s="135"/>
      <c r="V19" s="135"/>
      <c r="W19" s="135"/>
      <c r="X19" s="135"/>
      <c r="Y19" s="136">
        <v>0</v>
      </c>
      <c r="Z19" s="156"/>
      <c r="AA19" s="156"/>
      <c r="AB19" s="156"/>
      <c r="AC19" s="156"/>
      <c r="AD19" s="156"/>
      <c r="AE19" s="156"/>
      <c r="AF19" s="135"/>
      <c r="AG19" s="135"/>
      <c r="AH19" s="135"/>
      <c r="AI19" s="135"/>
      <c r="AJ19" s="135"/>
      <c r="AK19" s="136">
        <v>5</v>
      </c>
      <c r="AL19" s="135"/>
      <c r="AM19" s="135"/>
      <c r="AN19" s="135"/>
      <c r="AO19" s="135"/>
      <c r="AP19" s="135"/>
      <c r="AQ19" s="136">
        <v>0</v>
      </c>
      <c r="AR19" s="135"/>
      <c r="AS19" s="135"/>
      <c r="AT19" s="135"/>
      <c r="AU19" s="135"/>
      <c r="AV19" s="135"/>
      <c r="AW19" s="136">
        <v>0</v>
      </c>
      <c r="AX19" s="135"/>
      <c r="AY19" s="135"/>
      <c r="AZ19" s="135"/>
      <c r="BA19" s="135"/>
      <c r="BB19" s="135"/>
      <c r="BC19" s="136">
        <v>14.615384615384615</v>
      </c>
      <c r="BD19" s="135"/>
      <c r="BE19" s="135"/>
      <c r="BF19" s="135"/>
      <c r="BG19" s="135"/>
      <c r="BH19" s="135"/>
      <c r="BI19" s="136">
        <v>97</v>
      </c>
      <c r="BJ19" s="135"/>
      <c r="BK19" s="135"/>
      <c r="BL19" s="155"/>
      <c r="BM19" s="135"/>
      <c r="BN19" s="135"/>
      <c r="BO19" s="136">
        <v>0</v>
      </c>
      <c r="BP19" s="135"/>
      <c r="BQ19" s="135"/>
      <c r="BR19" s="155"/>
      <c r="BS19" s="135"/>
      <c r="BT19" s="135"/>
      <c r="BU19" s="131">
        <v>3.2168019471749347</v>
      </c>
      <c r="BV19" s="132">
        <v>343</v>
      </c>
      <c r="BW19" s="133">
        <v>0</v>
      </c>
      <c r="BX19" s="152"/>
      <c r="BY19" s="133" t="s">
        <v>28</v>
      </c>
      <c r="BZ19" s="132" t="s">
        <v>48</v>
      </c>
      <c r="CA19" s="131">
        <v>1.0052506084921671</v>
      </c>
      <c r="CB19" s="129" t="s">
        <v>175</v>
      </c>
      <c r="CC19" s="129">
        <v>0</v>
      </c>
      <c r="CD19" s="129"/>
      <c r="CE19" s="129" t="s">
        <v>28</v>
      </c>
      <c r="CF19" s="130" t="s">
        <v>48</v>
      </c>
      <c r="CG19" s="131">
        <v>2.2115513386827677</v>
      </c>
      <c r="CH19" s="132">
        <v>345</v>
      </c>
      <c r="CI19" s="133">
        <v>0</v>
      </c>
      <c r="CJ19" s="152"/>
      <c r="CK19" s="133" t="s">
        <v>28</v>
      </c>
      <c r="CL19" s="132" t="s">
        <v>48</v>
      </c>
      <c r="CM19" s="131">
        <v>9.7509309023740212</v>
      </c>
      <c r="CN19" s="458"/>
      <c r="CO19" s="459"/>
      <c r="CP19" s="460"/>
      <c r="CQ19" s="460"/>
      <c r="CR19" s="460"/>
      <c r="CS19" s="461"/>
      <c r="CT19" s="125"/>
      <c r="CU19" s="125"/>
      <c r="CV19" s="125"/>
      <c r="CW19" s="125"/>
      <c r="CX19" s="125"/>
      <c r="CY19" s="125"/>
      <c r="CZ19" s="125"/>
      <c r="DA19" s="125"/>
      <c r="DB19" s="125"/>
      <c r="DC19" s="125"/>
      <c r="DD19" s="125"/>
      <c r="DE19" s="125"/>
      <c r="DF19" s="125"/>
      <c r="DG19" s="125"/>
      <c r="DH19" s="125"/>
      <c r="DI19" s="125"/>
      <c r="DJ19" s="125"/>
      <c r="DK19" s="125"/>
      <c r="DL19" s="125"/>
      <c r="DM19" s="125"/>
      <c r="DN19" s="125"/>
      <c r="DO19" s="125"/>
      <c r="DP19" s="1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  <c r="EA19" s="125"/>
      <c r="EB19" s="125"/>
      <c r="EC19" s="125"/>
      <c r="ED19" s="125"/>
      <c r="EE19" s="125"/>
      <c r="EF19" s="125"/>
      <c r="EG19" s="125"/>
      <c r="EH19" s="125"/>
      <c r="EI19" s="125"/>
      <c r="EJ19" s="125"/>
      <c r="EK19" s="125"/>
      <c r="EL19" s="125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</row>
    <row r="20" spans="1:153" x14ac:dyDescent="0.25">
      <c r="A20" s="126"/>
      <c r="B20" s="141"/>
      <c r="C20" s="141"/>
      <c r="D20" s="141"/>
      <c r="E20" s="141"/>
      <c r="F20" s="141"/>
      <c r="G20" s="141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41"/>
      <c r="AA20" s="141"/>
      <c r="AB20" s="141"/>
      <c r="AC20" s="141"/>
      <c r="AD20" s="141"/>
      <c r="AE20" s="141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40"/>
      <c r="BM20" s="125"/>
      <c r="BN20" s="125"/>
      <c r="BO20" s="125"/>
      <c r="BP20" s="125"/>
      <c r="BQ20" s="125"/>
      <c r="BR20" s="140"/>
      <c r="BS20" s="125"/>
      <c r="BT20" s="125"/>
      <c r="BU20" s="125"/>
      <c r="BV20" s="125"/>
      <c r="BW20" s="125"/>
      <c r="BX20" s="140"/>
      <c r="BY20" s="125"/>
      <c r="BZ20" s="125"/>
      <c r="CA20" s="125"/>
      <c r="CB20" s="125"/>
      <c r="CC20" s="125"/>
      <c r="CD20" s="140"/>
      <c r="CE20" s="125"/>
      <c r="CF20" s="125"/>
      <c r="CG20" s="125"/>
      <c r="CH20" s="125"/>
      <c r="CI20" s="125"/>
      <c r="CJ20" s="140"/>
      <c r="CK20" s="125"/>
      <c r="CL20" s="125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25"/>
      <c r="DB20" s="125"/>
      <c r="DC20" s="125"/>
      <c r="DD20" s="125"/>
      <c r="DE20" s="125"/>
      <c r="DF20" s="125"/>
      <c r="DG20" s="125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25"/>
      <c r="DW20" s="125"/>
      <c r="DX20" s="125"/>
      <c r="DY20" s="125"/>
      <c r="DZ20" s="125"/>
      <c r="EA20" s="125"/>
      <c r="EB20" s="125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</row>
    <row r="21" spans="1:153" x14ac:dyDescent="0.25">
      <c r="A21" s="126"/>
      <c r="B21" s="141"/>
      <c r="C21" s="141"/>
      <c r="D21" s="141"/>
      <c r="E21" s="141"/>
      <c r="F21" s="141"/>
      <c r="G21" s="141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41"/>
      <c r="AA21" s="141"/>
      <c r="AB21" s="141"/>
      <c r="AC21" s="141"/>
      <c r="AD21" s="141"/>
      <c r="AE21" s="141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40"/>
      <c r="BM21" s="125"/>
      <c r="BN21" s="125"/>
      <c r="BO21" s="125"/>
      <c r="BP21" s="125"/>
      <c r="BQ21" s="125"/>
      <c r="BR21" s="140"/>
      <c r="BS21" s="125"/>
      <c r="BT21" s="125"/>
      <c r="BU21" s="125"/>
      <c r="BV21" s="125"/>
      <c r="BW21" s="125"/>
      <c r="BX21" s="140"/>
      <c r="BY21" s="125"/>
      <c r="BZ21" s="125"/>
      <c r="CA21" s="125"/>
      <c r="CB21" s="125"/>
      <c r="CC21" s="125"/>
      <c r="CD21" s="140"/>
      <c r="CE21" s="125"/>
      <c r="CF21" s="125"/>
      <c r="CG21" s="125"/>
      <c r="CH21" s="125"/>
      <c r="CI21" s="125"/>
      <c r="CJ21" s="140"/>
      <c r="CK21" s="125"/>
      <c r="CL21" s="125"/>
      <c r="CM21" s="125"/>
      <c r="CN21" s="125"/>
      <c r="CO21" s="125"/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25"/>
      <c r="DB21" s="125"/>
      <c r="DC21" s="125"/>
      <c r="DD21" s="125"/>
      <c r="DE21" s="125"/>
      <c r="DF21" s="125"/>
      <c r="DG21" s="125"/>
      <c r="DH21" s="125"/>
      <c r="DI21" s="125"/>
      <c r="DJ21" s="125"/>
      <c r="DK21" s="125"/>
      <c r="DL21" s="125"/>
      <c r="DM21" s="125"/>
      <c r="DN21" s="125"/>
      <c r="DO21" s="125"/>
      <c r="DP21" s="125"/>
      <c r="DQ21" s="125"/>
      <c r="DR21" s="125"/>
      <c r="DS21" s="125"/>
      <c r="DT21" s="125"/>
      <c r="DU21" s="125"/>
      <c r="DV21" s="125"/>
      <c r="DW21" s="125"/>
      <c r="DX21" s="125"/>
      <c r="DY21" s="125"/>
      <c r="DZ21" s="125"/>
      <c r="EA21" s="125"/>
      <c r="EB21" s="125"/>
      <c r="EC21" s="125"/>
      <c r="ED21" s="125"/>
      <c r="EE21" s="125"/>
      <c r="EF21" s="125"/>
      <c r="EG21" s="125"/>
      <c r="EH21" s="125"/>
      <c r="EI21" s="125"/>
      <c r="EJ21" s="125"/>
      <c r="EK21" s="125"/>
      <c r="EL21" s="125"/>
      <c r="EM21" s="126"/>
      <c r="EN21" s="126"/>
      <c r="EO21" s="126"/>
      <c r="EP21" s="126"/>
      <c r="EQ21" s="126"/>
      <c r="ER21" s="126"/>
      <c r="ES21" s="126"/>
      <c r="ET21" s="126"/>
      <c r="EU21" s="126"/>
      <c r="EV21" s="126"/>
      <c r="EW21" s="126"/>
    </row>
    <row r="22" spans="1:153" x14ac:dyDescent="0.25">
      <c r="A22" s="126"/>
      <c r="B22" s="141"/>
      <c r="C22" s="141"/>
      <c r="D22" s="141"/>
      <c r="E22" s="141"/>
      <c r="F22" s="141"/>
      <c r="G22" s="141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41"/>
      <c r="AA22" s="141"/>
      <c r="AB22" s="141"/>
      <c r="AC22" s="141"/>
      <c r="AD22" s="141"/>
      <c r="AE22" s="141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40"/>
      <c r="BM22" s="125"/>
      <c r="BN22" s="125"/>
      <c r="BO22" s="125"/>
      <c r="BP22" s="125"/>
      <c r="BQ22" s="125"/>
      <c r="BR22" s="140"/>
      <c r="BS22" s="125"/>
      <c r="BT22" s="125"/>
      <c r="BU22" s="125"/>
      <c r="BV22" s="125"/>
      <c r="BW22" s="125"/>
      <c r="BX22" s="140"/>
      <c r="BY22" s="125"/>
      <c r="BZ22" s="125"/>
      <c r="CA22" s="125"/>
      <c r="CB22" s="125"/>
      <c r="CC22" s="125"/>
      <c r="CD22" s="140"/>
      <c r="CE22" s="125"/>
      <c r="CF22" s="125"/>
      <c r="CG22" s="125"/>
      <c r="CH22" s="125"/>
      <c r="CI22" s="125"/>
      <c r="CJ22" s="140"/>
      <c r="CK22" s="125"/>
      <c r="CL22" s="125"/>
      <c r="CM22" s="125"/>
      <c r="CN22" s="125"/>
      <c r="CO22" s="125"/>
      <c r="CP22" s="125"/>
      <c r="CQ22" s="125"/>
      <c r="CR22" s="125"/>
      <c r="CS22" s="125"/>
      <c r="CT22" s="125"/>
      <c r="CU22" s="125"/>
      <c r="CV22" s="125"/>
      <c r="CW22" s="125"/>
      <c r="CX22" s="125"/>
      <c r="CY22" s="125"/>
      <c r="CZ22" s="125"/>
      <c r="DA22" s="125"/>
      <c r="DB22" s="125"/>
      <c r="DC22" s="125"/>
      <c r="DD22" s="125"/>
      <c r="DE22" s="125"/>
      <c r="DF22" s="125"/>
      <c r="DG22" s="125"/>
      <c r="DH22" s="125"/>
      <c r="DI22" s="125"/>
      <c r="DJ22" s="125"/>
      <c r="DK22" s="125"/>
      <c r="DL22" s="125"/>
      <c r="DM22" s="125"/>
      <c r="DN22" s="125"/>
      <c r="DO22" s="125"/>
      <c r="DP22" s="125"/>
      <c r="DQ22" s="125"/>
      <c r="DR22" s="125"/>
      <c r="DS22" s="125"/>
      <c r="DT22" s="125"/>
      <c r="DU22" s="125"/>
      <c r="DV22" s="125"/>
      <c r="DW22" s="125"/>
      <c r="DX22" s="125"/>
      <c r="DY22" s="125"/>
      <c r="DZ22" s="125"/>
      <c r="EA22" s="125"/>
      <c r="EB22" s="125"/>
      <c r="EC22" s="125"/>
      <c r="ED22" s="125"/>
      <c r="EE22" s="125"/>
      <c r="EF22" s="125"/>
      <c r="EG22" s="125"/>
      <c r="EH22" s="125"/>
      <c r="EI22" s="125"/>
      <c r="EJ22" s="125"/>
      <c r="EK22" s="125"/>
      <c r="EL22" s="125"/>
      <c r="EM22" s="126"/>
      <c r="EN22" s="126"/>
      <c r="EO22" s="126"/>
      <c r="EP22" s="126"/>
      <c r="EQ22" s="126"/>
      <c r="ER22" s="126"/>
      <c r="ES22" s="126"/>
      <c r="ET22" s="126"/>
      <c r="EU22" s="126"/>
      <c r="EV22" s="126"/>
      <c r="EW22" s="126"/>
    </row>
    <row r="23" spans="1:153" x14ac:dyDescent="0.25">
      <c r="A23" s="126"/>
      <c r="B23" s="141"/>
      <c r="C23" s="141"/>
      <c r="D23" s="141"/>
      <c r="E23" s="141"/>
      <c r="F23" s="141"/>
      <c r="G23" s="141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41"/>
      <c r="AA23" s="141"/>
      <c r="AB23" s="141"/>
      <c r="AC23" s="141"/>
      <c r="AD23" s="141"/>
      <c r="AE23" s="141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40"/>
      <c r="BM23" s="125"/>
      <c r="BN23" s="125"/>
      <c r="BO23" s="125"/>
      <c r="BP23" s="125"/>
      <c r="BQ23" s="125"/>
      <c r="BR23" s="140"/>
      <c r="BS23" s="125"/>
      <c r="BT23" s="125"/>
      <c r="BU23" s="125"/>
      <c r="BV23" s="125"/>
      <c r="BW23" s="125"/>
      <c r="BX23" s="140"/>
      <c r="BY23" s="125"/>
      <c r="BZ23" s="125"/>
      <c r="CA23" s="125"/>
      <c r="CB23" s="125"/>
      <c r="CC23" s="125"/>
      <c r="CD23" s="140"/>
      <c r="CE23" s="125"/>
      <c r="CF23" s="125"/>
      <c r="CG23" s="125"/>
      <c r="CH23" s="125"/>
      <c r="CI23" s="125"/>
      <c r="CJ23" s="140"/>
      <c r="CK23" s="125"/>
      <c r="CL23" s="125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5"/>
      <c r="CX23" s="125"/>
      <c r="CY23" s="125"/>
      <c r="CZ23" s="125"/>
      <c r="DA23" s="125"/>
      <c r="DB23" s="125"/>
      <c r="DC23" s="125"/>
      <c r="DD23" s="125"/>
      <c r="DE23" s="125"/>
      <c r="DF23" s="125"/>
      <c r="DG23" s="125"/>
      <c r="DH23" s="125"/>
      <c r="DI23" s="125"/>
      <c r="DJ23" s="125"/>
      <c r="DK23" s="125"/>
      <c r="DL23" s="125"/>
      <c r="DM23" s="125"/>
      <c r="DN23" s="125"/>
      <c r="DO23" s="125"/>
      <c r="DP23" s="125"/>
      <c r="DQ23" s="125"/>
      <c r="DR23" s="125"/>
      <c r="DS23" s="125"/>
      <c r="DT23" s="125"/>
      <c r="DU23" s="125"/>
      <c r="DV23" s="125"/>
      <c r="DW23" s="125"/>
      <c r="DX23" s="125"/>
      <c r="DY23" s="125"/>
      <c r="DZ23" s="125"/>
      <c r="EA23" s="125"/>
      <c r="EB23" s="125"/>
      <c r="EC23" s="125"/>
      <c r="ED23" s="125"/>
      <c r="EE23" s="125"/>
      <c r="EF23" s="125"/>
      <c r="EG23" s="125"/>
      <c r="EH23" s="125"/>
      <c r="EI23" s="125"/>
      <c r="EJ23" s="125"/>
      <c r="EK23" s="125"/>
      <c r="EL23" s="125"/>
      <c r="EM23" s="126"/>
      <c r="EN23" s="126"/>
      <c r="EO23" s="126"/>
      <c r="EP23" s="126"/>
      <c r="EQ23" s="126"/>
      <c r="ER23" s="126"/>
      <c r="ES23" s="126"/>
      <c r="ET23" s="126"/>
      <c r="EU23" s="126"/>
      <c r="EV23" s="126"/>
      <c r="EW23" s="126"/>
    </row>
    <row r="24" spans="1:153" x14ac:dyDescent="0.25">
      <c r="A24" s="126"/>
      <c r="B24" s="141"/>
      <c r="C24" s="141"/>
      <c r="D24" s="141"/>
      <c r="E24" s="141"/>
      <c r="F24" s="141"/>
      <c r="G24" s="141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41"/>
      <c r="AA24" s="141"/>
      <c r="AB24" s="141"/>
      <c r="AC24" s="141"/>
      <c r="AD24" s="141"/>
      <c r="AE24" s="141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40"/>
      <c r="BM24" s="125"/>
      <c r="BN24" s="125"/>
      <c r="BO24" s="125"/>
      <c r="BP24" s="125"/>
      <c r="BQ24" s="125"/>
      <c r="BR24" s="140"/>
      <c r="BS24" s="125"/>
      <c r="BT24" s="125"/>
      <c r="BU24" s="125"/>
      <c r="BV24" s="125"/>
      <c r="BW24" s="125"/>
      <c r="BX24" s="140"/>
      <c r="BY24" s="125"/>
      <c r="BZ24" s="125"/>
      <c r="CA24" s="125"/>
      <c r="CB24" s="125"/>
      <c r="CC24" s="125"/>
      <c r="CD24" s="140"/>
      <c r="CE24" s="125"/>
      <c r="CF24" s="125"/>
      <c r="CG24" s="125"/>
      <c r="CH24" s="125"/>
      <c r="CI24" s="125"/>
      <c r="CJ24" s="140"/>
      <c r="CK24" s="125"/>
      <c r="CL24" s="125"/>
      <c r="CM24" s="125"/>
      <c r="CN24" s="125"/>
      <c r="CO24" s="125"/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25"/>
      <c r="DB24" s="125"/>
      <c r="DC24" s="125"/>
      <c r="DD24" s="125"/>
      <c r="DE24" s="125"/>
      <c r="DF24" s="125"/>
      <c r="DG24" s="125"/>
      <c r="DH24" s="125"/>
      <c r="DI24" s="125"/>
      <c r="DJ24" s="125"/>
      <c r="DK24" s="125"/>
      <c r="DL24" s="125"/>
      <c r="DM24" s="125"/>
      <c r="DN24" s="125"/>
      <c r="DO24" s="125"/>
      <c r="DP24" s="125"/>
      <c r="DQ24" s="125"/>
      <c r="DR24" s="125"/>
      <c r="DS24" s="125"/>
      <c r="DT24" s="125"/>
      <c r="DU24" s="125"/>
      <c r="DV24" s="125"/>
      <c r="DW24" s="125"/>
      <c r="DX24" s="125"/>
      <c r="DY24" s="125"/>
      <c r="DZ24" s="125"/>
      <c r="EA24" s="125"/>
      <c r="EB24" s="125"/>
      <c r="EC24" s="125"/>
      <c r="ED24" s="125"/>
      <c r="EE24" s="125"/>
      <c r="EF24" s="125"/>
      <c r="EG24" s="125"/>
      <c r="EH24" s="125"/>
      <c r="EI24" s="125"/>
      <c r="EJ24" s="125"/>
      <c r="EK24" s="125"/>
      <c r="EL24" s="125"/>
      <c r="EM24" s="126"/>
      <c r="EN24" s="126"/>
      <c r="EO24" s="126"/>
      <c r="EP24" s="126"/>
      <c r="EQ24" s="126"/>
      <c r="ER24" s="126"/>
      <c r="ES24" s="126"/>
      <c r="ET24" s="126"/>
      <c r="EU24" s="126"/>
      <c r="EV24" s="126"/>
      <c r="EW24" s="126"/>
    </row>
    <row r="25" spans="1:153" x14ac:dyDescent="0.25">
      <c r="A25" s="126"/>
      <c r="B25" s="141"/>
      <c r="C25" s="141"/>
      <c r="D25" s="141"/>
      <c r="E25" s="141"/>
      <c r="F25" s="141"/>
      <c r="G25" s="141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41"/>
      <c r="AA25" s="141"/>
      <c r="AB25" s="141"/>
      <c r="AC25" s="141"/>
      <c r="AD25" s="141"/>
      <c r="AE25" s="141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40"/>
      <c r="BM25" s="125"/>
      <c r="BN25" s="125"/>
      <c r="BO25" s="125"/>
      <c r="BP25" s="125"/>
      <c r="BQ25" s="125"/>
      <c r="BR25" s="140"/>
      <c r="BS25" s="125"/>
      <c r="BT25" s="125"/>
      <c r="BU25" s="125"/>
      <c r="BV25" s="125"/>
      <c r="BW25" s="125"/>
      <c r="BX25" s="140"/>
      <c r="BY25" s="125"/>
      <c r="BZ25" s="125"/>
      <c r="CA25" s="125"/>
      <c r="CB25" s="125"/>
      <c r="CC25" s="125"/>
      <c r="CD25" s="140"/>
      <c r="CE25" s="125"/>
      <c r="CF25" s="125"/>
      <c r="CG25" s="125"/>
      <c r="CH25" s="125"/>
      <c r="CI25" s="125"/>
      <c r="CJ25" s="140"/>
      <c r="CK25" s="125"/>
      <c r="CL25" s="125"/>
      <c r="CM25" s="125"/>
      <c r="CN25" s="125"/>
      <c r="CO25" s="125"/>
      <c r="CP25" s="125"/>
      <c r="CQ25" s="125"/>
      <c r="CR25" s="125"/>
      <c r="CS25" s="125"/>
      <c r="CT25" s="125"/>
      <c r="CU25" s="125"/>
      <c r="CV25" s="125"/>
      <c r="CW25" s="125"/>
      <c r="CX25" s="125"/>
      <c r="CY25" s="125"/>
      <c r="CZ25" s="125"/>
      <c r="DA25" s="125"/>
      <c r="DB25" s="125"/>
      <c r="DC25" s="125"/>
      <c r="DD25" s="125"/>
      <c r="DE25" s="125"/>
      <c r="DF25" s="125"/>
      <c r="DG25" s="125"/>
      <c r="DH25" s="125"/>
      <c r="DI25" s="125"/>
      <c r="DJ25" s="125"/>
      <c r="DK25" s="125"/>
      <c r="DL25" s="125"/>
      <c r="DM25" s="125"/>
      <c r="DN25" s="125"/>
      <c r="DO25" s="125"/>
      <c r="DP25" s="125"/>
      <c r="DQ25" s="125"/>
      <c r="DR25" s="125"/>
      <c r="DS25" s="125"/>
      <c r="DT25" s="125"/>
      <c r="DU25" s="125"/>
      <c r="DV25" s="125"/>
      <c r="DW25" s="125"/>
      <c r="DX25" s="125"/>
      <c r="DY25" s="125"/>
      <c r="DZ25" s="125"/>
      <c r="EA25" s="125"/>
      <c r="EB25" s="125"/>
      <c r="EC25" s="125"/>
      <c r="ED25" s="125"/>
      <c r="EE25" s="125"/>
      <c r="EF25" s="125"/>
      <c r="EG25" s="125"/>
      <c r="EH25" s="125"/>
      <c r="EI25" s="125"/>
      <c r="EJ25" s="125"/>
      <c r="EK25" s="125"/>
      <c r="EL25" s="125"/>
      <c r="EM25" s="126"/>
      <c r="EN25" s="126"/>
      <c r="EO25" s="126"/>
      <c r="EP25" s="126"/>
      <c r="EQ25" s="126"/>
      <c r="ER25" s="126"/>
      <c r="ES25" s="126"/>
      <c r="ET25" s="126"/>
      <c r="EU25" s="126"/>
      <c r="EV25" s="126"/>
      <c r="EW25" s="126"/>
    </row>
    <row r="26" spans="1:153" x14ac:dyDescent="0.25">
      <c r="A26" s="126"/>
      <c r="B26" s="141"/>
      <c r="C26" s="141"/>
      <c r="D26" s="141"/>
      <c r="E26" s="141"/>
      <c r="F26" s="141"/>
      <c r="G26" s="141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41"/>
      <c r="AA26" s="141"/>
      <c r="AB26" s="141"/>
      <c r="AC26" s="141"/>
      <c r="AD26" s="141"/>
      <c r="AE26" s="141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40"/>
      <c r="BM26" s="125"/>
      <c r="BN26" s="125"/>
      <c r="BO26" s="125"/>
      <c r="BP26" s="125"/>
      <c r="BQ26" s="125"/>
      <c r="BR26" s="140"/>
      <c r="BS26" s="125"/>
      <c r="BT26" s="125"/>
      <c r="BU26" s="125"/>
      <c r="BV26" s="125"/>
      <c r="BW26" s="125"/>
      <c r="BX26" s="140"/>
      <c r="BY26" s="125"/>
      <c r="BZ26" s="125"/>
      <c r="CA26" s="125"/>
      <c r="CB26" s="125"/>
      <c r="CC26" s="125"/>
      <c r="CD26" s="140"/>
      <c r="CE26" s="125"/>
      <c r="CF26" s="125"/>
      <c r="CG26" s="125"/>
      <c r="CH26" s="125"/>
      <c r="CI26" s="125"/>
      <c r="CJ26" s="140"/>
      <c r="CK26" s="125"/>
      <c r="CL26" s="125"/>
      <c r="CM26" s="125"/>
      <c r="CN26" s="125"/>
      <c r="CO26" s="125"/>
      <c r="CP26" s="125"/>
      <c r="CQ26" s="125"/>
      <c r="CR26" s="125"/>
      <c r="CS26" s="125"/>
      <c r="CT26" s="125"/>
      <c r="CU26" s="125"/>
      <c r="CV26" s="125"/>
      <c r="CW26" s="125"/>
      <c r="CX26" s="125"/>
      <c r="CY26" s="125"/>
      <c r="CZ26" s="125"/>
      <c r="DA26" s="125"/>
      <c r="DB26" s="125"/>
      <c r="DC26" s="125"/>
      <c r="DD26" s="125"/>
      <c r="DE26" s="125"/>
      <c r="DF26" s="125"/>
      <c r="DG26" s="125"/>
      <c r="DH26" s="125"/>
      <c r="DI26" s="125"/>
      <c r="DJ26" s="125"/>
      <c r="DK26" s="125"/>
      <c r="DL26" s="125"/>
      <c r="DM26" s="125"/>
      <c r="DN26" s="125"/>
      <c r="DO26" s="125"/>
      <c r="DP26" s="125"/>
      <c r="DQ26" s="125"/>
      <c r="DR26" s="125"/>
      <c r="DS26" s="125"/>
      <c r="DT26" s="125"/>
      <c r="DU26" s="125"/>
      <c r="DV26" s="125"/>
      <c r="DW26" s="125"/>
      <c r="DX26" s="125"/>
      <c r="DY26" s="125"/>
      <c r="DZ26" s="125"/>
      <c r="EA26" s="125"/>
      <c r="EB26" s="125"/>
      <c r="EC26" s="125"/>
      <c r="ED26" s="125"/>
      <c r="EE26" s="125"/>
      <c r="EF26" s="125"/>
      <c r="EG26" s="125"/>
      <c r="EH26" s="125"/>
      <c r="EI26" s="125"/>
      <c r="EJ26" s="125"/>
      <c r="EK26" s="125"/>
      <c r="EL26" s="125"/>
      <c r="EM26" s="126"/>
      <c r="EN26" s="126"/>
      <c r="EO26" s="126"/>
      <c r="EP26" s="126"/>
      <c r="EQ26" s="126"/>
      <c r="ER26" s="126"/>
      <c r="ES26" s="126"/>
      <c r="ET26" s="126"/>
      <c r="EU26" s="126"/>
      <c r="EV26" s="126"/>
      <c r="EW26" s="126"/>
    </row>
    <row r="27" spans="1:153" x14ac:dyDescent="0.25">
      <c r="A27" s="126"/>
      <c r="B27" s="141"/>
      <c r="C27" s="141"/>
      <c r="D27" s="141"/>
      <c r="E27" s="141"/>
      <c r="F27" s="141"/>
      <c r="G27" s="141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41"/>
      <c r="AA27" s="141"/>
      <c r="AB27" s="141"/>
      <c r="AC27" s="141"/>
      <c r="AD27" s="141"/>
      <c r="AE27" s="141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6"/>
      <c r="BI27" s="126"/>
      <c r="BJ27" s="126"/>
      <c r="BK27" s="126"/>
      <c r="BL27" s="141"/>
      <c r="BM27" s="126"/>
      <c r="BN27" s="126"/>
      <c r="BO27" s="126"/>
      <c r="BP27" s="126"/>
      <c r="BQ27" s="126"/>
      <c r="BR27" s="141"/>
      <c r="BS27" s="126"/>
      <c r="BT27" s="126"/>
      <c r="BU27" s="126"/>
      <c r="BV27" s="126"/>
      <c r="BW27" s="126"/>
      <c r="BX27" s="141"/>
      <c r="BY27" s="126"/>
      <c r="BZ27" s="126"/>
      <c r="CA27" s="126"/>
      <c r="CB27" s="126"/>
      <c r="CC27" s="126"/>
      <c r="CD27" s="141"/>
      <c r="CE27" s="126"/>
      <c r="CF27" s="126"/>
      <c r="CG27" s="126"/>
      <c r="CH27" s="126"/>
      <c r="CI27" s="126"/>
      <c r="CJ27" s="141"/>
      <c r="CK27" s="126"/>
      <c r="CL27" s="126"/>
      <c r="CM27" s="126"/>
      <c r="CN27" s="126"/>
      <c r="CO27" s="126"/>
      <c r="CP27" s="126"/>
      <c r="CQ27" s="126"/>
      <c r="CR27" s="126"/>
      <c r="CS27" s="126"/>
      <c r="CT27" s="126"/>
      <c r="CU27" s="126"/>
      <c r="CV27" s="126"/>
      <c r="CW27" s="126"/>
      <c r="CX27" s="126"/>
      <c r="CY27" s="126"/>
      <c r="CZ27" s="126"/>
      <c r="DA27" s="126"/>
      <c r="DB27" s="126"/>
      <c r="DC27" s="126"/>
      <c r="DD27" s="126"/>
      <c r="DE27" s="126"/>
      <c r="DF27" s="126"/>
      <c r="DG27" s="126"/>
      <c r="DH27" s="126"/>
      <c r="DI27" s="126"/>
      <c r="DJ27" s="126"/>
      <c r="DK27" s="126"/>
      <c r="DL27" s="126"/>
      <c r="DM27" s="126"/>
      <c r="DN27" s="126"/>
      <c r="DO27" s="126"/>
      <c r="DP27" s="126"/>
      <c r="DQ27" s="126"/>
      <c r="DR27" s="126"/>
      <c r="DS27" s="126"/>
      <c r="DT27" s="126"/>
      <c r="DU27" s="126"/>
      <c r="DV27" s="126"/>
      <c r="DW27" s="126"/>
      <c r="DX27" s="126"/>
      <c r="DY27" s="126"/>
      <c r="DZ27" s="126"/>
      <c r="EA27" s="126"/>
      <c r="EB27" s="126"/>
      <c r="EC27" s="126"/>
      <c r="ED27" s="126"/>
      <c r="EE27" s="126"/>
      <c r="EF27" s="126"/>
      <c r="EG27" s="126"/>
      <c r="EH27" s="126"/>
      <c r="EI27" s="126"/>
      <c r="EJ27" s="126"/>
      <c r="EK27" s="126"/>
      <c r="EL27" s="126"/>
      <c r="EM27" s="126"/>
      <c r="EN27" s="126"/>
      <c r="EO27" s="126"/>
      <c r="EP27" s="126"/>
      <c r="EQ27" s="126"/>
      <c r="ER27" s="126"/>
      <c r="ES27" s="126"/>
      <c r="ET27" s="126"/>
      <c r="EU27" s="126"/>
      <c r="EV27" s="126"/>
      <c r="EW27" s="126"/>
    </row>
    <row r="28" spans="1:153" x14ac:dyDescent="0.25">
      <c r="A28" s="126"/>
      <c r="B28" s="141"/>
      <c r="C28" s="141"/>
      <c r="D28" s="141"/>
      <c r="E28" s="141"/>
      <c r="F28" s="141"/>
      <c r="G28" s="141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41"/>
      <c r="AA28" s="141"/>
      <c r="AB28" s="141"/>
      <c r="AC28" s="141"/>
      <c r="AD28" s="141"/>
      <c r="AE28" s="141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26"/>
      <c r="BL28" s="141"/>
      <c r="BM28" s="126"/>
      <c r="BN28" s="126"/>
      <c r="BO28" s="126"/>
      <c r="BP28" s="126"/>
      <c r="BQ28" s="126"/>
      <c r="BR28" s="141"/>
      <c r="BS28" s="126"/>
      <c r="BT28" s="126"/>
      <c r="BU28" s="126"/>
      <c r="BV28" s="126"/>
      <c r="BW28" s="126"/>
      <c r="BX28" s="141"/>
      <c r="BY28" s="126"/>
      <c r="BZ28" s="126"/>
      <c r="CA28" s="126"/>
      <c r="CB28" s="126"/>
      <c r="CC28" s="126"/>
      <c r="CD28" s="141"/>
      <c r="CE28" s="126"/>
      <c r="CF28" s="126"/>
      <c r="CG28" s="126"/>
      <c r="CH28" s="126"/>
      <c r="CI28" s="126"/>
      <c r="CJ28" s="141"/>
      <c r="CK28" s="126"/>
      <c r="CL28" s="126"/>
      <c r="CM28" s="126"/>
      <c r="CN28" s="126"/>
      <c r="CO28" s="126"/>
      <c r="CP28" s="126"/>
      <c r="CQ28" s="126"/>
      <c r="CR28" s="126"/>
      <c r="CS28" s="126"/>
      <c r="CT28" s="126"/>
      <c r="CU28" s="126"/>
      <c r="CV28" s="126"/>
      <c r="CW28" s="126"/>
      <c r="CX28" s="126"/>
      <c r="CY28" s="126"/>
      <c r="CZ28" s="126"/>
      <c r="DA28" s="126"/>
      <c r="DB28" s="126"/>
      <c r="DC28" s="126"/>
      <c r="DD28" s="126"/>
      <c r="DE28" s="126"/>
      <c r="DF28" s="126"/>
      <c r="DG28" s="126"/>
      <c r="DH28" s="126"/>
      <c r="DI28" s="126"/>
      <c r="DJ28" s="126"/>
      <c r="DK28" s="126"/>
      <c r="DL28" s="126"/>
      <c r="DM28" s="126"/>
      <c r="DN28" s="126"/>
      <c r="DO28" s="126"/>
      <c r="DP28" s="126"/>
      <c r="DQ28" s="126"/>
      <c r="DR28" s="126"/>
      <c r="DS28" s="126"/>
      <c r="DT28" s="126"/>
      <c r="DU28" s="126"/>
      <c r="DV28" s="126"/>
      <c r="DW28" s="126"/>
      <c r="DX28" s="126"/>
      <c r="DY28" s="126"/>
      <c r="DZ28" s="126"/>
      <c r="EA28" s="126"/>
      <c r="EB28" s="126"/>
      <c r="EC28" s="126"/>
      <c r="ED28" s="126"/>
      <c r="EE28" s="126"/>
      <c r="EF28" s="126"/>
      <c r="EG28" s="126"/>
      <c r="EH28" s="126"/>
      <c r="EI28" s="126"/>
      <c r="EJ28" s="126"/>
      <c r="EK28" s="126"/>
      <c r="EL28" s="126"/>
      <c r="EM28" s="126"/>
      <c r="EN28" s="126"/>
      <c r="EO28" s="126"/>
      <c r="EP28" s="126"/>
      <c r="EQ28" s="126"/>
      <c r="ER28" s="126"/>
      <c r="ES28" s="126"/>
      <c r="ET28" s="126"/>
      <c r="EU28" s="126"/>
      <c r="EV28" s="126"/>
      <c r="EW28" s="126"/>
    </row>
    <row r="29" spans="1:153" x14ac:dyDescent="0.25">
      <c r="A29" s="126"/>
      <c r="B29" s="141"/>
      <c r="C29" s="141"/>
      <c r="D29" s="141"/>
      <c r="E29" s="141"/>
      <c r="F29" s="141"/>
      <c r="G29" s="141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41"/>
      <c r="AA29" s="141"/>
      <c r="AB29" s="141"/>
      <c r="AC29" s="141"/>
      <c r="AD29" s="141"/>
      <c r="AE29" s="141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41"/>
      <c r="BM29" s="126"/>
      <c r="BN29" s="126"/>
      <c r="BO29" s="126"/>
      <c r="BP29" s="126"/>
      <c r="BQ29" s="126"/>
      <c r="BR29" s="141"/>
      <c r="BS29" s="126"/>
      <c r="BT29" s="126"/>
      <c r="BU29" s="126"/>
      <c r="BV29" s="126"/>
      <c r="BW29" s="126"/>
      <c r="BX29" s="141"/>
      <c r="BY29" s="126"/>
      <c r="BZ29" s="126"/>
      <c r="CA29" s="126"/>
      <c r="CB29" s="126"/>
      <c r="CC29" s="126"/>
      <c r="CD29" s="141"/>
      <c r="CE29" s="126"/>
      <c r="CF29" s="126"/>
      <c r="CG29" s="126"/>
      <c r="CH29" s="126"/>
      <c r="CI29" s="126"/>
      <c r="CJ29" s="141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6"/>
      <c r="CX29" s="126"/>
      <c r="CY29" s="126"/>
      <c r="CZ29" s="126"/>
      <c r="DA29" s="126"/>
      <c r="DB29" s="126"/>
      <c r="DC29" s="126"/>
      <c r="DD29" s="126"/>
      <c r="DE29" s="126"/>
      <c r="DF29" s="126"/>
      <c r="DG29" s="126"/>
      <c r="DH29" s="126"/>
      <c r="DI29" s="126"/>
      <c r="DJ29" s="126"/>
      <c r="DK29" s="126"/>
      <c r="DL29" s="126"/>
      <c r="DM29" s="126"/>
      <c r="DN29" s="126"/>
      <c r="DO29" s="126"/>
      <c r="DP29" s="126"/>
      <c r="DQ29" s="126"/>
      <c r="DR29" s="126"/>
      <c r="DS29" s="126"/>
      <c r="DT29" s="126"/>
      <c r="DU29" s="126"/>
      <c r="DV29" s="126"/>
      <c r="DW29" s="126"/>
      <c r="DX29" s="126"/>
      <c r="DY29" s="126"/>
      <c r="DZ29" s="126"/>
      <c r="EA29" s="126"/>
      <c r="EB29" s="126"/>
      <c r="EC29" s="126"/>
      <c r="ED29" s="126"/>
      <c r="EE29" s="126"/>
      <c r="EF29" s="126"/>
      <c r="EG29" s="126"/>
      <c r="EH29" s="126"/>
      <c r="EI29" s="126"/>
      <c r="EJ29" s="126"/>
      <c r="EK29" s="126"/>
      <c r="EL29" s="126"/>
      <c r="EM29" s="126"/>
      <c r="EN29" s="126"/>
      <c r="EO29" s="126"/>
      <c r="EP29" s="126"/>
      <c r="EQ29" s="126"/>
      <c r="ER29" s="126"/>
      <c r="ES29" s="126"/>
      <c r="ET29" s="126"/>
      <c r="EU29" s="126"/>
      <c r="EV29" s="126"/>
      <c r="EW29" s="126"/>
    </row>
    <row r="30" spans="1:153" x14ac:dyDescent="0.25">
      <c r="A30" s="126"/>
      <c r="B30" s="141"/>
      <c r="C30" s="141"/>
      <c r="D30" s="141"/>
      <c r="E30" s="141"/>
      <c r="F30" s="141"/>
      <c r="G30" s="141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41"/>
      <c r="AA30" s="141"/>
      <c r="AB30" s="141"/>
      <c r="AC30" s="141"/>
      <c r="AD30" s="141"/>
      <c r="AE30" s="141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6"/>
      <c r="BL30" s="141"/>
      <c r="BM30" s="126"/>
      <c r="BN30" s="126"/>
      <c r="BO30" s="126"/>
      <c r="BP30" s="126"/>
      <c r="BQ30" s="126"/>
      <c r="BR30" s="141"/>
      <c r="BS30" s="126"/>
      <c r="BT30" s="126"/>
      <c r="BU30" s="126"/>
      <c r="BV30" s="126"/>
      <c r="BW30" s="126"/>
      <c r="BX30" s="141"/>
      <c r="BY30" s="126"/>
      <c r="BZ30" s="126"/>
      <c r="CA30" s="126"/>
      <c r="CB30" s="126"/>
      <c r="CC30" s="126"/>
      <c r="CD30" s="141"/>
      <c r="CE30" s="126"/>
      <c r="CF30" s="126"/>
      <c r="CG30" s="126"/>
      <c r="CH30" s="126"/>
      <c r="CI30" s="126"/>
      <c r="CJ30" s="141"/>
      <c r="CK30" s="126"/>
      <c r="CL30" s="126"/>
      <c r="CM30" s="126"/>
      <c r="CN30" s="126"/>
      <c r="CO30" s="126"/>
      <c r="CP30" s="126"/>
      <c r="CQ30" s="126"/>
      <c r="CR30" s="126"/>
      <c r="CS30" s="126"/>
      <c r="CT30" s="126"/>
      <c r="CU30" s="126"/>
      <c r="CV30" s="126"/>
      <c r="CW30" s="126"/>
      <c r="CX30" s="126"/>
      <c r="CY30" s="126"/>
      <c r="CZ30" s="126"/>
      <c r="DA30" s="126"/>
      <c r="DB30" s="126"/>
      <c r="DC30" s="126"/>
      <c r="DD30" s="126"/>
      <c r="DE30" s="126"/>
      <c r="DF30" s="126"/>
      <c r="DG30" s="126"/>
      <c r="DH30" s="126"/>
      <c r="DI30" s="126"/>
      <c r="DJ30" s="126"/>
      <c r="DK30" s="126"/>
      <c r="DL30" s="126"/>
      <c r="DM30" s="126"/>
      <c r="DN30" s="126"/>
      <c r="DO30" s="126"/>
      <c r="DP30" s="126"/>
      <c r="DQ30" s="126"/>
      <c r="DR30" s="126"/>
      <c r="DS30" s="126"/>
      <c r="DT30" s="126"/>
      <c r="DU30" s="126"/>
      <c r="DV30" s="126"/>
      <c r="DW30" s="126"/>
      <c r="DX30" s="126"/>
      <c r="DY30" s="126"/>
      <c r="DZ30" s="126"/>
      <c r="EA30" s="126"/>
      <c r="EB30" s="126"/>
      <c r="EC30" s="126"/>
      <c r="ED30" s="126"/>
      <c r="EE30" s="126"/>
      <c r="EF30" s="126"/>
      <c r="EG30" s="126"/>
      <c r="EH30" s="126"/>
      <c r="EI30" s="126"/>
      <c r="EJ30" s="126"/>
      <c r="EK30" s="126"/>
      <c r="EL30" s="126"/>
      <c r="EM30" s="126"/>
      <c r="EN30" s="126"/>
      <c r="EO30" s="126"/>
      <c r="EP30" s="126"/>
      <c r="EQ30" s="126"/>
      <c r="ER30" s="126"/>
      <c r="ES30" s="126"/>
      <c r="ET30" s="126"/>
      <c r="EU30" s="126"/>
      <c r="EV30" s="126"/>
      <c r="EW30" s="126"/>
    </row>
    <row r="31" spans="1:153" x14ac:dyDescent="0.25">
      <c r="A31" s="126"/>
      <c r="B31" s="141"/>
      <c r="C31" s="141"/>
      <c r="D31" s="141"/>
      <c r="E31" s="141"/>
      <c r="F31" s="141"/>
      <c r="G31" s="141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41"/>
      <c r="AA31" s="141"/>
      <c r="AB31" s="141"/>
      <c r="AC31" s="141"/>
      <c r="AD31" s="141"/>
      <c r="AE31" s="141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41"/>
      <c r="BM31" s="126"/>
      <c r="BN31" s="126"/>
      <c r="BO31" s="126"/>
      <c r="BP31" s="126"/>
      <c r="BQ31" s="126"/>
      <c r="BR31" s="141"/>
      <c r="BS31" s="126"/>
      <c r="BT31" s="126"/>
      <c r="BU31" s="126"/>
      <c r="BV31" s="126"/>
      <c r="BW31" s="126"/>
      <c r="BX31" s="141"/>
      <c r="BY31" s="126"/>
      <c r="BZ31" s="126"/>
      <c r="CA31" s="126"/>
      <c r="CB31" s="126"/>
      <c r="CC31" s="126"/>
      <c r="CD31" s="141"/>
      <c r="CE31" s="126"/>
      <c r="CF31" s="126"/>
      <c r="CG31" s="126"/>
      <c r="CH31" s="126"/>
      <c r="CI31" s="126"/>
      <c r="CJ31" s="141"/>
      <c r="CK31" s="126"/>
      <c r="CL31" s="126"/>
      <c r="CM31" s="126"/>
      <c r="CN31" s="126"/>
      <c r="CO31" s="126"/>
      <c r="CP31" s="126"/>
      <c r="CQ31" s="126"/>
      <c r="CR31" s="126"/>
      <c r="CS31" s="126"/>
      <c r="CT31" s="126"/>
      <c r="CU31" s="126"/>
      <c r="CV31" s="126"/>
      <c r="CW31" s="126"/>
      <c r="CX31" s="126"/>
      <c r="CY31" s="126"/>
      <c r="CZ31" s="126"/>
      <c r="DA31" s="126"/>
      <c r="DB31" s="126"/>
      <c r="DC31" s="126"/>
      <c r="DD31" s="126"/>
      <c r="DE31" s="126"/>
      <c r="DF31" s="126"/>
      <c r="DG31" s="126"/>
      <c r="DH31" s="126"/>
      <c r="DI31" s="126"/>
      <c r="DJ31" s="126"/>
      <c r="DK31" s="126"/>
      <c r="DL31" s="126"/>
      <c r="DM31" s="126"/>
      <c r="DN31" s="126"/>
      <c r="DO31" s="126"/>
      <c r="DP31" s="126"/>
      <c r="DQ31" s="126"/>
      <c r="DR31" s="126"/>
      <c r="DS31" s="126"/>
      <c r="DT31" s="126"/>
      <c r="DU31" s="126"/>
      <c r="DV31" s="126"/>
      <c r="DW31" s="126"/>
      <c r="DX31" s="126"/>
      <c r="DY31" s="126"/>
      <c r="DZ31" s="126"/>
      <c r="EA31" s="126"/>
      <c r="EB31" s="126"/>
      <c r="EC31" s="126"/>
      <c r="ED31" s="126"/>
      <c r="EE31" s="126"/>
      <c r="EF31" s="126"/>
      <c r="EG31" s="126"/>
      <c r="EH31" s="126"/>
      <c r="EI31" s="126"/>
      <c r="EJ31" s="126"/>
      <c r="EK31" s="126"/>
      <c r="EL31" s="126"/>
      <c r="EM31" s="126"/>
      <c r="EN31" s="126"/>
      <c r="EO31" s="126"/>
      <c r="EP31" s="126"/>
      <c r="EQ31" s="126"/>
      <c r="ER31" s="126"/>
      <c r="ES31" s="126"/>
      <c r="ET31" s="126"/>
      <c r="EU31" s="126"/>
      <c r="EV31" s="126"/>
      <c r="EW31" s="126"/>
    </row>
    <row r="32" spans="1:153" x14ac:dyDescent="0.25">
      <c r="A32" s="126"/>
      <c r="B32" s="141"/>
      <c r="C32" s="141"/>
      <c r="D32" s="141"/>
      <c r="E32" s="141"/>
      <c r="F32" s="141"/>
      <c r="G32" s="141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41"/>
      <c r="AA32" s="141"/>
      <c r="AB32" s="141"/>
      <c r="AC32" s="141"/>
      <c r="AD32" s="141"/>
      <c r="AE32" s="141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41"/>
      <c r="BM32" s="126"/>
      <c r="BN32" s="126"/>
      <c r="BO32" s="126"/>
      <c r="BP32" s="126"/>
      <c r="BQ32" s="126"/>
      <c r="BR32" s="141"/>
      <c r="BS32" s="126"/>
      <c r="BT32" s="126"/>
      <c r="BU32" s="126"/>
      <c r="BV32" s="126"/>
      <c r="BW32" s="126"/>
      <c r="BX32" s="141"/>
      <c r="BY32" s="126"/>
      <c r="BZ32" s="126"/>
      <c r="CA32" s="126"/>
      <c r="CB32" s="126"/>
      <c r="CC32" s="126"/>
      <c r="CD32" s="141"/>
      <c r="CE32" s="126"/>
      <c r="CF32" s="126"/>
      <c r="CG32" s="126"/>
      <c r="CH32" s="126"/>
      <c r="CI32" s="126"/>
      <c r="CJ32" s="141"/>
      <c r="CK32" s="126"/>
      <c r="CL32" s="126"/>
      <c r="CM32" s="126"/>
      <c r="CN32" s="126"/>
      <c r="CO32" s="126"/>
      <c r="CP32" s="126"/>
      <c r="CQ32" s="126"/>
      <c r="CR32" s="126"/>
      <c r="CS32" s="126"/>
      <c r="CT32" s="126"/>
      <c r="CU32" s="126"/>
      <c r="CV32" s="126"/>
      <c r="CW32" s="126"/>
      <c r="CX32" s="126"/>
      <c r="CY32" s="126"/>
      <c r="CZ32" s="126"/>
      <c r="DA32" s="126"/>
      <c r="DB32" s="126"/>
      <c r="DC32" s="126"/>
      <c r="DD32" s="126"/>
      <c r="DE32" s="126"/>
      <c r="DF32" s="126"/>
      <c r="DG32" s="126"/>
      <c r="DH32" s="126"/>
      <c r="DI32" s="126"/>
      <c r="DJ32" s="126"/>
      <c r="DK32" s="126"/>
      <c r="DL32" s="126"/>
      <c r="DM32" s="126"/>
      <c r="DN32" s="126"/>
      <c r="DO32" s="126"/>
      <c r="DP32" s="126"/>
      <c r="DQ32" s="126"/>
      <c r="DR32" s="126"/>
      <c r="DS32" s="126"/>
      <c r="DT32" s="126"/>
      <c r="DU32" s="126"/>
      <c r="DV32" s="126"/>
      <c r="DW32" s="126"/>
      <c r="DX32" s="126"/>
      <c r="DY32" s="126"/>
      <c r="DZ32" s="126"/>
      <c r="EA32" s="126"/>
      <c r="EB32" s="126"/>
      <c r="EC32" s="126"/>
      <c r="ED32" s="126"/>
      <c r="EE32" s="126"/>
      <c r="EF32" s="126"/>
      <c r="EG32" s="126"/>
      <c r="EH32" s="126"/>
      <c r="EI32" s="126"/>
      <c r="EJ32" s="126"/>
      <c r="EK32" s="126"/>
      <c r="EL32" s="126"/>
      <c r="EM32" s="126"/>
      <c r="EN32" s="126"/>
      <c r="EO32" s="126"/>
      <c r="EP32" s="126"/>
      <c r="EQ32" s="126"/>
      <c r="ER32" s="126"/>
      <c r="ES32" s="126"/>
      <c r="ET32" s="126"/>
      <c r="EU32" s="126"/>
      <c r="EV32" s="126"/>
      <c r="EW32" s="126"/>
    </row>
    <row r="33" spans="1:153" x14ac:dyDescent="0.25">
      <c r="A33" s="126"/>
      <c r="B33" s="141"/>
      <c r="C33" s="141"/>
      <c r="D33" s="141"/>
      <c r="E33" s="141"/>
      <c r="F33" s="141"/>
      <c r="G33" s="141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41"/>
      <c r="AA33" s="141"/>
      <c r="AB33" s="141"/>
      <c r="AC33" s="141"/>
      <c r="AD33" s="141"/>
      <c r="AE33" s="141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41"/>
      <c r="BM33" s="126"/>
      <c r="BN33" s="126"/>
      <c r="BO33" s="126"/>
      <c r="BP33" s="126"/>
      <c r="BQ33" s="126"/>
      <c r="BR33" s="141"/>
      <c r="BS33" s="126"/>
      <c r="BT33" s="126"/>
      <c r="BU33" s="126"/>
      <c r="BV33" s="126"/>
      <c r="BW33" s="126"/>
      <c r="BX33" s="141"/>
      <c r="BY33" s="126"/>
      <c r="BZ33" s="126"/>
      <c r="CA33" s="126"/>
      <c r="CB33" s="126"/>
      <c r="CC33" s="126"/>
      <c r="CD33" s="141"/>
      <c r="CE33" s="126"/>
      <c r="CF33" s="126"/>
      <c r="CG33" s="126"/>
      <c r="CH33" s="126"/>
      <c r="CI33" s="126"/>
      <c r="CJ33" s="141"/>
      <c r="CK33" s="126"/>
      <c r="CL33" s="126"/>
      <c r="CM33" s="126"/>
      <c r="CN33" s="126"/>
      <c r="CO33" s="126"/>
      <c r="CP33" s="126"/>
      <c r="CQ33" s="126"/>
      <c r="CR33" s="126"/>
      <c r="CS33" s="126"/>
      <c r="CT33" s="126"/>
      <c r="CU33" s="126"/>
      <c r="CV33" s="126"/>
      <c r="CW33" s="126"/>
      <c r="CX33" s="126"/>
      <c r="CY33" s="126"/>
      <c r="CZ33" s="126"/>
      <c r="DA33" s="126"/>
      <c r="DB33" s="126"/>
      <c r="DC33" s="126"/>
      <c r="DD33" s="126"/>
      <c r="DE33" s="126"/>
      <c r="DF33" s="126"/>
      <c r="DG33" s="126"/>
      <c r="DH33" s="126"/>
      <c r="DI33" s="126"/>
      <c r="DJ33" s="126"/>
      <c r="DK33" s="126"/>
      <c r="DL33" s="126"/>
      <c r="DM33" s="126"/>
      <c r="DN33" s="126"/>
      <c r="DO33" s="126"/>
      <c r="DP33" s="126"/>
      <c r="DQ33" s="126"/>
      <c r="DR33" s="126"/>
      <c r="DS33" s="126"/>
      <c r="DT33" s="126"/>
      <c r="DU33" s="126"/>
      <c r="DV33" s="126"/>
      <c r="DW33" s="126"/>
      <c r="DX33" s="126"/>
      <c r="DY33" s="126"/>
      <c r="DZ33" s="126"/>
      <c r="EA33" s="126"/>
      <c r="EB33" s="126"/>
      <c r="EC33" s="126"/>
      <c r="ED33" s="126"/>
      <c r="EE33" s="126"/>
      <c r="EF33" s="126"/>
      <c r="EG33" s="126"/>
      <c r="EH33" s="126"/>
      <c r="EI33" s="126"/>
      <c r="EJ33" s="126"/>
      <c r="EK33" s="126"/>
      <c r="EL33" s="126"/>
      <c r="EM33" s="126"/>
      <c r="EN33" s="126"/>
      <c r="EO33" s="126"/>
      <c r="EP33" s="126"/>
      <c r="EQ33" s="126"/>
      <c r="ER33" s="126"/>
      <c r="ES33" s="126"/>
      <c r="ET33" s="126"/>
      <c r="EU33" s="126"/>
      <c r="EV33" s="126"/>
      <c r="EW33" s="126"/>
    </row>
    <row r="34" spans="1:153" x14ac:dyDescent="0.25">
      <c r="A34" s="126"/>
      <c r="B34" s="141"/>
      <c r="C34" s="141"/>
      <c r="D34" s="141"/>
      <c r="E34" s="141"/>
      <c r="F34" s="141"/>
      <c r="G34" s="141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41"/>
      <c r="AA34" s="141"/>
      <c r="AB34" s="141"/>
      <c r="AC34" s="141"/>
      <c r="AD34" s="141"/>
      <c r="AE34" s="141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41"/>
      <c r="BM34" s="126"/>
      <c r="BN34" s="126"/>
      <c r="BO34" s="126"/>
      <c r="BP34" s="126"/>
      <c r="BQ34" s="126"/>
      <c r="BR34" s="141"/>
      <c r="BS34" s="126"/>
      <c r="BT34" s="126"/>
      <c r="BU34" s="126"/>
      <c r="BV34" s="126"/>
      <c r="BW34" s="126"/>
      <c r="BX34" s="141"/>
      <c r="BY34" s="126"/>
      <c r="BZ34" s="126"/>
      <c r="CA34" s="126"/>
      <c r="CB34" s="126"/>
      <c r="CC34" s="126"/>
      <c r="CD34" s="141"/>
      <c r="CE34" s="126"/>
      <c r="CF34" s="126"/>
      <c r="CG34" s="126"/>
      <c r="CH34" s="126"/>
      <c r="CI34" s="126"/>
      <c r="CJ34" s="141"/>
      <c r="CK34" s="126"/>
      <c r="CL34" s="126"/>
      <c r="CM34" s="126"/>
      <c r="CN34" s="126"/>
      <c r="CO34" s="126"/>
      <c r="CP34" s="126"/>
      <c r="CQ34" s="126"/>
      <c r="CR34" s="126"/>
      <c r="CS34" s="126"/>
      <c r="CT34" s="126"/>
      <c r="CU34" s="126"/>
      <c r="CV34" s="126"/>
      <c r="CW34" s="126"/>
      <c r="CX34" s="126"/>
      <c r="CY34" s="126"/>
      <c r="CZ34" s="126"/>
      <c r="DA34" s="126"/>
      <c r="DB34" s="126"/>
      <c r="DC34" s="126"/>
      <c r="DD34" s="126"/>
      <c r="DE34" s="126"/>
      <c r="DF34" s="126"/>
      <c r="DG34" s="126"/>
      <c r="DH34" s="126"/>
      <c r="DI34" s="126"/>
      <c r="DJ34" s="126"/>
      <c r="DK34" s="126"/>
      <c r="DL34" s="126"/>
      <c r="DM34" s="126"/>
      <c r="DN34" s="126"/>
      <c r="DO34" s="126"/>
      <c r="DP34" s="126"/>
      <c r="DQ34" s="126"/>
      <c r="DR34" s="126"/>
      <c r="DS34" s="126"/>
      <c r="DT34" s="126"/>
      <c r="DU34" s="126"/>
      <c r="DV34" s="126"/>
      <c r="DW34" s="126"/>
      <c r="DX34" s="126"/>
      <c r="DY34" s="126"/>
      <c r="DZ34" s="126"/>
      <c r="EA34" s="126"/>
      <c r="EB34" s="126"/>
      <c r="EC34" s="126"/>
      <c r="ED34" s="126"/>
      <c r="EE34" s="126"/>
      <c r="EF34" s="126"/>
      <c r="EG34" s="126"/>
      <c r="EH34" s="126"/>
      <c r="EI34" s="126"/>
      <c r="EJ34" s="126"/>
      <c r="EK34" s="126"/>
      <c r="EL34" s="126"/>
      <c r="EM34" s="126"/>
      <c r="EN34" s="126"/>
      <c r="EO34" s="126"/>
      <c r="EP34" s="126"/>
      <c r="EQ34" s="126"/>
      <c r="ER34" s="126"/>
      <c r="ES34" s="126"/>
      <c r="ET34" s="126"/>
      <c r="EU34" s="126"/>
      <c r="EV34" s="126"/>
      <c r="EW34" s="126"/>
    </row>
    <row r="35" spans="1:153" x14ac:dyDescent="0.25">
      <c r="A35" s="126"/>
      <c r="B35" s="141"/>
      <c r="C35" s="141"/>
      <c r="D35" s="141"/>
      <c r="E35" s="141"/>
      <c r="F35" s="141"/>
      <c r="G35" s="141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41"/>
      <c r="AA35" s="141"/>
      <c r="AB35" s="141"/>
      <c r="AC35" s="141"/>
      <c r="AD35" s="141"/>
      <c r="AE35" s="141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6"/>
      <c r="BF35" s="126"/>
      <c r="BG35" s="126"/>
      <c r="BH35" s="126"/>
      <c r="BI35" s="126"/>
      <c r="BJ35" s="126"/>
      <c r="BK35" s="126"/>
      <c r="BL35" s="141"/>
      <c r="BM35" s="126"/>
      <c r="BN35" s="126"/>
      <c r="BO35" s="126"/>
      <c r="BP35" s="126"/>
      <c r="BQ35" s="126"/>
      <c r="BR35" s="141"/>
      <c r="BS35" s="126"/>
      <c r="BT35" s="126"/>
      <c r="BU35" s="126"/>
      <c r="BV35" s="126"/>
      <c r="BW35" s="126"/>
      <c r="BX35" s="141"/>
      <c r="BY35" s="126"/>
      <c r="BZ35" s="126"/>
      <c r="CA35" s="126"/>
      <c r="CB35" s="126"/>
      <c r="CC35" s="126"/>
      <c r="CD35" s="141"/>
      <c r="CE35" s="126"/>
      <c r="CF35" s="126"/>
      <c r="CG35" s="126"/>
      <c r="CH35" s="126"/>
      <c r="CI35" s="126"/>
      <c r="CJ35" s="141"/>
      <c r="CK35" s="126"/>
      <c r="CL35" s="126"/>
      <c r="CM35" s="126"/>
      <c r="CN35" s="126"/>
      <c r="CO35" s="126"/>
      <c r="CP35" s="126"/>
      <c r="CQ35" s="126"/>
      <c r="CR35" s="126"/>
      <c r="CS35" s="126"/>
      <c r="CT35" s="126"/>
      <c r="CU35" s="126"/>
      <c r="CV35" s="126"/>
      <c r="CW35" s="126"/>
      <c r="CX35" s="126"/>
      <c r="CY35" s="126"/>
      <c r="CZ35" s="126"/>
      <c r="DA35" s="126"/>
      <c r="DB35" s="126"/>
      <c r="DC35" s="126"/>
      <c r="DD35" s="126"/>
      <c r="DE35" s="126"/>
      <c r="DF35" s="126"/>
      <c r="DG35" s="126"/>
      <c r="DH35" s="126"/>
      <c r="DI35" s="126"/>
      <c r="DJ35" s="126"/>
      <c r="DK35" s="126"/>
      <c r="DL35" s="126"/>
      <c r="DM35" s="126"/>
      <c r="DN35" s="126"/>
      <c r="DO35" s="126"/>
      <c r="DP35" s="126"/>
      <c r="DQ35" s="126"/>
      <c r="DR35" s="126"/>
      <c r="DS35" s="126"/>
      <c r="DT35" s="126"/>
      <c r="DU35" s="126"/>
      <c r="DV35" s="126"/>
      <c r="DW35" s="126"/>
      <c r="DX35" s="126"/>
      <c r="DY35" s="126"/>
      <c r="DZ35" s="126"/>
      <c r="EA35" s="126"/>
      <c r="EB35" s="126"/>
      <c r="EC35" s="126"/>
      <c r="ED35" s="126"/>
      <c r="EE35" s="126"/>
      <c r="EF35" s="126"/>
      <c r="EG35" s="126"/>
      <c r="EH35" s="126"/>
      <c r="EI35" s="126"/>
      <c r="EJ35" s="126"/>
      <c r="EK35" s="126"/>
      <c r="EL35" s="126"/>
      <c r="EM35" s="126"/>
      <c r="EN35" s="126"/>
      <c r="EO35" s="126"/>
      <c r="EP35" s="126"/>
      <c r="EQ35" s="126"/>
      <c r="ER35" s="126"/>
      <c r="ES35" s="126"/>
      <c r="ET35" s="126"/>
      <c r="EU35" s="126"/>
      <c r="EV35" s="126"/>
      <c r="EW35" s="126"/>
    </row>
    <row r="36" spans="1:153" x14ac:dyDescent="0.25">
      <c r="A36" s="126"/>
      <c r="B36" s="141"/>
      <c r="C36" s="141"/>
      <c r="D36" s="141"/>
      <c r="E36" s="141"/>
      <c r="F36" s="141"/>
      <c r="G36" s="141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41"/>
      <c r="AA36" s="141"/>
      <c r="AB36" s="141"/>
      <c r="AC36" s="141"/>
      <c r="AD36" s="141"/>
      <c r="AE36" s="141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41"/>
      <c r="BM36" s="126"/>
      <c r="BN36" s="126"/>
      <c r="BO36" s="126"/>
      <c r="BP36" s="126"/>
      <c r="BQ36" s="126"/>
      <c r="BR36" s="141"/>
      <c r="BS36" s="126"/>
      <c r="BT36" s="126"/>
      <c r="BU36" s="126"/>
      <c r="BV36" s="126"/>
      <c r="BW36" s="126"/>
      <c r="BX36" s="141"/>
      <c r="BY36" s="126"/>
      <c r="BZ36" s="126"/>
      <c r="CA36" s="126"/>
      <c r="CB36" s="126"/>
      <c r="CC36" s="126"/>
      <c r="CD36" s="141"/>
      <c r="CE36" s="126"/>
      <c r="CF36" s="126"/>
      <c r="CG36" s="126"/>
      <c r="CH36" s="126"/>
      <c r="CI36" s="126"/>
      <c r="CJ36" s="141"/>
      <c r="CK36" s="126"/>
      <c r="CL36" s="126"/>
      <c r="CM36" s="126"/>
      <c r="CN36" s="126"/>
      <c r="CO36" s="126"/>
      <c r="CP36" s="126"/>
      <c r="CQ36" s="126"/>
      <c r="CR36" s="126"/>
      <c r="CS36" s="126"/>
      <c r="CT36" s="126"/>
      <c r="CU36" s="126"/>
      <c r="CV36" s="126"/>
      <c r="CW36" s="126"/>
      <c r="CX36" s="126"/>
      <c r="CY36" s="126"/>
      <c r="CZ36" s="126"/>
      <c r="DA36" s="126"/>
      <c r="DB36" s="126"/>
      <c r="DC36" s="126"/>
      <c r="DD36" s="126"/>
      <c r="DE36" s="126"/>
      <c r="DF36" s="126"/>
      <c r="DG36" s="126"/>
      <c r="DH36" s="126"/>
      <c r="DI36" s="126"/>
      <c r="DJ36" s="126"/>
      <c r="DK36" s="126"/>
      <c r="DL36" s="126"/>
      <c r="DM36" s="126"/>
      <c r="DN36" s="126"/>
      <c r="DO36" s="126"/>
      <c r="DP36" s="126"/>
      <c r="DQ36" s="126"/>
      <c r="DR36" s="126"/>
      <c r="DS36" s="126"/>
      <c r="DT36" s="126"/>
      <c r="DU36" s="126"/>
      <c r="DV36" s="126"/>
      <c r="DW36" s="126"/>
      <c r="DX36" s="126"/>
      <c r="DY36" s="126"/>
      <c r="DZ36" s="126"/>
      <c r="EA36" s="126"/>
      <c r="EB36" s="126"/>
      <c r="EC36" s="126"/>
      <c r="ED36" s="126"/>
      <c r="EE36" s="126"/>
      <c r="EF36" s="126"/>
      <c r="EG36" s="126"/>
      <c r="EH36" s="126"/>
      <c r="EI36" s="126"/>
      <c r="EJ36" s="126"/>
      <c r="EK36" s="126"/>
      <c r="EL36" s="126"/>
      <c r="EM36" s="126"/>
      <c r="EN36" s="126"/>
      <c r="EO36" s="126"/>
      <c r="EP36" s="126"/>
      <c r="EQ36" s="126"/>
      <c r="ER36" s="126"/>
      <c r="ES36" s="126"/>
      <c r="ET36" s="126"/>
      <c r="EU36" s="126"/>
      <c r="EV36" s="126"/>
      <c r="EW36" s="126"/>
    </row>
    <row r="37" spans="1:153" x14ac:dyDescent="0.25">
      <c r="A37" s="126"/>
      <c r="B37" s="141"/>
      <c r="C37" s="141"/>
      <c r="D37" s="141"/>
      <c r="E37" s="141"/>
      <c r="F37" s="141"/>
      <c r="G37" s="141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41"/>
      <c r="AA37" s="141"/>
      <c r="AB37" s="141"/>
      <c r="AC37" s="141"/>
      <c r="AD37" s="141"/>
      <c r="AE37" s="141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41"/>
      <c r="BM37" s="126"/>
      <c r="BN37" s="126"/>
      <c r="BO37" s="126"/>
      <c r="BP37" s="126"/>
      <c r="BQ37" s="126"/>
      <c r="BR37" s="141"/>
      <c r="BS37" s="126"/>
      <c r="BT37" s="126"/>
      <c r="BU37" s="126"/>
      <c r="BV37" s="126"/>
      <c r="BW37" s="126"/>
      <c r="BX37" s="141"/>
      <c r="BY37" s="126"/>
      <c r="BZ37" s="126"/>
      <c r="CA37" s="126"/>
      <c r="CB37" s="126"/>
      <c r="CC37" s="126"/>
      <c r="CD37" s="141"/>
      <c r="CE37" s="126"/>
      <c r="CF37" s="126"/>
      <c r="CG37" s="126"/>
      <c r="CH37" s="126"/>
      <c r="CI37" s="126"/>
      <c r="CJ37" s="141"/>
      <c r="CK37" s="126"/>
      <c r="CL37" s="126"/>
      <c r="CM37" s="126"/>
      <c r="CN37" s="126"/>
      <c r="CO37" s="126"/>
      <c r="CP37" s="126"/>
      <c r="CQ37" s="126"/>
      <c r="CR37" s="126"/>
      <c r="CS37" s="126"/>
      <c r="CT37" s="126"/>
      <c r="CU37" s="126"/>
      <c r="CV37" s="126"/>
      <c r="CW37" s="126"/>
      <c r="CX37" s="126"/>
      <c r="CY37" s="126"/>
      <c r="CZ37" s="126"/>
      <c r="DA37" s="126"/>
      <c r="DB37" s="126"/>
      <c r="DC37" s="126"/>
      <c r="DD37" s="126"/>
      <c r="DE37" s="126"/>
      <c r="DF37" s="126"/>
      <c r="DG37" s="126"/>
      <c r="DH37" s="126"/>
      <c r="DI37" s="126"/>
      <c r="DJ37" s="126"/>
      <c r="DK37" s="126"/>
      <c r="DL37" s="126"/>
      <c r="DM37" s="126"/>
      <c r="DN37" s="126"/>
      <c r="DO37" s="126"/>
      <c r="DP37" s="126"/>
      <c r="DQ37" s="126"/>
      <c r="DR37" s="126"/>
      <c r="DS37" s="126"/>
      <c r="DT37" s="126"/>
      <c r="DU37" s="126"/>
      <c r="DV37" s="126"/>
      <c r="DW37" s="126"/>
      <c r="DX37" s="126"/>
      <c r="DY37" s="126"/>
      <c r="DZ37" s="126"/>
      <c r="EA37" s="126"/>
      <c r="EB37" s="126"/>
      <c r="EC37" s="126"/>
      <c r="ED37" s="126"/>
      <c r="EE37" s="126"/>
      <c r="EF37" s="126"/>
      <c r="EG37" s="126"/>
      <c r="EH37" s="126"/>
      <c r="EI37" s="126"/>
      <c r="EJ37" s="126"/>
      <c r="EK37" s="126"/>
      <c r="EL37" s="126"/>
      <c r="EM37" s="126"/>
      <c r="EN37" s="126"/>
      <c r="EO37" s="126"/>
      <c r="EP37" s="126"/>
      <c r="EQ37" s="126"/>
      <c r="ER37" s="126"/>
      <c r="ES37" s="126"/>
      <c r="ET37" s="126"/>
      <c r="EU37" s="126"/>
      <c r="EV37" s="126"/>
      <c r="EW37" s="126"/>
    </row>
    <row r="38" spans="1:153" x14ac:dyDescent="0.25">
      <c r="A38" s="126"/>
      <c r="B38" s="141"/>
      <c r="C38" s="141"/>
      <c r="D38" s="141"/>
      <c r="E38" s="141"/>
      <c r="F38" s="141"/>
      <c r="G38" s="141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41"/>
      <c r="AA38" s="141"/>
      <c r="AB38" s="141"/>
      <c r="AC38" s="141"/>
      <c r="AD38" s="141"/>
      <c r="AE38" s="141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41"/>
      <c r="BM38" s="126"/>
      <c r="BN38" s="126"/>
      <c r="BO38" s="126"/>
      <c r="BP38" s="126"/>
      <c r="BQ38" s="126"/>
      <c r="BR38" s="141"/>
      <c r="BS38" s="126"/>
      <c r="BT38" s="126"/>
      <c r="BU38" s="126"/>
      <c r="BV38" s="126"/>
      <c r="BW38" s="126"/>
      <c r="BX38" s="141"/>
      <c r="BY38" s="126"/>
      <c r="BZ38" s="126"/>
      <c r="CA38" s="126"/>
      <c r="CB38" s="126"/>
      <c r="CC38" s="126"/>
      <c r="CD38" s="141"/>
      <c r="CE38" s="126"/>
      <c r="CF38" s="126"/>
      <c r="CG38" s="126"/>
      <c r="CH38" s="126"/>
      <c r="CI38" s="126"/>
      <c r="CJ38" s="141"/>
      <c r="CK38" s="126"/>
      <c r="CL38" s="126"/>
      <c r="CM38" s="126"/>
      <c r="CN38" s="126"/>
      <c r="CO38" s="126"/>
      <c r="CP38" s="126"/>
      <c r="CQ38" s="126"/>
      <c r="CR38" s="126"/>
      <c r="CS38" s="126"/>
      <c r="CT38" s="126"/>
      <c r="CU38" s="126"/>
      <c r="CV38" s="126"/>
      <c r="CW38" s="126"/>
      <c r="CX38" s="126"/>
      <c r="CY38" s="126"/>
      <c r="CZ38" s="126"/>
      <c r="DA38" s="126"/>
      <c r="DB38" s="126"/>
      <c r="DC38" s="126"/>
      <c r="DD38" s="126"/>
      <c r="DE38" s="126"/>
      <c r="DF38" s="126"/>
      <c r="DG38" s="126"/>
      <c r="DH38" s="126"/>
      <c r="DI38" s="126"/>
      <c r="DJ38" s="126"/>
      <c r="DK38" s="126"/>
      <c r="DL38" s="126"/>
      <c r="DM38" s="126"/>
      <c r="DN38" s="126"/>
      <c r="DO38" s="126"/>
      <c r="DP38" s="126"/>
      <c r="DQ38" s="126"/>
      <c r="DR38" s="126"/>
      <c r="DS38" s="126"/>
      <c r="DT38" s="126"/>
      <c r="DU38" s="126"/>
      <c r="DV38" s="126"/>
      <c r="DW38" s="126"/>
      <c r="DX38" s="126"/>
      <c r="DY38" s="126"/>
      <c r="DZ38" s="126"/>
      <c r="EA38" s="126"/>
      <c r="EB38" s="126"/>
      <c r="EC38" s="126"/>
      <c r="ED38" s="126"/>
      <c r="EE38" s="126"/>
      <c r="EF38" s="126"/>
      <c r="EG38" s="126"/>
      <c r="EH38" s="126"/>
      <c r="EI38" s="126"/>
      <c r="EJ38" s="126"/>
      <c r="EK38" s="126"/>
      <c r="EL38" s="126"/>
      <c r="EM38" s="126"/>
      <c r="EN38" s="126"/>
      <c r="EO38" s="126"/>
      <c r="EP38" s="126"/>
      <c r="EQ38" s="126"/>
      <c r="ER38" s="126"/>
      <c r="ES38" s="126"/>
      <c r="ET38" s="126"/>
      <c r="EU38" s="126"/>
      <c r="EV38" s="126"/>
      <c r="EW38" s="126"/>
    </row>
    <row r="39" spans="1:153" x14ac:dyDescent="0.25">
      <c r="A39" s="126"/>
      <c r="B39" s="141"/>
      <c r="C39" s="141"/>
      <c r="D39" s="141"/>
      <c r="E39" s="141"/>
      <c r="F39" s="141"/>
      <c r="G39" s="141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41"/>
      <c r="AA39" s="141"/>
      <c r="AB39" s="141"/>
      <c r="AC39" s="141"/>
      <c r="AD39" s="141"/>
      <c r="AE39" s="141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26"/>
      <c r="BG39" s="126"/>
      <c r="BH39" s="126"/>
      <c r="BI39" s="126"/>
      <c r="BJ39" s="126"/>
      <c r="BK39" s="126"/>
      <c r="BL39" s="141"/>
      <c r="BM39" s="126"/>
      <c r="BN39" s="126"/>
      <c r="BO39" s="126"/>
      <c r="BP39" s="126"/>
      <c r="BQ39" s="126"/>
      <c r="BR39" s="141"/>
      <c r="BS39" s="126"/>
      <c r="BT39" s="126"/>
      <c r="BU39" s="126"/>
      <c r="BV39" s="126"/>
      <c r="BW39" s="126"/>
      <c r="BX39" s="141"/>
      <c r="BY39" s="126"/>
      <c r="BZ39" s="126"/>
      <c r="CA39" s="126"/>
      <c r="CB39" s="126"/>
      <c r="CC39" s="126"/>
      <c r="CD39" s="141"/>
      <c r="CE39" s="126"/>
      <c r="CF39" s="126"/>
      <c r="CG39" s="126"/>
      <c r="CH39" s="126"/>
      <c r="CI39" s="126"/>
      <c r="CJ39" s="141"/>
      <c r="CK39" s="126"/>
      <c r="CL39" s="126"/>
      <c r="CM39" s="126"/>
      <c r="CN39" s="126"/>
      <c r="CO39" s="126"/>
      <c r="CP39" s="126"/>
      <c r="CQ39" s="126"/>
      <c r="CR39" s="126"/>
      <c r="CS39" s="126"/>
      <c r="CT39" s="126"/>
      <c r="CU39" s="126"/>
      <c r="CV39" s="126"/>
      <c r="CW39" s="126"/>
      <c r="CX39" s="126"/>
      <c r="CY39" s="126"/>
      <c r="CZ39" s="126"/>
      <c r="DA39" s="126"/>
      <c r="DB39" s="126"/>
      <c r="DC39" s="126"/>
      <c r="DD39" s="126"/>
      <c r="DE39" s="126"/>
      <c r="DF39" s="126"/>
      <c r="DG39" s="126"/>
      <c r="DH39" s="126"/>
      <c r="DI39" s="126"/>
      <c r="DJ39" s="126"/>
      <c r="DK39" s="126"/>
      <c r="DL39" s="126"/>
      <c r="DM39" s="126"/>
      <c r="DN39" s="126"/>
      <c r="DO39" s="126"/>
      <c r="DP39" s="126"/>
      <c r="DQ39" s="126"/>
      <c r="DR39" s="126"/>
      <c r="DS39" s="126"/>
      <c r="DT39" s="126"/>
      <c r="DU39" s="126"/>
      <c r="DV39" s="126"/>
      <c r="DW39" s="126"/>
      <c r="DX39" s="126"/>
      <c r="DY39" s="126"/>
      <c r="DZ39" s="126"/>
      <c r="EA39" s="126"/>
      <c r="EB39" s="126"/>
      <c r="EC39" s="126"/>
      <c r="ED39" s="126"/>
      <c r="EE39" s="126"/>
      <c r="EF39" s="126"/>
      <c r="EG39" s="126"/>
      <c r="EH39" s="126"/>
      <c r="EI39" s="126"/>
      <c r="EJ39" s="126"/>
      <c r="EK39" s="126"/>
      <c r="EL39" s="126"/>
      <c r="EM39" s="126"/>
      <c r="EN39" s="126"/>
      <c r="EO39" s="126"/>
      <c r="EP39" s="126"/>
      <c r="EQ39" s="126"/>
      <c r="ER39" s="126"/>
      <c r="ES39" s="126"/>
      <c r="ET39" s="126"/>
      <c r="EU39" s="126"/>
      <c r="EV39" s="126"/>
      <c r="EW39" s="126"/>
    </row>
    <row r="40" spans="1:153" x14ac:dyDescent="0.25">
      <c r="A40" s="126"/>
      <c r="B40" s="141"/>
      <c r="C40" s="141"/>
      <c r="D40" s="141"/>
      <c r="E40" s="141"/>
      <c r="F40" s="141"/>
      <c r="G40" s="141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41"/>
      <c r="AA40" s="141"/>
      <c r="AB40" s="141"/>
      <c r="AC40" s="141"/>
      <c r="AD40" s="141"/>
      <c r="AE40" s="141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6"/>
      <c r="BF40" s="126"/>
      <c r="BG40" s="126"/>
      <c r="BH40" s="126"/>
      <c r="BI40" s="126"/>
      <c r="BJ40" s="126"/>
      <c r="BK40" s="126"/>
      <c r="BL40" s="141"/>
      <c r="BM40" s="126"/>
      <c r="BN40" s="126"/>
      <c r="BO40" s="126"/>
      <c r="BP40" s="126"/>
      <c r="BQ40" s="126"/>
      <c r="BR40" s="141"/>
      <c r="BS40" s="126"/>
      <c r="BT40" s="126"/>
      <c r="BU40" s="126"/>
      <c r="BV40" s="126"/>
      <c r="BW40" s="126"/>
      <c r="BX40" s="141"/>
      <c r="BY40" s="126"/>
      <c r="BZ40" s="126"/>
      <c r="CA40" s="126"/>
      <c r="CB40" s="126"/>
      <c r="CC40" s="126"/>
      <c r="CD40" s="141"/>
      <c r="CE40" s="126"/>
      <c r="CF40" s="126"/>
      <c r="CG40" s="126"/>
      <c r="CH40" s="126"/>
      <c r="CI40" s="126"/>
      <c r="CJ40" s="141"/>
      <c r="CK40" s="126"/>
      <c r="CL40" s="126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6"/>
      <c r="CX40" s="126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26"/>
      <c r="DJ40" s="126"/>
      <c r="DK40" s="126"/>
      <c r="DL40" s="126"/>
      <c r="DM40" s="126"/>
      <c r="DN40" s="126"/>
      <c r="DO40" s="126"/>
      <c r="DP40" s="126"/>
      <c r="DQ40" s="126"/>
      <c r="DR40" s="126"/>
      <c r="DS40" s="126"/>
      <c r="DT40" s="126"/>
      <c r="DU40" s="126"/>
      <c r="DV40" s="126"/>
      <c r="DW40" s="126"/>
      <c r="DX40" s="126"/>
      <c r="DY40" s="126"/>
      <c r="DZ40" s="126"/>
      <c r="EA40" s="126"/>
      <c r="EB40" s="126"/>
      <c r="EC40" s="126"/>
      <c r="ED40" s="126"/>
      <c r="EE40" s="126"/>
      <c r="EF40" s="126"/>
      <c r="EG40" s="126"/>
      <c r="EH40" s="126"/>
      <c r="EI40" s="126"/>
      <c r="EJ40" s="126"/>
      <c r="EK40" s="126"/>
      <c r="EL40" s="126"/>
      <c r="EM40" s="126"/>
      <c r="EN40" s="126"/>
      <c r="EO40" s="126"/>
      <c r="EP40" s="126"/>
      <c r="EQ40" s="126"/>
      <c r="ER40" s="126"/>
      <c r="ES40" s="126"/>
      <c r="ET40" s="126"/>
      <c r="EU40" s="126"/>
      <c r="EV40" s="126"/>
      <c r="EW40" s="126"/>
    </row>
    <row r="41" spans="1:153" x14ac:dyDescent="0.25">
      <c r="A41" s="126"/>
      <c r="B41" s="141"/>
      <c r="C41" s="141"/>
      <c r="D41" s="141"/>
      <c r="E41" s="141"/>
      <c r="F41" s="141"/>
      <c r="G41" s="141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41"/>
      <c r="AA41" s="141"/>
      <c r="AB41" s="141"/>
      <c r="AC41" s="141"/>
      <c r="AD41" s="141"/>
      <c r="AE41" s="141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41"/>
      <c r="BM41" s="126"/>
      <c r="BN41" s="126"/>
      <c r="BO41" s="126"/>
      <c r="BP41" s="126"/>
      <c r="BQ41" s="126"/>
      <c r="BR41" s="141"/>
      <c r="BS41" s="126"/>
      <c r="BT41" s="126"/>
      <c r="BU41" s="126"/>
      <c r="BV41" s="126"/>
      <c r="BW41" s="126"/>
      <c r="BX41" s="141"/>
      <c r="BY41" s="126"/>
      <c r="BZ41" s="126"/>
      <c r="CA41" s="126"/>
      <c r="CB41" s="126"/>
      <c r="CC41" s="126"/>
      <c r="CD41" s="141"/>
      <c r="CE41" s="126"/>
      <c r="CF41" s="126"/>
      <c r="CG41" s="126"/>
      <c r="CH41" s="126"/>
      <c r="CI41" s="126"/>
      <c r="CJ41" s="141"/>
      <c r="CK41" s="126"/>
      <c r="CL41" s="126"/>
      <c r="CM41" s="126"/>
      <c r="CN41" s="126"/>
      <c r="CO41" s="126"/>
      <c r="CP41" s="126"/>
      <c r="CQ41" s="126"/>
      <c r="CR41" s="126"/>
      <c r="CS41" s="126"/>
      <c r="CT41" s="126"/>
      <c r="CU41" s="126"/>
      <c r="CV41" s="126"/>
      <c r="CW41" s="126"/>
      <c r="CX41" s="126"/>
      <c r="CY41" s="126"/>
      <c r="CZ41" s="126"/>
      <c r="DA41" s="126"/>
      <c r="DB41" s="126"/>
      <c r="DC41" s="126"/>
      <c r="DD41" s="126"/>
      <c r="DE41" s="126"/>
      <c r="DF41" s="126"/>
      <c r="DG41" s="126"/>
      <c r="DH41" s="126"/>
      <c r="DI41" s="126"/>
      <c r="DJ41" s="126"/>
      <c r="DK41" s="126"/>
      <c r="DL41" s="126"/>
      <c r="DM41" s="126"/>
      <c r="DN41" s="126"/>
      <c r="DO41" s="126"/>
      <c r="DP41" s="126"/>
      <c r="DQ41" s="126"/>
      <c r="DR41" s="126"/>
      <c r="DS41" s="126"/>
      <c r="DT41" s="126"/>
      <c r="DU41" s="126"/>
      <c r="DV41" s="126"/>
      <c r="DW41" s="126"/>
      <c r="DX41" s="126"/>
      <c r="DY41" s="126"/>
      <c r="DZ41" s="126"/>
      <c r="EA41" s="126"/>
      <c r="EB41" s="126"/>
      <c r="EC41" s="126"/>
      <c r="ED41" s="126"/>
      <c r="EE41" s="126"/>
      <c r="EF41" s="126"/>
      <c r="EG41" s="126"/>
      <c r="EH41" s="126"/>
      <c r="EI41" s="126"/>
      <c r="EJ41" s="126"/>
      <c r="EK41" s="126"/>
      <c r="EL41" s="126"/>
      <c r="EM41" s="126"/>
      <c r="EN41" s="126"/>
      <c r="EO41" s="126"/>
      <c r="EP41" s="126"/>
      <c r="EQ41" s="126"/>
      <c r="ER41" s="126"/>
      <c r="ES41" s="126"/>
      <c r="ET41" s="126"/>
      <c r="EU41" s="126"/>
      <c r="EV41" s="126"/>
      <c r="EW41" s="126"/>
    </row>
  </sheetData>
  <mergeCells count="22">
    <mergeCell ref="CN3:CR3"/>
    <mergeCell ref="AX2:BC3"/>
    <mergeCell ref="BV3:CA3"/>
    <mergeCell ref="AR3:AW3"/>
    <mergeCell ref="CB3:CG3"/>
    <mergeCell ref="BP1:CM2"/>
    <mergeCell ref="CH3:CM3"/>
    <mergeCell ref="BP3:BU3"/>
    <mergeCell ref="BJ2:BO3"/>
    <mergeCell ref="H1:BO1"/>
    <mergeCell ref="BD2:BI3"/>
    <mergeCell ref="B4:G4"/>
    <mergeCell ref="Z3:AE3"/>
    <mergeCell ref="AF2:AW2"/>
    <mergeCell ref="AX4:BC4"/>
    <mergeCell ref="BD4:BI4"/>
    <mergeCell ref="T3:Y3"/>
    <mergeCell ref="H3:M3"/>
    <mergeCell ref="N3:S3"/>
    <mergeCell ref="AL3:AQ3"/>
    <mergeCell ref="AF3:AK3"/>
    <mergeCell ref="H2:Y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1"/>
  <sheetViews>
    <sheetView workbookViewId="0">
      <selection activeCell="A11" sqref="A11"/>
    </sheetView>
  </sheetViews>
  <sheetFormatPr defaultRowHeight="15" x14ac:dyDescent="0.25"/>
  <cols>
    <col min="1" max="1" width="31.85546875" style="6" customWidth="1"/>
    <col min="2" max="2" width="9.85546875" style="6" bestFit="1" customWidth="1"/>
    <col min="3" max="3" width="11.85546875" style="6" bestFit="1" customWidth="1"/>
    <col min="4" max="4" width="7.28515625" style="6" bestFit="1" customWidth="1"/>
    <col min="5" max="5" width="4.85546875" style="6" bestFit="1" customWidth="1"/>
    <col min="6" max="6" width="7.140625" style="6" bestFit="1" customWidth="1"/>
    <col min="7" max="7" width="12.140625" style="6" customWidth="1"/>
    <col min="8" max="8" width="12" style="6" customWidth="1"/>
    <col min="9" max="9" width="12.28515625" style="6" customWidth="1"/>
    <col min="10" max="13" width="9.140625" style="6"/>
    <col min="14" max="14" width="13.42578125" style="6" customWidth="1"/>
    <col min="15" max="15" width="12.7109375" style="6" customWidth="1"/>
    <col min="16" max="19" width="9.140625" style="6"/>
    <col min="20" max="20" width="11.85546875" style="6" customWidth="1"/>
    <col min="21" max="21" width="12" style="6" customWidth="1"/>
    <col min="22" max="25" width="9.140625" style="6"/>
    <col min="26" max="26" width="12.5703125" style="6" customWidth="1"/>
    <col min="27" max="27" width="12.85546875" style="6" customWidth="1"/>
    <col min="28" max="31" width="9.140625" style="6"/>
    <col min="32" max="32" width="11.85546875" style="6" customWidth="1"/>
    <col min="33" max="34" width="12.42578125" style="6" customWidth="1"/>
    <col min="35" max="37" width="9.140625" style="6"/>
    <col min="38" max="38" width="12.140625" style="6" customWidth="1"/>
    <col min="39" max="39" width="12.42578125" style="6" customWidth="1"/>
    <col min="40" max="43" width="9.140625" style="6"/>
    <col min="44" max="44" width="12.140625" style="6" customWidth="1"/>
    <col min="45" max="45" width="11.5703125" style="6" customWidth="1"/>
    <col min="46" max="49" width="9.140625" style="6"/>
    <col min="50" max="50" width="13.140625" style="6" customWidth="1"/>
    <col min="51" max="52" width="12.42578125" style="6" customWidth="1"/>
    <col min="53" max="55" width="9.140625" style="6"/>
    <col min="56" max="56" width="11.5703125" style="6" customWidth="1"/>
    <col min="57" max="58" width="13.28515625" style="6" customWidth="1"/>
    <col min="59" max="61" width="9.140625" style="6"/>
    <col min="62" max="62" width="11.7109375" style="6" customWidth="1"/>
    <col min="63" max="64" width="12.5703125" style="6" customWidth="1"/>
    <col min="65" max="67" width="9.140625" style="6"/>
    <col min="68" max="68" width="10.28515625" style="6" customWidth="1"/>
    <col min="69" max="70" width="11.7109375" style="6" customWidth="1"/>
    <col min="71" max="73" width="9.140625" style="6"/>
    <col min="74" max="74" width="12.7109375" style="6" customWidth="1"/>
    <col min="75" max="76" width="14.28515625" style="6" customWidth="1"/>
    <col min="77" max="79" width="9.140625" style="6"/>
    <col min="80" max="80" width="13" style="6" customWidth="1"/>
    <col min="81" max="81" width="14.140625" style="6" customWidth="1"/>
    <col min="82" max="85" width="9.140625" style="6"/>
    <col min="86" max="86" width="12.5703125" style="6" customWidth="1"/>
    <col min="87" max="87" width="12.140625" style="6" customWidth="1"/>
    <col min="88" max="91" width="9.140625" style="6"/>
    <col min="92" max="92" width="11.42578125" style="6" customWidth="1"/>
    <col min="93" max="93" width="15" style="6" customWidth="1"/>
    <col min="94" max="96" width="9.140625" style="6"/>
    <col min="97" max="97" width="13.85546875" style="6" customWidth="1"/>
    <col min="98" max="16384" width="9.140625" style="6"/>
  </cols>
  <sheetData>
    <row r="1" spans="1:153" ht="15" customHeight="1" x14ac:dyDescent="0.25">
      <c r="A1" s="102"/>
      <c r="B1" s="104"/>
      <c r="C1" s="104"/>
      <c r="D1" s="104"/>
      <c r="E1" s="104"/>
      <c r="F1" s="104"/>
      <c r="G1" s="104"/>
      <c r="H1" s="677" t="s">
        <v>162</v>
      </c>
      <c r="I1" s="678"/>
      <c r="J1" s="678"/>
      <c r="K1" s="678"/>
      <c r="L1" s="678"/>
      <c r="M1" s="678"/>
      <c r="N1" s="678"/>
      <c r="O1" s="678"/>
      <c r="P1" s="678"/>
      <c r="Q1" s="678"/>
      <c r="R1" s="678"/>
      <c r="S1" s="678"/>
      <c r="T1" s="678"/>
      <c r="U1" s="678"/>
      <c r="V1" s="678"/>
      <c r="W1" s="678"/>
      <c r="X1" s="678"/>
      <c r="Y1" s="678"/>
      <c r="Z1" s="678"/>
      <c r="AA1" s="678"/>
      <c r="AB1" s="678"/>
      <c r="AC1" s="678"/>
      <c r="AD1" s="678"/>
      <c r="AE1" s="678"/>
      <c r="AF1" s="678"/>
      <c r="AG1" s="678"/>
      <c r="AH1" s="678"/>
      <c r="AI1" s="678"/>
      <c r="AJ1" s="678"/>
      <c r="AK1" s="678"/>
      <c r="AL1" s="678"/>
      <c r="AM1" s="678"/>
      <c r="AN1" s="678"/>
      <c r="AO1" s="678"/>
      <c r="AP1" s="678"/>
      <c r="AQ1" s="678"/>
      <c r="AR1" s="678"/>
      <c r="AS1" s="678"/>
      <c r="AT1" s="678"/>
      <c r="AU1" s="678"/>
      <c r="AV1" s="678"/>
      <c r="AW1" s="678"/>
      <c r="AX1" s="678"/>
      <c r="AY1" s="678"/>
      <c r="AZ1" s="678"/>
      <c r="BA1" s="678"/>
      <c r="BB1" s="678"/>
      <c r="BC1" s="678"/>
      <c r="BD1" s="678"/>
      <c r="BE1" s="678"/>
      <c r="BF1" s="678"/>
      <c r="BG1" s="678"/>
      <c r="BH1" s="678"/>
      <c r="BI1" s="679"/>
      <c r="BJ1" s="679"/>
      <c r="BK1" s="679"/>
      <c r="BL1" s="679"/>
      <c r="BM1" s="679"/>
      <c r="BN1" s="679"/>
      <c r="BO1" s="679"/>
      <c r="BP1" s="554" t="s">
        <v>163</v>
      </c>
      <c r="BQ1" s="665"/>
      <c r="BR1" s="665"/>
      <c r="BS1" s="665"/>
      <c r="BT1" s="665"/>
      <c r="BU1" s="665"/>
      <c r="BV1" s="665"/>
      <c r="BW1" s="665"/>
      <c r="BX1" s="665"/>
      <c r="BY1" s="665"/>
      <c r="BZ1" s="665"/>
      <c r="CA1" s="665"/>
      <c r="CB1" s="665"/>
      <c r="CC1" s="665"/>
      <c r="CD1" s="665"/>
      <c r="CE1" s="665"/>
      <c r="CF1" s="665"/>
      <c r="CG1" s="665"/>
      <c r="CH1" s="665"/>
      <c r="CI1" s="665"/>
      <c r="CJ1" s="665"/>
      <c r="CK1" s="665"/>
      <c r="CL1" s="665"/>
      <c r="CM1" s="665"/>
      <c r="CN1" s="140"/>
      <c r="CO1" s="140"/>
      <c r="CP1" s="140"/>
      <c r="CQ1" s="140"/>
      <c r="CR1" s="140"/>
      <c r="CS1" s="140"/>
      <c r="CT1" s="140"/>
      <c r="CU1" s="140"/>
      <c r="CV1" s="140"/>
      <c r="CW1" s="140"/>
      <c r="CX1" s="140"/>
      <c r="CY1" s="140"/>
      <c r="CZ1" s="140"/>
      <c r="DA1" s="140"/>
      <c r="DB1" s="140"/>
      <c r="DC1" s="140"/>
      <c r="DD1" s="140"/>
      <c r="DE1" s="140"/>
      <c r="DF1" s="140"/>
      <c r="DG1" s="140"/>
      <c r="DH1" s="140"/>
      <c r="DI1" s="140"/>
      <c r="DJ1" s="140"/>
      <c r="DK1" s="140"/>
      <c r="DL1" s="140"/>
      <c r="DM1" s="140"/>
      <c r="DN1" s="140"/>
      <c r="DO1" s="140"/>
      <c r="DP1" s="140"/>
      <c r="DQ1" s="140"/>
      <c r="DR1" s="140"/>
      <c r="DS1" s="140"/>
      <c r="DT1" s="140"/>
      <c r="DU1" s="140"/>
      <c r="DV1" s="140"/>
      <c r="DW1" s="140"/>
      <c r="DX1" s="140"/>
      <c r="DY1" s="140"/>
      <c r="DZ1" s="140"/>
      <c r="EA1" s="140"/>
      <c r="EB1" s="140"/>
      <c r="EC1" s="140"/>
      <c r="ED1" s="140"/>
      <c r="EE1" s="140"/>
      <c r="EF1" s="140"/>
      <c r="EG1" s="140"/>
      <c r="EH1" s="140"/>
      <c r="EI1" s="140"/>
      <c r="EJ1" s="140"/>
      <c r="EK1" s="140"/>
      <c r="EL1" s="140"/>
    </row>
    <row r="2" spans="1:153" x14ac:dyDescent="0.25">
      <c r="A2" s="116"/>
      <c r="B2" s="116"/>
      <c r="C2" s="116"/>
      <c r="D2" s="116"/>
      <c r="E2" s="116"/>
      <c r="F2" s="116"/>
      <c r="G2" s="116"/>
      <c r="H2" s="692" t="s">
        <v>164</v>
      </c>
      <c r="I2" s="692"/>
      <c r="J2" s="692"/>
      <c r="K2" s="692"/>
      <c r="L2" s="692"/>
      <c r="M2" s="692"/>
      <c r="N2" s="692"/>
      <c r="O2" s="692"/>
      <c r="P2" s="692"/>
      <c r="Q2" s="692"/>
      <c r="R2" s="692"/>
      <c r="S2" s="692"/>
      <c r="T2" s="692"/>
      <c r="U2" s="692"/>
      <c r="V2" s="692"/>
      <c r="W2" s="692"/>
      <c r="X2" s="692"/>
      <c r="Y2" s="692"/>
      <c r="Z2" s="162"/>
      <c r="AA2" s="162"/>
      <c r="AB2" s="162"/>
      <c r="AC2" s="162"/>
      <c r="AD2" s="162"/>
      <c r="AE2" s="162"/>
      <c r="AF2" s="643" t="s">
        <v>165</v>
      </c>
      <c r="AG2" s="644"/>
      <c r="AH2" s="644"/>
      <c r="AI2" s="644"/>
      <c r="AJ2" s="644"/>
      <c r="AK2" s="644"/>
      <c r="AL2" s="644"/>
      <c r="AM2" s="644"/>
      <c r="AN2" s="644"/>
      <c r="AO2" s="644"/>
      <c r="AP2" s="644"/>
      <c r="AQ2" s="644"/>
      <c r="AR2" s="644"/>
      <c r="AS2" s="644"/>
      <c r="AT2" s="644"/>
      <c r="AU2" s="644"/>
      <c r="AV2" s="644"/>
      <c r="AW2" s="644"/>
      <c r="AX2" s="693" t="s">
        <v>166</v>
      </c>
      <c r="AY2" s="693"/>
      <c r="AZ2" s="693"/>
      <c r="BA2" s="693"/>
      <c r="BB2" s="693"/>
      <c r="BC2" s="693"/>
      <c r="BD2" s="695" t="s">
        <v>167</v>
      </c>
      <c r="BE2" s="696"/>
      <c r="BF2" s="696"/>
      <c r="BG2" s="696"/>
      <c r="BH2" s="696"/>
      <c r="BI2" s="696"/>
      <c r="BJ2" s="699" t="s">
        <v>168</v>
      </c>
      <c r="BK2" s="700"/>
      <c r="BL2" s="700"/>
      <c r="BM2" s="700"/>
      <c r="BN2" s="700"/>
      <c r="BO2" s="700"/>
      <c r="BP2" s="666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142" t="s">
        <v>224</v>
      </c>
      <c r="CO2" s="142"/>
      <c r="CP2" s="142"/>
      <c r="CQ2" s="142"/>
      <c r="CR2" s="142"/>
      <c r="CS2" s="142"/>
      <c r="CT2" s="142"/>
      <c r="CU2" s="142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142"/>
      <c r="DQ2" s="142"/>
      <c r="DR2" s="142"/>
      <c r="DS2" s="142"/>
      <c r="DT2" s="142"/>
      <c r="DU2" s="142"/>
      <c r="DV2" s="142"/>
      <c r="DW2" s="142"/>
      <c r="DX2" s="142"/>
      <c r="DY2" s="142"/>
      <c r="DZ2" s="142"/>
      <c r="EA2" s="142"/>
      <c r="EB2" s="142"/>
      <c r="EC2" s="142"/>
      <c r="ED2" s="142"/>
      <c r="EE2" s="142"/>
      <c r="EF2" s="142"/>
      <c r="EG2" s="142"/>
      <c r="EH2" s="142"/>
      <c r="EI2" s="142"/>
      <c r="EJ2" s="142"/>
      <c r="EK2" s="142"/>
      <c r="EL2" s="142"/>
    </row>
    <row r="3" spans="1:153" x14ac:dyDescent="0.25">
      <c r="A3" s="116"/>
      <c r="B3" s="467"/>
      <c r="C3" s="467"/>
      <c r="D3" s="467"/>
      <c r="E3" s="467"/>
      <c r="F3" s="467"/>
      <c r="G3" s="467"/>
      <c r="H3" s="660" t="s">
        <v>169</v>
      </c>
      <c r="I3" s="661"/>
      <c r="J3" s="661"/>
      <c r="K3" s="661"/>
      <c r="L3" s="661"/>
      <c r="M3" s="661"/>
      <c r="N3" s="662" t="s">
        <v>170</v>
      </c>
      <c r="O3" s="663"/>
      <c r="P3" s="663"/>
      <c r="Q3" s="663"/>
      <c r="R3" s="663"/>
      <c r="S3" s="663"/>
      <c r="T3" s="650" t="s">
        <v>171</v>
      </c>
      <c r="U3" s="651"/>
      <c r="V3" s="651"/>
      <c r="W3" s="651"/>
      <c r="X3" s="651"/>
      <c r="Y3" s="651"/>
      <c r="Z3" s="689" t="s">
        <v>233</v>
      </c>
      <c r="AA3" s="690"/>
      <c r="AB3" s="690"/>
      <c r="AC3" s="690"/>
      <c r="AD3" s="690"/>
      <c r="AE3" s="691"/>
      <c r="AF3" s="670" t="s">
        <v>169</v>
      </c>
      <c r="AG3" s="671"/>
      <c r="AH3" s="671"/>
      <c r="AI3" s="671"/>
      <c r="AJ3" s="671"/>
      <c r="AK3" s="671"/>
      <c r="AL3" s="664" t="s">
        <v>170</v>
      </c>
      <c r="AM3" s="664"/>
      <c r="AN3" s="664"/>
      <c r="AO3" s="664"/>
      <c r="AP3" s="664"/>
      <c r="AQ3" s="664"/>
      <c r="AR3" s="658" t="s">
        <v>171</v>
      </c>
      <c r="AS3" s="658"/>
      <c r="AT3" s="658"/>
      <c r="AU3" s="658"/>
      <c r="AV3" s="658"/>
      <c r="AW3" s="658"/>
      <c r="AX3" s="694"/>
      <c r="AY3" s="694"/>
      <c r="AZ3" s="694"/>
      <c r="BA3" s="694"/>
      <c r="BB3" s="694"/>
      <c r="BC3" s="694"/>
      <c r="BD3" s="697"/>
      <c r="BE3" s="698"/>
      <c r="BF3" s="698"/>
      <c r="BG3" s="698"/>
      <c r="BH3" s="698"/>
      <c r="BI3" s="698"/>
      <c r="BJ3" s="701"/>
      <c r="BK3" s="702"/>
      <c r="BL3" s="702"/>
      <c r="BM3" s="702"/>
      <c r="BN3" s="702"/>
      <c r="BO3" s="702"/>
      <c r="BP3" s="669" t="s">
        <v>172</v>
      </c>
      <c r="BQ3" s="669"/>
      <c r="BR3" s="669"/>
      <c r="BS3" s="669"/>
      <c r="BT3" s="669"/>
      <c r="BU3" s="669"/>
      <c r="BV3" s="657" t="s">
        <v>173</v>
      </c>
      <c r="BW3" s="657"/>
      <c r="BX3" s="657"/>
      <c r="BY3" s="657"/>
      <c r="BZ3" s="657"/>
      <c r="CA3" s="657"/>
      <c r="CB3" s="659" t="s">
        <v>174</v>
      </c>
      <c r="CC3" s="659"/>
      <c r="CD3" s="659"/>
      <c r="CE3" s="659"/>
      <c r="CF3" s="659"/>
      <c r="CG3" s="659"/>
      <c r="CH3" s="668" t="s">
        <v>140</v>
      </c>
      <c r="CI3" s="668"/>
      <c r="CJ3" s="668"/>
      <c r="CK3" s="668"/>
      <c r="CL3" s="668"/>
      <c r="CM3" s="668"/>
      <c r="CN3" s="684" t="s">
        <v>222</v>
      </c>
      <c r="CO3" s="685"/>
      <c r="CP3" s="685"/>
      <c r="CQ3" s="685"/>
      <c r="CR3" s="685"/>
      <c r="CS3" s="462"/>
      <c r="CT3" s="140"/>
      <c r="CU3" s="140"/>
      <c r="CV3" s="140"/>
      <c r="CW3" s="140"/>
      <c r="CX3" s="140"/>
      <c r="CY3" s="140"/>
      <c r="CZ3" s="140"/>
      <c r="DA3" s="140"/>
      <c r="DB3" s="140"/>
      <c r="DC3" s="140"/>
      <c r="DD3" s="140"/>
      <c r="DE3" s="140"/>
      <c r="DF3" s="140"/>
      <c r="DG3" s="140"/>
      <c r="DH3" s="140"/>
      <c r="DI3" s="140"/>
      <c r="DJ3" s="140"/>
      <c r="DK3" s="140"/>
      <c r="DL3" s="140"/>
      <c r="DM3" s="140"/>
      <c r="DN3" s="140"/>
      <c r="DO3" s="140"/>
      <c r="DP3" s="140"/>
      <c r="DQ3" s="140"/>
      <c r="DR3" s="140"/>
      <c r="DS3" s="140"/>
      <c r="DT3" s="140"/>
      <c r="DU3" s="140"/>
      <c r="DV3" s="140"/>
      <c r="DW3" s="140"/>
      <c r="DX3" s="140"/>
      <c r="DY3" s="140"/>
      <c r="DZ3" s="140"/>
      <c r="EA3" s="140"/>
      <c r="EB3" s="140"/>
      <c r="EC3" s="140"/>
      <c r="ED3" s="140"/>
      <c r="EE3" s="140"/>
      <c r="EF3" s="140"/>
      <c r="EG3" s="140"/>
      <c r="EH3" s="140"/>
      <c r="EI3" s="140"/>
      <c r="EJ3" s="140"/>
      <c r="EK3" s="140"/>
      <c r="EL3" s="140"/>
    </row>
    <row r="4" spans="1:153" x14ac:dyDescent="0.25">
      <c r="A4" s="116"/>
      <c r="B4" s="686" t="s">
        <v>25</v>
      </c>
      <c r="C4" s="687"/>
      <c r="D4" s="687"/>
      <c r="E4" s="687"/>
      <c r="F4" s="687"/>
      <c r="G4" s="688"/>
      <c r="H4" s="361"/>
      <c r="I4" s="362"/>
      <c r="J4" s="362"/>
      <c r="K4" s="362"/>
      <c r="L4" s="362"/>
      <c r="M4" s="363"/>
      <c r="N4" s="373"/>
      <c r="O4" s="221"/>
      <c r="P4" s="221"/>
      <c r="Q4" s="221"/>
      <c r="R4" s="221"/>
      <c r="S4" s="371"/>
      <c r="T4" s="393"/>
      <c r="U4" s="389"/>
      <c r="V4" s="389"/>
      <c r="W4" s="389"/>
      <c r="X4" s="389"/>
      <c r="Y4" s="390"/>
      <c r="Z4" s="479"/>
      <c r="AA4" s="479"/>
      <c r="AB4" s="479"/>
      <c r="AC4" s="479"/>
      <c r="AD4" s="479"/>
      <c r="AE4" s="479"/>
      <c r="AF4" s="404"/>
      <c r="AG4" s="405"/>
      <c r="AH4" s="405"/>
      <c r="AI4" s="405"/>
      <c r="AJ4" s="405"/>
      <c r="AK4" s="405"/>
      <c r="AL4" s="409"/>
      <c r="AM4" s="410"/>
      <c r="AN4" s="410"/>
      <c r="AO4" s="410"/>
      <c r="AP4" s="410"/>
      <c r="AQ4" s="411"/>
      <c r="AR4" s="364"/>
      <c r="AS4" s="364"/>
      <c r="AT4" s="364"/>
      <c r="AU4" s="364"/>
      <c r="AV4" s="364"/>
      <c r="AW4" s="365"/>
      <c r="AX4" s="645"/>
      <c r="AY4" s="646"/>
      <c r="AZ4" s="646"/>
      <c r="BA4" s="646"/>
      <c r="BB4" s="646"/>
      <c r="BC4" s="647"/>
      <c r="BD4" s="648"/>
      <c r="BE4" s="649"/>
      <c r="BF4" s="649"/>
      <c r="BG4" s="649"/>
      <c r="BH4" s="649"/>
      <c r="BI4" s="649"/>
      <c r="BJ4" s="434"/>
      <c r="BK4" s="434"/>
      <c r="BL4" s="434"/>
      <c r="BM4" s="434"/>
      <c r="BN4" s="434"/>
      <c r="BO4" s="435"/>
      <c r="BP4" s="231"/>
      <c r="BQ4" s="231"/>
      <c r="BR4" s="231"/>
      <c r="BS4" s="231"/>
      <c r="BT4" s="231"/>
      <c r="BU4" s="231"/>
      <c r="BV4" s="448"/>
      <c r="BW4" s="448"/>
      <c r="BX4" s="448"/>
      <c r="BY4" s="448"/>
      <c r="BZ4" s="448"/>
      <c r="CA4" s="439"/>
      <c r="CB4" s="433"/>
      <c r="CC4" s="433"/>
      <c r="CD4" s="433"/>
      <c r="CE4" s="433"/>
      <c r="CF4" s="433"/>
      <c r="CG4" s="433"/>
      <c r="CH4" s="466"/>
      <c r="CI4" s="466"/>
      <c r="CJ4" s="466"/>
      <c r="CK4" s="466"/>
      <c r="CL4" s="466"/>
      <c r="CM4" s="466"/>
      <c r="CN4" s="463"/>
      <c r="CO4" s="464"/>
      <c r="CP4" s="464"/>
      <c r="CQ4" s="464"/>
      <c r="CR4" s="464"/>
      <c r="CS4" s="465"/>
      <c r="CT4" s="140"/>
      <c r="CU4" s="140"/>
      <c r="CV4" s="140"/>
      <c r="CW4" s="140"/>
      <c r="CX4" s="140"/>
      <c r="CY4" s="140"/>
      <c r="CZ4" s="140"/>
      <c r="DA4" s="140"/>
      <c r="DB4" s="140"/>
      <c r="DC4" s="140"/>
      <c r="DD4" s="140"/>
      <c r="DE4" s="140"/>
      <c r="DF4" s="140"/>
      <c r="DG4" s="140"/>
      <c r="DH4" s="140"/>
      <c r="DI4" s="140"/>
      <c r="DJ4" s="140"/>
      <c r="DK4" s="140"/>
      <c r="DL4" s="140"/>
      <c r="DM4" s="140"/>
      <c r="DN4" s="140"/>
      <c r="DO4" s="140"/>
      <c r="DP4" s="140"/>
      <c r="DQ4" s="140"/>
      <c r="DR4" s="140"/>
      <c r="DS4" s="140"/>
      <c r="DT4" s="140"/>
      <c r="DU4" s="140"/>
      <c r="DV4" s="140"/>
      <c r="DW4" s="140"/>
      <c r="DX4" s="140"/>
      <c r="DY4" s="140"/>
      <c r="DZ4" s="140"/>
      <c r="EA4" s="140"/>
      <c r="EB4" s="140"/>
      <c r="EC4" s="140"/>
      <c r="ED4" s="140"/>
      <c r="EE4" s="140"/>
      <c r="EF4" s="140"/>
      <c r="EG4" s="140"/>
      <c r="EH4" s="140"/>
      <c r="EI4" s="140"/>
      <c r="EJ4" s="140"/>
      <c r="EK4" s="140"/>
      <c r="EL4" s="140"/>
    </row>
    <row r="5" spans="1:153" ht="21" x14ac:dyDescent="0.25">
      <c r="A5" s="102" t="s">
        <v>138</v>
      </c>
      <c r="B5" s="387" t="s">
        <v>21</v>
      </c>
      <c r="C5" s="388" t="s">
        <v>22</v>
      </c>
      <c r="D5" s="388" t="s">
        <v>105</v>
      </c>
      <c r="E5" s="388" t="s">
        <v>23</v>
      </c>
      <c r="F5" s="388" t="s">
        <v>24</v>
      </c>
      <c r="G5" s="388" t="s">
        <v>103</v>
      </c>
      <c r="H5" s="384" t="s">
        <v>21</v>
      </c>
      <c r="I5" s="385" t="s">
        <v>22</v>
      </c>
      <c r="J5" s="385" t="s">
        <v>105</v>
      </c>
      <c r="K5" s="385" t="s">
        <v>23</v>
      </c>
      <c r="L5" s="385" t="s">
        <v>24</v>
      </c>
      <c r="M5" s="386" t="s">
        <v>103</v>
      </c>
      <c r="N5" s="387" t="s">
        <v>21</v>
      </c>
      <c r="O5" s="388" t="s">
        <v>22</v>
      </c>
      <c r="P5" s="388" t="s">
        <v>105</v>
      </c>
      <c r="Q5" s="388" t="s">
        <v>23</v>
      </c>
      <c r="R5" s="388" t="s">
        <v>24</v>
      </c>
      <c r="S5" s="388" t="s">
        <v>103</v>
      </c>
      <c r="T5" s="394" t="s">
        <v>21</v>
      </c>
      <c r="U5" s="391" t="s">
        <v>22</v>
      </c>
      <c r="V5" s="391" t="s">
        <v>105</v>
      </c>
      <c r="W5" s="391" t="s">
        <v>23</v>
      </c>
      <c r="X5" s="391" t="s">
        <v>24</v>
      </c>
      <c r="Y5" s="392" t="s">
        <v>103</v>
      </c>
      <c r="Z5" s="488" t="s">
        <v>21</v>
      </c>
      <c r="AA5" s="489" t="s">
        <v>22</v>
      </c>
      <c r="AB5" s="489" t="s">
        <v>105</v>
      </c>
      <c r="AC5" s="489" t="s">
        <v>23</v>
      </c>
      <c r="AD5" s="489" t="s">
        <v>24</v>
      </c>
      <c r="AE5" s="490" t="s">
        <v>103</v>
      </c>
      <c r="AF5" s="406" t="s">
        <v>21</v>
      </c>
      <c r="AG5" s="351" t="s">
        <v>22</v>
      </c>
      <c r="AH5" s="351" t="s">
        <v>105</v>
      </c>
      <c r="AI5" s="351" t="s">
        <v>23</v>
      </c>
      <c r="AJ5" s="351" t="s">
        <v>24</v>
      </c>
      <c r="AK5" s="407" t="s">
        <v>103</v>
      </c>
      <c r="AL5" s="412" t="s">
        <v>21</v>
      </c>
      <c r="AM5" s="412" t="s">
        <v>22</v>
      </c>
      <c r="AN5" s="412" t="s">
        <v>105</v>
      </c>
      <c r="AO5" s="412" t="s">
        <v>23</v>
      </c>
      <c r="AP5" s="412" t="s">
        <v>24</v>
      </c>
      <c r="AQ5" s="413" t="s">
        <v>103</v>
      </c>
      <c r="AR5" s="407" t="s">
        <v>21</v>
      </c>
      <c r="AS5" s="407" t="s">
        <v>22</v>
      </c>
      <c r="AT5" s="407" t="s">
        <v>105</v>
      </c>
      <c r="AU5" s="407" t="s">
        <v>23</v>
      </c>
      <c r="AV5" s="407" t="s">
        <v>24</v>
      </c>
      <c r="AW5" s="407" t="s">
        <v>103</v>
      </c>
      <c r="AX5" s="391" t="s">
        <v>21</v>
      </c>
      <c r="AY5" s="391" t="s">
        <v>22</v>
      </c>
      <c r="AZ5" s="391" t="s">
        <v>105</v>
      </c>
      <c r="BA5" s="391" t="s">
        <v>23</v>
      </c>
      <c r="BB5" s="391" t="s">
        <v>24</v>
      </c>
      <c r="BC5" s="423" t="s">
        <v>103</v>
      </c>
      <c r="BD5" s="431" t="s">
        <v>21</v>
      </c>
      <c r="BE5" s="431" t="s">
        <v>22</v>
      </c>
      <c r="BF5" s="431" t="s">
        <v>105</v>
      </c>
      <c r="BG5" s="431" t="s">
        <v>23</v>
      </c>
      <c r="BH5" s="431" t="s">
        <v>24</v>
      </c>
      <c r="BI5" s="431" t="s">
        <v>103</v>
      </c>
      <c r="BJ5" s="138" t="s">
        <v>21</v>
      </c>
      <c r="BK5" s="138" t="s">
        <v>22</v>
      </c>
      <c r="BL5" s="138" t="s">
        <v>59</v>
      </c>
      <c r="BM5" s="138" t="s">
        <v>23</v>
      </c>
      <c r="BN5" s="138" t="s">
        <v>24</v>
      </c>
      <c r="BO5" s="139" t="s">
        <v>103</v>
      </c>
      <c r="BP5" s="372" t="s">
        <v>21</v>
      </c>
      <c r="BQ5" s="372" t="s">
        <v>22</v>
      </c>
      <c r="BR5" s="372" t="s">
        <v>59</v>
      </c>
      <c r="BS5" s="372" t="s">
        <v>23</v>
      </c>
      <c r="BT5" s="372" t="s">
        <v>24</v>
      </c>
      <c r="BU5" s="372" t="s">
        <v>103</v>
      </c>
      <c r="BV5" s="439" t="s">
        <v>21</v>
      </c>
      <c r="BW5" s="439" t="s">
        <v>22</v>
      </c>
      <c r="BX5" s="439" t="s">
        <v>59</v>
      </c>
      <c r="BY5" s="439" t="s">
        <v>23</v>
      </c>
      <c r="BZ5" s="439" t="s">
        <v>24</v>
      </c>
      <c r="CA5" s="440" t="s">
        <v>71</v>
      </c>
      <c r="CB5" s="433" t="s">
        <v>21</v>
      </c>
      <c r="CC5" s="433" t="s">
        <v>22</v>
      </c>
      <c r="CD5" s="433" t="s">
        <v>59</v>
      </c>
      <c r="CE5" s="433" t="s">
        <v>23</v>
      </c>
      <c r="CF5" s="433" t="s">
        <v>24</v>
      </c>
      <c r="CG5" s="433" t="s">
        <v>71</v>
      </c>
      <c r="CH5" s="449" t="s">
        <v>21</v>
      </c>
      <c r="CI5" s="449" t="s">
        <v>22</v>
      </c>
      <c r="CJ5" s="449" t="s">
        <v>59</v>
      </c>
      <c r="CK5" s="449" t="s">
        <v>23</v>
      </c>
      <c r="CL5" s="449" t="s">
        <v>24</v>
      </c>
      <c r="CM5" s="449" t="s">
        <v>89</v>
      </c>
      <c r="CN5" s="454" t="s">
        <v>21</v>
      </c>
      <c r="CO5" s="433" t="s">
        <v>22</v>
      </c>
      <c r="CP5" s="433" t="s">
        <v>59</v>
      </c>
      <c r="CQ5" s="433" t="s">
        <v>23</v>
      </c>
      <c r="CR5" s="433" t="s">
        <v>24</v>
      </c>
      <c r="CS5" s="455" t="s">
        <v>71</v>
      </c>
      <c r="CU5" s="140"/>
      <c r="CV5" s="140"/>
      <c r="CW5" s="140"/>
      <c r="CX5" s="140"/>
      <c r="CY5" s="140"/>
      <c r="CZ5" s="140"/>
      <c r="DA5" s="140"/>
      <c r="DB5" s="140"/>
      <c r="DC5" s="140"/>
      <c r="DD5" s="140"/>
      <c r="DE5" s="140"/>
      <c r="DF5" s="140"/>
      <c r="DG5" s="140"/>
      <c r="DH5" s="140"/>
      <c r="DI5" s="140"/>
      <c r="DJ5" s="140"/>
      <c r="DK5" s="140"/>
      <c r="DL5" s="140"/>
      <c r="DM5" s="140"/>
      <c r="DN5" s="140"/>
      <c r="DO5" s="140"/>
      <c r="DP5" s="140"/>
      <c r="DQ5" s="140"/>
      <c r="DR5" s="140"/>
      <c r="DS5" s="140"/>
      <c r="DT5" s="140"/>
      <c r="DU5" s="140"/>
      <c r="DV5" s="140"/>
      <c r="DW5" s="140"/>
      <c r="DX5" s="140"/>
      <c r="DY5" s="140"/>
      <c r="DZ5" s="140"/>
      <c r="EA5" s="140"/>
      <c r="EB5" s="140"/>
      <c r="EC5" s="140"/>
      <c r="ED5" s="140"/>
      <c r="EE5" s="140"/>
      <c r="EF5" s="140"/>
      <c r="EG5" s="140"/>
      <c r="EH5" s="140"/>
      <c r="EI5" s="140"/>
      <c r="EJ5" s="140"/>
      <c r="EK5" s="140"/>
      <c r="EL5" s="140"/>
    </row>
    <row r="6" spans="1:153" x14ac:dyDescent="0.25">
      <c r="A6" s="153" t="s">
        <v>26</v>
      </c>
      <c r="B6" s="468">
        <v>810</v>
      </c>
      <c r="C6" s="377">
        <v>1702</v>
      </c>
      <c r="D6" s="468">
        <v>72</v>
      </c>
      <c r="E6" s="378" t="s">
        <v>28</v>
      </c>
      <c r="F6" s="378" t="s">
        <v>51</v>
      </c>
      <c r="G6" s="468" t="e">
        <f t="shared" ref="G6:G18" si="0">SUM(CPT+SPT+FATAIS)</f>
        <v>#NAME?</v>
      </c>
      <c r="H6" s="376">
        <v>811</v>
      </c>
      <c r="I6" s="377">
        <v>1702</v>
      </c>
      <c r="J6" s="378">
        <v>73</v>
      </c>
      <c r="K6" s="378" t="s">
        <v>28</v>
      </c>
      <c r="L6" s="378" t="s">
        <v>51</v>
      </c>
      <c r="M6" s="378">
        <v>0</v>
      </c>
      <c r="N6" s="379" t="s">
        <v>195</v>
      </c>
      <c r="O6" s="380">
        <v>1702</v>
      </c>
      <c r="P6" s="381" t="s">
        <v>196</v>
      </c>
      <c r="Q6" s="381" t="s">
        <v>28</v>
      </c>
      <c r="R6" s="382" t="s">
        <v>51</v>
      </c>
      <c r="S6" s="383">
        <v>0</v>
      </c>
      <c r="T6" s="395" t="s">
        <v>198</v>
      </c>
      <c r="U6" s="285">
        <v>1702</v>
      </c>
      <c r="V6" s="286" t="s">
        <v>197</v>
      </c>
      <c r="W6" s="286" t="s">
        <v>28</v>
      </c>
      <c r="X6" s="287" t="s">
        <v>51</v>
      </c>
      <c r="Y6" s="485">
        <v>0</v>
      </c>
      <c r="Z6" s="491">
        <v>814</v>
      </c>
      <c r="AA6" s="481">
        <v>1702</v>
      </c>
      <c r="AB6" s="480">
        <v>76</v>
      </c>
      <c r="AC6" s="416" t="s">
        <v>28</v>
      </c>
      <c r="AD6" s="417" t="s">
        <v>51</v>
      </c>
      <c r="AE6" s="492" t="e">
        <f ca="1">SOMA ACIDENTE TRAJETO(CPT+SPT+FATAIS)</f>
        <v>#NAME?</v>
      </c>
      <c r="AF6" s="408" t="s">
        <v>199</v>
      </c>
      <c r="AG6" s="329">
        <v>1702</v>
      </c>
      <c r="AH6" s="330" t="s">
        <v>226</v>
      </c>
      <c r="AI6" s="330" t="s">
        <v>28</v>
      </c>
      <c r="AJ6" s="331" t="s">
        <v>51</v>
      </c>
      <c r="AK6" s="367">
        <v>0</v>
      </c>
      <c r="AL6" s="414" t="s">
        <v>200</v>
      </c>
      <c r="AM6" s="415">
        <v>1702</v>
      </c>
      <c r="AN6" s="416" t="s">
        <v>227</v>
      </c>
      <c r="AO6" s="416" t="s">
        <v>28</v>
      </c>
      <c r="AP6" s="417" t="s">
        <v>51</v>
      </c>
      <c r="AQ6" s="418">
        <v>0</v>
      </c>
      <c r="AR6" s="422" t="s">
        <v>201</v>
      </c>
      <c r="AS6" s="329">
        <v>1702</v>
      </c>
      <c r="AT6" s="330" t="s">
        <v>228</v>
      </c>
      <c r="AU6" s="330" t="s">
        <v>28</v>
      </c>
      <c r="AV6" s="331" t="s">
        <v>51</v>
      </c>
      <c r="AW6" s="367">
        <v>0</v>
      </c>
      <c r="AX6" s="424" t="s">
        <v>204</v>
      </c>
      <c r="AY6" s="285">
        <v>1702</v>
      </c>
      <c r="AZ6" s="289" t="s">
        <v>229</v>
      </c>
      <c r="BA6" s="286" t="s">
        <v>28</v>
      </c>
      <c r="BB6" s="287" t="s">
        <v>51</v>
      </c>
      <c r="BC6" s="288">
        <v>0</v>
      </c>
      <c r="BD6" s="432" t="s">
        <v>202</v>
      </c>
      <c r="BE6" s="222">
        <v>1702</v>
      </c>
      <c r="BF6" s="381" t="s">
        <v>230</v>
      </c>
      <c r="BG6" s="223" t="s">
        <v>28</v>
      </c>
      <c r="BH6" s="382" t="s">
        <v>51</v>
      </c>
      <c r="BI6" s="383">
        <v>0</v>
      </c>
      <c r="BJ6" s="436" t="s">
        <v>203</v>
      </c>
      <c r="BK6" s="426">
        <v>1702</v>
      </c>
      <c r="BL6" s="437" t="s">
        <v>231</v>
      </c>
      <c r="BM6" s="241" t="s">
        <v>28</v>
      </c>
      <c r="BN6" s="427" t="s">
        <v>51</v>
      </c>
      <c r="BO6" s="428">
        <v>0</v>
      </c>
      <c r="BP6" s="438" t="s">
        <v>235</v>
      </c>
      <c r="BQ6" s="232">
        <v>1702</v>
      </c>
      <c r="BR6" s="223" t="s">
        <v>234</v>
      </c>
      <c r="BS6" s="223" t="s">
        <v>28</v>
      </c>
      <c r="BT6" s="382" t="s">
        <v>51</v>
      </c>
      <c r="BU6" s="225">
        <v>0</v>
      </c>
      <c r="BV6" s="441" t="s">
        <v>236</v>
      </c>
      <c r="BW6" s="442">
        <v>1702</v>
      </c>
      <c r="BX6" s="442" t="s">
        <v>237</v>
      </c>
      <c r="BY6" s="442" t="s">
        <v>28</v>
      </c>
      <c r="BZ6" s="443" t="s">
        <v>29</v>
      </c>
      <c r="CA6" s="444">
        <v>0</v>
      </c>
      <c r="CB6" s="278" t="s">
        <v>238</v>
      </c>
      <c r="CC6" s="279">
        <v>1702</v>
      </c>
      <c r="CD6" s="279" t="s">
        <v>239</v>
      </c>
      <c r="CE6" s="279" t="s">
        <v>28</v>
      </c>
      <c r="CF6" s="280" t="s">
        <v>29</v>
      </c>
      <c r="CG6" s="281">
        <v>0</v>
      </c>
      <c r="CH6" s="400" t="s">
        <v>240</v>
      </c>
      <c r="CI6" s="243">
        <v>1702</v>
      </c>
      <c r="CJ6" s="243" t="s">
        <v>241</v>
      </c>
      <c r="CK6" s="243" t="s">
        <v>28</v>
      </c>
      <c r="CL6" s="349" t="s">
        <v>51</v>
      </c>
      <c r="CM6" s="450">
        <v>0</v>
      </c>
      <c r="CN6" s="495">
        <v>824</v>
      </c>
      <c r="CO6" s="496" t="s">
        <v>223</v>
      </c>
      <c r="CP6" s="497" t="s">
        <v>247</v>
      </c>
      <c r="CQ6" s="496" t="s">
        <v>28</v>
      </c>
      <c r="CR6" s="498" t="s">
        <v>51</v>
      </c>
      <c r="CS6" s="499" t="e">
        <f>((HORAS TRABALHADAS)*1000000/NUMERO ACIDENTES)</f>
        <v>#NAME?</v>
      </c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  <c r="DJ6" s="143"/>
      <c r="DK6" s="143"/>
      <c r="DL6" s="143"/>
      <c r="DM6" s="143"/>
      <c r="DN6" s="143"/>
      <c r="DO6" s="143"/>
      <c r="DP6" s="143"/>
      <c r="DQ6" s="143"/>
      <c r="DR6" s="143"/>
      <c r="DS6" s="143"/>
      <c r="DT6" s="143"/>
      <c r="DU6" s="143"/>
      <c r="DV6" s="143"/>
      <c r="DW6" s="143"/>
      <c r="DX6" s="143"/>
      <c r="DY6" s="143"/>
      <c r="DZ6" s="143"/>
      <c r="EA6" s="143"/>
      <c r="EB6" s="143"/>
      <c r="EC6" s="143"/>
      <c r="ED6" s="143"/>
      <c r="EE6" s="143"/>
      <c r="EF6" s="143"/>
      <c r="EG6" s="143"/>
      <c r="EH6" s="143"/>
      <c r="EI6" s="143"/>
      <c r="EJ6" s="143"/>
      <c r="EK6" s="143"/>
      <c r="EL6" s="143"/>
    </row>
    <row r="7" spans="1:153" x14ac:dyDescent="0.25">
      <c r="A7" s="153" t="s">
        <v>27</v>
      </c>
      <c r="B7" s="468">
        <v>810</v>
      </c>
      <c r="C7" s="353">
        <v>1903</v>
      </c>
      <c r="D7" s="468">
        <v>72</v>
      </c>
      <c r="E7" s="367" t="s">
        <v>28</v>
      </c>
      <c r="F7" s="367" t="s">
        <v>51</v>
      </c>
      <c r="G7" s="468" t="e">
        <f t="shared" si="0"/>
        <v>#NAME?</v>
      </c>
      <c r="H7" s="376">
        <v>811</v>
      </c>
      <c r="I7" s="353">
        <v>1903</v>
      </c>
      <c r="J7" s="378">
        <v>73</v>
      </c>
      <c r="K7" s="367" t="s">
        <v>28</v>
      </c>
      <c r="L7" s="367" t="s">
        <v>51</v>
      </c>
      <c r="M7" s="367">
        <v>0</v>
      </c>
      <c r="N7" s="379" t="s">
        <v>195</v>
      </c>
      <c r="O7" s="222">
        <v>1903</v>
      </c>
      <c r="P7" s="381" t="s">
        <v>196</v>
      </c>
      <c r="Q7" s="223" t="s">
        <v>28</v>
      </c>
      <c r="R7" s="226" t="s">
        <v>29</v>
      </c>
      <c r="S7" s="224">
        <v>1</v>
      </c>
      <c r="T7" s="395" t="s">
        <v>198</v>
      </c>
      <c r="U7" s="285">
        <v>1903</v>
      </c>
      <c r="V7" s="286" t="s">
        <v>197</v>
      </c>
      <c r="W7" s="286" t="s">
        <v>28</v>
      </c>
      <c r="X7" s="287" t="s">
        <v>51</v>
      </c>
      <c r="Y7" s="485">
        <v>0</v>
      </c>
      <c r="Z7" s="491">
        <v>814</v>
      </c>
      <c r="AA7" s="481">
        <v>1903</v>
      </c>
      <c r="AB7" s="480">
        <v>76</v>
      </c>
      <c r="AC7" s="416" t="s">
        <v>28</v>
      </c>
      <c r="AD7" s="417" t="s">
        <v>51</v>
      </c>
      <c r="AE7" s="492" t="e">
        <f ca="1">SOMA ACIDENTE TRAJETO(CPT+SPT+FATAIS)</f>
        <v>#NAME?</v>
      </c>
      <c r="AF7" s="408" t="s">
        <v>199</v>
      </c>
      <c r="AG7" s="329">
        <v>1903</v>
      </c>
      <c r="AH7" s="330" t="s">
        <v>226</v>
      </c>
      <c r="AI7" s="330" t="s">
        <v>28</v>
      </c>
      <c r="AJ7" s="331" t="s">
        <v>51</v>
      </c>
      <c r="AK7" s="367">
        <v>0</v>
      </c>
      <c r="AL7" s="414" t="s">
        <v>200</v>
      </c>
      <c r="AM7" s="415">
        <v>1903</v>
      </c>
      <c r="AN7" s="416" t="s">
        <v>227</v>
      </c>
      <c r="AO7" s="416" t="s">
        <v>28</v>
      </c>
      <c r="AP7" s="417" t="s">
        <v>51</v>
      </c>
      <c r="AQ7" s="418">
        <v>0</v>
      </c>
      <c r="AR7" s="422" t="s">
        <v>242</v>
      </c>
      <c r="AS7" s="329">
        <v>1903</v>
      </c>
      <c r="AT7" s="330" t="s">
        <v>228</v>
      </c>
      <c r="AU7" s="330" t="s">
        <v>28</v>
      </c>
      <c r="AV7" s="331" t="s">
        <v>51</v>
      </c>
      <c r="AW7" s="367">
        <v>0</v>
      </c>
      <c r="AX7" s="424" t="s">
        <v>204</v>
      </c>
      <c r="AY7" s="285">
        <v>1903</v>
      </c>
      <c r="AZ7" s="289" t="s">
        <v>229</v>
      </c>
      <c r="BA7" s="286" t="s">
        <v>28</v>
      </c>
      <c r="BB7" s="287" t="s">
        <v>51</v>
      </c>
      <c r="BC7" s="288">
        <v>0</v>
      </c>
      <c r="BD7" s="432" t="s">
        <v>202</v>
      </c>
      <c r="BE7" s="222">
        <v>1903</v>
      </c>
      <c r="BF7" s="381" t="s">
        <v>230</v>
      </c>
      <c r="BG7" s="223" t="s">
        <v>28</v>
      </c>
      <c r="BH7" s="382" t="s">
        <v>51</v>
      </c>
      <c r="BI7" s="224">
        <v>0</v>
      </c>
      <c r="BJ7" s="436" t="s">
        <v>203</v>
      </c>
      <c r="BK7" s="426">
        <v>1903</v>
      </c>
      <c r="BL7" s="437" t="s">
        <v>231</v>
      </c>
      <c r="BM7" s="241" t="s">
        <v>28</v>
      </c>
      <c r="BN7" s="427" t="s">
        <v>51</v>
      </c>
      <c r="BO7" s="428">
        <v>0</v>
      </c>
      <c r="BP7" s="438" t="s">
        <v>235</v>
      </c>
      <c r="BQ7" s="232">
        <v>1903</v>
      </c>
      <c r="BR7" s="223" t="s">
        <v>234</v>
      </c>
      <c r="BS7" s="223" t="s">
        <v>28</v>
      </c>
      <c r="BT7" s="382" t="s">
        <v>51</v>
      </c>
      <c r="BU7" s="225">
        <v>1.2223272445790767</v>
      </c>
      <c r="BV7" s="441" t="s">
        <v>236</v>
      </c>
      <c r="BW7" s="442">
        <v>1903</v>
      </c>
      <c r="BX7" s="442" t="s">
        <v>237</v>
      </c>
      <c r="BY7" s="442" t="s">
        <v>28</v>
      </c>
      <c r="BZ7" s="443" t="s">
        <v>29</v>
      </c>
      <c r="CA7" s="444">
        <v>0</v>
      </c>
      <c r="CB7" s="278" t="s">
        <v>238</v>
      </c>
      <c r="CC7" s="279">
        <v>1903</v>
      </c>
      <c r="CD7" s="279" t="s">
        <v>239</v>
      </c>
      <c r="CE7" s="279" t="s">
        <v>28</v>
      </c>
      <c r="CF7" s="280" t="s">
        <v>29</v>
      </c>
      <c r="CG7" s="281">
        <v>1.2223272445790767</v>
      </c>
      <c r="CH7" s="400" t="s">
        <v>240</v>
      </c>
      <c r="CI7" s="243">
        <v>1903</v>
      </c>
      <c r="CJ7" s="243" t="s">
        <v>241</v>
      </c>
      <c r="CK7" s="243" t="s">
        <v>28</v>
      </c>
      <c r="CL7" s="349" t="s">
        <v>51</v>
      </c>
      <c r="CM7" s="450">
        <v>0</v>
      </c>
      <c r="CN7" s="495">
        <v>824</v>
      </c>
      <c r="CO7" s="496">
        <v>1903</v>
      </c>
      <c r="CP7" s="500">
        <v>87</v>
      </c>
      <c r="CQ7" s="496" t="s">
        <v>28</v>
      </c>
      <c r="CR7" s="498" t="s">
        <v>51</v>
      </c>
      <c r="CS7" s="499" t="e">
        <f>((HORAS TRABALHADAS)*1000000/NUMERO ACIDENTES)</f>
        <v>#NAME?</v>
      </c>
      <c r="CT7" s="143"/>
      <c r="CU7" s="143"/>
      <c r="CV7" s="143"/>
      <c r="CW7" s="143"/>
      <c r="CX7" s="143"/>
      <c r="CY7" s="143"/>
      <c r="CZ7" s="143"/>
      <c r="DA7" s="143"/>
      <c r="DB7" s="143"/>
      <c r="DC7" s="143"/>
      <c r="DD7" s="143"/>
      <c r="DE7" s="143"/>
      <c r="DF7" s="143"/>
      <c r="DG7" s="143"/>
      <c r="DH7" s="143"/>
      <c r="DI7" s="143"/>
      <c r="DJ7" s="143"/>
      <c r="DK7" s="143"/>
      <c r="DL7" s="143"/>
      <c r="DM7" s="143"/>
      <c r="DN7" s="143"/>
      <c r="DO7" s="143"/>
      <c r="DP7" s="143"/>
      <c r="DQ7" s="143"/>
      <c r="DR7" s="143"/>
      <c r="DS7" s="143"/>
      <c r="DT7" s="143"/>
      <c r="DU7" s="143"/>
      <c r="DV7" s="143"/>
      <c r="DW7" s="143"/>
      <c r="DX7" s="143"/>
      <c r="DY7" s="143"/>
      <c r="DZ7" s="143"/>
      <c r="EA7" s="143"/>
      <c r="EB7" s="143"/>
      <c r="EC7" s="143"/>
      <c r="ED7" s="143"/>
      <c r="EE7" s="143"/>
      <c r="EF7" s="143"/>
      <c r="EG7" s="143"/>
      <c r="EH7" s="143"/>
      <c r="EI7" s="143"/>
      <c r="EJ7" s="143"/>
      <c r="EK7" s="143"/>
      <c r="EL7" s="143"/>
    </row>
    <row r="8" spans="1:153" x14ac:dyDescent="0.25">
      <c r="A8" s="153" t="s">
        <v>32</v>
      </c>
      <c r="B8" s="468">
        <v>810</v>
      </c>
      <c r="C8" s="353">
        <v>2406</v>
      </c>
      <c r="D8" s="468">
        <v>72</v>
      </c>
      <c r="E8" s="367" t="s">
        <v>28</v>
      </c>
      <c r="F8" s="367" t="s">
        <v>51</v>
      </c>
      <c r="G8" s="468" t="e">
        <f t="shared" si="0"/>
        <v>#NAME?</v>
      </c>
      <c r="H8" s="376">
        <v>811</v>
      </c>
      <c r="I8" s="353">
        <v>2406</v>
      </c>
      <c r="J8" s="378">
        <v>73</v>
      </c>
      <c r="K8" s="367" t="s">
        <v>28</v>
      </c>
      <c r="L8" s="367" t="s">
        <v>51</v>
      </c>
      <c r="M8" s="367">
        <v>1</v>
      </c>
      <c r="N8" s="379" t="s">
        <v>195</v>
      </c>
      <c r="O8" s="222">
        <v>2406</v>
      </c>
      <c r="P8" s="381" t="s">
        <v>196</v>
      </c>
      <c r="Q8" s="223" t="s">
        <v>28</v>
      </c>
      <c r="R8" s="226" t="s">
        <v>33</v>
      </c>
      <c r="S8" s="224">
        <v>2</v>
      </c>
      <c r="T8" s="395" t="s">
        <v>198</v>
      </c>
      <c r="U8" s="285">
        <v>2406</v>
      </c>
      <c r="V8" s="286" t="s">
        <v>197</v>
      </c>
      <c r="W8" s="286" t="s">
        <v>28</v>
      </c>
      <c r="X8" s="287" t="s">
        <v>51</v>
      </c>
      <c r="Y8" s="485">
        <v>0</v>
      </c>
      <c r="Z8" s="491">
        <v>814</v>
      </c>
      <c r="AA8" s="481">
        <v>2406</v>
      </c>
      <c r="AB8" s="480">
        <v>76</v>
      </c>
      <c r="AC8" s="416" t="s">
        <v>28</v>
      </c>
      <c r="AD8" s="417" t="s">
        <v>51</v>
      </c>
      <c r="AE8" s="492" t="e">
        <f ca="1">SOMA ACIDENTE TRAJETO(CPT+SPT+FATAIS)</f>
        <v>#NAME?</v>
      </c>
      <c r="AF8" s="408" t="s">
        <v>199</v>
      </c>
      <c r="AG8" s="329">
        <v>2406</v>
      </c>
      <c r="AH8" s="330" t="s">
        <v>226</v>
      </c>
      <c r="AI8" s="330" t="s">
        <v>28</v>
      </c>
      <c r="AJ8" s="331" t="s">
        <v>51</v>
      </c>
      <c r="AK8" s="367">
        <v>2</v>
      </c>
      <c r="AL8" s="414" t="s">
        <v>200</v>
      </c>
      <c r="AM8" s="415">
        <v>2406</v>
      </c>
      <c r="AN8" s="416" t="s">
        <v>227</v>
      </c>
      <c r="AO8" s="416" t="s">
        <v>28</v>
      </c>
      <c r="AP8" s="417" t="s">
        <v>51</v>
      </c>
      <c r="AQ8" s="418">
        <v>0</v>
      </c>
      <c r="AR8" s="422" t="s">
        <v>202</v>
      </c>
      <c r="AS8" s="329">
        <v>2406</v>
      </c>
      <c r="AT8" s="330" t="s">
        <v>228</v>
      </c>
      <c r="AU8" s="330" t="s">
        <v>28</v>
      </c>
      <c r="AV8" s="331" t="s">
        <v>51</v>
      </c>
      <c r="AW8" s="367">
        <v>0</v>
      </c>
      <c r="AX8" s="424" t="s">
        <v>204</v>
      </c>
      <c r="AY8" s="285">
        <v>2406</v>
      </c>
      <c r="AZ8" s="289" t="s">
        <v>229</v>
      </c>
      <c r="BA8" s="286" t="s">
        <v>28</v>
      </c>
      <c r="BB8" s="287" t="s">
        <v>51</v>
      </c>
      <c r="BC8" s="288">
        <v>28</v>
      </c>
      <c r="BD8" s="432" t="s">
        <v>202</v>
      </c>
      <c r="BE8" s="222">
        <v>2406</v>
      </c>
      <c r="BF8" s="381" t="s">
        <v>230</v>
      </c>
      <c r="BG8" s="223" t="s">
        <v>28</v>
      </c>
      <c r="BH8" s="382" t="s">
        <v>51</v>
      </c>
      <c r="BI8" s="224">
        <v>14</v>
      </c>
      <c r="BJ8" s="436" t="s">
        <v>203</v>
      </c>
      <c r="BK8" s="426">
        <v>2406</v>
      </c>
      <c r="BL8" s="437" t="s">
        <v>231</v>
      </c>
      <c r="BM8" s="241" t="s">
        <v>28</v>
      </c>
      <c r="BN8" s="427" t="s">
        <v>51</v>
      </c>
      <c r="BO8" s="428">
        <v>0</v>
      </c>
      <c r="BP8" s="438" t="s">
        <v>235</v>
      </c>
      <c r="BQ8" s="232">
        <v>2406</v>
      </c>
      <c r="BR8" s="223" t="s">
        <v>234</v>
      </c>
      <c r="BS8" s="223" t="s">
        <v>28</v>
      </c>
      <c r="BT8" s="382" t="s">
        <v>51</v>
      </c>
      <c r="BU8" s="225">
        <v>2.6362061829579817</v>
      </c>
      <c r="BV8" s="441" t="s">
        <v>236</v>
      </c>
      <c r="BW8" s="442">
        <v>2406</v>
      </c>
      <c r="BX8" s="442" t="s">
        <v>237</v>
      </c>
      <c r="BY8" s="442" t="s">
        <v>28</v>
      </c>
      <c r="BZ8" s="443" t="s">
        <v>33</v>
      </c>
      <c r="CA8" s="444">
        <v>0.87873539431932712</v>
      </c>
      <c r="CB8" s="278" t="s">
        <v>238</v>
      </c>
      <c r="CC8" s="279">
        <v>2406</v>
      </c>
      <c r="CD8" s="279" t="s">
        <v>239</v>
      </c>
      <c r="CE8" s="279" t="s">
        <v>28</v>
      </c>
      <c r="CF8" s="280" t="s">
        <v>33</v>
      </c>
      <c r="CG8" s="281">
        <v>1.7574707886386542</v>
      </c>
      <c r="CH8" s="400" t="s">
        <v>240</v>
      </c>
      <c r="CI8" s="243">
        <v>2406</v>
      </c>
      <c r="CJ8" s="243" t="s">
        <v>241</v>
      </c>
      <c r="CK8" s="243" t="s">
        <v>28</v>
      </c>
      <c r="CL8" s="349" t="s">
        <v>51</v>
      </c>
      <c r="CM8" s="450">
        <v>12.30229552047058</v>
      </c>
      <c r="CN8" s="495">
        <v>824</v>
      </c>
      <c r="CO8" s="496">
        <v>2406</v>
      </c>
      <c r="CP8" s="500">
        <v>87</v>
      </c>
      <c r="CQ8" s="496" t="s">
        <v>28</v>
      </c>
      <c r="CR8" s="498" t="s">
        <v>51</v>
      </c>
      <c r="CS8" s="499" t="e">
        <f>((HORAS TRABALHADAS)*1000000/NUMERO ACIDENTES)</f>
        <v>#NAME?</v>
      </c>
      <c r="CT8" s="143"/>
      <c r="CU8" s="143"/>
      <c r="CV8" s="143"/>
      <c r="CW8" s="143"/>
      <c r="CX8" s="143"/>
      <c r="CY8" s="143"/>
      <c r="CZ8" s="143"/>
      <c r="DA8" s="143"/>
      <c r="DB8" s="143"/>
      <c r="DC8" s="143"/>
      <c r="DD8" s="143"/>
      <c r="DE8" s="143"/>
      <c r="DF8" s="143"/>
      <c r="DG8" s="143"/>
      <c r="DH8" s="143"/>
      <c r="DI8" s="143"/>
      <c r="DJ8" s="143"/>
      <c r="DK8" s="143"/>
      <c r="DL8" s="143"/>
      <c r="DM8" s="143"/>
      <c r="DN8" s="143"/>
      <c r="DO8" s="143"/>
      <c r="DP8" s="143"/>
      <c r="DQ8" s="143"/>
      <c r="DR8" s="143"/>
      <c r="DS8" s="143"/>
      <c r="DT8" s="143"/>
      <c r="DU8" s="143"/>
      <c r="DV8" s="143"/>
      <c r="DW8" s="143"/>
      <c r="DX8" s="143"/>
      <c r="DY8" s="143"/>
      <c r="DZ8" s="143"/>
      <c r="EA8" s="143"/>
      <c r="EB8" s="143"/>
      <c r="EC8" s="143"/>
      <c r="ED8" s="143"/>
      <c r="EE8" s="143"/>
      <c r="EF8" s="143"/>
      <c r="EG8" s="143"/>
      <c r="EH8" s="143"/>
      <c r="EI8" s="143"/>
      <c r="EJ8" s="143"/>
      <c r="EK8" s="143"/>
      <c r="EL8" s="143"/>
    </row>
    <row r="9" spans="1:153" x14ac:dyDescent="0.25">
      <c r="A9" s="153" t="s">
        <v>5</v>
      </c>
      <c r="B9" s="468">
        <v>810</v>
      </c>
      <c r="C9" s="353">
        <v>1701</v>
      </c>
      <c r="D9" s="468">
        <v>72</v>
      </c>
      <c r="E9" s="367" t="s">
        <v>28</v>
      </c>
      <c r="F9" s="367" t="s">
        <v>51</v>
      </c>
      <c r="G9" s="468" t="e">
        <f t="shared" si="0"/>
        <v>#NAME?</v>
      </c>
      <c r="H9" s="376">
        <v>811</v>
      </c>
      <c r="I9" s="353">
        <v>1701</v>
      </c>
      <c r="J9" s="378">
        <v>73</v>
      </c>
      <c r="K9" s="367" t="s">
        <v>28</v>
      </c>
      <c r="L9" s="367" t="s">
        <v>51</v>
      </c>
      <c r="M9" s="367">
        <v>0</v>
      </c>
      <c r="N9" s="379" t="s">
        <v>195</v>
      </c>
      <c r="O9" s="222">
        <v>1701</v>
      </c>
      <c r="P9" s="381" t="s">
        <v>196</v>
      </c>
      <c r="Q9" s="223" t="s">
        <v>28</v>
      </c>
      <c r="R9" s="226" t="s">
        <v>34</v>
      </c>
      <c r="S9" s="224">
        <v>0</v>
      </c>
      <c r="T9" s="395" t="s">
        <v>198</v>
      </c>
      <c r="U9" s="285">
        <v>1701</v>
      </c>
      <c r="V9" s="286" t="s">
        <v>197</v>
      </c>
      <c r="W9" s="286" t="s">
        <v>28</v>
      </c>
      <c r="X9" s="287" t="s">
        <v>51</v>
      </c>
      <c r="Y9" s="485">
        <v>0</v>
      </c>
      <c r="Z9" s="491">
        <v>814</v>
      </c>
      <c r="AA9" s="481">
        <v>1701</v>
      </c>
      <c r="AB9" s="480">
        <v>76</v>
      </c>
      <c r="AC9" s="416" t="s">
        <v>28</v>
      </c>
      <c r="AD9" s="417" t="s">
        <v>51</v>
      </c>
      <c r="AE9" s="492" t="e">
        <f ca="1">SOMA ACIDENTE TRAJETO(CPT+SPT+FATAIS)</f>
        <v>#NAME?</v>
      </c>
      <c r="AF9" s="408" t="s">
        <v>199</v>
      </c>
      <c r="AG9" s="329">
        <v>1701</v>
      </c>
      <c r="AH9" s="330" t="s">
        <v>226</v>
      </c>
      <c r="AI9" s="330" t="s">
        <v>28</v>
      </c>
      <c r="AJ9" s="331" t="s">
        <v>51</v>
      </c>
      <c r="AK9" s="367">
        <v>1</v>
      </c>
      <c r="AL9" s="414" t="s">
        <v>200</v>
      </c>
      <c r="AM9" s="415">
        <v>1701</v>
      </c>
      <c r="AN9" s="416" t="s">
        <v>227</v>
      </c>
      <c r="AO9" s="416" t="s">
        <v>28</v>
      </c>
      <c r="AP9" s="417" t="s">
        <v>51</v>
      </c>
      <c r="AQ9" s="418">
        <v>0</v>
      </c>
      <c r="AR9" s="422" t="s">
        <v>203</v>
      </c>
      <c r="AS9" s="329">
        <v>1701</v>
      </c>
      <c r="AT9" s="330" t="s">
        <v>228</v>
      </c>
      <c r="AU9" s="330" t="s">
        <v>28</v>
      </c>
      <c r="AV9" s="331" t="s">
        <v>51</v>
      </c>
      <c r="AW9" s="367">
        <v>0</v>
      </c>
      <c r="AX9" s="424" t="s">
        <v>204</v>
      </c>
      <c r="AY9" s="285">
        <v>1701</v>
      </c>
      <c r="AZ9" s="289" t="s">
        <v>229</v>
      </c>
      <c r="BA9" s="286" t="s">
        <v>28</v>
      </c>
      <c r="BB9" s="287" t="s">
        <v>51</v>
      </c>
      <c r="BC9" s="288">
        <v>31</v>
      </c>
      <c r="BD9" s="432" t="s">
        <v>202</v>
      </c>
      <c r="BE9" s="222">
        <v>1701</v>
      </c>
      <c r="BF9" s="381" t="s">
        <v>230</v>
      </c>
      <c r="BG9" s="223" t="s">
        <v>28</v>
      </c>
      <c r="BH9" s="382" t="s">
        <v>51</v>
      </c>
      <c r="BI9" s="224">
        <v>0</v>
      </c>
      <c r="BJ9" s="436" t="s">
        <v>203</v>
      </c>
      <c r="BK9" s="426">
        <v>1701</v>
      </c>
      <c r="BL9" s="437" t="s">
        <v>231</v>
      </c>
      <c r="BM9" s="241" t="s">
        <v>28</v>
      </c>
      <c r="BN9" s="427" t="s">
        <v>51</v>
      </c>
      <c r="BO9" s="428">
        <v>0</v>
      </c>
      <c r="BP9" s="438" t="s">
        <v>235</v>
      </c>
      <c r="BQ9" s="232">
        <v>1701</v>
      </c>
      <c r="BR9" s="223" t="s">
        <v>234</v>
      </c>
      <c r="BS9" s="223" t="s">
        <v>28</v>
      </c>
      <c r="BT9" s="382" t="s">
        <v>51</v>
      </c>
      <c r="BU9" s="225">
        <v>0</v>
      </c>
      <c r="BV9" s="441" t="s">
        <v>236</v>
      </c>
      <c r="BW9" s="442">
        <v>1701</v>
      </c>
      <c r="BX9" s="442" t="s">
        <v>237</v>
      </c>
      <c r="BY9" s="442" t="s">
        <v>28</v>
      </c>
      <c r="BZ9" s="443" t="s">
        <v>34</v>
      </c>
      <c r="CA9" s="444">
        <v>0</v>
      </c>
      <c r="CB9" s="278" t="s">
        <v>238</v>
      </c>
      <c r="CC9" s="279">
        <v>1701</v>
      </c>
      <c r="CD9" s="279" t="s">
        <v>239</v>
      </c>
      <c r="CE9" s="279" t="s">
        <v>28</v>
      </c>
      <c r="CF9" s="280" t="s">
        <v>34</v>
      </c>
      <c r="CG9" s="281">
        <v>0</v>
      </c>
      <c r="CH9" s="400" t="s">
        <v>240</v>
      </c>
      <c r="CI9" s="243">
        <v>1701</v>
      </c>
      <c r="CJ9" s="243" t="s">
        <v>241</v>
      </c>
      <c r="CK9" s="243" t="s">
        <v>28</v>
      </c>
      <c r="CL9" s="349" t="s">
        <v>51</v>
      </c>
      <c r="CM9" s="450">
        <v>0</v>
      </c>
      <c r="CN9" s="495">
        <v>824</v>
      </c>
      <c r="CO9" s="496">
        <v>1701</v>
      </c>
      <c r="CP9" s="500">
        <v>87</v>
      </c>
      <c r="CQ9" s="496" t="s">
        <v>28</v>
      </c>
      <c r="CR9" s="498" t="s">
        <v>51</v>
      </c>
      <c r="CS9" s="499" t="e">
        <f>((HORAS TRABALHADAS)*1000000/NUMERO ACIDENTES)</f>
        <v>#NAME?</v>
      </c>
      <c r="CT9" s="143"/>
      <c r="CU9" s="143"/>
      <c r="CV9" s="143"/>
      <c r="CW9" s="143"/>
      <c r="CX9" s="143"/>
      <c r="CY9" s="143"/>
      <c r="CZ9" s="143"/>
      <c r="DA9" s="143"/>
      <c r="DB9" s="143"/>
      <c r="DC9" s="143"/>
      <c r="DD9" s="143"/>
      <c r="DE9" s="143"/>
      <c r="DF9" s="143"/>
      <c r="DG9" s="143"/>
      <c r="DH9" s="143"/>
      <c r="DI9" s="143"/>
      <c r="DJ9" s="143"/>
      <c r="DK9" s="143"/>
      <c r="DL9" s="143"/>
      <c r="DM9" s="143"/>
      <c r="DN9" s="143"/>
      <c r="DO9" s="143"/>
      <c r="DP9" s="143"/>
      <c r="DQ9" s="143"/>
      <c r="DR9" s="143"/>
      <c r="DS9" s="143"/>
      <c r="DT9" s="143"/>
      <c r="DU9" s="143"/>
      <c r="DV9" s="143"/>
      <c r="DW9" s="143"/>
      <c r="DX9" s="143"/>
      <c r="DY9" s="143"/>
      <c r="DZ9" s="143"/>
      <c r="EA9" s="143"/>
      <c r="EB9" s="143"/>
      <c r="EC9" s="143"/>
      <c r="ED9" s="143"/>
      <c r="EE9" s="143"/>
      <c r="EF9" s="143"/>
      <c r="EG9" s="143"/>
      <c r="EH9" s="143"/>
      <c r="EI9" s="143"/>
      <c r="EJ9" s="143"/>
      <c r="EK9" s="143"/>
      <c r="EL9" s="143"/>
    </row>
    <row r="10" spans="1:153" x14ac:dyDescent="0.25">
      <c r="A10" s="153" t="s">
        <v>35</v>
      </c>
      <c r="B10" s="468">
        <v>810</v>
      </c>
      <c r="C10" s="353">
        <v>1606</v>
      </c>
      <c r="D10" s="468">
        <v>72</v>
      </c>
      <c r="E10" s="367" t="s">
        <v>28</v>
      </c>
      <c r="F10" s="367" t="s">
        <v>51</v>
      </c>
      <c r="G10" s="468" t="e">
        <f t="shared" si="0"/>
        <v>#NAME?</v>
      </c>
      <c r="H10" s="376">
        <v>811</v>
      </c>
      <c r="I10" s="353">
        <v>1606</v>
      </c>
      <c r="J10" s="378">
        <v>73</v>
      </c>
      <c r="K10" s="367" t="s">
        <v>28</v>
      </c>
      <c r="L10" s="367" t="s">
        <v>51</v>
      </c>
      <c r="M10" s="367">
        <v>2</v>
      </c>
      <c r="N10" s="379" t="s">
        <v>195</v>
      </c>
      <c r="O10" s="222">
        <v>1606</v>
      </c>
      <c r="P10" s="381" t="s">
        <v>196</v>
      </c>
      <c r="Q10" s="223" t="s">
        <v>28</v>
      </c>
      <c r="R10" s="226" t="s">
        <v>52</v>
      </c>
      <c r="S10" s="224">
        <v>0</v>
      </c>
      <c r="T10" s="395" t="s">
        <v>198</v>
      </c>
      <c r="U10" s="285">
        <v>1606</v>
      </c>
      <c r="V10" s="286" t="s">
        <v>197</v>
      </c>
      <c r="W10" s="286" t="s">
        <v>28</v>
      </c>
      <c r="X10" s="287" t="s">
        <v>51</v>
      </c>
      <c r="Y10" s="485">
        <v>0</v>
      </c>
      <c r="Z10" s="491">
        <v>814</v>
      </c>
      <c r="AA10" s="481">
        <v>1606</v>
      </c>
      <c r="AB10" s="480">
        <v>76</v>
      </c>
      <c r="AC10" s="416" t="s">
        <v>28</v>
      </c>
      <c r="AD10" s="417" t="s">
        <v>51</v>
      </c>
      <c r="AE10" s="492" t="e">
        <f ca="1">SOMA ACIDENTE TRAJETO(CPT+SPT+FATAIS)</f>
        <v>#NAME?</v>
      </c>
      <c r="AF10" s="408" t="s">
        <v>199</v>
      </c>
      <c r="AG10" s="329">
        <v>1606</v>
      </c>
      <c r="AH10" s="330" t="s">
        <v>226</v>
      </c>
      <c r="AI10" s="330" t="s">
        <v>28</v>
      </c>
      <c r="AJ10" s="331" t="s">
        <v>51</v>
      </c>
      <c r="AK10" s="367">
        <v>1</v>
      </c>
      <c r="AL10" s="414" t="s">
        <v>200</v>
      </c>
      <c r="AM10" s="415">
        <v>1606</v>
      </c>
      <c r="AN10" s="416" t="s">
        <v>227</v>
      </c>
      <c r="AO10" s="416" t="s">
        <v>28</v>
      </c>
      <c r="AP10" s="417" t="s">
        <v>51</v>
      </c>
      <c r="AQ10" s="418">
        <v>0</v>
      </c>
      <c r="AR10" s="422" t="s">
        <v>235</v>
      </c>
      <c r="AS10" s="329">
        <v>1606</v>
      </c>
      <c r="AT10" s="330" t="s">
        <v>228</v>
      </c>
      <c r="AU10" s="330" t="s">
        <v>28</v>
      </c>
      <c r="AV10" s="331" t="s">
        <v>51</v>
      </c>
      <c r="AW10" s="367">
        <v>0</v>
      </c>
      <c r="AX10" s="424" t="s">
        <v>204</v>
      </c>
      <c r="AY10" s="285">
        <v>1606</v>
      </c>
      <c r="AZ10" s="289" t="s">
        <v>229</v>
      </c>
      <c r="BA10" s="286" t="s">
        <v>28</v>
      </c>
      <c r="BB10" s="287" t="s">
        <v>51</v>
      </c>
      <c r="BC10" s="288">
        <v>9</v>
      </c>
      <c r="BD10" s="432" t="s">
        <v>202</v>
      </c>
      <c r="BE10" s="222">
        <v>1606</v>
      </c>
      <c r="BF10" s="381" t="s">
        <v>230</v>
      </c>
      <c r="BG10" s="223" t="s">
        <v>28</v>
      </c>
      <c r="BH10" s="382" t="s">
        <v>51</v>
      </c>
      <c r="BI10" s="224">
        <v>24</v>
      </c>
      <c r="BJ10" s="436" t="s">
        <v>203</v>
      </c>
      <c r="BK10" s="426">
        <v>1606</v>
      </c>
      <c r="BL10" s="437" t="s">
        <v>231</v>
      </c>
      <c r="BM10" s="241" t="s">
        <v>28</v>
      </c>
      <c r="BN10" s="427" t="s">
        <v>51</v>
      </c>
      <c r="BO10" s="428">
        <v>0</v>
      </c>
      <c r="BP10" s="438" t="s">
        <v>235</v>
      </c>
      <c r="BQ10" s="232">
        <v>1606</v>
      </c>
      <c r="BR10" s="223" t="s">
        <v>234</v>
      </c>
      <c r="BS10" s="223" t="s">
        <v>28</v>
      </c>
      <c r="BT10" s="382" t="s">
        <v>51</v>
      </c>
      <c r="BU10" s="225">
        <v>2.4095456560710913</v>
      </c>
      <c r="BV10" s="441" t="s">
        <v>236</v>
      </c>
      <c r="BW10" s="442">
        <v>1606</v>
      </c>
      <c r="BX10" s="442" t="s">
        <v>237</v>
      </c>
      <c r="BY10" s="442" t="s">
        <v>28</v>
      </c>
      <c r="BZ10" s="443" t="s">
        <v>34</v>
      </c>
      <c r="CA10" s="444">
        <v>2.4095456560710913</v>
      </c>
      <c r="CB10" s="278" t="s">
        <v>238</v>
      </c>
      <c r="CC10" s="279">
        <v>1606</v>
      </c>
      <c r="CD10" s="279" t="s">
        <v>239</v>
      </c>
      <c r="CE10" s="279" t="s">
        <v>28</v>
      </c>
      <c r="CF10" s="280" t="s">
        <v>34</v>
      </c>
      <c r="CG10" s="281">
        <v>0</v>
      </c>
      <c r="CH10" s="400" t="s">
        <v>240</v>
      </c>
      <c r="CI10" s="243">
        <v>1606</v>
      </c>
      <c r="CJ10" s="243" t="s">
        <v>241</v>
      </c>
      <c r="CK10" s="243" t="s">
        <v>28</v>
      </c>
      <c r="CL10" s="349" t="s">
        <v>51</v>
      </c>
      <c r="CM10" s="450">
        <v>28.914547872853095</v>
      </c>
      <c r="CN10" s="495">
        <v>824</v>
      </c>
      <c r="CO10" s="496">
        <v>1606</v>
      </c>
      <c r="CP10" s="500">
        <v>87</v>
      </c>
      <c r="CQ10" s="496" t="s">
        <v>28</v>
      </c>
      <c r="CR10" s="498" t="s">
        <v>51</v>
      </c>
      <c r="CS10" s="499" t="e">
        <f>((HORAS TRABALHADAS)*1000000/NUMERO ACIDENTES)</f>
        <v>#NAME?</v>
      </c>
      <c r="CT10" s="143"/>
      <c r="CU10" s="143"/>
      <c r="CV10" s="143"/>
      <c r="CW10" s="143"/>
      <c r="CX10" s="143"/>
      <c r="CY10" s="143"/>
      <c r="CZ10" s="143"/>
      <c r="DA10" s="143"/>
      <c r="DB10" s="143"/>
      <c r="DC10" s="143"/>
      <c r="DD10" s="143"/>
      <c r="DE10" s="143"/>
      <c r="DF10" s="143"/>
      <c r="DG10" s="143"/>
      <c r="DH10" s="143"/>
      <c r="DI10" s="143"/>
      <c r="DJ10" s="143"/>
      <c r="DK10" s="143"/>
      <c r="DL10" s="143"/>
      <c r="DM10" s="143"/>
      <c r="DN10" s="143"/>
      <c r="DO10" s="143"/>
      <c r="DP10" s="143"/>
      <c r="DQ10" s="143"/>
      <c r="DR10" s="143"/>
      <c r="DS10" s="143"/>
      <c r="DT10" s="143"/>
      <c r="DU10" s="143"/>
      <c r="DV10" s="143"/>
      <c r="DW10" s="143"/>
      <c r="DX10" s="143"/>
      <c r="DY10" s="143"/>
      <c r="DZ10" s="143"/>
      <c r="EA10" s="143"/>
      <c r="EB10" s="143"/>
      <c r="EC10" s="143"/>
      <c r="ED10" s="143"/>
      <c r="EE10" s="143"/>
      <c r="EF10" s="143"/>
      <c r="EG10" s="143"/>
      <c r="EH10" s="143"/>
      <c r="EI10" s="143"/>
      <c r="EJ10" s="143"/>
      <c r="EK10" s="143"/>
      <c r="EL10" s="143"/>
    </row>
    <row r="11" spans="1:153" x14ac:dyDescent="0.25">
      <c r="A11" s="153" t="s">
        <v>36</v>
      </c>
      <c r="B11" s="468">
        <v>810</v>
      </c>
      <c r="C11" s="353">
        <v>5555</v>
      </c>
      <c r="D11" s="468">
        <v>72</v>
      </c>
      <c r="E11" s="367" t="s">
        <v>28</v>
      </c>
      <c r="F11" s="367" t="s">
        <v>51</v>
      </c>
      <c r="G11" s="468" t="e">
        <f t="shared" si="0"/>
        <v>#NAME?</v>
      </c>
      <c r="H11" s="376">
        <v>811</v>
      </c>
      <c r="I11" s="353">
        <v>5555</v>
      </c>
      <c r="J11" s="378">
        <v>73</v>
      </c>
      <c r="K11" s="367" t="s">
        <v>28</v>
      </c>
      <c r="L11" s="367" t="s">
        <v>51</v>
      </c>
      <c r="M11" s="367">
        <v>1</v>
      </c>
      <c r="N11" s="379" t="s">
        <v>195</v>
      </c>
      <c r="O11" s="222">
        <v>5555</v>
      </c>
      <c r="P11" s="381" t="s">
        <v>196</v>
      </c>
      <c r="Q11" s="223" t="s">
        <v>28</v>
      </c>
      <c r="R11" s="226" t="s">
        <v>37</v>
      </c>
      <c r="S11" s="224">
        <v>1</v>
      </c>
      <c r="T11" s="395" t="s">
        <v>198</v>
      </c>
      <c r="U11" s="285">
        <v>5555</v>
      </c>
      <c r="V11" s="286" t="s">
        <v>197</v>
      </c>
      <c r="W11" s="286" t="s">
        <v>28</v>
      </c>
      <c r="X11" s="287" t="s">
        <v>51</v>
      </c>
      <c r="Y11" s="485">
        <v>0</v>
      </c>
      <c r="Z11" s="491">
        <v>814</v>
      </c>
      <c r="AA11" s="481">
        <v>5555</v>
      </c>
      <c r="AB11" s="480">
        <v>76</v>
      </c>
      <c r="AC11" s="416" t="s">
        <v>28</v>
      </c>
      <c r="AD11" s="417" t="s">
        <v>51</v>
      </c>
      <c r="AE11" s="492" t="e">
        <f ca="1">SOMA ACIDENTE TRAJETO(CPT+SPT+FATAIS)</f>
        <v>#NAME?</v>
      </c>
      <c r="AF11" s="408" t="s">
        <v>199</v>
      </c>
      <c r="AG11" s="329">
        <v>5555</v>
      </c>
      <c r="AH11" s="330" t="s">
        <v>226</v>
      </c>
      <c r="AI11" s="330" t="s">
        <v>28</v>
      </c>
      <c r="AJ11" s="331" t="s">
        <v>51</v>
      </c>
      <c r="AK11" s="367">
        <v>0</v>
      </c>
      <c r="AL11" s="414" t="s">
        <v>200</v>
      </c>
      <c r="AM11" s="415">
        <v>5555</v>
      </c>
      <c r="AN11" s="416" t="s">
        <v>227</v>
      </c>
      <c r="AO11" s="416" t="s">
        <v>28</v>
      </c>
      <c r="AP11" s="417" t="s">
        <v>51</v>
      </c>
      <c r="AQ11" s="418">
        <v>0</v>
      </c>
      <c r="AR11" s="422" t="s">
        <v>236</v>
      </c>
      <c r="AS11" s="329">
        <v>5555</v>
      </c>
      <c r="AT11" s="330" t="s">
        <v>228</v>
      </c>
      <c r="AU11" s="330" t="s">
        <v>28</v>
      </c>
      <c r="AV11" s="331" t="s">
        <v>51</v>
      </c>
      <c r="AW11" s="367">
        <v>0</v>
      </c>
      <c r="AX11" s="424" t="s">
        <v>204</v>
      </c>
      <c r="AY11" s="285">
        <v>5555</v>
      </c>
      <c r="AZ11" s="289" t="s">
        <v>229</v>
      </c>
      <c r="BA11" s="286" t="s">
        <v>28</v>
      </c>
      <c r="BB11" s="287" t="s">
        <v>51</v>
      </c>
      <c r="BC11" s="288">
        <v>29</v>
      </c>
      <c r="BD11" s="432" t="s">
        <v>202</v>
      </c>
      <c r="BE11" s="222">
        <v>5555</v>
      </c>
      <c r="BF11" s="381" t="s">
        <v>230</v>
      </c>
      <c r="BG11" s="223" t="s">
        <v>28</v>
      </c>
      <c r="BH11" s="382" t="s">
        <v>51</v>
      </c>
      <c r="BI11" s="224">
        <v>3</v>
      </c>
      <c r="BJ11" s="436" t="s">
        <v>203</v>
      </c>
      <c r="BK11" s="426">
        <v>5555</v>
      </c>
      <c r="BL11" s="437" t="s">
        <v>231</v>
      </c>
      <c r="BM11" s="241" t="s">
        <v>28</v>
      </c>
      <c r="BN11" s="427" t="s">
        <v>51</v>
      </c>
      <c r="BO11" s="428">
        <v>0</v>
      </c>
      <c r="BP11" s="438" t="s">
        <v>235</v>
      </c>
      <c r="BQ11" s="232">
        <v>5555</v>
      </c>
      <c r="BR11" s="223" t="s">
        <v>234</v>
      </c>
      <c r="BS11" s="223" t="s">
        <v>28</v>
      </c>
      <c r="BT11" s="382" t="s">
        <v>51</v>
      </c>
      <c r="BU11" s="225">
        <v>8.4557554078043822</v>
      </c>
      <c r="BV11" s="441" t="s">
        <v>236</v>
      </c>
      <c r="BW11" s="442">
        <v>5555</v>
      </c>
      <c r="BX11" s="442" t="s">
        <v>237</v>
      </c>
      <c r="BY11" s="442" t="s">
        <v>28</v>
      </c>
      <c r="BZ11" s="443" t="s">
        <v>37</v>
      </c>
      <c r="CA11" s="444">
        <v>4.2278777039021911</v>
      </c>
      <c r="CB11" s="278" t="s">
        <v>238</v>
      </c>
      <c r="CC11" s="279">
        <v>5555</v>
      </c>
      <c r="CD11" s="279" t="s">
        <v>239</v>
      </c>
      <c r="CE11" s="279" t="s">
        <v>28</v>
      </c>
      <c r="CF11" s="280" t="s">
        <v>37</v>
      </c>
      <c r="CG11" s="281">
        <v>4.2278777039021911</v>
      </c>
      <c r="CH11" s="400" t="s">
        <v>240</v>
      </c>
      <c r="CI11" s="243">
        <v>5555</v>
      </c>
      <c r="CJ11" s="243" t="s">
        <v>241</v>
      </c>
      <c r="CK11" s="243" t="s">
        <v>28</v>
      </c>
      <c r="CL11" s="349" t="s">
        <v>51</v>
      </c>
      <c r="CM11" s="450">
        <v>12.683633111706575</v>
      </c>
      <c r="CN11" s="495">
        <v>824</v>
      </c>
      <c r="CO11" s="496">
        <v>5555</v>
      </c>
      <c r="CP11" s="500">
        <v>87</v>
      </c>
      <c r="CQ11" s="496" t="s">
        <v>28</v>
      </c>
      <c r="CR11" s="498" t="s">
        <v>51</v>
      </c>
      <c r="CS11" s="499" t="e">
        <f>((HORAS TRABALHADAS)*1000000/NUMERO ACIDENTES)</f>
        <v>#NAME?</v>
      </c>
      <c r="CT11" s="143"/>
      <c r="CU11" s="143"/>
      <c r="CV11" s="143"/>
      <c r="CW11" s="143"/>
      <c r="CX11" s="143"/>
      <c r="CY11" s="143"/>
      <c r="CZ11" s="143"/>
      <c r="DA11" s="143"/>
      <c r="DB11" s="143"/>
      <c r="DC11" s="143"/>
      <c r="DD11" s="143"/>
      <c r="DE11" s="143"/>
      <c r="DF11" s="143"/>
      <c r="DG11" s="143"/>
      <c r="DH11" s="143"/>
      <c r="DI11" s="143"/>
      <c r="DJ11" s="143"/>
      <c r="DK11" s="143"/>
      <c r="DL11" s="143"/>
      <c r="DM11" s="143"/>
      <c r="DN11" s="143"/>
      <c r="DO11" s="143"/>
      <c r="DP11" s="143"/>
      <c r="DQ11" s="143"/>
      <c r="DR11" s="143"/>
      <c r="DS11" s="143"/>
      <c r="DT11" s="143"/>
      <c r="DU11" s="143"/>
      <c r="DV11" s="143"/>
      <c r="DW11" s="143"/>
      <c r="DX11" s="143"/>
      <c r="DY11" s="143"/>
      <c r="DZ11" s="143"/>
      <c r="EA11" s="143"/>
      <c r="EB11" s="143"/>
      <c r="EC11" s="143"/>
      <c r="ED11" s="143"/>
      <c r="EE11" s="143"/>
      <c r="EF11" s="143"/>
      <c r="EG11" s="143"/>
      <c r="EH11" s="143"/>
      <c r="EI11" s="143"/>
      <c r="EJ11" s="143"/>
      <c r="EK11" s="143"/>
      <c r="EL11" s="143"/>
      <c r="EM11" s="128"/>
      <c r="EN11" s="128"/>
      <c r="EO11" s="128"/>
      <c r="EP11" s="128"/>
      <c r="EQ11" s="128"/>
      <c r="ER11" s="128"/>
      <c r="ES11" s="128"/>
      <c r="ET11" s="128"/>
      <c r="EU11" s="128"/>
      <c r="EV11" s="128"/>
      <c r="EW11" s="128"/>
    </row>
    <row r="12" spans="1:153" x14ac:dyDescent="0.25">
      <c r="A12" s="153" t="s">
        <v>39</v>
      </c>
      <c r="B12" s="468">
        <v>810</v>
      </c>
      <c r="C12" s="353">
        <v>2104</v>
      </c>
      <c r="D12" s="468">
        <v>72</v>
      </c>
      <c r="E12" s="367" t="s">
        <v>28</v>
      </c>
      <c r="F12" s="367" t="s">
        <v>51</v>
      </c>
      <c r="G12" s="468" t="e">
        <f t="shared" si="0"/>
        <v>#NAME?</v>
      </c>
      <c r="H12" s="376">
        <v>811</v>
      </c>
      <c r="I12" s="353">
        <v>2104</v>
      </c>
      <c r="J12" s="378">
        <v>73</v>
      </c>
      <c r="K12" s="367" t="s">
        <v>28</v>
      </c>
      <c r="L12" s="367" t="s">
        <v>51</v>
      </c>
      <c r="M12" s="367">
        <v>0</v>
      </c>
      <c r="N12" s="379" t="s">
        <v>195</v>
      </c>
      <c r="O12" s="222">
        <v>2104</v>
      </c>
      <c r="P12" s="381" t="s">
        <v>196</v>
      </c>
      <c r="Q12" s="223" t="s">
        <v>28</v>
      </c>
      <c r="R12" s="226" t="s">
        <v>41</v>
      </c>
      <c r="S12" s="224">
        <v>0</v>
      </c>
      <c r="T12" s="395" t="s">
        <v>198</v>
      </c>
      <c r="U12" s="285">
        <v>2104</v>
      </c>
      <c r="V12" s="286" t="s">
        <v>197</v>
      </c>
      <c r="W12" s="286" t="s">
        <v>28</v>
      </c>
      <c r="X12" s="287" t="s">
        <v>51</v>
      </c>
      <c r="Y12" s="485">
        <v>0</v>
      </c>
      <c r="Z12" s="491">
        <v>814</v>
      </c>
      <c r="AA12" s="481">
        <v>2104</v>
      </c>
      <c r="AB12" s="480">
        <v>76</v>
      </c>
      <c r="AC12" s="416" t="s">
        <v>28</v>
      </c>
      <c r="AD12" s="417" t="s">
        <v>51</v>
      </c>
      <c r="AE12" s="492" t="e">
        <f ca="1">SOMA ACIDENTE TRAJETO(CPT+SPT+FATAIS)</f>
        <v>#NAME?</v>
      </c>
      <c r="AF12" s="408" t="s">
        <v>199</v>
      </c>
      <c r="AG12" s="329">
        <v>2104</v>
      </c>
      <c r="AH12" s="330" t="s">
        <v>226</v>
      </c>
      <c r="AI12" s="330" t="s">
        <v>28</v>
      </c>
      <c r="AJ12" s="331" t="s">
        <v>51</v>
      </c>
      <c r="AK12" s="367">
        <v>0</v>
      </c>
      <c r="AL12" s="414" t="s">
        <v>200</v>
      </c>
      <c r="AM12" s="415">
        <v>2104</v>
      </c>
      <c r="AN12" s="416" t="s">
        <v>227</v>
      </c>
      <c r="AO12" s="416" t="s">
        <v>28</v>
      </c>
      <c r="AP12" s="417" t="s">
        <v>51</v>
      </c>
      <c r="AQ12" s="418">
        <v>0</v>
      </c>
      <c r="AR12" s="422" t="s">
        <v>238</v>
      </c>
      <c r="AS12" s="329">
        <v>2104</v>
      </c>
      <c r="AT12" s="330" t="s">
        <v>228</v>
      </c>
      <c r="AU12" s="330" t="s">
        <v>28</v>
      </c>
      <c r="AV12" s="331" t="s">
        <v>51</v>
      </c>
      <c r="AW12" s="367">
        <v>0</v>
      </c>
      <c r="AX12" s="424" t="s">
        <v>204</v>
      </c>
      <c r="AY12" s="285">
        <v>2104</v>
      </c>
      <c r="AZ12" s="289" t="s">
        <v>229</v>
      </c>
      <c r="BA12" s="286" t="s">
        <v>28</v>
      </c>
      <c r="BB12" s="287" t="s">
        <v>51</v>
      </c>
      <c r="BC12" s="288">
        <v>31</v>
      </c>
      <c r="BD12" s="432" t="s">
        <v>202</v>
      </c>
      <c r="BE12" s="222">
        <v>2104</v>
      </c>
      <c r="BF12" s="381" t="s">
        <v>230</v>
      </c>
      <c r="BG12" s="223" t="s">
        <v>28</v>
      </c>
      <c r="BH12" s="382" t="s">
        <v>51</v>
      </c>
      <c r="BI12" s="224">
        <v>0</v>
      </c>
      <c r="BJ12" s="436" t="s">
        <v>203</v>
      </c>
      <c r="BK12" s="426">
        <v>2104</v>
      </c>
      <c r="BL12" s="437" t="s">
        <v>231</v>
      </c>
      <c r="BM12" s="241" t="s">
        <v>28</v>
      </c>
      <c r="BN12" s="427" t="s">
        <v>51</v>
      </c>
      <c r="BO12" s="428">
        <v>0</v>
      </c>
      <c r="BP12" s="438" t="s">
        <v>235</v>
      </c>
      <c r="BQ12" s="232">
        <v>2104</v>
      </c>
      <c r="BR12" s="223" t="s">
        <v>234</v>
      </c>
      <c r="BS12" s="223" t="s">
        <v>28</v>
      </c>
      <c r="BT12" s="382" t="s">
        <v>51</v>
      </c>
      <c r="BU12" s="225">
        <v>0</v>
      </c>
      <c r="BV12" s="441" t="s">
        <v>236</v>
      </c>
      <c r="BW12" s="442">
        <v>2104</v>
      </c>
      <c r="BX12" s="442" t="s">
        <v>237</v>
      </c>
      <c r="BY12" s="442" t="s">
        <v>28</v>
      </c>
      <c r="BZ12" s="443" t="s">
        <v>37</v>
      </c>
      <c r="CA12" s="444">
        <v>0</v>
      </c>
      <c r="CB12" s="278" t="s">
        <v>238</v>
      </c>
      <c r="CC12" s="279">
        <v>2104</v>
      </c>
      <c r="CD12" s="279" t="s">
        <v>239</v>
      </c>
      <c r="CE12" s="279" t="s">
        <v>28</v>
      </c>
      <c r="CF12" s="280" t="s">
        <v>37</v>
      </c>
      <c r="CG12" s="281">
        <v>0</v>
      </c>
      <c r="CH12" s="400" t="s">
        <v>240</v>
      </c>
      <c r="CI12" s="243">
        <v>2104</v>
      </c>
      <c r="CJ12" s="243" t="s">
        <v>241</v>
      </c>
      <c r="CK12" s="243" t="s">
        <v>28</v>
      </c>
      <c r="CL12" s="349" t="s">
        <v>51</v>
      </c>
      <c r="CM12" s="450">
        <v>0</v>
      </c>
      <c r="CN12" s="495">
        <v>824</v>
      </c>
      <c r="CO12" s="496">
        <v>2104</v>
      </c>
      <c r="CP12" s="500">
        <v>87</v>
      </c>
      <c r="CQ12" s="496" t="s">
        <v>28</v>
      </c>
      <c r="CR12" s="498" t="s">
        <v>51</v>
      </c>
      <c r="CS12" s="499" t="e">
        <f>((HORAS TRABALHADAS)*1000000/NUMERO ACIDENTES)</f>
        <v>#NAME?</v>
      </c>
      <c r="CT12" s="143"/>
      <c r="CU12" s="143"/>
      <c r="CV12" s="143"/>
      <c r="CW12" s="143"/>
      <c r="CX12" s="143"/>
      <c r="CY12" s="143"/>
      <c r="CZ12" s="143"/>
      <c r="DA12" s="143"/>
      <c r="DB12" s="143"/>
      <c r="DC12" s="143"/>
      <c r="DD12" s="143"/>
      <c r="DE12" s="143"/>
      <c r="DF12" s="143"/>
      <c r="DG12" s="143"/>
      <c r="DH12" s="143"/>
      <c r="DI12" s="143"/>
      <c r="DJ12" s="143"/>
      <c r="DK12" s="143"/>
      <c r="DL12" s="143"/>
      <c r="DM12" s="143"/>
      <c r="DN12" s="143"/>
      <c r="DO12" s="143"/>
      <c r="DP12" s="143"/>
      <c r="DQ12" s="143"/>
      <c r="DR12" s="143"/>
      <c r="DS12" s="143"/>
      <c r="DT12" s="143"/>
      <c r="DU12" s="143"/>
      <c r="DV12" s="143"/>
      <c r="DW12" s="143"/>
      <c r="DX12" s="143"/>
      <c r="DY12" s="143"/>
      <c r="DZ12" s="143"/>
      <c r="EA12" s="143"/>
      <c r="EB12" s="143"/>
      <c r="EC12" s="143"/>
      <c r="ED12" s="143"/>
      <c r="EE12" s="143"/>
      <c r="EF12" s="143"/>
      <c r="EG12" s="143"/>
      <c r="EH12" s="143"/>
      <c r="EI12" s="143"/>
      <c r="EJ12" s="143"/>
      <c r="EK12" s="143"/>
      <c r="EL12" s="143"/>
      <c r="EM12" s="128"/>
      <c r="EN12" s="128"/>
      <c r="EO12" s="128"/>
      <c r="EP12" s="128"/>
      <c r="EQ12" s="128"/>
      <c r="ER12" s="128"/>
      <c r="ES12" s="128"/>
      <c r="ET12" s="128"/>
      <c r="EU12" s="128"/>
      <c r="EV12" s="128"/>
      <c r="EW12" s="128"/>
    </row>
    <row r="13" spans="1:153" x14ac:dyDescent="0.25">
      <c r="A13" s="153" t="s">
        <v>40</v>
      </c>
      <c r="B13" s="468">
        <v>810</v>
      </c>
      <c r="C13" s="357">
        <v>1704</v>
      </c>
      <c r="D13" s="468">
        <v>72</v>
      </c>
      <c r="E13" s="367" t="s">
        <v>28</v>
      </c>
      <c r="F13" s="367" t="s">
        <v>51</v>
      </c>
      <c r="G13" s="468" t="e">
        <f t="shared" si="0"/>
        <v>#NAME?</v>
      </c>
      <c r="H13" s="376">
        <v>811</v>
      </c>
      <c r="I13" s="357">
        <v>1704</v>
      </c>
      <c r="J13" s="378">
        <v>73</v>
      </c>
      <c r="K13" s="367" t="s">
        <v>28</v>
      </c>
      <c r="L13" s="367" t="s">
        <v>51</v>
      </c>
      <c r="M13" s="367">
        <v>0</v>
      </c>
      <c r="N13" s="379" t="s">
        <v>195</v>
      </c>
      <c r="O13" s="227">
        <v>1704</v>
      </c>
      <c r="P13" s="381" t="s">
        <v>196</v>
      </c>
      <c r="Q13" s="223" t="s">
        <v>28</v>
      </c>
      <c r="R13" s="226" t="s">
        <v>44</v>
      </c>
      <c r="S13" s="224">
        <v>0</v>
      </c>
      <c r="T13" s="395" t="s">
        <v>198</v>
      </c>
      <c r="U13" s="290">
        <v>1704</v>
      </c>
      <c r="V13" s="286" t="s">
        <v>197</v>
      </c>
      <c r="W13" s="286" t="s">
        <v>28</v>
      </c>
      <c r="X13" s="287" t="s">
        <v>51</v>
      </c>
      <c r="Y13" s="485">
        <v>0</v>
      </c>
      <c r="Z13" s="491">
        <v>814</v>
      </c>
      <c r="AA13" s="482">
        <v>1704</v>
      </c>
      <c r="AB13" s="480">
        <v>76</v>
      </c>
      <c r="AC13" s="416" t="s">
        <v>28</v>
      </c>
      <c r="AD13" s="417" t="s">
        <v>51</v>
      </c>
      <c r="AE13" s="492" t="e">
        <f ca="1">SOMA ACIDENTE TRAJETO(CPT+SPT+FATAIS)</f>
        <v>#NAME?</v>
      </c>
      <c r="AF13" s="408" t="s">
        <v>199</v>
      </c>
      <c r="AG13" s="332">
        <v>1704</v>
      </c>
      <c r="AH13" s="330" t="s">
        <v>226</v>
      </c>
      <c r="AI13" s="330" t="s">
        <v>28</v>
      </c>
      <c r="AJ13" s="331" t="s">
        <v>51</v>
      </c>
      <c r="AK13" s="367">
        <v>0</v>
      </c>
      <c r="AL13" s="414" t="s">
        <v>200</v>
      </c>
      <c r="AM13" s="419">
        <v>1704</v>
      </c>
      <c r="AN13" s="416" t="s">
        <v>227</v>
      </c>
      <c r="AO13" s="416" t="s">
        <v>28</v>
      </c>
      <c r="AP13" s="417" t="s">
        <v>51</v>
      </c>
      <c r="AQ13" s="418">
        <v>0</v>
      </c>
      <c r="AR13" s="422" t="s">
        <v>243</v>
      </c>
      <c r="AS13" s="332">
        <v>1704</v>
      </c>
      <c r="AT13" s="330" t="s">
        <v>228</v>
      </c>
      <c r="AU13" s="330" t="s">
        <v>28</v>
      </c>
      <c r="AV13" s="331" t="s">
        <v>51</v>
      </c>
      <c r="AW13" s="367">
        <v>0</v>
      </c>
      <c r="AX13" s="424" t="s">
        <v>204</v>
      </c>
      <c r="AY13" s="290">
        <v>1704</v>
      </c>
      <c r="AZ13" s="289" t="s">
        <v>229</v>
      </c>
      <c r="BA13" s="286" t="s">
        <v>28</v>
      </c>
      <c r="BB13" s="287" t="s">
        <v>51</v>
      </c>
      <c r="BC13" s="288">
        <v>0</v>
      </c>
      <c r="BD13" s="432" t="s">
        <v>202</v>
      </c>
      <c r="BE13" s="227">
        <v>1704</v>
      </c>
      <c r="BF13" s="381" t="s">
        <v>230</v>
      </c>
      <c r="BG13" s="223" t="s">
        <v>28</v>
      </c>
      <c r="BH13" s="382" t="s">
        <v>51</v>
      </c>
      <c r="BI13" s="224">
        <v>0</v>
      </c>
      <c r="BJ13" s="436" t="s">
        <v>203</v>
      </c>
      <c r="BK13" s="429">
        <v>1704</v>
      </c>
      <c r="BL13" s="437" t="s">
        <v>231</v>
      </c>
      <c r="BM13" s="241" t="s">
        <v>28</v>
      </c>
      <c r="BN13" s="427" t="s">
        <v>51</v>
      </c>
      <c r="BO13" s="428">
        <v>0</v>
      </c>
      <c r="BP13" s="438" t="s">
        <v>235</v>
      </c>
      <c r="BQ13" s="233">
        <v>1704</v>
      </c>
      <c r="BR13" s="223" t="s">
        <v>234</v>
      </c>
      <c r="BS13" s="223" t="s">
        <v>28</v>
      </c>
      <c r="BT13" s="382" t="s">
        <v>51</v>
      </c>
      <c r="BU13" s="225" t="e">
        <v>#DIV/0!</v>
      </c>
      <c r="BV13" s="441" t="s">
        <v>236</v>
      </c>
      <c r="BW13" s="442">
        <v>1704</v>
      </c>
      <c r="BX13" s="442" t="s">
        <v>237</v>
      </c>
      <c r="BY13" s="442" t="s">
        <v>28</v>
      </c>
      <c r="BZ13" s="443" t="s">
        <v>41</v>
      </c>
      <c r="CA13" s="444" t="e">
        <v>#DIV/0!</v>
      </c>
      <c r="CB13" s="278" t="s">
        <v>238</v>
      </c>
      <c r="CC13" s="279">
        <v>1704</v>
      </c>
      <c r="CD13" s="279" t="s">
        <v>239</v>
      </c>
      <c r="CE13" s="279" t="s">
        <v>28</v>
      </c>
      <c r="CF13" s="280" t="s">
        <v>41</v>
      </c>
      <c r="CG13" s="281" t="e">
        <v>#DIV/0!</v>
      </c>
      <c r="CH13" s="400" t="s">
        <v>240</v>
      </c>
      <c r="CI13" s="243">
        <v>1704</v>
      </c>
      <c r="CJ13" s="243" t="s">
        <v>241</v>
      </c>
      <c r="CK13" s="243" t="s">
        <v>28</v>
      </c>
      <c r="CL13" s="349" t="s">
        <v>51</v>
      </c>
      <c r="CM13" s="450" t="e">
        <v>#DIV/0!</v>
      </c>
      <c r="CN13" s="495">
        <v>824</v>
      </c>
      <c r="CO13" s="496">
        <v>1704</v>
      </c>
      <c r="CP13" s="500">
        <v>87</v>
      </c>
      <c r="CQ13" s="496" t="s">
        <v>28</v>
      </c>
      <c r="CR13" s="498" t="s">
        <v>51</v>
      </c>
      <c r="CS13" s="499" t="e">
        <f>((HORAS TRABALHADAS)*1000000/NUMERO ACIDENTES)</f>
        <v>#NAME?</v>
      </c>
      <c r="CT13" s="143"/>
      <c r="CU13" s="143"/>
      <c r="CV13" s="143"/>
      <c r="CW13" s="143"/>
      <c r="CX13" s="143"/>
      <c r="CY13" s="143"/>
      <c r="CZ13" s="143"/>
      <c r="DA13" s="143"/>
      <c r="DB13" s="143"/>
      <c r="DC13" s="143"/>
      <c r="DD13" s="143"/>
      <c r="DE13" s="143"/>
      <c r="DF13" s="143"/>
      <c r="DG13" s="143"/>
      <c r="DH13" s="143"/>
      <c r="DI13" s="143"/>
      <c r="DJ13" s="143"/>
      <c r="DK13" s="143"/>
      <c r="DL13" s="143"/>
      <c r="DM13" s="143"/>
      <c r="DN13" s="143"/>
      <c r="DO13" s="143"/>
      <c r="DP13" s="143"/>
      <c r="DQ13" s="143"/>
      <c r="DR13" s="143"/>
      <c r="DS13" s="143"/>
      <c r="DT13" s="143"/>
      <c r="DU13" s="143"/>
      <c r="DV13" s="143"/>
      <c r="DW13" s="143"/>
      <c r="DX13" s="143"/>
      <c r="DY13" s="143"/>
      <c r="DZ13" s="143"/>
      <c r="EA13" s="143"/>
      <c r="EB13" s="143"/>
      <c r="EC13" s="143"/>
      <c r="ED13" s="143"/>
      <c r="EE13" s="143"/>
      <c r="EF13" s="143"/>
      <c r="EG13" s="143"/>
      <c r="EH13" s="143"/>
      <c r="EI13" s="143"/>
      <c r="EJ13" s="143"/>
      <c r="EK13" s="143"/>
      <c r="EL13" s="143"/>
      <c r="EM13" s="128"/>
      <c r="EN13" s="128"/>
      <c r="EO13" s="128"/>
      <c r="EP13" s="128"/>
      <c r="EQ13" s="128"/>
      <c r="ER13" s="128"/>
      <c r="ES13" s="128"/>
      <c r="ET13" s="128"/>
      <c r="EU13" s="128"/>
      <c r="EV13" s="128"/>
      <c r="EW13" s="128"/>
    </row>
    <row r="14" spans="1:153" x14ac:dyDescent="0.25">
      <c r="A14" s="153" t="s">
        <v>42</v>
      </c>
      <c r="B14" s="468">
        <v>810</v>
      </c>
      <c r="C14" s="333" t="s">
        <v>56</v>
      </c>
      <c r="D14" s="468">
        <v>72</v>
      </c>
      <c r="E14" s="367" t="s">
        <v>28</v>
      </c>
      <c r="F14" s="367" t="s">
        <v>51</v>
      </c>
      <c r="G14" s="468" t="e">
        <f t="shared" si="0"/>
        <v>#NAME?</v>
      </c>
      <c r="H14" s="376">
        <v>811</v>
      </c>
      <c r="I14" s="333" t="s">
        <v>56</v>
      </c>
      <c r="J14" s="378">
        <v>73</v>
      </c>
      <c r="K14" s="367" t="s">
        <v>28</v>
      </c>
      <c r="L14" s="367" t="s">
        <v>51</v>
      </c>
      <c r="M14" s="367">
        <v>6</v>
      </c>
      <c r="N14" s="379" t="s">
        <v>195</v>
      </c>
      <c r="O14" s="228" t="s">
        <v>56</v>
      </c>
      <c r="P14" s="381" t="s">
        <v>196</v>
      </c>
      <c r="Q14" s="223" t="s">
        <v>28</v>
      </c>
      <c r="R14" s="226" t="s">
        <v>53</v>
      </c>
      <c r="S14" s="224">
        <v>9</v>
      </c>
      <c r="T14" s="395" t="s">
        <v>198</v>
      </c>
      <c r="U14" s="291" t="s">
        <v>56</v>
      </c>
      <c r="V14" s="286" t="s">
        <v>197</v>
      </c>
      <c r="W14" s="286" t="s">
        <v>28</v>
      </c>
      <c r="X14" s="287" t="s">
        <v>51</v>
      </c>
      <c r="Y14" s="485">
        <v>0</v>
      </c>
      <c r="Z14" s="491">
        <v>814</v>
      </c>
      <c r="AA14" s="420" t="s">
        <v>56</v>
      </c>
      <c r="AB14" s="480">
        <v>76</v>
      </c>
      <c r="AC14" s="416" t="s">
        <v>28</v>
      </c>
      <c r="AD14" s="417" t="s">
        <v>51</v>
      </c>
      <c r="AE14" s="492" t="e">
        <f ca="1">SOMA ACIDENTE TRAJETO(CPT+SPT+FATAIS)</f>
        <v>#NAME?</v>
      </c>
      <c r="AF14" s="408" t="s">
        <v>199</v>
      </c>
      <c r="AG14" s="333" t="s">
        <v>56</v>
      </c>
      <c r="AH14" s="330" t="s">
        <v>226</v>
      </c>
      <c r="AI14" s="330" t="s">
        <v>28</v>
      </c>
      <c r="AJ14" s="331" t="s">
        <v>51</v>
      </c>
      <c r="AK14" s="367">
        <v>0</v>
      </c>
      <c r="AL14" s="414" t="s">
        <v>200</v>
      </c>
      <c r="AM14" s="420" t="s">
        <v>56</v>
      </c>
      <c r="AN14" s="416" t="s">
        <v>227</v>
      </c>
      <c r="AO14" s="416" t="s">
        <v>28</v>
      </c>
      <c r="AP14" s="417" t="s">
        <v>51</v>
      </c>
      <c r="AQ14" s="418">
        <v>0</v>
      </c>
      <c r="AR14" s="422" t="s">
        <v>240</v>
      </c>
      <c r="AS14" s="333" t="s">
        <v>56</v>
      </c>
      <c r="AT14" s="330" t="s">
        <v>228</v>
      </c>
      <c r="AU14" s="330" t="s">
        <v>28</v>
      </c>
      <c r="AV14" s="331" t="s">
        <v>51</v>
      </c>
      <c r="AW14" s="367">
        <v>0</v>
      </c>
      <c r="AX14" s="424" t="s">
        <v>204</v>
      </c>
      <c r="AY14" s="291" t="s">
        <v>56</v>
      </c>
      <c r="AZ14" s="289" t="s">
        <v>229</v>
      </c>
      <c r="BA14" s="286" t="s">
        <v>28</v>
      </c>
      <c r="BB14" s="287" t="s">
        <v>51</v>
      </c>
      <c r="BC14" s="288">
        <v>0</v>
      </c>
      <c r="BD14" s="432" t="s">
        <v>202</v>
      </c>
      <c r="BE14" s="228" t="s">
        <v>56</v>
      </c>
      <c r="BF14" s="381" t="s">
        <v>230</v>
      </c>
      <c r="BG14" s="223" t="s">
        <v>28</v>
      </c>
      <c r="BH14" s="382" t="s">
        <v>51</v>
      </c>
      <c r="BI14" s="224">
        <v>56</v>
      </c>
      <c r="BJ14" s="436" t="s">
        <v>203</v>
      </c>
      <c r="BK14" s="242" t="s">
        <v>56</v>
      </c>
      <c r="BL14" s="437" t="s">
        <v>231</v>
      </c>
      <c r="BM14" s="241" t="s">
        <v>28</v>
      </c>
      <c r="BN14" s="427" t="s">
        <v>51</v>
      </c>
      <c r="BO14" s="428">
        <v>0</v>
      </c>
      <c r="BP14" s="438" t="s">
        <v>235</v>
      </c>
      <c r="BQ14" s="228" t="s">
        <v>56</v>
      </c>
      <c r="BR14" s="223" t="s">
        <v>234</v>
      </c>
      <c r="BS14" s="223" t="s">
        <v>28</v>
      </c>
      <c r="BT14" s="382" t="s">
        <v>51</v>
      </c>
      <c r="BU14" s="225">
        <v>6.8003861349919532</v>
      </c>
      <c r="BV14" s="441" t="s">
        <v>236</v>
      </c>
      <c r="BW14" s="442" t="s">
        <v>56</v>
      </c>
      <c r="BX14" s="442" t="s">
        <v>237</v>
      </c>
      <c r="BY14" s="442" t="s">
        <v>28</v>
      </c>
      <c r="BZ14" s="443" t="s">
        <v>41</v>
      </c>
      <c r="CA14" s="444">
        <v>2.7201544539967815</v>
      </c>
      <c r="CB14" s="278" t="s">
        <v>238</v>
      </c>
      <c r="CC14" s="279" t="s">
        <v>56</v>
      </c>
      <c r="CD14" s="279" t="s">
        <v>239</v>
      </c>
      <c r="CE14" s="279" t="s">
        <v>28</v>
      </c>
      <c r="CF14" s="280" t="s">
        <v>41</v>
      </c>
      <c r="CG14" s="281">
        <v>4.0802316809951718</v>
      </c>
      <c r="CH14" s="400" t="s">
        <v>240</v>
      </c>
      <c r="CI14" s="243" t="s">
        <v>56</v>
      </c>
      <c r="CJ14" s="243" t="s">
        <v>241</v>
      </c>
      <c r="CK14" s="243" t="s">
        <v>28</v>
      </c>
      <c r="CL14" s="349" t="s">
        <v>51</v>
      </c>
      <c r="CM14" s="450">
        <v>25.388108237303292</v>
      </c>
      <c r="CN14" s="495">
        <v>824</v>
      </c>
      <c r="CO14" s="496" t="s">
        <v>56</v>
      </c>
      <c r="CP14" s="500">
        <v>87</v>
      </c>
      <c r="CQ14" s="496" t="s">
        <v>28</v>
      </c>
      <c r="CR14" s="498" t="s">
        <v>51</v>
      </c>
      <c r="CS14" s="499" t="e">
        <f>((HORAS TRABALHADAS)*1000000/NUMERO ACIDENTES)</f>
        <v>#NAME?</v>
      </c>
      <c r="CT14" s="143"/>
      <c r="CU14" s="143"/>
      <c r="CV14" s="143"/>
      <c r="CW14" s="143"/>
      <c r="CX14" s="143"/>
      <c r="CY14" s="143"/>
      <c r="CZ14" s="143"/>
      <c r="DA14" s="143"/>
      <c r="DB14" s="143"/>
      <c r="DC14" s="143"/>
      <c r="DD14" s="143"/>
      <c r="DE14" s="143"/>
      <c r="DF14" s="143"/>
      <c r="DG14" s="143"/>
      <c r="DH14" s="143"/>
      <c r="DI14" s="143"/>
      <c r="DJ14" s="143"/>
      <c r="DK14" s="143"/>
      <c r="DL14" s="143"/>
      <c r="DM14" s="143"/>
      <c r="DN14" s="143"/>
      <c r="DO14" s="143"/>
      <c r="DP14" s="143"/>
      <c r="DQ14" s="143"/>
      <c r="DR14" s="143"/>
      <c r="DS14" s="143"/>
      <c r="DT14" s="143"/>
      <c r="DU14" s="143"/>
      <c r="DV14" s="143"/>
      <c r="DW14" s="143"/>
      <c r="DX14" s="143"/>
      <c r="DY14" s="143"/>
      <c r="DZ14" s="143"/>
      <c r="EA14" s="143"/>
      <c r="EB14" s="143"/>
      <c r="EC14" s="143"/>
      <c r="ED14" s="143"/>
      <c r="EE14" s="143"/>
      <c r="EF14" s="143"/>
      <c r="EG14" s="143"/>
      <c r="EH14" s="143"/>
      <c r="EI14" s="143"/>
      <c r="EJ14" s="143"/>
      <c r="EK14" s="143"/>
      <c r="EL14" s="143"/>
      <c r="EM14" s="128"/>
      <c r="EN14" s="128"/>
      <c r="EO14" s="128"/>
      <c r="EP14" s="128"/>
      <c r="EQ14" s="128"/>
      <c r="ER14" s="128"/>
      <c r="ES14" s="128"/>
      <c r="ET14" s="128"/>
      <c r="EU14" s="128"/>
      <c r="EV14" s="128"/>
      <c r="EW14" s="128"/>
    </row>
    <row r="15" spans="1:153" x14ac:dyDescent="0.25">
      <c r="A15" s="153" t="s">
        <v>43</v>
      </c>
      <c r="B15" s="468">
        <v>810</v>
      </c>
      <c r="C15" s="357">
        <v>2404</v>
      </c>
      <c r="D15" s="468">
        <v>72</v>
      </c>
      <c r="E15" s="367" t="s">
        <v>28</v>
      </c>
      <c r="F15" s="367" t="s">
        <v>51</v>
      </c>
      <c r="G15" s="468" t="e">
        <f t="shared" si="0"/>
        <v>#NAME?</v>
      </c>
      <c r="H15" s="376">
        <v>811</v>
      </c>
      <c r="I15" s="357">
        <v>2404</v>
      </c>
      <c r="J15" s="378">
        <v>73</v>
      </c>
      <c r="K15" s="367" t="s">
        <v>28</v>
      </c>
      <c r="L15" s="367" t="s">
        <v>51</v>
      </c>
      <c r="M15" s="367">
        <v>0</v>
      </c>
      <c r="N15" s="379" t="s">
        <v>195</v>
      </c>
      <c r="O15" s="227">
        <v>2404</v>
      </c>
      <c r="P15" s="381" t="s">
        <v>196</v>
      </c>
      <c r="Q15" s="223" t="s">
        <v>28</v>
      </c>
      <c r="R15" s="226" t="s">
        <v>54</v>
      </c>
      <c r="S15" s="224">
        <v>0</v>
      </c>
      <c r="T15" s="395" t="s">
        <v>198</v>
      </c>
      <c r="U15" s="290">
        <v>2404</v>
      </c>
      <c r="V15" s="286" t="s">
        <v>197</v>
      </c>
      <c r="W15" s="286" t="s">
        <v>28</v>
      </c>
      <c r="X15" s="287" t="s">
        <v>51</v>
      </c>
      <c r="Y15" s="485">
        <v>0</v>
      </c>
      <c r="Z15" s="491">
        <v>814</v>
      </c>
      <c r="AA15" s="482">
        <v>2404</v>
      </c>
      <c r="AB15" s="480">
        <v>76</v>
      </c>
      <c r="AC15" s="416" t="s">
        <v>28</v>
      </c>
      <c r="AD15" s="417" t="s">
        <v>51</v>
      </c>
      <c r="AE15" s="492" t="e">
        <f ca="1">SOMA ACIDENTE TRAJETO(CPT+SPT+FATAIS)</f>
        <v>#NAME?</v>
      </c>
      <c r="AF15" s="408" t="s">
        <v>199</v>
      </c>
      <c r="AG15" s="332">
        <v>2404</v>
      </c>
      <c r="AH15" s="330" t="s">
        <v>226</v>
      </c>
      <c r="AI15" s="330" t="s">
        <v>28</v>
      </c>
      <c r="AJ15" s="331" t="s">
        <v>51</v>
      </c>
      <c r="AK15" s="367">
        <v>1</v>
      </c>
      <c r="AL15" s="414" t="s">
        <v>200</v>
      </c>
      <c r="AM15" s="419">
        <v>2404</v>
      </c>
      <c r="AN15" s="416" t="s">
        <v>227</v>
      </c>
      <c r="AO15" s="416" t="s">
        <v>28</v>
      </c>
      <c r="AP15" s="417" t="s">
        <v>51</v>
      </c>
      <c r="AQ15" s="418">
        <v>0</v>
      </c>
      <c r="AR15" s="422" t="s">
        <v>204</v>
      </c>
      <c r="AS15" s="332">
        <v>2404</v>
      </c>
      <c r="AT15" s="330" t="s">
        <v>228</v>
      </c>
      <c r="AU15" s="330" t="s">
        <v>28</v>
      </c>
      <c r="AV15" s="331" t="s">
        <v>51</v>
      </c>
      <c r="AW15" s="367">
        <v>0</v>
      </c>
      <c r="AX15" s="424" t="s">
        <v>204</v>
      </c>
      <c r="AY15" s="290">
        <v>2404</v>
      </c>
      <c r="AZ15" s="289" t="s">
        <v>229</v>
      </c>
      <c r="BA15" s="286" t="s">
        <v>28</v>
      </c>
      <c r="BB15" s="287" t="s">
        <v>51</v>
      </c>
      <c r="BC15" s="288">
        <v>31</v>
      </c>
      <c r="BD15" s="432" t="s">
        <v>202</v>
      </c>
      <c r="BE15" s="227">
        <v>2404</v>
      </c>
      <c r="BF15" s="381" t="s">
        <v>230</v>
      </c>
      <c r="BG15" s="223" t="s">
        <v>28</v>
      </c>
      <c r="BH15" s="382" t="s">
        <v>51</v>
      </c>
      <c r="BI15" s="224">
        <v>0</v>
      </c>
      <c r="BJ15" s="436" t="s">
        <v>203</v>
      </c>
      <c r="BK15" s="429">
        <v>2404</v>
      </c>
      <c r="BL15" s="437" t="s">
        <v>231</v>
      </c>
      <c r="BM15" s="241" t="s">
        <v>28</v>
      </c>
      <c r="BN15" s="427" t="s">
        <v>51</v>
      </c>
      <c r="BO15" s="428">
        <v>0</v>
      </c>
      <c r="BP15" s="438" t="s">
        <v>235</v>
      </c>
      <c r="BQ15" s="233">
        <v>2404</v>
      </c>
      <c r="BR15" s="223" t="s">
        <v>234</v>
      </c>
      <c r="BS15" s="223" t="s">
        <v>28</v>
      </c>
      <c r="BT15" s="382" t="s">
        <v>51</v>
      </c>
      <c r="BU15" s="225">
        <v>0</v>
      </c>
      <c r="BV15" s="441" t="s">
        <v>236</v>
      </c>
      <c r="BW15" s="442">
        <v>2404</v>
      </c>
      <c r="BX15" s="442" t="s">
        <v>237</v>
      </c>
      <c r="BY15" s="442" t="s">
        <v>28</v>
      </c>
      <c r="BZ15" s="443" t="s">
        <v>44</v>
      </c>
      <c r="CA15" s="444">
        <v>0</v>
      </c>
      <c r="CB15" s="278" t="s">
        <v>238</v>
      </c>
      <c r="CC15" s="279">
        <v>2404</v>
      </c>
      <c r="CD15" s="279" t="s">
        <v>239</v>
      </c>
      <c r="CE15" s="279" t="s">
        <v>28</v>
      </c>
      <c r="CF15" s="280" t="s">
        <v>44</v>
      </c>
      <c r="CG15" s="281">
        <v>0</v>
      </c>
      <c r="CH15" s="400" t="s">
        <v>240</v>
      </c>
      <c r="CI15" s="243">
        <v>2404</v>
      </c>
      <c r="CJ15" s="243" t="s">
        <v>241</v>
      </c>
      <c r="CK15" s="243" t="s">
        <v>28</v>
      </c>
      <c r="CL15" s="349" t="s">
        <v>51</v>
      </c>
      <c r="CM15" s="450">
        <v>0</v>
      </c>
      <c r="CN15" s="495">
        <v>824</v>
      </c>
      <c r="CO15" s="496">
        <v>2404</v>
      </c>
      <c r="CP15" s="500">
        <v>87</v>
      </c>
      <c r="CQ15" s="496" t="s">
        <v>28</v>
      </c>
      <c r="CR15" s="498" t="s">
        <v>51</v>
      </c>
      <c r="CS15" s="499" t="e">
        <f>((HORAS TRABALHADAS)*1000000/NUMERO ACIDENTES)</f>
        <v>#NAME?</v>
      </c>
      <c r="CT15" s="143"/>
      <c r="CU15" s="143"/>
      <c r="CV15" s="143"/>
      <c r="CW15" s="143"/>
      <c r="CX15" s="143"/>
      <c r="CY15" s="143"/>
      <c r="CZ15" s="143"/>
      <c r="DA15" s="143"/>
      <c r="DB15" s="143"/>
      <c r="DC15" s="143"/>
      <c r="DD15" s="143"/>
      <c r="DE15" s="143"/>
      <c r="DF15" s="143"/>
      <c r="DG15" s="143"/>
      <c r="DH15" s="143"/>
      <c r="DI15" s="143"/>
      <c r="DJ15" s="143"/>
      <c r="DK15" s="143"/>
      <c r="DL15" s="143"/>
      <c r="DM15" s="143"/>
      <c r="DN15" s="143"/>
      <c r="DO15" s="143"/>
      <c r="DP15" s="143"/>
      <c r="DQ15" s="143"/>
      <c r="DR15" s="143"/>
      <c r="DS15" s="143"/>
      <c r="DT15" s="143"/>
      <c r="DU15" s="143"/>
      <c r="DV15" s="143"/>
      <c r="DW15" s="143"/>
      <c r="DX15" s="143"/>
      <c r="DY15" s="143"/>
      <c r="DZ15" s="143"/>
      <c r="EA15" s="143"/>
      <c r="EB15" s="143"/>
      <c r="EC15" s="143"/>
      <c r="ED15" s="143"/>
      <c r="EE15" s="143"/>
      <c r="EF15" s="143"/>
      <c r="EG15" s="143"/>
      <c r="EH15" s="143"/>
      <c r="EI15" s="143"/>
      <c r="EJ15" s="143"/>
      <c r="EK15" s="143"/>
      <c r="EL15" s="143"/>
      <c r="EM15" s="128"/>
      <c r="EN15" s="128"/>
      <c r="EO15" s="128"/>
      <c r="EP15" s="128"/>
      <c r="EQ15" s="128"/>
      <c r="ER15" s="128"/>
      <c r="ES15" s="128"/>
      <c r="ET15" s="128"/>
      <c r="EU15" s="128"/>
      <c r="EV15" s="128"/>
      <c r="EW15" s="128"/>
    </row>
    <row r="16" spans="1:153" x14ac:dyDescent="0.25">
      <c r="A16" s="153" t="s">
        <v>45</v>
      </c>
      <c r="B16" s="468">
        <v>810</v>
      </c>
      <c r="C16" s="357">
        <v>205</v>
      </c>
      <c r="D16" s="468">
        <v>72</v>
      </c>
      <c r="E16" s="367" t="s">
        <v>28</v>
      </c>
      <c r="F16" s="367" t="s">
        <v>51</v>
      </c>
      <c r="G16" s="468" t="e">
        <f t="shared" si="0"/>
        <v>#NAME?</v>
      </c>
      <c r="H16" s="376">
        <v>811</v>
      </c>
      <c r="I16" s="357">
        <v>205</v>
      </c>
      <c r="J16" s="378">
        <v>73</v>
      </c>
      <c r="K16" s="367" t="s">
        <v>28</v>
      </c>
      <c r="L16" s="367" t="s">
        <v>51</v>
      </c>
      <c r="M16" s="367">
        <v>0</v>
      </c>
      <c r="N16" s="379" t="s">
        <v>195</v>
      </c>
      <c r="O16" s="227">
        <v>205</v>
      </c>
      <c r="P16" s="381" t="s">
        <v>196</v>
      </c>
      <c r="Q16" s="223" t="s">
        <v>28</v>
      </c>
      <c r="R16" s="226" t="s">
        <v>55</v>
      </c>
      <c r="S16" s="224">
        <v>4</v>
      </c>
      <c r="T16" s="395" t="s">
        <v>198</v>
      </c>
      <c r="U16" s="290">
        <v>205</v>
      </c>
      <c r="V16" s="286" t="s">
        <v>197</v>
      </c>
      <c r="W16" s="286" t="s">
        <v>28</v>
      </c>
      <c r="X16" s="287" t="s">
        <v>51</v>
      </c>
      <c r="Y16" s="485">
        <v>0</v>
      </c>
      <c r="Z16" s="491">
        <v>814</v>
      </c>
      <c r="AA16" s="482">
        <v>205</v>
      </c>
      <c r="AB16" s="480">
        <v>76</v>
      </c>
      <c r="AC16" s="416" t="s">
        <v>28</v>
      </c>
      <c r="AD16" s="417" t="s">
        <v>51</v>
      </c>
      <c r="AE16" s="492" t="e">
        <f ca="1">SOMA ACIDENTE TRAJETO(CPT+SPT+FATAIS)</f>
        <v>#NAME?</v>
      </c>
      <c r="AF16" s="408" t="s">
        <v>199</v>
      </c>
      <c r="AG16" s="332">
        <v>205</v>
      </c>
      <c r="AH16" s="330" t="s">
        <v>226</v>
      </c>
      <c r="AI16" s="330" t="s">
        <v>28</v>
      </c>
      <c r="AJ16" s="331" t="s">
        <v>51</v>
      </c>
      <c r="AK16" s="367">
        <v>0</v>
      </c>
      <c r="AL16" s="414" t="s">
        <v>200</v>
      </c>
      <c r="AM16" s="419">
        <v>205</v>
      </c>
      <c r="AN16" s="416" t="s">
        <v>227</v>
      </c>
      <c r="AO16" s="416" t="s">
        <v>28</v>
      </c>
      <c r="AP16" s="417" t="s">
        <v>51</v>
      </c>
      <c r="AQ16" s="418">
        <v>0</v>
      </c>
      <c r="AR16" s="422" t="s">
        <v>244</v>
      </c>
      <c r="AS16" s="332">
        <v>205</v>
      </c>
      <c r="AT16" s="330" t="s">
        <v>228</v>
      </c>
      <c r="AU16" s="330" t="s">
        <v>28</v>
      </c>
      <c r="AV16" s="331" t="s">
        <v>51</v>
      </c>
      <c r="AW16" s="367">
        <v>0</v>
      </c>
      <c r="AX16" s="424" t="s">
        <v>204</v>
      </c>
      <c r="AY16" s="290">
        <v>205</v>
      </c>
      <c r="AZ16" s="289" t="s">
        <v>229</v>
      </c>
      <c r="BA16" s="286" t="s">
        <v>28</v>
      </c>
      <c r="BB16" s="287" t="s">
        <v>51</v>
      </c>
      <c r="BC16" s="288">
        <v>0</v>
      </c>
      <c r="BD16" s="432" t="s">
        <v>202</v>
      </c>
      <c r="BE16" s="227">
        <v>205</v>
      </c>
      <c r="BF16" s="381" t="s">
        <v>230</v>
      </c>
      <c r="BG16" s="223" t="s">
        <v>28</v>
      </c>
      <c r="BH16" s="382" t="s">
        <v>51</v>
      </c>
      <c r="BI16" s="224">
        <v>0</v>
      </c>
      <c r="BJ16" s="436" t="s">
        <v>203</v>
      </c>
      <c r="BK16" s="429">
        <v>205</v>
      </c>
      <c r="BL16" s="437" t="s">
        <v>231</v>
      </c>
      <c r="BM16" s="241" t="s">
        <v>28</v>
      </c>
      <c r="BN16" s="427" t="s">
        <v>51</v>
      </c>
      <c r="BO16" s="428">
        <v>0</v>
      </c>
      <c r="BP16" s="438" t="s">
        <v>235</v>
      </c>
      <c r="BQ16" s="233">
        <v>205</v>
      </c>
      <c r="BR16" s="223" t="s">
        <v>234</v>
      </c>
      <c r="BS16" s="223" t="s">
        <v>28</v>
      </c>
      <c r="BT16" s="382" t="s">
        <v>51</v>
      </c>
      <c r="BU16" s="225">
        <v>5.7743740986292256</v>
      </c>
      <c r="BV16" s="441" t="s">
        <v>236</v>
      </c>
      <c r="BW16" s="442">
        <v>205</v>
      </c>
      <c r="BX16" s="442" t="s">
        <v>237</v>
      </c>
      <c r="BY16" s="442" t="s">
        <v>28</v>
      </c>
      <c r="BZ16" s="443" t="s">
        <v>41</v>
      </c>
      <c r="CA16" s="444">
        <v>0</v>
      </c>
      <c r="CB16" s="278" t="s">
        <v>238</v>
      </c>
      <c r="CC16" s="279">
        <v>205</v>
      </c>
      <c r="CD16" s="279" t="s">
        <v>239</v>
      </c>
      <c r="CE16" s="279" t="s">
        <v>28</v>
      </c>
      <c r="CF16" s="280" t="s">
        <v>41</v>
      </c>
      <c r="CG16" s="281">
        <v>5.7743740986292256</v>
      </c>
      <c r="CH16" s="400" t="s">
        <v>240</v>
      </c>
      <c r="CI16" s="243">
        <v>205</v>
      </c>
      <c r="CJ16" s="243" t="s">
        <v>241</v>
      </c>
      <c r="CK16" s="243" t="s">
        <v>28</v>
      </c>
      <c r="CL16" s="349" t="s">
        <v>51</v>
      </c>
      <c r="CM16" s="450">
        <v>0</v>
      </c>
      <c r="CN16" s="495">
        <v>824</v>
      </c>
      <c r="CO16" s="496">
        <v>205</v>
      </c>
      <c r="CP16" s="500">
        <v>87</v>
      </c>
      <c r="CQ16" s="496" t="s">
        <v>28</v>
      </c>
      <c r="CR16" s="498" t="s">
        <v>51</v>
      </c>
      <c r="CS16" s="499" t="e">
        <f>((HORAS TRABALHADAS)*1000000/NUMERO ACIDENTES)</f>
        <v>#NAME?</v>
      </c>
      <c r="CT16" s="143"/>
      <c r="CU16" s="143"/>
      <c r="CV16" s="143"/>
      <c r="CW16" s="143"/>
      <c r="CX16" s="143"/>
      <c r="CY16" s="143"/>
      <c r="CZ16" s="143"/>
      <c r="DA16" s="143"/>
      <c r="DB16" s="143"/>
      <c r="DC16" s="143"/>
      <c r="DD16" s="143"/>
      <c r="DE16" s="143"/>
      <c r="DF16" s="143"/>
      <c r="DG16" s="143"/>
      <c r="DH16" s="143"/>
      <c r="DI16" s="143"/>
      <c r="DJ16" s="143"/>
      <c r="DK16" s="143"/>
      <c r="DL16" s="143"/>
      <c r="DM16" s="143"/>
      <c r="DN16" s="143"/>
      <c r="DO16" s="143"/>
      <c r="DP16" s="143"/>
      <c r="DQ16" s="143"/>
      <c r="DR16" s="143"/>
      <c r="DS16" s="143"/>
      <c r="DT16" s="143"/>
      <c r="DU16" s="143"/>
      <c r="DV16" s="143"/>
      <c r="DW16" s="143"/>
      <c r="DX16" s="143"/>
      <c r="DY16" s="143"/>
      <c r="DZ16" s="143"/>
      <c r="EA16" s="143"/>
      <c r="EB16" s="143"/>
      <c r="EC16" s="143"/>
      <c r="ED16" s="143"/>
      <c r="EE16" s="143"/>
      <c r="EF16" s="143"/>
      <c r="EG16" s="143"/>
      <c r="EH16" s="143"/>
      <c r="EI16" s="143"/>
      <c r="EJ16" s="143"/>
      <c r="EK16" s="143"/>
      <c r="EL16" s="143"/>
      <c r="EM16" s="128"/>
      <c r="EN16" s="128"/>
      <c r="EO16" s="128"/>
      <c r="EP16" s="128"/>
      <c r="EQ16" s="128"/>
      <c r="ER16" s="128"/>
      <c r="ES16" s="128"/>
      <c r="ET16" s="128"/>
      <c r="EU16" s="128"/>
      <c r="EV16" s="128"/>
      <c r="EW16" s="128"/>
    </row>
    <row r="17" spans="1:153" x14ac:dyDescent="0.25">
      <c r="A17" s="153" t="s">
        <v>46</v>
      </c>
      <c r="B17" s="468">
        <v>810</v>
      </c>
      <c r="C17" s="357">
        <v>2009</v>
      </c>
      <c r="D17" s="468">
        <v>72</v>
      </c>
      <c r="E17" s="367" t="s">
        <v>28</v>
      </c>
      <c r="F17" s="367" t="s">
        <v>51</v>
      </c>
      <c r="G17" s="468" t="e">
        <f t="shared" si="0"/>
        <v>#NAME?</v>
      </c>
      <c r="H17" s="376">
        <v>811</v>
      </c>
      <c r="I17" s="357">
        <v>2009</v>
      </c>
      <c r="J17" s="378">
        <v>73</v>
      </c>
      <c r="K17" s="367" t="s">
        <v>28</v>
      </c>
      <c r="L17" s="367" t="s">
        <v>51</v>
      </c>
      <c r="M17" s="368">
        <v>0</v>
      </c>
      <c r="N17" s="379" t="s">
        <v>195</v>
      </c>
      <c r="O17" s="227">
        <v>2009</v>
      </c>
      <c r="P17" s="381" t="s">
        <v>196</v>
      </c>
      <c r="Q17" s="223" t="s">
        <v>28</v>
      </c>
      <c r="R17" s="226" t="s">
        <v>47</v>
      </c>
      <c r="S17" s="229">
        <v>5</v>
      </c>
      <c r="T17" s="395" t="s">
        <v>198</v>
      </c>
      <c r="U17" s="290">
        <v>2009</v>
      </c>
      <c r="V17" s="286" t="s">
        <v>197</v>
      </c>
      <c r="W17" s="286" t="s">
        <v>28</v>
      </c>
      <c r="X17" s="287" t="s">
        <v>51</v>
      </c>
      <c r="Y17" s="486">
        <v>0</v>
      </c>
      <c r="Z17" s="491">
        <v>814</v>
      </c>
      <c r="AA17" s="482">
        <v>2009</v>
      </c>
      <c r="AB17" s="480">
        <v>76</v>
      </c>
      <c r="AC17" s="416" t="s">
        <v>28</v>
      </c>
      <c r="AD17" s="417" t="s">
        <v>51</v>
      </c>
      <c r="AE17" s="492" t="e">
        <f ca="1">SOMA ACIDENTE TRAJETO(CPT+SPT+FATAIS)</f>
        <v>#NAME?</v>
      </c>
      <c r="AF17" s="408" t="s">
        <v>199</v>
      </c>
      <c r="AG17" s="332">
        <v>2009</v>
      </c>
      <c r="AH17" s="330" t="s">
        <v>226</v>
      </c>
      <c r="AI17" s="330" t="s">
        <v>28</v>
      </c>
      <c r="AJ17" s="331" t="s">
        <v>51</v>
      </c>
      <c r="AK17" s="368">
        <v>0</v>
      </c>
      <c r="AL17" s="414" t="s">
        <v>200</v>
      </c>
      <c r="AM17" s="419">
        <v>2009</v>
      </c>
      <c r="AN17" s="416" t="s">
        <v>227</v>
      </c>
      <c r="AO17" s="416" t="s">
        <v>28</v>
      </c>
      <c r="AP17" s="417" t="s">
        <v>51</v>
      </c>
      <c r="AQ17" s="421">
        <v>0</v>
      </c>
      <c r="AR17" s="422" t="s">
        <v>245</v>
      </c>
      <c r="AS17" s="332">
        <v>2009</v>
      </c>
      <c r="AT17" s="330" t="s">
        <v>228</v>
      </c>
      <c r="AU17" s="330" t="s">
        <v>28</v>
      </c>
      <c r="AV17" s="331" t="s">
        <v>51</v>
      </c>
      <c r="AW17" s="368">
        <v>0</v>
      </c>
      <c r="AX17" s="424" t="s">
        <v>204</v>
      </c>
      <c r="AY17" s="290">
        <v>2009</v>
      </c>
      <c r="AZ17" s="289" t="s">
        <v>229</v>
      </c>
      <c r="BA17" s="286" t="s">
        <v>28</v>
      </c>
      <c r="BB17" s="287" t="s">
        <v>51</v>
      </c>
      <c r="BC17" s="292">
        <v>31</v>
      </c>
      <c r="BD17" s="432" t="s">
        <v>202</v>
      </c>
      <c r="BE17" s="227">
        <v>2009</v>
      </c>
      <c r="BF17" s="381" t="s">
        <v>230</v>
      </c>
      <c r="BG17" s="223" t="s">
        <v>28</v>
      </c>
      <c r="BH17" s="382" t="s">
        <v>51</v>
      </c>
      <c r="BI17" s="229">
        <v>0</v>
      </c>
      <c r="BJ17" s="436" t="s">
        <v>203</v>
      </c>
      <c r="BK17" s="429">
        <v>2009</v>
      </c>
      <c r="BL17" s="437" t="s">
        <v>231</v>
      </c>
      <c r="BM17" s="241" t="s">
        <v>28</v>
      </c>
      <c r="BN17" s="427" t="s">
        <v>51</v>
      </c>
      <c r="BO17" s="430">
        <v>0</v>
      </c>
      <c r="BP17" s="438" t="s">
        <v>235</v>
      </c>
      <c r="BQ17" s="233">
        <v>2009</v>
      </c>
      <c r="BR17" s="223" t="s">
        <v>234</v>
      </c>
      <c r="BS17" s="223" t="s">
        <v>28</v>
      </c>
      <c r="BT17" s="382" t="s">
        <v>51</v>
      </c>
      <c r="BU17" s="230">
        <v>6.657406799660138</v>
      </c>
      <c r="BV17" s="441" t="s">
        <v>236</v>
      </c>
      <c r="BW17" s="445">
        <v>2009</v>
      </c>
      <c r="BX17" s="442" t="s">
        <v>237</v>
      </c>
      <c r="BY17" s="445" t="s">
        <v>28</v>
      </c>
      <c r="BZ17" s="446" t="s">
        <v>47</v>
      </c>
      <c r="CA17" s="447">
        <v>0</v>
      </c>
      <c r="CB17" s="278" t="s">
        <v>238</v>
      </c>
      <c r="CC17" s="283">
        <v>2009</v>
      </c>
      <c r="CD17" s="279" t="s">
        <v>239</v>
      </c>
      <c r="CE17" s="283" t="s">
        <v>28</v>
      </c>
      <c r="CF17" s="284" t="s">
        <v>47</v>
      </c>
      <c r="CG17" s="282">
        <v>6.657406799660138</v>
      </c>
      <c r="CH17" s="400" t="s">
        <v>240</v>
      </c>
      <c r="CI17" s="451">
        <v>2009</v>
      </c>
      <c r="CJ17" s="243" t="s">
        <v>241</v>
      </c>
      <c r="CK17" s="451" t="s">
        <v>28</v>
      </c>
      <c r="CL17" s="349" t="s">
        <v>51</v>
      </c>
      <c r="CM17" s="452">
        <v>0</v>
      </c>
      <c r="CN17" s="495">
        <v>824</v>
      </c>
      <c r="CO17" s="501">
        <v>2009</v>
      </c>
      <c r="CP17" s="500">
        <v>87</v>
      </c>
      <c r="CQ17" s="501" t="s">
        <v>28</v>
      </c>
      <c r="CR17" s="498" t="s">
        <v>51</v>
      </c>
      <c r="CS17" s="499" t="e">
        <f>((HORAS TRABALHADAS)*1000000/NUMERO ACIDENTES)</f>
        <v>#NAME?</v>
      </c>
      <c r="CT17" s="143"/>
      <c r="CU17" s="143"/>
      <c r="CV17" s="143"/>
      <c r="CW17" s="143"/>
      <c r="CX17" s="143"/>
      <c r="CY17" s="143"/>
      <c r="CZ17" s="143"/>
      <c r="DA17" s="143"/>
      <c r="DB17" s="143"/>
      <c r="DC17" s="143"/>
      <c r="DD17" s="143"/>
      <c r="DE17" s="143"/>
      <c r="DF17" s="143"/>
      <c r="DG17" s="143"/>
      <c r="DH17" s="143"/>
      <c r="DI17" s="143"/>
      <c r="DJ17" s="143"/>
      <c r="DK17" s="143"/>
      <c r="DL17" s="143"/>
      <c r="DM17" s="143"/>
      <c r="DN17" s="143"/>
      <c r="DO17" s="143"/>
      <c r="DP17" s="143"/>
      <c r="DQ17" s="143"/>
      <c r="DR17" s="143"/>
      <c r="DS17" s="143"/>
      <c r="DT17" s="143"/>
      <c r="DU17" s="143"/>
      <c r="DV17" s="143"/>
      <c r="DW17" s="143"/>
      <c r="DX17" s="143"/>
      <c r="DY17" s="143"/>
      <c r="DZ17" s="143"/>
      <c r="EA17" s="143"/>
      <c r="EB17" s="143"/>
      <c r="EC17" s="143"/>
      <c r="ED17" s="143"/>
      <c r="EE17" s="143"/>
      <c r="EF17" s="143"/>
      <c r="EG17" s="143"/>
      <c r="EH17" s="143"/>
      <c r="EI17" s="143"/>
      <c r="EJ17" s="143"/>
      <c r="EK17" s="143"/>
      <c r="EL17" s="143"/>
      <c r="EM17" s="128"/>
      <c r="EN17" s="128"/>
      <c r="EO17" s="128"/>
      <c r="EP17" s="128"/>
      <c r="EQ17" s="128"/>
      <c r="ER17" s="128"/>
      <c r="ES17" s="128"/>
      <c r="ET17" s="128"/>
      <c r="EU17" s="128"/>
      <c r="EV17" s="128"/>
      <c r="EW17" s="128"/>
    </row>
    <row r="18" spans="1:153" x14ac:dyDescent="0.25">
      <c r="A18" s="157" t="s">
        <v>14</v>
      </c>
      <c r="B18" s="468">
        <v>810</v>
      </c>
      <c r="C18" s="357">
        <v>2001</v>
      </c>
      <c r="D18" s="468">
        <v>72</v>
      </c>
      <c r="E18" s="370" t="s">
        <v>28</v>
      </c>
      <c r="F18" s="370" t="s">
        <v>51</v>
      </c>
      <c r="G18" s="468" t="e">
        <f t="shared" si="0"/>
        <v>#NAME?</v>
      </c>
      <c r="H18" s="376">
        <v>811</v>
      </c>
      <c r="I18" s="357">
        <v>2001</v>
      </c>
      <c r="J18" s="378">
        <v>73</v>
      </c>
      <c r="K18" s="370" t="s">
        <v>28</v>
      </c>
      <c r="L18" s="370" t="s">
        <v>51</v>
      </c>
      <c r="M18" s="370">
        <v>0</v>
      </c>
      <c r="N18" s="379" t="s">
        <v>195</v>
      </c>
      <c r="O18" s="227">
        <v>2001</v>
      </c>
      <c r="P18" s="381" t="s">
        <v>196</v>
      </c>
      <c r="Q18" s="237" t="s">
        <v>28</v>
      </c>
      <c r="R18" s="239" t="s">
        <v>48</v>
      </c>
      <c r="S18" s="238">
        <v>0</v>
      </c>
      <c r="T18" s="395" t="s">
        <v>198</v>
      </c>
      <c r="U18" s="290">
        <v>2001</v>
      </c>
      <c r="V18" s="286" t="s">
        <v>197</v>
      </c>
      <c r="W18" s="397" t="s">
        <v>28</v>
      </c>
      <c r="X18" s="398" t="s">
        <v>51</v>
      </c>
      <c r="Y18" s="487">
        <v>0</v>
      </c>
      <c r="Z18" s="493">
        <v>814</v>
      </c>
      <c r="AA18" s="482">
        <v>2001</v>
      </c>
      <c r="AB18" s="494">
        <v>76</v>
      </c>
      <c r="AC18" s="483" t="s">
        <v>28</v>
      </c>
      <c r="AD18" s="484" t="s">
        <v>51</v>
      </c>
      <c r="AE18" s="492" t="e">
        <f ca="1">SOMA ACIDENTE TRAJETO(CPT+SPT+FATAIS)</f>
        <v>#NAME?</v>
      </c>
      <c r="AF18" s="408" t="s">
        <v>199</v>
      </c>
      <c r="AG18" s="332">
        <v>2001</v>
      </c>
      <c r="AH18" s="330" t="s">
        <v>226</v>
      </c>
      <c r="AI18" s="330" t="s">
        <v>28</v>
      </c>
      <c r="AJ18" s="331" t="s">
        <v>51</v>
      </c>
      <c r="AK18" s="368">
        <v>0</v>
      </c>
      <c r="AL18" s="414" t="s">
        <v>200</v>
      </c>
      <c r="AM18" s="419">
        <v>2001</v>
      </c>
      <c r="AN18" s="416" t="s">
        <v>227</v>
      </c>
      <c r="AO18" s="416" t="s">
        <v>28</v>
      </c>
      <c r="AP18" s="417" t="s">
        <v>51</v>
      </c>
      <c r="AQ18" s="421">
        <v>0</v>
      </c>
      <c r="AR18" s="422" t="s">
        <v>246</v>
      </c>
      <c r="AS18" s="332">
        <v>2001</v>
      </c>
      <c r="AT18" s="330" t="s">
        <v>228</v>
      </c>
      <c r="AU18" s="330" t="s">
        <v>28</v>
      </c>
      <c r="AV18" s="331" t="s">
        <v>51</v>
      </c>
      <c r="AW18" s="368">
        <v>0</v>
      </c>
      <c r="AX18" s="424" t="s">
        <v>204</v>
      </c>
      <c r="AY18" s="290">
        <v>2001</v>
      </c>
      <c r="AZ18" s="289" t="s">
        <v>229</v>
      </c>
      <c r="BA18" s="286" t="s">
        <v>28</v>
      </c>
      <c r="BB18" s="287" t="s">
        <v>51</v>
      </c>
      <c r="BC18" s="292">
        <v>0</v>
      </c>
      <c r="BD18" s="432" t="s">
        <v>202</v>
      </c>
      <c r="BE18" s="227">
        <v>2001</v>
      </c>
      <c r="BF18" s="381" t="s">
        <v>230</v>
      </c>
      <c r="BG18" s="223" t="s">
        <v>28</v>
      </c>
      <c r="BH18" s="382" t="s">
        <v>51</v>
      </c>
      <c r="BI18" s="229">
        <v>0</v>
      </c>
      <c r="BJ18" s="436" t="s">
        <v>203</v>
      </c>
      <c r="BK18" s="429">
        <v>2001</v>
      </c>
      <c r="BL18" s="437" t="s">
        <v>231</v>
      </c>
      <c r="BM18" s="241" t="s">
        <v>28</v>
      </c>
      <c r="BN18" s="427" t="s">
        <v>51</v>
      </c>
      <c r="BO18" s="430">
        <v>0</v>
      </c>
      <c r="BP18" s="438" t="s">
        <v>235</v>
      </c>
      <c r="BQ18" s="233">
        <v>2001</v>
      </c>
      <c r="BR18" s="223" t="s">
        <v>234</v>
      </c>
      <c r="BS18" s="223" t="s">
        <v>28</v>
      </c>
      <c r="BT18" s="382" t="s">
        <v>51</v>
      </c>
      <c r="BU18" s="230">
        <v>0</v>
      </c>
      <c r="BV18" s="441" t="s">
        <v>236</v>
      </c>
      <c r="BW18" s="445">
        <v>2001</v>
      </c>
      <c r="BX18" s="442" t="s">
        <v>237</v>
      </c>
      <c r="BY18" s="445" t="s">
        <v>28</v>
      </c>
      <c r="BZ18" s="446" t="s">
        <v>48</v>
      </c>
      <c r="CA18" s="447">
        <v>0</v>
      </c>
      <c r="CB18" s="278" t="s">
        <v>238</v>
      </c>
      <c r="CC18" s="283">
        <v>2001</v>
      </c>
      <c r="CD18" s="279" t="s">
        <v>239</v>
      </c>
      <c r="CE18" s="283" t="s">
        <v>28</v>
      </c>
      <c r="CF18" s="284" t="s">
        <v>48</v>
      </c>
      <c r="CG18" s="282">
        <v>0</v>
      </c>
      <c r="CH18" s="400" t="s">
        <v>240</v>
      </c>
      <c r="CI18" s="451">
        <v>2001</v>
      </c>
      <c r="CJ18" s="243" t="s">
        <v>241</v>
      </c>
      <c r="CK18" s="451" t="s">
        <v>28</v>
      </c>
      <c r="CL18" s="349" t="s">
        <v>51</v>
      </c>
      <c r="CM18" s="452">
        <v>0</v>
      </c>
      <c r="CN18" s="495">
        <v>824</v>
      </c>
      <c r="CO18" s="501">
        <v>2001</v>
      </c>
      <c r="CP18" s="500">
        <v>87</v>
      </c>
      <c r="CQ18" s="501" t="s">
        <v>28</v>
      </c>
      <c r="CR18" s="498" t="s">
        <v>51</v>
      </c>
      <c r="CS18" s="499" t="e">
        <f>((HORAS TRABALHADAS)*1000000/NUMERO ACIDENTES)</f>
        <v>#NAME?</v>
      </c>
      <c r="CT18" s="143"/>
      <c r="CU18" s="143"/>
      <c r="CV18" s="143"/>
      <c r="CW18" s="143"/>
      <c r="CX18" s="143"/>
      <c r="CY18" s="143"/>
      <c r="CZ18" s="143"/>
      <c r="DA18" s="143"/>
      <c r="DB18" s="143"/>
      <c r="DC18" s="143"/>
      <c r="DD18" s="143"/>
      <c r="DE18" s="143"/>
      <c r="DF18" s="143"/>
      <c r="DG18" s="143"/>
      <c r="DH18" s="143"/>
      <c r="DI18" s="143"/>
      <c r="DJ18" s="143"/>
      <c r="DK18" s="143"/>
      <c r="DL18" s="143"/>
      <c r="DM18" s="143"/>
      <c r="DN18" s="143"/>
      <c r="DO18" s="143"/>
      <c r="DP18" s="143"/>
      <c r="DQ18" s="143"/>
      <c r="DR18" s="143"/>
      <c r="DS18" s="143"/>
      <c r="DT18" s="143"/>
      <c r="DU18" s="143"/>
      <c r="DV18" s="143"/>
      <c r="DW18" s="143"/>
      <c r="DX18" s="143"/>
      <c r="DY18" s="143"/>
      <c r="DZ18" s="143"/>
      <c r="EA18" s="143"/>
      <c r="EB18" s="143"/>
      <c r="EC18" s="143"/>
      <c r="ED18" s="143"/>
      <c r="EE18" s="143"/>
      <c r="EF18" s="143"/>
      <c r="EG18" s="143"/>
      <c r="EH18" s="143"/>
      <c r="EI18" s="143"/>
      <c r="EJ18" s="143"/>
      <c r="EK18" s="143"/>
      <c r="EL18" s="143"/>
      <c r="EM18" s="128"/>
      <c r="EN18" s="128"/>
      <c r="EO18" s="128"/>
      <c r="EP18" s="128"/>
      <c r="EQ18" s="128"/>
      <c r="ER18" s="128"/>
      <c r="ES18" s="128"/>
      <c r="ET18" s="128"/>
      <c r="EU18" s="128"/>
      <c r="EV18" s="128"/>
      <c r="EW18" s="128"/>
    </row>
    <row r="19" spans="1:153" x14ac:dyDescent="0.25">
      <c r="A19" s="155" t="s">
        <v>25</v>
      </c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6">
        <v>10</v>
      </c>
      <c r="N19" s="155"/>
      <c r="O19" s="155"/>
      <c r="P19" s="155"/>
      <c r="Q19" s="155"/>
      <c r="R19" s="155"/>
      <c r="S19" s="156">
        <v>22</v>
      </c>
      <c r="T19" s="155"/>
      <c r="U19" s="155"/>
      <c r="V19" s="155"/>
      <c r="W19" s="155"/>
      <c r="X19" s="155"/>
      <c r="Y19" s="156">
        <v>0</v>
      </c>
      <c r="Z19" s="156"/>
      <c r="AA19" s="156"/>
      <c r="AB19" s="156"/>
      <c r="AC19" s="156"/>
      <c r="AD19" s="156"/>
      <c r="AE19" s="156"/>
      <c r="AF19" s="155"/>
      <c r="AG19" s="155"/>
      <c r="AH19" s="155"/>
      <c r="AI19" s="155"/>
      <c r="AJ19" s="155"/>
      <c r="AK19" s="156">
        <v>5</v>
      </c>
      <c r="AL19" s="155"/>
      <c r="AM19" s="155"/>
      <c r="AN19" s="155"/>
      <c r="AO19" s="155"/>
      <c r="AP19" s="155"/>
      <c r="AQ19" s="156">
        <v>0</v>
      </c>
      <c r="AR19" s="155"/>
      <c r="AS19" s="155"/>
      <c r="AT19" s="155"/>
      <c r="AU19" s="155"/>
      <c r="AV19" s="155"/>
      <c r="AW19" s="156">
        <v>0</v>
      </c>
      <c r="AX19" s="155"/>
      <c r="AY19" s="155"/>
      <c r="AZ19" s="155"/>
      <c r="BA19" s="155"/>
      <c r="BB19" s="155"/>
      <c r="BC19" s="156">
        <v>14.615384615384615</v>
      </c>
      <c r="BD19" s="155"/>
      <c r="BE19" s="155"/>
      <c r="BF19" s="155"/>
      <c r="BG19" s="155"/>
      <c r="BH19" s="155"/>
      <c r="BI19" s="156">
        <v>97</v>
      </c>
      <c r="BJ19" s="155"/>
      <c r="BK19" s="155"/>
      <c r="BL19" s="155"/>
      <c r="BM19" s="155"/>
      <c r="BN19" s="155"/>
      <c r="BO19" s="156">
        <v>0</v>
      </c>
      <c r="BP19" s="155"/>
      <c r="BQ19" s="155"/>
      <c r="BR19" s="155"/>
      <c r="BS19" s="155"/>
      <c r="BT19" s="155"/>
      <c r="BU19" s="150">
        <v>3.2168019471749347</v>
      </c>
      <c r="BV19" s="151">
        <v>343</v>
      </c>
      <c r="BW19" s="152">
        <v>0</v>
      </c>
      <c r="BX19" s="152"/>
      <c r="BY19" s="152" t="s">
        <v>28</v>
      </c>
      <c r="BZ19" s="151" t="s">
        <v>48</v>
      </c>
      <c r="CA19" s="150">
        <v>1.0052506084921671</v>
      </c>
      <c r="CB19" s="129" t="s">
        <v>175</v>
      </c>
      <c r="CC19" s="129">
        <v>0</v>
      </c>
      <c r="CD19" s="129"/>
      <c r="CE19" s="129" t="s">
        <v>28</v>
      </c>
      <c r="CF19" s="130" t="s">
        <v>48</v>
      </c>
      <c r="CG19" s="150">
        <v>2.2115513386827677</v>
      </c>
      <c r="CH19" s="151">
        <v>345</v>
      </c>
      <c r="CI19" s="152">
        <v>0</v>
      </c>
      <c r="CJ19" s="152"/>
      <c r="CK19" s="152" t="s">
        <v>28</v>
      </c>
      <c r="CL19" s="151" t="s">
        <v>48</v>
      </c>
      <c r="CM19" s="150">
        <v>9.7509309023740212</v>
      </c>
      <c r="CN19" s="458"/>
      <c r="CO19" s="459"/>
      <c r="CP19" s="460"/>
      <c r="CQ19" s="460"/>
      <c r="CR19" s="460"/>
      <c r="CS19" s="461"/>
      <c r="CT19" s="140"/>
      <c r="CU19" s="140"/>
      <c r="CV19" s="140"/>
      <c r="CW19" s="140"/>
      <c r="CX19" s="140"/>
      <c r="CY19" s="140"/>
      <c r="CZ19" s="140"/>
      <c r="DA19" s="140"/>
      <c r="DB19" s="140"/>
      <c r="DC19" s="140"/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N19" s="140"/>
      <c r="DO19" s="140"/>
      <c r="DP19" s="140"/>
      <c r="DQ19" s="140"/>
      <c r="DR19" s="140"/>
      <c r="DS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  <c r="ED19" s="140"/>
      <c r="EE19" s="140"/>
      <c r="EF19" s="140"/>
      <c r="EG19" s="140"/>
      <c r="EH19" s="140"/>
      <c r="EI19" s="140"/>
      <c r="EJ19" s="140"/>
      <c r="EK19" s="140"/>
      <c r="EL19" s="140"/>
      <c r="EM19" s="141"/>
      <c r="EN19" s="141"/>
      <c r="EO19" s="141"/>
      <c r="EP19" s="141"/>
      <c r="EQ19" s="141"/>
      <c r="ER19" s="141"/>
      <c r="ES19" s="141"/>
      <c r="ET19" s="141"/>
      <c r="EU19" s="141"/>
      <c r="EV19" s="141"/>
      <c r="EW19" s="141"/>
    </row>
    <row r="20" spans="1:153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  <c r="DY20" s="140"/>
      <c r="DZ20" s="140"/>
      <c r="EA20" s="140"/>
      <c r="EB20" s="140"/>
      <c r="EC20" s="140"/>
      <c r="ED20" s="140"/>
      <c r="EE20" s="140"/>
      <c r="EF20" s="140"/>
      <c r="EG20" s="140"/>
      <c r="EH20" s="140"/>
      <c r="EI20" s="140"/>
      <c r="EJ20" s="140"/>
      <c r="EK20" s="140"/>
      <c r="EL20" s="140"/>
      <c r="EM20" s="141"/>
      <c r="EN20" s="141"/>
      <c r="EO20" s="141"/>
      <c r="EP20" s="141"/>
      <c r="EQ20" s="141"/>
      <c r="ER20" s="141"/>
      <c r="ES20" s="141"/>
      <c r="ET20" s="141"/>
      <c r="EU20" s="141"/>
      <c r="EV20" s="141"/>
      <c r="EW20" s="141"/>
    </row>
    <row r="21" spans="1:153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  <c r="DY21" s="140"/>
      <c r="DZ21" s="140"/>
      <c r="EA21" s="140"/>
      <c r="EB21" s="140"/>
      <c r="EC21" s="140"/>
      <c r="ED21" s="140"/>
      <c r="EE21" s="140"/>
      <c r="EF21" s="140"/>
      <c r="EG21" s="140"/>
      <c r="EH21" s="140"/>
      <c r="EI21" s="140"/>
      <c r="EJ21" s="140"/>
      <c r="EK21" s="140"/>
      <c r="EL21" s="140"/>
      <c r="EM21" s="141"/>
      <c r="EN21" s="141"/>
      <c r="EO21" s="141"/>
      <c r="EP21" s="141"/>
      <c r="EQ21" s="141"/>
      <c r="ER21" s="141"/>
      <c r="ES21" s="141"/>
      <c r="ET21" s="141"/>
      <c r="EU21" s="141"/>
      <c r="EV21" s="141"/>
      <c r="EW21" s="141"/>
    </row>
    <row r="22" spans="1:153" x14ac:dyDescent="0.25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0"/>
      <c r="AY22" s="140"/>
      <c r="AZ22" s="140"/>
      <c r="BA22" s="140"/>
      <c r="BB22" s="140"/>
      <c r="BC22" s="140"/>
      <c r="BD22" s="140"/>
      <c r="BE22" s="140"/>
      <c r="BF22" s="140"/>
      <c r="BG22" s="140"/>
      <c r="BH22" s="140"/>
      <c r="BI22" s="140"/>
      <c r="BJ22" s="140"/>
      <c r="BK22" s="140"/>
      <c r="BL22" s="140"/>
      <c r="BM22" s="140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  <c r="DY22" s="140"/>
      <c r="DZ22" s="140"/>
      <c r="EA22" s="140"/>
      <c r="EB22" s="140"/>
      <c r="EC22" s="140"/>
      <c r="ED22" s="140"/>
      <c r="EE22" s="140"/>
      <c r="EF22" s="140"/>
      <c r="EG22" s="140"/>
      <c r="EH22" s="140"/>
      <c r="EI22" s="140"/>
      <c r="EJ22" s="140"/>
      <c r="EK22" s="140"/>
      <c r="EL22" s="140"/>
      <c r="EM22" s="141"/>
      <c r="EN22" s="141"/>
      <c r="EO22" s="141"/>
      <c r="EP22" s="141"/>
      <c r="EQ22" s="141"/>
      <c r="ER22" s="141"/>
      <c r="ES22" s="141"/>
      <c r="ET22" s="141"/>
      <c r="EU22" s="141"/>
      <c r="EV22" s="141"/>
      <c r="EW22" s="141"/>
    </row>
    <row r="23" spans="1:153" x14ac:dyDescent="0.25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  <c r="DY23" s="140"/>
      <c r="DZ23" s="140"/>
      <c r="EA23" s="140"/>
      <c r="EB23" s="140"/>
      <c r="EC23" s="140"/>
      <c r="ED23" s="140"/>
      <c r="EE23" s="140"/>
      <c r="EF23" s="140"/>
      <c r="EG23" s="140"/>
      <c r="EH23" s="140"/>
      <c r="EI23" s="140"/>
      <c r="EJ23" s="140"/>
      <c r="EK23" s="140"/>
      <c r="EL23" s="140"/>
      <c r="EM23" s="141"/>
      <c r="EN23" s="141"/>
      <c r="EO23" s="141"/>
      <c r="EP23" s="141"/>
      <c r="EQ23" s="141"/>
      <c r="ER23" s="141"/>
      <c r="ES23" s="141"/>
      <c r="ET23" s="141"/>
      <c r="EU23" s="141"/>
      <c r="EV23" s="141"/>
      <c r="EW23" s="141"/>
    </row>
    <row r="24" spans="1:153" x14ac:dyDescent="0.25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  <c r="DB24" s="140"/>
      <c r="DC24" s="140"/>
      <c r="DD24" s="140"/>
      <c r="DE24" s="140"/>
      <c r="DF24" s="140"/>
      <c r="DG24" s="140"/>
      <c r="DH24" s="140"/>
      <c r="DI24" s="140"/>
      <c r="DJ24" s="140"/>
      <c r="DK24" s="140"/>
      <c r="DL24" s="140"/>
      <c r="DM24" s="140"/>
      <c r="DN24" s="140"/>
      <c r="DO24" s="140"/>
      <c r="DP24" s="140"/>
      <c r="DQ24" s="140"/>
      <c r="DR24" s="140"/>
      <c r="DS24" s="140"/>
      <c r="DT24" s="140"/>
      <c r="DU24" s="140"/>
      <c r="DV24" s="140"/>
      <c r="DW24" s="140"/>
      <c r="DX24" s="140"/>
      <c r="DY24" s="140"/>
      <c r="DZ24" s="140"/>
      <c r="EA24" s="140"/>
      <c r="EB24" s="140"/>
      <c r="EC24" s="140"/>
      <c r="ED24" s="140"/>
      <c r="EE24" s="140"/>
      <c r="EF24" s="140"/>
      <c r="EG24" s="140"/>
      <c r="EH24" s="140"/>
      <c r="EI24" s="140"/>
      <c r="EJ24" s="140"/>
      <c r="EK24" s="140"/>
      <c r="EL24" s="140"/>
      <c r="EM24" s="141"/>
      <c r="EN24" s="141"/>
      <c r="EO24" s="141"/>
      <c r="EP24" s="141"/>
      <c r="EQ24" s="141"/>
      <c r="ER24" s="141"/>
      <c r="ES24" s="141"/>
      <c r="ET24" s="141"/>
      <c r="EU24" s="141"/>
      <c r="EV24" s="141"/>
      <c r="EW24" s="141"/>
    </row>
    <row r="25" spans="1:153" x14ac:dyDescent="0.25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  <c r="DB25" s="140"/>
      <c r="DC25" s="140"/>
      <c r="DD25" s="140"/>
      <c r="DE25" s="140"/>
      <c r="DF25" s="140"/>
      <c r="DG25" s="140"/>
      <c r="DH25" s="140"/>
      <c r="DI25" s="140"/>
      <c r="DJ25" s="140"/>
      <c r="DK25" s="140"/>
      <c r="DL25" s="140"/>
      <c r="DM25" s="140"/>
      <c r="DN25" s="140"/>
      <c r="DO25" s="140"/>
      <c r="DP25" s="140"/>
      <c r="DQ25" s="140"/>
      <c r="DR25" s="140"/>
      <c r="DS25" s="140"/>
      <c r="DT25" s="140"/>
      <c r="DU25" s="140"/>
      <c r="DV25" s="140"/>
      <c r="DW25" s="140"/>
      <c r="DX25" s="140"/>
      <c r="DY25" s="140"/>
      <c r="DZ25" s="140"/>
      <c r="EA25" s="140"/>
      <c r="EB25" s="140"/>
      <c r="EC25" s="140"/>
      <c r="ED25" s="140"/>
      <c r="EE25" s="140"/>
      <c r="EF25" s="140"/>
      <c r="EG25" s="140"/>
      <c r="EH25" s="140"/>
      <c r="EI25" s="140"/>
      <c r="EJ25" s="140"/>
      <c r="EK25" s="140"/>
      <c r="EL25" s="140"/>
      <c r="EM25" s="141"/>
      <c r="EN25" s="141"/>
      <c r="EO25" s="141"/>
      <c r="EP25" s="141"/>
      <c r="EQ25" s="141"/>
      <c r="ER25" s="141"/>
      <c r="ES25" s="141"/>
      <c r="ET25" s="141"/>
      <c r="EU25" s="141"/>
      <c r="EV25" s="141"/>
      <c r="EW25" s="141"/>
    </row>
    <row r="26" spans="1:153" x14ac:dyDescent="0.25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0"/>
      <c r="AY26" s="140"/>
      <c r="AZ26" s="140"/>
      <c r="BA26" s="140"/>
      <c r="BB26" s="140"/>
      <c r="BC26" s="140"/>
      <c r="BD26" s="140"/>
      <c r="BE26" s="140"/>
      <c r="BF26" s="140"/>
      <c r="BG26" s="140"/>
      <c r="BH26" s="140"/>
      <c r="BI26" s="140"/>
      <c r="BJ26" s="140"/>
      <c r="BK26" s="140"/>
      <c r="BL26" s="140"/>
      <c r="BM26" s="140"/>
      <c r="BN26" s="140"/>
      <c r="BO26" s="140"/>
      <c r="BP26" s="140"/>
      <c r="BQ26" s="140"/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0"/>
      <c r="CC26" s="140"/>
      <c r="CD26" s="140"/>
      <c r="CE26" s="140"/>
      <c r="CF26" s="140"/>
      <c r="CG26" s="140"/>
      <c r="CH26" s="140"/>
      <c r="CI26" s="140"/>
      <c r="CJ26" s="140"/>
      <c r="CK26" s="140"/>
      <c r="CL26" s="140"/>
      <c r="CM26" s="140"/>
      <c r="CN26" s="140"/>
      <c r="CO26" s="140"/>
      <c r="CP26" s="140"/>
      <c r="CQ26" s="140"/>
      <c r="CR26" s="140"/>
      <c r="CS26" s="140"/>
      <c r="CT26" s="140"/>
      <c r="CU26" s="140"/>
      <c r="CV26" s="140"/>
      <c r="CW26" s="140"/>
      <c r="CX26" s="140"/>
      <c r="CY26" s="140"/>
      <c r="CZ26" s="140"/>
      <c r="DA26" s="140"/>
      <c r="DB26" s="140"/>
      <c r="DC26" s="140"/>
      <c r="DD26" s="140"/>
      <c r="DE26" s="140"/>
      <c r="DF26" s="140"/>
      <c r="DG26" s="140"/>
      <c r="DH26" s="140"/>
      <c r="DI26" s="140"/>
      <c r="DJ26" s="140"/>
      <c r="DK26" s="140"/>
      <c r="DL26" s="140"/>
      <c r="DM26" s="140"/>
      <c r="DN26" s="140"/>
      <c r="DO26" s="140"/>
      <c r="DP26" s="140"/>
      <c r="DQ26" s="140"/>
      <c r="DR26" s="140"/>
      <c r="DS26" s="140"/>
      <c r="DT26" s="140"/>
      <c r="DU26" s="140"/>
      <c r="DV26" s="140"/>
      <c r="DW26" s="140"/>
      <c r="DX26" s="140"/>
      <c r="DY26" s="140"/>
      <c r="DZ26" s="140"/>
      <c r="EA26" s="140"/>
      <c r="EB26" s="140"/>
      <c r="EC26" s="140"/>
      <c r="ED26" s="140"/>
      <c r="EE26" s="140"/>
      <c r="EF26" s="140"/>
      <c r="EG26" s="140"/>
      <c r="EH26" s="140"/>
      <c r="EI26" s="140"/>
      <c r="EJ26" s="140"/>
      <c r="EK26" s="140"/>
      <c r="EL26" s="140"/>
      <c r="EM26" s="141"/>
      <c r="EN26" s="141"/>
      <c r="EO26" s="141"/>
      <c r="EP26" s="141"/>
      <c r="EQ26" s="141"/>
      <c r="ER26" s="141"/>
      <c r="ES26" s="141"/>
      <c r="ET26" s="141"/>
      <c r="EU26" s="141"/>
      <c r="EV26" s="141"/>
      <c r="EW26" s="141"/>
    </row>
    <row r="27" spans="1:153" x14ac:dyDescent="0.25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  <c r="BJ27" s="141"/>
      <c r="BK27" s="141"/>
      <c r="BL27" s="141"/>
      <c r="BM27" s="141"/>
      <c r="BN27" s="141"/>
      <c r="BO27" s="141"/>
      <c r="BP27" s="141"/>
      <c r="BQ27" s="141"/>
      <c r="BR27" s="141"/>
      <c r="BS27" s="141"/>
      <c r="BT27" s="141"/>
      <c r="BU27" s="141"/>
      <c r="BV27" s="141"/>
      <c r="BW27" s="141"/>
      <c r="BX27" s="141"/>
      <c r="BY27" s="141"/>
      <c r="BZ27" s="141"/>
      <c r="CA27" s="141"/>
      <c r="CB27" s="141"/>
      <c r="CC27" s="141"/>
      <c r="CD27" s="141"/>
      <c r="CE27" s="141"/>
      <c r="CF27" s="141"/>
      <c r="CG27" s="141"/>
      <c r="CH27" s="141"/>
      <c r="CI27" s="141"/>
      <c r="CJ27" s="141"/>
      <c r="CK27" s="141"/>
      <c r="CL27" s="141"/>
      <c r="CM27" s="141"/>
      <c r="CN27" s="141"/>
      <c r="CO27" s="141"/>
      <c r="CP27" s="141"/>
      <c r="CQ27" s="141"/>
      <c r="CR27" s="141"/>
      <c r="CS27" s="141"/>
      <c r="CT27" s="141"/>
      <c r="CU27" s="141"/>
      <c r="CV27" s="141"/>
      <c r="CW27" s="141"/>
      <c r="CX27" s="141"/>
      <c r="CY27" s="141"/>
      <c r="CZ27" s="141"/>
      <c r="DA27" s="141"/>
      <c r="DB27" s="141"/>
      <c r="DC27" s="141"/>
      <c r="DD27" s="141"/>
      <c r="DE27" s="141"/>
      <c r="DF27" s="141"/>
      <c r="DG27" s="141"/>
      <c r="DH27" s="141"/>
      <c r="DI27" s="141"/>
      <c r="DJ27" s="141"/>
      <c r="DK27" s="141"/>
      <c r="DL27" s="141"/>
      <c r="DM27" s="141"/>
      <c r="DN27" s="141"/>
      <c r="DO27" s="141"/>
      <c r="DP27" s="141"/>
      <c r="DQ27" s="141"/>
      <c r="DR27" s="141"/>
      <c r="DS27" s="141"/>
      <c r="DT27" s="141"/>
      <c r="DU27" s="141"/>
      <c r="DV27" s="141"/>
      <c r="DW27" s="141"/>
      <c r="DX27" s="141"/>
      <c r="DY27" s="141"/>
      <c r="DZ27" s="141"/>
      <c r="EA27" s="141"/>
      <c r="EB27" s="141"/>
      <c r="EC27" s="141"/>
      <c r="ED27" s="141"/>
      <c r="EE27" s="141"/>
      <c r="EF27" s="141"/>
      <c r="EG27" s="141"/>
      <c r="EH27" s="141"/>
      <c r="EI27" s="141"/>
      <c r="EJ27" s="141"/>
      <c r="EK27" s="141"/>
      <c r="EL27" s="141"/>
      <c r="EM27" s="141"/>
      <c r="EN27" s="141"/>
      <c r="EO27" s="141"/>
      <c r="EP27" s="141"/>
      <c r="EQ27" s="141"/>
      <c r="ER27" s="141"/>
      <c r="ES27" s="141"/>
      <c r="ET27" s="141"/>
      <c r="EU27" s="141"/>
      <c r="EV27" s="141"/>
      <c r="EW27" s="141"/>
    </row>
    <row r="28" spans="1:153" x14ac:dyDescent="0.25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1"/>
      <c r="CD28" s="141"/>
      <c r="CE28" s="141"/>
      <c r="CF28" s="141"/>
      <c r="CG28" s="141"/>
      <c r="CH28" s="141"/>
      <c r="CI28" s="141"/>
      <c r="CJ28" s="141"/>
      <c r="CK28" s="141"/>
      <c r="CL28" s="141"/>
      <c r="CM28" s="141"/>
      <c r="CN28" s="141"/>
      <c r="CO28" s="141"/>
      <c r="CP28" s="141"/>
      <c r="CQ28" s="141"/>
      <c r="CR28" s="141"/>
      <c r="CS28" s="141"/>
      <c r="CT28" s="141"/>
      <c r="CU28" s="141"/>
      <c r="CV28" s="141"/>
      <c r="CW28" s="141"/>
      <c r="CX28" s="141"/>
      <c r="CY28" s="141"/>
      <c r="CZ28" s="141"/>
      <c r="DA28" s="141"/>
      <c r="DB28" s="141"/>
      <c r="DC28" s="141"/>
      <c r="DD28" s="141"/>
      <c r="DE28" s="141"/>
      <c r="DF28" s="141"/>
      <c r="DG28" s="141"/>
      <c r="DH28" s="141"/>
      <c r="DI28" s="141"/>
      <c r="DJ28" s="141"/>
      <c r="DK28" s="141"/>
      <c r="DL28" s="141"/>
      <c r="DM28" s="141"/>
      <c r="DN28" s="141"/>
      <c r="DO28" s="141"/>
      <c r="DP28" s="141"/>
      <c r="DQ28" s="141"/>
      <c r="DR28" s="141"/>
      <c r="DS28" s="141"/>
      <c r="DT28" s="141"/>
      <c r="DU28" s="141"/>
      <c r="DV28" s="141"/>
      <c r="DW28" s="141"/>
      <c r="DX28" s="141"/>
      <c r="DY28" s="141"/>
      <c r="DZ28" s="141"/>
      <c r="EA28" s="141"/>
      <c r="EB28" s="141"/>
      <c r="EC28" s="141"/>
      <c r="ED28" s="141"/>
      <c r="EE28" s="141"/>
      <c r="EF28" s="141"/>
      <c r="EG28" s="141"/>
      <c r="EH28" s="141"/>
      <c r="EI28" s="141"/>
      <c r="EJ28" s="141"/>
      <c r="EK28" s="141"/>
      <c r="EL28" s="141"/>
      <c r="EM28" s="141"/>
      <c r="EN28" s="141"/>
      <c r="EO28" s="141"/>
      <c r="EP28" s="141"/>
      <c r="EQ28" s="141"/>
      <c r="ER28" s="141"/>
      <c r="ES28" s="141"/>
      <c r="ET28" s="141"/>
      <c r="EU28" s="141"/>
      <c r="EV28" s="141"/>
      <c r="EW28" s="141"/>
    </row>
    <row r="29" spans="1:153" x14ac:dyDescent="0.25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1"/>
      <c r="CG29" s="141"/>
      <c r="CH29" s="141"/>
      <c r="CI29" s="141"/>
      <c r="CJ29" s="141"/>
      <c r="CK29" s="141"/>
      <c r="CL29" s="141"/>
      <c r="CM29" s="141"/>
      <c r="CN29" s="141"/>
      <c r="CO29" s="141"/>
      <c r="CP29" s="141"/>
      <c r="CQ29" s="141"/>
      <c r="CR29" s="141"/>
      <c r="CS29" s="141"/>
      <c r="CT29" s="141"/>
      <c r="CU29" s="141"/>
      <c r="CV29" s="141"/>
      <c r="CW29" s="141"/>
      <c r="CX29" s="141"/>
      <c r="CY29" s="141"/>
      <c r="CZ29" s="141"/>
      <c r="DA29" s="141"/>
      <c r="DB29" s="141"/>
      <c r="DC29" s="141"/>
      <c r="DD29" s="141"/>
      <c r="DE29" s="141"/>
      <c r="DF29" s="141"/>
      <c r="DG29" s="141"/>
      <c r="DH29" s="141"/>
      <c r="DI29" s="141"/>
      <c r="DJ29" s="141"/>
      <c r="DK29" s="141"/>
      <c r="DL29" s="141"/>
      <c r="DM29" s="141"/>
      <c r="DN29" s="141"/>
      <c r="DO29" s="141"/>
      <c r="DP29" s="141"/>
      <c r="DQ29" s="141"/>
      <c r="DR29" s="141"/>
      <c r="DS29" s="141"/>
      <c r="DT29" s="141"/>
      <c r="DU29" s="141"/>
      <c r="DV29" s="141"/>
      <c r="DW29" s="141"/>
      <c r="DX29" s="141"/>
      <c r="DY29" s="141"/>
      <c r="DZ29" s="141"/>
      <c r="EA29" s="141"/>
      <c r="EB29" s="141"/>
      <c r="EC29" s="141"/>
      <c r="ED29" s="141"/>
      <c r="EE29" s="141"/>
      <c r="EF29" s="141"/>
      <c r="EG29" s="141"/>
      <c r="EH29" s="141"/>
      <c r="EI29" s="141"/>
      <c r="EJ29" s="141"/>
      <c r="EK29" s="141"/>
      <c r="EL29" s="141"/>
      <c r="EM29" s="141"/>
      <c r="EN29" s="141"/>
      <c r="EO29" s="141"/>
      <c r="EP29" s="141"/>
      <c r="EQ29" s="141"/>
      <c r="ER29" s="141"/>
      <c r="ES29" s="141"/>
      <c r="ET29" s="141"/>
      <c r="EU29" s="141"/>
      <c r="EV29" s="141"/>
      <c r="EW29" s="141"/>
    </row>
    <row r="30" spans="1:153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1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I30" s="141"/>
      <c r="CJ30" s="141"/>
      <c r="CK30" s="141"/>
      <c r="CL30" s="141"/>
      <c r="CM30" s="141"/>
      <c r="CN30" s="141"/>
      <c r="CO30" s="141"/>
      <c r="CP30" s="141"/>
      <c r="CQ30" s="141"/>
      <c r="CR30" s="141"/>
      <c r="CS30" s="141"/>
      <c r="CT30" s="141"/>
      <c r="CU30" s="141"/>
      <c r="CV30" s="141"/>
      <c r="CW30" s="141"/>
      <c r="CX30" s="141"/>
      <c r="CY30" s="141"/>
      <c r="CZ30" s="141"/>
      <c r="DA30" s="141"/>
      <c r="DB30" s="141"/>
      <c r="DC30" s="141"/>
      <c r="DD30" s="141"/>
      <c r="DE30" s="141"/>
      <c r="DF30" s="141"/>
      <c r="DG30" s="141"/>
      <c r="DH30" s="141"/>
      <c r="DI30" s="141"/>
      <c r="DJ30" s="141"/>
      <c r="DK30" s="141"/>
      <c r="DL30" s="141"/>
      <c r="DM30" s="141"/>
      <c r="DN30" s="141"/>
      <c r="DO30" s="141"/>
      <c r="DP30" s="141"/>
      <c r="DQ30" s="141"/>
      <c r="DR30" s="141"/>
      <c r="DS30" s="141"/>
      <c r="DT30" s="141"/>
      <c r="DU30" s="141"/>
      <c r="DV30" s="141"/>
      <c r="DW30" s="141"/>
      <c r="DX30" s="141"/>
      <c r="DY30" s="141"/>
      <c r="DZ30" s="141"/>
      <c r="EA30" s="141"/>
      <c r="EB30" s="141"/>
      <c r="EC30" s="141"/>
      <c r="ED30" s="141"/>
      <c r="EE30" s="141"/>
      <c r="EF30" s="141"/>
      <c r="EG30" s="141"/>
      <c r="EH30" s="141"/>
      <c r="EI30" s="141"/>
      <c r="EJ30" s="141"/>
      <c r="EK30" s="141"/>
      <c r="EL30" s="141"/>
      <c r="EM30" s="141"/>
      <c r="EN30" s="141"/>
      <c r="EO30" s="141"/>
      <c r="EP30" s="141"/>
      <c r="EQ30" s="141"/>
      <c r="ER30" s="141"/>
      <c r="ES30" s="141"/>
      <c r="ET30" s="141"/>
      <c r="EU30" s="141"/>
      <c r="EV30" s="141"/>
      <c r="EW30" s="141"/>
    </row>
    <row r="31" spans="1:153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/>
      <c r="CG31" s="141"/>
      <c r="CH31" s="141"/>
      <c r="CI31" s="141"/>
      <c r="CJ31" s="141"/>
      <c r="CK31" s="141"/>
      <c r="CL31" s="141"/>
      <c r="CM31" s="141"/>
      <c r="CN31" s="141"/>
      <c r="CO31" s="141"/>
      <c r="CP31" s="141"/>
      <c r="CQ31" s="141"/>
      <c r="CR31" s="141"/>
      <c r="CS31" s="141"/>
      <c r="CT31" s="141"/>
      <c r="CU31" s="141"/>
      <c r="CV31" s="141"/>
      <c r="CW31" s="141"/>
      <c r="CX31" s="141"/>
      <c r="CY31" s="141"/>
      <c r="CZ31" s="141"/>
      <c r="DA31" s="141"/>
      <c r="DB31" s="141"/>
      <c r="DC31" s="141"/>
      <c r="DD31" s="141"/>
      <c r="DE31" s="141"/>
      <c r="DF31" s="141"/>
      <c r="DG31" s="141"/>
      <c r="DH31" s="141"/>
      <c r="DI31" s="141"/>
      <c r="DJ31" s="141"/>
      <c r="DK31" s="141"/>
      <c r="DL31" s="141"/>
      <c r="DM31" s="141"/>
      <c r="DN31" s="141"/>
      <c r="DO31" s="141"/>
      <c r="DP31" s="141"/>
      <c r="DQ31" s="141"/>
      <c r="DR31" s="141"/>
      <c r="DS31" s="141"/>
      <c r="DT31" s="141"/>
      <c r="DU31" s="141"/>
      <c r="DV31" s="141"/>
      <c r="DW31" s="141"/>
      <c r="DX31" s="141"/>
      <c r="DY31" s="141"/>
      <c r="DZ31" s="141"/>
      <c r="EA31" s="141"/>
      <c r="EB31" s="141"/>
      <c r="EC31" s="141"/>
      <c r="ED31" s="141"/>
      <c r="EE31" s="141"/>
      <c r="EF31" s="141"/>
      <c r="EG31" s="141"/>
      <c r="EH31" s="141"/>
      <c r="EI31" s="141"/>
      <c r="EJ31" s="141"/>
      <c r="EK31" s="141"/>
      <c r="EL31" s="141"/>
      <c r="EM31" s="141"/>
      <c r="EN31" s="141"/>
      <c r="EO31" s="141"/>
      <c r="EP31" s="141"/>
      <c r="EQ31" s="141"/>
      <c r="ER31" s="141"/>
      <c r="ES31" s="141"/>
      <c r="ET31" s="141"/>
      <c r="EU31" s="141"/>
      <c r="EV31" s="141"/>
      <c r="EW31" s="141"/>
    </row>
    <row r="32" spans="1:153" x14ac:dyDescent="0.25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/>
      <c r="CG32" s="141"/>
      <c r="CH32" s="141"/>
      <c r="CI32" s="141"/>
      <c r="CJ32" s="141"/>
      <c r="CK32" s="141"/>
      <c r="CL32" s="141"/>
      <c r="CM32" s="141"/>
      <c r="CN32" s="141"/>
      <c r="CO32" s="141"/>
      <c r="CP32" s="141"/>
      <c r="CQ32" s="141"/>
      <c r="CR32" s="141"/>
      <c r="CS32" s="141"/>
      <c r="CT32" s="141"/>
      <c r="CU32" s="141"/>
      <c r="CV32" s="141"/>
      <c r="CW32" s="141"/>
      <c r="CX32" s="141"/>
      <c r="CY32" s="141"/>
      <c r="CZ32" s="141"/>
      <c r="DA32" s="141"/>
      <c r="DB32" s="141"/>
      <c r="DC32" s="141"/>
      <c r="DD32" s="141"/>
      <c r="DE32" s="141"/>
      <c r="DF32" s="141"/>
      <c r="DG32" s="141"/>
      <c r="DH32" s="141"/>
      <c r="DI32" s="141"/>
      <c r="DJ32" s="141"/>
      <c r="DK32" s="141"/>
      <c r="DL32" s="141"/>
      <c r="DM32" s="141"/>
      <c r="DN32" s="141"/>
      <c r="DO32" s="141"/>
      <c r="DP32" s="141"/>
      <c r="DQ32" s="141"/>
      <c r="DR32" s="141"/>
      <c r="DS32" s="141"/>
      <c r="DT32" s="141"/>
      <c r="DU32" s="141"/>
      <c r="DV32" s="141"/>
      <c r="DW32" s="141"/>
      <c r="DX32" s="141"/>
      <c r="DY32" s="141"/>
      <c r="DZ32" s="141"/>
      <c r="EA32" s="141"/>
      <c r="EB32" s="141"/>
      <c r="EC32" s="141"/>
      <c r="ED32" s="141"/>
      <c r="EE32" s="141"/>
      <c r="EF32" s="141"/>
      <c r="EG32" s="141"/>
      <c r="EH32" s="141"/>
      <c r="EI32" s="141"/>
      <c r="EJ32" s="141"/>
      <c r="EK32" s="141"/>
      <c r="EL32" s="141"/>
      <c r="EM32" s="141"/>
      <c r="EN32" s="141"/>
      <c r="EO32" s="141"/>
      <c r="EP32" s="141"/>
      <c r="EQ32" s="141"/>
      <c r="ER32" s="141"/>
      <c r="ES32" s="141"/>
      <c r="ET32" s="141"/>
      <c r="EU32" s="141"/>
      <c r="EV32" s="141"/>
      <c r="EW32" s="141"/>
    </row>
    <row r="33" spans="1:153" x14ac:dyDescent="0.25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  <c r="BJ33" s="141"/>
      <c r="BK33" s="141"/>
      <c r="BL33" s="141"/>
      <c r="BM33" s="141"/>
      <c r="BN33" s="141"/>
      <c r="BO33" s="141"/>
      <c r="BP33" s="141"/>
      <c r="BQ33" s="141"/>
      <c r="BR33" s="141"/>
      <c r="BS33" s="141"/>
      <c r="BT33" s="141"/>
      <c r="BU33" s="141"/>
      <c r="BV33" s="141"/>
      <c r="BW33" s="141"/>
      <c r="BX33" s="141"/>
      <c r="BY33" s="141"/>
      <c r="BZ33" s="141"/>
      <c r="CA33" s="141"/>
      <c r="CB33" s="141"/>
      <c r="CC33" s="141"/>
      <c r="CD33" s="141"/>
      <c r="CE33" s="141"/>
      <c r="CF33" s="141"/>
      <c r="CG33" s="141"/>
      <c r="CH33" s="141"/>
      <c r="CI33" s="141"/>
      <c r="CJ33" s="141"/>
      <c r="CK33" s="141"/>
      <c r="CL33" s="141"/>
      <c r="CM33" s="141"/>
      <c r="CN33" s="141"/>
      <c r="CO33" s="141"/>
      <c r="CP33" s="141"/>
      <c r="CQ33" s="141"/>
      <c r="CR33" s="141"/>
      <c r="CS33" s="141"/>
      <c r="CT33" s="141"/>
      <c r="CU33" s="141"/>
      <c r="CV33" s="141"/>
      <c r="CW33" s="141"/>
      <c r="CX33" s="141"/>
      <c r="CY33" s="141"/>
      <c r="CZ33" s="141"/>
      <c r="DA33" s="141"/>
      <c r="DB33" s="141"/>
      <c r="DC33" s="141"/>
      <c r="DD33" s="141"/>
      <c r="DE33" s="141"/>
      <c r="DF33" s="141"/>
      <c r="DG33" s="141"/>
      <c r="DH33" s="141"/>
      <c r="DI33" s="141"/>
      <c r="DJ33" s="141"/>
      <c r="DK33" s="141"/>
      <c r="DL33" s="141"/>
      <c r="DM33" s="141"/>
      <c r="DN33" s="141"/>
      <c r="DO33" s="141"/>
      <c r="DP33" s="141"/>
      <c r="DQ33" s="141"/>
      <c r="DR33" s="141"/>
      <c r="DS33" s="141"/>
      <c r="DT33" s="141"/>
      <c r="DU33" s="141"/>
      <c r="DV33" s="141"/>
      <c r="DW33" s="141"/>
      <c r="DX33" s="141"/>
      <c r="DY33" s="141"/>
      <c r="DZ33" s="141"/>
      <c r="EA33" s="141"/>
      <c r="EB33" s="141"/>
      <c r="EC33" s="141"/>
      <c r="ED33" s="141"/>
      <c r="EE33" s="141"/>
      <c r="EF33" s="141"/>
      <c r="EG33" s="141"/>
      <c r="EH33" s="141"/>
      <c r="EI33" s="141"/>
      <c r="EJ33" s="141"/>
      <c r="EK33" s="141"/>
      <c r="EL33" s="141"/>
      <c r="EM33" s="141"/>
      <c r="EN33" s="141"/>
      <c r="EO33" s="141"/>
      <c r="EP33" s="141"/>
      <c r="EQ33" s="141"/>
      <c r="ER33" s="141"/>
      <c r="ES33" s="141"/>
      <c r="ET33" s="141"/>
      <c r="EU33" s="141"/>
      <c r="EV33" s="141"/>
      <c r="EW33" s="141"/>
    </row>
    <row r="34" spans="1:153" x14ac:dyDescent="0.25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41"/>
      <c r="CB34" s="141"/>
      <c r="CC34" s="141"/>
      <c r="CD34" s="141"/>
      <c r="CE34" s="141"/>
      <c r="CF34" s="141"/>
      <c r="CG34" s="141"/>
      <c r="CH34" s="141"/>
      <c r="CI34" s="141"/>
      <c r="CJ34" s="141"/>
      <c r="CK34" s="141"/>
      <c r="CL34" s="141"/>
      <c r="CM34" s="141"/>
      <c r="CN34" s="141"/>
      <c r="CO34" s="141"/>
      <c r="CP34" s="141"/>
      <c r="CQ34" s="141"/>
      <c r="CR34" s="141"/>
      <c r="CS34" s="141"/>
      <c r="CT34" s="141"/>
      <c r="CU34" s="141"/>
      <c r="CV34" s="141"/>
      <c r="CW34" s="141"/>
      <c r="CX34" s="141"/>
      <c r="CY34" s="141"/>
      <c r="CZ34" s="141"/>
      <c r="DA34" s="141"/>
      <c r="DB34" s="141"/>
      <c r="DC34" s="141"/>
      <c r="DD34" s="141"/>
      <c r="DE34" s="141"/>
      <c r="DF34" s="141"/>
      <c r="DG34" s="141"/>
      <c r="DH34" s="141"/>
      <c r="DI34" s="141"/>
      <c r="DJ34" s="141"/>
      <c r="DK34" s="141"/>
      <c r="DL34" s="141"/>
      <c r="DM34" s="141"/>
      <c r="DN34" s="141"/>
      <c r="DO34" s="141"/>
      <c r="DP34" s="141"/>
      <c r="DQ34" s="141"/>
      <c r="DR34" s="141"/>
      <c r="DS34" s="141"/>
      <c r="DT34" s="141"/>
      <c r="DU34" s="141"/>
      <c r="DV34" s="141"/>
      <c r="DW34" s="141"/>
      <c r="DX34" s="141"/>
      <c r="DY34" s="141"/>
      <c r="DZ34" s="141"/>
      <c r="EA34" s="141"/>
      <c r="EB34" s="141"/>
      <c r="EC34" s="141"/>
      <c r="ED34" s="141"/>
      <c r="EE34" s="141"/>
      <c r="EF34" s="141"/>
      <c r="EG34" s="141"/>
      <c r="EH34" s="141"/>
      <c r="EI34" s="141"/>
      <c r="EJ34" s="141"/>
      <c r="EK34" s="141"/>
      <c r="EL34" s="141"/>
      <c r="EM34" s="141"/>
      <c r="EN34" s="141"/>
      <c r="EO34" s="141"/>
      <c r="EP34" s="141"/>
      <c r="EQ34" s="141"/>
      <c r="ER34" s="141"/>
      <c r="ES34" s="141"/>
      <c r="ET34" s="141"/>
      <c r="EU34" s="141"/>
      <c r="EV34" s="141"/>
      <c r="EW34" s="141"/>
    </row>
    <row r="35" spans="1:153" x14ac:dyDescent="0.25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/>
      <c r="BT35" s="141"/>
      <c r="BU35" s="141"/>
      <c r="BV35" s="141"/>
      <c r="BW35" s="141"/>
      <c r="BX35" s="141"/>
      <c r="BY35" s="141"/>
      <c r="BZ35" s="141"/>
      <c r="CA35" s="141"/>
      <c r="CB35" s="141"/>
      <c r="CC35" s="141"/>
      <c r="CD35" s="141"/>
      <c r="CE35" s="141"/>
      <c r="CF35" s="141"/>
      <c r="CG35" s="141"/>
      <c r="CH35" s="141"/>
      <c r="CI35" s="141"/>
      <c r="CJ35" s="141"/>
      <c r="CK35" s="141"/>
      <c r="CL35" s="141"/>
      <c r="CM35" s="141"/>
      <c r="CN35" s="141"/>
      <c r="CO35" s="141"/>
      <c r="CP35" s="141"/>
      <c r="CQ35" s="141"/>
      <c r="CR35" s="141"/>
      <c r="CS35" s="141"/>
      <c r="CT35" s="141"/>
      <c r="CU35" s="141"/>
      <c r="CV35" s="141"/>
      <c r="CW35" s="141"/>
      <c r="CX35" s="141"/>
      <c r="CY35" s="141"/>
      <c r="CZ35" s="141"/>
      <c r="DA35" s="141"/>
      <c r="DB35" s="141"/>
      <c r="DC35" s="141"/>
      <c r="DD35" s="141"/>
      <c r="DE35" s="141"/>
      <c r="DF35" s="141"/>
      <c r="DG35" s="141"/>
      <c r="DH35" s="141"/>
      <c r="DI35" s="141"/>
      <c r="DJ35" s="141"/>
      <c r="DK35" s="141"/>
      <c r="DL35" s="141"/>
      <c r="DM35" s="141"/>
      <c r="DN35" s="141"/>
      <c r="DO35" s="141"/>
      <c r="DP35" s="141"/>
      <c r="DQ35" s="141"/>
      <c r="DR35" s="141"/>
      <c r="DS35" s="141"/>
      <c r="DT35" s="141"/>
      <c r="DU35" s="141"/>
      <c r="DV35" s="141"/>
      <c r="DW35" s="141"/>
      <c r="DX35" s="141"/>
      <c r="DY35" s="141"/>
      <c r="DZ35" s="141"/>
      <c r="EA35" s="141"/>
      <c r="EB35" s="141"/>
      <c r="EC35" s="141"/>
      <c r="ED35" s="141"/>
      <c r="EE35" s="141"/>
      <c r="EF35" s="141"/>
      <c r="EG35" s="141"/>
      <c r="EH35" s="141"/>
      <c r="EI35" s="141"/>
      <c r="EJ35" s="141"/>
      <c r="EK35" s="141"/>
      <c r="EL35" s="141"/>
      <c r="EM35" s="141"/>
      <c r="EN35" s="141"/>
      <c r="EO35" s="141"/>
      <c r="EP35" s="141"/>
      <c r="EQ35" s="141"/>
      <c r="ER35" s="141"/>
      <c r="ES35" s="141"/>
      <c r="ET35" s="141"/>
      <c r="EU35" s="141"/>
      <c r="EV35" s="141"/>
      <c r="EW35" s="141"/>
    </row>
    <row r="36" spans="1:153" x14ac:dyDescent="0.25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141"/>
      <c r="DE36" s="141"/>
      <c r="DF36" s="141"/>
      <c r="DG36" s="141"/>
      <c r="DH36" s="141"/>
      <c r="DI36" s="141"/>
      <c r="DJ36" s="141"/>
      <c r="DK36" s="141"/>
      <c r="DL36" s="141"/>
      <c r="DM36" s="141"/>
      <c r="DN36" s="141"/>
      <c r="DO36" s="141"/>
      <c r="DP36" s="141"/>
      <c r="DQ36" s="141"/>
      <c r="DR36" s="141"/>
      <c r="DS36" s="141"/>
      <c r="DT36" s="141"/>
      <c r="DU36" s="141"/>
      <c r="DV36" s="141"/>
      <c r="DW36" s="141"/>
      <c r="DX36" s="141"/>
      <c r="DY36" s="141"/>
      <c r="DZ36" s="141"/>
      <c r="EA36" s="141"/>
      <c r="EB36" s="141"/>
      <c r="EC36" s="141"/>
      <c r="ED36" s="141"/>
      <c r="EE36" s="141"/>
      <c r="EF36" s="141"/>
      <c r="EG36" s="141"/>
      <c r="EH36" s="141"/>
      <c r="EI36" s="141"/>
      <c r="EJ36" s="141"/>
      <c r="EK36" s="141"/>
      <c r="EL36" s="141"/>
      <c r="EM36" s="141"/>
      <c r="EN36" s="141"/>
      <c r="EO36" s="141"/>
      <c r="EP36" s="141"/>
      <c r="EQ36" s="141"/>
      <c r="ER36" s="141"/>
      <c r="ES36" s="141"/>
      <c r="ET36" s="141"/>
      <c r="EU36" s="141"/>
      <c r="EV36" s="141"/>
      <c r="EW36" s="141"/>
    </row>
    <row r="37" spans="1:153" x14ac:dyDescent="0.25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1"/>
      <c r="BQ37" s="141"/>
      <c r="BR37" s="141"/>
      <c r="BS37" s="141"/>
      <c r="BT37" s="141"/>
      <c r="BU37" s="141"/>
      <c r="BV37" s="141"/>
      <c r="BW37" s="141"/>
      <c r="BX37" s="141"/>
      <c r="BY37" s="141"/>
      <c r="BZ37" s="141"/>
      <c r="CA37" s="141"/>
      <c r="CB37" s="141"/>
      <c r="CC37" s="141"/>
      <c r="CD37" s="141"/>
      <c r="CE37" s="141"/>
      <c r="CF37" s="141"/>
      <c r="CG37" s="141"/>
      <c r="CH37" s="141"/>
      <c r="CI37" s="141"/>
      <c r="CJ37" s="141"/>
      <c r="CK37" s="141"/>
      <c r="CL37" s="141"/>
      <c r="CM37" s="141"/>
      <c r="CN37" s="141"/>
      <c r="CO37" s="141"/>
      <c r="CP37" s="141"/>
      <c r="CQ37" s="141"/>
      <c r="CR37" s="141"/>
      <c r="CS37" s="141"/>
      <c r="CT37" s="141"/>
      <c r="CU37" s="141"/>
      <c r="CV37" s="141"/>
      <c r="CW37" s="141"/>
      <c r="CX37" s="141"/>
      <c r="CY37" s="141"/>
      <c r="CZ37" s="141"/>
      <c r="DA37" s="141"/>
      <c r="DB37" s="141"/>
      <c r="DC37" s="141"/>
      <c r="DD37" s="141"/>
      <c r="DE37" s="141"/>
      <c r="DF37" s="141"/>
      <c r="DG37" s="141"/>
      <c r="DH37" s="141"/>
      <c r="DI37" s="141"/>
      <c r="DJ37" s="141"/>
      <c r="DK37" s="141"/>
      <c r="DL37" s="141"/>
      <c r="DM37" s="141"/>
      <c r="DN37" s="141"/>
      <c r="DO37" s="141"/>
      <c r="DP37" s="141"/>
      <c r="DQ37" s="141"/>
      <c r="DR37" s="141"/>
      <c r="DS37" s="141"/>
      <c r="DT37" s="141"/>
      <c r="DU37" s="141"/>
      <c r="DV37" s="141"/>
      <c r="DW37" s="141"/>
      <c r="DX37" s="141"/>
      <c r="DY37" s="141"/>
      <c r="DZ37" s="141"/>
      <c r="EA37" s="141"/>
      <c r="EB37" s="141"/>
      <c r="EC37" s="141"/>
      <c r="ED37" s="141"/>
      <c r="EE37" s="141"/>
      <c r="EF37" s="141"/>
      <c r="EG37" s="141"/>
      <c r="EH37" s="141"/>
      <c r="EI37" s="141"/>
      <c r="EJ37" s="141"/>
      <c r="EK37" s="141"/>
      <c r="EL37" s="141"/>
      <c r="EM37" s="141"/>
      <c r="EN37" s="141"/>
      <c r="EO37" s="141"/>
      <c r="EP37" s="141"/>
      <c r="EQ37" s="141"/>
      <c r="ER37" s="141"/>
      <c r="ES37" s="141"/>
      <c r="ET37" s="141"/>
      <c r="EU37" s="141"/>
      <c r="EV37" s="141"/>
      <c r="EW37" s="141"/>
    </row>
    <row r="38" spans="1:153" x14ac:dyDescent="0.25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  <c r="BJ38" s="141"/>
      <c r="BK38" s="141"/>
      <c r="BL38" s="141"/>
      <c r="BM38" s="141"/>
      <c r="BN38" s="141"/>
      <c r="BO38" s="141"/>
      <c r="BP38" s="141"/>
      <c r="BQ38" s="141"/>
      <c r="BR38" s="141"/>
      <c r="BS38" s="141"/>
      <c r="BT38" s="141"/>
      <c r="BU38" s="141"/>
      <c r="BV38" s="141"/>
      <c r="BW38" s="141"/>
      <c r="BX38" s="141"/>
      <c r="BY38" s="141"/>
      <c r="BZ38" s="141"/>
      <c r="CA38" s="141"/>
      <c r="CB38" s="141"/>
      <c r="CC38" s="141"/>
      <c r="CD38" s="141"/>
      <c r="CE38" s="141"/>
      <c r="CF38" s="141"/>
      <c r="CG38" s="141"/>
      <c r="CH38" s="141"/>
      <c r="CI38" s="141"/>
      <c r="CJ38" s="141"/>
      <c r="CK38" s="141"/>
      <c r="CL38" s="141"/>
      <c r="CM38" s="141"/>
      <c r="CN38" s="141"/>
      <c r="CO38" s="141"/>
      <c r="CP38" s="141"/>
      <c r="CQ38" s="141"/>
      <c r="CR38" s="141"/>
      <c r="CS38" s="141"/>
      <c r="CT38" s="141"/>
      <c r="CU38" s="141"/>
      <c r="CV38" s="141"/>
      <c r="CW38" s="141"/>
      <c r="CX38" s="141"/>
      <c r="CY38" s="141"/>
      <c r="CZ38" s="141"/>
      <c r="DA38" s="141"/>
      <c r="DB38" s="141"/>
      <c r="DC38" s="141"/>
      <c r="DD38" s="141"/>
      <c r="DE38" s="141"/>
      <c r="DF38" s="141"/>
      <c r="DG38" s="141"/>
      <c r="DH38" s="141"/>
      <c r="DI38" s="141"/>
      <c r="DJ38" s="141"/>
      <c r="DK38" s="141"/>
      <c r="DL38" s="141"/>
      <c r="DM38" s="141"/>
      <c r="DN38" s="141"/>
      <c r="DO38" s="141"/>
      <c r="DP38" s="141"/>
      <c r="DQ38" s="141"/>
      <c r="DR38" s="141"/>
      <c r="DS38" s="141"/>
      <c r="DT38" s="141"/>
      <c r="DU38" s="141"/>
      <c r="DV38" s="141"/>
      <c r="DW38" s="141"/>
      <c r="DX38" s="141"/>
      <c r="DY38" s="141"/>
      <c r="DZ38" s="141"/>
      <c r="EA38" s="141"/>
      <c r="EB38" s="141"/>
      <c r="EC38" s="141"/>
      <c r="ED38" s="141"/>
      <c r="EE38" s="141"/>
      <c r="EF38" s="141"/>
      <c r="EG38" s="141"/>
      <c r="EH38" s="141"/>
      <c r="EI38" s="141"/>
      <c r="EJ38" s="141"/>
      <c r="EK38" s="141"/>
      <c r="EL38" s="141"/>
      <c r="EM38" s="141"/>
      <c r="EN38" s="141"/>
      <c r="EO38" s="141"/>
      <c r="EP38" s="141"/>
      <c r="EQ38" s="141"/>
      <c r="ER38" s="141"/>
      <c r="ES38" s="141"/>
      <c r="ET38" s="141"/>
      <c r="EU38" s="141"/>
      <c r="EV38" s="141"/>
      <c r="EW38" s="141"/>
    </row>
    <row r="39" spans="1:153" x14ac:dyDescent="0.25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  <c r="BJ39" s="141"/>
      <c r="BK39" s="141"/>
      <c r="BL39" s="141"/>
      <c r="BM39" s="141"/>
      <c r="BN39" s="141"/>
      <c r="BO39" s="141"/>
      <c r="BP39" s="141"/>
      <c r="BQ39" s="141"/>
      <c r="BR39" s="141"/>
      <c r="BS39" s="141"/>
      <c r="BT39" s="141"/>
      <c r="BU39" s="141"/>
      <c r="BV39" s="141"/>
      <c r="BW39" s="141"/>
      <c r="BX39" s="141"/>
      <c r="BY39" s="141"/>
      <c r="BZ39" s="141"/>
      <c r="CA39" s="141"/>
      <c r="CB39" s="141"/>
      <c r="CC39" s="141"/>
      <c r="CD39" s="141"/>
      <c r="CE39" s="141"/>
      <c r="CF39" s="141"/>
      <c r="CG39" s="141"/>
      <c r="CH39" s="141"/>
      <c r="CI39" s="141"/>
      <c r="CJ39" s="141"/>
      <c r="CK39" s="141"/>
      <c r="CL39" s="141"/>
      <c r="CM39" s="141"/>
      <c r="CN39" s="141"/>
      <c r="CO39" s="141"/>
      <c r="CP39" s="141"/>
      <c r="CQ39" s="141"/>
      <c r="CR39" s="141"/>
      <c r="CS39" s="141"/>
      <c r="CT39" s="141"/>
      <c r="CU39" s="141"/>
      <c r="CV39" s="141"/>
      <c r="CW39" s="141"/>
      <c r="CX39" s="141"/>
      <c r="CY39" s="141"/>
      <c r="CZ39" s="141"/>
      <c r="DA39" s="141"/>
      <c r="DB39" s="141"/>
      <c r="DC39" s="141"/>
      <c r="DD39" s="141"/>
      <c r="DE39" s="141"/>
      <c r="DF39" s="141"/>
      <c r="DG39" s="141"/>
      <c r="DH39" s="141"/>
      <c r="DI39" s="141"/>
      <c r="DJ39" s="141"/>
      <c r="DK39" s="141"/>
      <c r="DL39" s="141"/>
      <c r="DM39" s="141"/>
      <c r="DN39" s="141"/>
      <c r="DO39" s="141"/>
      <c r="DP39" s="141"/>
      <c r="DQ39" s="141"/>
      <c r="DR39" s="141"/>
      <c r="DS39" s="141"/>
      <c r="DT39" s="141"/>
      <c r="DU39" s="141"/>
      <c r="DV39" s="141"/>
      <c r="DW39" s="141"/>
      <c r="DX39" s="141"/>
      <c r="DY39" s="141"/>
      <c r="DZ39" s="141"/>
      <c r="EA39" s="141"/>
      <c r="EB39" s="141"/>
      <c r="EC39" s="141"/>
      <c r="ED39" s="141"/>
      <c r="EE39" s="141"/>
      <c r="EF39" s="141"/>
      <c r="EG39" s="141"/>
      <c r="EH39" s="141"/>
      <c r="EI39" s="141"/>
      <c r="EJ39" s="141"/>
      <c r="EK39" s="141"/>
      <c r="EL39" s="141"/>
      <c r="EM39" s="141"/>
      <c r="EN39" s="141"/>
      <c r="EO39" s="141"/>
      <c r="EP39" s="141"/>
      <c r="EQ39" s="141"/>
      <c r="ER39" s="141"/>
      <c r="ES39" s="141"/>
      <c r="ET39" s="141"/>
      <c r="EU39" s="141"/>
      <c r="EV39" s="141"/>
      <c r="EW39" s="141"/>
    </row>
    <row r="40" spans="1:153" x14ac:dyDescent="0.25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  <c r="BJ40" s="141"/>
      <c r="BK40" s="141"/>
      <c r="BL40" s="141"/>
      <c r="BM40" s="141"/>
      <c r="BN40" s="141"/>
      <c r="BO40" s="141"/>
      <c r="BP40" s="141"/>
      <c r="BQ40" s="141"/>
      <c r="BR40" s="141"/>
      <c r="BS40" s="141"/>
      <c r="BT40" s="141"/>
      <c r="BU40" s="141"/>
      <c r="BV40" s="141"/>
      <c r="BW40" s="141"/>
      <c r="BX40" s="141"/>
      <c r="BY40" s="141"/>
      <c r="BZ40" s="141"/>
      <c r="CA40" s="141"/>
      <c r="CB40" s="141"/>
      <c r="CC40" s="141"/>
      <c r="CD40" s="141"/>
      <c r="CE40" s="141"/>
      <c r="CF40" s="141"/>
      <c r="CG40" s="141"/>
      <c r="CH40" s="141"/>
      <c r="CI40" s="141"/>
      <c r="CJ40" s="141"/>
      <c r="CK40" s="141"/>
      <c r="CL40" s="141"/>
      <c r="CM40" s="141"/>
      <c r="CN40" s="141"/>
      <c r="CO40" s="141"/>
      <c r="CP40" s="141"/>
      <c r="CQ40" s="141"/>
      <c r="CR40" s="141"/>
      <c r="CS40" s="141"/>
      <c r="CT40" s="141"/>
      <c r="CU40" s="141"/>
      <c r="CV40" s="141"/>
      <c r="CW40" s="141"/>
      <c r="CX40" s="141"/>
      <c r="CY40" s="141"/>
      <c r="CZ40" s="141"/>
      <c r="DA40" s="141"/>
      <c r="DB40" s="141"/>
      <c r="DC40" s="141"/>
      <c r="DD40" s="141"/>
      <c r="DE40" s="141"/>
      <c r="DF40" s="141"/>
      <c r="DG40" s="141"/>
      <c r="DH40" s="141"/>
      <c r="DI40" s="141"/>
      <c r="DJ40" s="141"/>
      <c r="DK40" s="141"/>
      <c r="DL40" s="141"/>
      <c r="DM40" s="141"/>
      <c r="DN40" s="141"/>
      <c r="DO40" s="141"/>
      <c r="DP40" s="141"/>
      <c r="DQ40" s="141"/>
      <c r="DR40" s="141"/>
      <c r="DS40" s="141"/>
      <c r="DT40" s="141"/>
      <c r="DU40" s="141"/>
      <c r="DV40" s="141"/>
      <c r="DW40" s="141"/>
      <c r="DX40" s="141"/>
      <c r="DY40" s="141"/>
      <c r="DZ40" s="141"/>
      <c r="EA40" s="141"/>
      <c r="EB40" s="141"/>
      <c r="EC40" s="141"/>
      <c r="ED40" s="141"/>
      <c r="EE40" s="141"/>
      <c r="EF40" s="141"/>
      <c r="EG40" s="141"/>
      <c r="EH40" s="141"/>
      <c r="EI40" s="141"/>
      <c r="EJ40" s="141"/>
      <c r="EK40" s="141"/>
      <c r="EL40" s="141"/>
      <c r="EM40" s="141"/>
      <c r="EN40" s="141"/>
      <c r="EO40" s="141"/>
      <c r="EP40" s="141"/>
      <c r="EQ40" s="141"/>
      <c r="ER40" s="141"/>
      <c r="ES40" s="141"/>
      <c r="ET40" s="141"/>
      <c r="EU40" s="141"/>
      <c r="EV40" s="141"/>
      <c r="EW40" s="141"/>
    </row>
    <row r="41" spans="1:153" x14ac:dyDescent="0.25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  <c r="BJ41" s="141"/>
      <c r="BK41" s="141"/>
      <c r="BL41" s="141"/>
      <c r="BM41" s="141"/>
      <c r="BN41" s="141"/>
      <c r="BO41" s="141"/>
      <c r="BP41" s="141"/>
      <c r="BQ41" s="141"/>
      <c r="BR41" s="141"/>
      <c r="BS41" s="141"/>
      <c r="BT41" s="141"/>
      <c r="BU41" s="141"/>
      <c r="BV41" s="141"/>
      <c r="BW41" s="141"/>
      <c r="BX41" s="141"/>
      <c r="BY41" s="141"/>
      <c r="BZ41" s="141"/>
      <c r="CA41" s="141"/>
      <c r="CB41" s="141"/>
      <c r="CC41" s="141"/>
      <c r="CD41" s="141"/>
      <c r="CE41" s="141"/>
      <c r="CF41" s="141"/>
      <c r="CG41" s="141"/>
      <c r="CH41" s="141"/>
      <c r="CI41" s="141"/>
      <c r="CJ41" s="141"/>
      <c r="CK41" s="141"/>
      <c r="CL41" s="141"/>
      <c r="CM41" s="141"/>
      <c r="CN41" s="141"/>
      <c r="CO41" s="141"/>
      <c r="CP41" s="141"/>
      <c r="CQ41" s="141"/>
      <c r="CR41" s="141"/>
      <c r="CS41" s="141"/>
      <c r="CT41" s="141"/>
      <c r="CU41" s="141"/>
      <c r="CV41" s="141"/>
      <c r="CW41" s="141"/>
      <c r="CX41" s="141"/>
      <c r="CY41" s="141"/>
      <c r="CZ41" s="141"/>
      <c r="DA41" s="141"/>
      <c r="DB41" s="141"/>
      <c r="DC41" s="141"/>
      <c r="DD41" s="141"/>
      <c r="DE41" s="141"/>
      <c r="DF41" s="141"/>
      <c r="DG41" s="141"/>
      <c r="DH41" s="141"/>
      <c r="DI41" s="141"/>
      <c r="DJ41" s="141"/>
      <c r="DK41" s="141"/>
      <c r="DL41" s="141"/>
      <c r="DM41" s="141"/>
      <c r="DN41" s="141"/>
      <c r="DO41" s="141"/>
      <c r="DP41" s="141"/>
      <c r="DQ41" s="141"/>
      <c r="DR41" s="141"/>
      <c r="DS41" s="141"/>
      <c r="DT41" s="141"/>
      <c r="DU41" s="141"/>
      <c r="DV41" s="141"/>
      <c r="DW41" s="141"/>
      <c r="DX41" s="141"/>
      <c r="DY41" s="141"/>
      <c r="DZ41" s="141"/>
      <c r="EA41" s="141"/>
      <c r="EB41" s="141"/>
      <c r="EC41" s="141"/>
      <c r="ED41" s="141"/>
      <c r="EE41" s="141"/>
      <c r="EF41" s="141"/>
      <c r="EG41" s="141"/>
      <c r="EH41" s="141"/>
      <c r="EI41" s="141"/>
      <c r="EJ41" s="141"/>
      <c r="EK41" s="141"/>
      <c r="EL41" s="141"/>
      <c r="EM41" s="141"/>
      <c r="EN41" s="141"/>
      <c r="EO41" s="141"/>
      <c r="EP41" s="141"/>
      <c r="EQ41" s="141"/>
      <c r="ER41" s="141"/>
      <c r="ES41" s="141"/>
      <c r="ET41" s="141"/>
      <c r="EU41" s="141"/>
      <c r="EV41" s="141"/>
      <c r="EW41" s="141"/>
    </row>
  </sheetData>
  <mergeCells count="22">
    <mergeCell ref="H1:BO1"/>
    <mergeCell ref="BP1:CM2"/>
    <mergeCell ref="H2:Y2"/>
    <mergeCell ref="AF2:AW2"/>
    <mergeCell ref="AX2:BC3"/>
    <mergeCell ref="BD2:BI3"/>
    <mergeCell ref="BJ2:BO3"/>
    <mergeCell ref="H3:M3"/>
    <mergeCell ref="N3:S3"/>
    <mergeCell ref="T3:Y3"/>
    <mergeCell ref="CH3:CM3"/>
    <mergeCell ref="CN3:CR3"/>
    <mergeCell ref="AX4:BC4"/>
    <mergeCell ref="BD4:BI4"/>
    <mergeCell ref="B4:G4"/>
    <mergeCell ref="Z3:AE3"/>
    <mergeCell ref="AF3:AK3"/>
    <mergeCell ref="AL3:AQ3"/>
    <mergeCell ref="AR3:AW3"/>
    <mergeCell ref="BP3:BU3"/>
    <mergeCell ref="BV3:CA3"/>
    <mergeCell ref="CB3:C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Dicionário RH Mensal</vt:lpstr>
      <vt:lpstr>Efetivo</vt:lpstr>
      <vt:lpstr>Gestão</vt:lpstr>
      <vt:lpstr>Absenteísmo até 15 dias</vt:lpstr>
      <vt:lpstr>Absenteísmo +15 dias até 6 mese</vt:lpstr>
      <vt:lpstr>Absenteismo + de 6 meses</vt:lpstr>
      <vt:lpstr>Acidente Próprio</vt:lpstr>
      <vt:lpstr>Acidente Terceiro1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Aldevan Souza Silva</dc:creator>
  <cp:lastModifiedBy>Aldevan Souza Silva</cp:lastModifiedBy>
  <dcterms:created xsi:type="dcterms:W3CDTF">2019-08-19T19:06:29Z</dcterms:created>
  <dcterms:modified xsi:type="dcterms:W3CDTF">2019-09-04T18:49:58Z</dcterms:modified>
</cp:coreProperties>
</file>