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Testes\ImportarExcel\Arquivos\"/>
    </mc:Choice>
  </mc:AlternateContent>
  <workbookProtection workbookPassword="C48F" lockStructure="1"/>
  <bookViews>
    <workbookView xWindow="600" yWindow="555" windowWidth="11100" windowHeight="5535" tabRatio="760" activeTab="1"/>
  </bookViews>
  <sheets>
    <sheet name="EMPRESA" sheetId="3" r:id="rId1"/>
    <sheet name="Efetivo" sheetId="4" r:id="rId2"/>
    <sheet name="Gestão" sheetId="1" r:id="rId3"/>
    <sheet name="Absenteísmo até 15 dias" sheetId="5" r:id="rId4"/>
    <sheet name="Absent + 15 dias e até 6 meses " sheetId="10" r:id="rId5"/>
    <sheet name="Absent + de  6 meses" sheetId="12" r:id="rId6"/>
    <sheet name="Acidentes Próprio" sheetId="7" r:id="rId7"/>
    <sheet name="Acidentes Terceiros" sheetId="8" r:id="rId8"/>
    <sheet name="Macro" sheetId="9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Area" localSheetId="4">'Absent + 15 dias e até 6 meses '!$A$1:$BE$24</definedName>
    <definedName name="_xlnm.Print_Area" localSheetId="5">'Absent + de  6 meses'!$A$1:$BE$24</definedName>
    <definedName name="_xlnm.Print_Area" localSheetId="3">'Absenteísmo até 15 dias'!$A$1:$CW$24</definedName>
    <definedName name="_xlnm.Print_Area" localSheetId="6">'Acidentes Próprio'!$A$1:$CQ$24</definedName>
    <definedName name="_xlnm.Print_Area" localSheetId="7">'Acidentes Terceiros'!$A$1:$CR$24</definedName>
    <definedName name="_xlnm.Print_Area" localSheetId="1">Efetivo!$A$1:$CV$24</definedName>
    <definedName name="_xlnm.Print_Area" localSheetId="0">EMPRESA!$A$1:$D$23</definedName>
    <definedName name="_xlnm.Print_Area" localSheetId="2">Gestão!$A$1:$CO$24</definedName>
    <definedName name="_xlnm.Print_Titles" localSheetId="4">'Absent + 15 dias e até 6 meses '!$1:$10</definedName>
    <definedName name="_xlnm.Print_Titles" localSheetId="5">'Absent + de  6 meses'!$1:$10</definedName>
    <definedName name="_xlnm.Print_Titles" localSheetId="3">'Absenteísmo até 15 dias'!$1:$9</definedName>
    <definedName name="_xlnm.Print_Titles" localSheetId="6">'Acidentes Próprio'!$1:$10</definedName>
    <definedName name="_xlnm.Print_Titles" localSheetId="7">'Acidentes Terceiros'!$1:$10</definedName>
    <definedName name="_xlnm.Print_Titles" localSheetId="1">Efetivo!$1:$10</definedName>
    <definedName name="_xlnm.Print_Titles" localSheetId="2">Gestão!$1:$9</definedName>
  </definedNames>
  <calcPr calcId="162913"/>
</workbook>
</file>

<file path=xl/calcChain.xml><?xml version="1.0" encoding="utf-8"?>
<calcChain xmlns="http://schemas.openxmlformats.org/spreadsheetml/2006/main">
  <c r="AX12" i="1" l="1"/>
  <c r="AU12" i="1"/>
  <c r="BG22" i="1"/>
  <c r="CP22" i="1"/>
  <c r="CM22" i="1"/>
  <c r="CG22" i="1"/>
  <c r="CD22" i="1"/>
  <c r="BX22" i="1"/>
  <c r="BP22" i="1"/>
  <c r="BM22" i="1"/>
  <c r="BV22" i="1" s="1"/>
  <c r="BD22" i="1"/>
  <c r="AX22" i="1"/>
  <c r="AU22" i="1"/>
  <c r="BT14" i="8"/>
  <c r="BR14" i="8"/>
  <c r="E1024" i="9" s="1"/>
  <c r="BM14" i="8"/>
  <c r="BK14" i="8"/>
  <c r="BF14" i="8"/>
  <c r="BD14" i="8"/>
  <c r="E952" i="9"/>
  <c r="AY14" i="8"/>
  <c r="AW14" i="8"/>
  <c r="E940" i="9" s="1"/>
  <c r="AR14" i="8"/>
  <c r="AP14" i="8"/>
  <c r="AK14" i="8"/>
  <c r="AI14" i="8"/>
  <c r="E916" i="9"/>
  <c r="AD14" i="8"/>
  <c r="AB14" i="8"/>
  <c r="W14" i="8"/>
  <c r="U14" i="8"/>
  <c r="P14" i="8"/>
  <c r="N14" i="8"/>
  <c r="I14" i="8"/>
  <c r="G14" i="8"/>
  <c r="G13" i="8"/>
  <c r="CP21" i="1"/>
  <c r="CP20" i="1"/>
  <c r="CP19" i="1"/>
  <c r="CP15" i="1"/>
  <c r="CP11" i="1"/>
  <c r="CM21" i="1"/>
  <c r="CM20" i="1"/>
  <c r="CM19" i="1"/>
  <c r="CM15" i="1"/>
  <c r="CM11" i="1"/>
  <c r="CG21" i="1"/>
  <c r="CG20" i="1"/>
  <c r="CG19" i="1"/>
  <c r="CG11" i="1"/>
  <c r="CD21" i="1"/>
  <c r="CD20" i="1"/>
  <c r="CD19" i="1"/>
  <c r="E775" i="9"/>
  <c r="CD11" i="1"/>
  <c r="BX21" i="1"/>
  <c r="BX20" i="1"/>
  <c r="BX19" i="1"/>
  <c r="BX15" i="1"/>
  <c r="BX11" i="1"/>
  <c r="BP21" i="1"/>
  <c r="BP20" i="1"/>
  <c r="BP19" i="1"/>
  <c r="BP15" i="1"/>
  <c r="BP11" i="1"/>
  <c r="BM21" i="1"/>
  <c r="BM20" i="1"/>
  <c r="BV20" i="1" s="1"/>
  <c r="BM19" i="1"/>
  <c r="BM15" i="1"/>
  <c r="BM11" i="1"/>
  <c r="BG21" i="1"/>
  <c r="BG20" i="1"/>
  <c r="BG19" i="1"/>
  <c r="BG15" i="1"/>
  <c r="BG11" i="1"/>
  <c r="BD21" i="1"/>
  <c r="BV21" i="1" s="1"/>
  <c r="BD20" i="1"/>
  <c r="BD19" i="1"/>
  <c r="BD15" i="1"/>
  <c r="BD11" i="1"/>
  <c r="BD23" i="1" s="1"/>
  <c r="BC23" i="1" s="1"/>
  <c r="AX21" i="1"/>
  <c r="AX20" i="1"/>
  <c r="AX19" i="1"/>
  <c r="AX15" i="1"/>
  <c r="AX11" i="1"/>
  <c r="AU21" i="1"/>
  <c r="AU20" i="1"/>
  <c r="AU19" i="1"/>
  <c r="E763" i="9" s="1"/>
  <c r="AU15" i="1"/>
  <c r="AU11" i="1"/>
  <c r="BT16" i="8"/>
  <c r="BR16" i="8"/>
  <c r="BM16" i="8"/>
  <c r="BK16" i="8"/>
  <c r="BF16" i="8"/>
  <c r="BD16" i="8"/>
  <c r="E954" i="9" s="1"/>
  <c r="AY16" i="8"/>
  <c r="AW16" i="8"/>
  <c r="E942" i="9"/>
  <c r="AR16" i="8"/>
  <c r="AP16" i="8"/>
  <c r="AK16" i="8"/>
  <c r="AI16" i="8"/>
  <c r="AD16" i="8"/>
  <c r="BZ16" i="8" s="1"/>
  <c r="AB16" i="8"/>
  <c r="E906" i="9" s="1"/>
  <c r="W16" i="8"/>
  <c r="U16" i="8"/>
  <c r="E894" i="9"/>
  <c r="P16" i="8"/>
  <c r="N16" i="8"/>
  <c r="E882" i="9"/>
  <c r="I16" i="8"/>
  <c r="G16" i="8"/>
  <c r="E1038" i="9" s="1"/>
  <c r="BS16" i="7"/>
  <c r="BQ16" i="7"/>
  <c r="BL16" i="7"/>
  <c r="CQ16" i="7" s="1"/>
  <c r="BJ16" i="7"/>
  <c r="BE16" i="7"/>
  <c r="E726" i="9"/>
  <c r="AY16" i="7"/>
  <c r="AT16" i="7"/>
  <c r="AR16" i="7"/>
  <c r="E702" i="9"/>
  <c r="AM16" i="7"/>
  <c r="AK16" i="7"/>
  <c r="AF16" i="7"/>
  <c r="AD16" i="7"/>
  <c r="E678" i="9" s="1"/>
  <c r="Y16" i="7"/>
  <c r="W16" i="7"/>
  <c r="R16" i="7"/>
  <c r="P16" i="7"/>
  <c r="E654" i="9"/>
  <c r="K16" i="7"/>
  <c r="I16" i="7"/>
  <c r="E642" i="9" s="1"/>
  <c r="AX16" i="12"/>
  <c r="AV16" i="12"/>
  <c r="AJ16" i="12"/>
  <c r="AH16" i="12"/>
  <c r="V16" i="12"/>
  <c r="T16" i="12"/>
  <c r="E570" i="9"/>
  <c r="H16" i="12"/>
  <c r="F16" i="12"/>
  <c r="AX16" i="10"/>
  <c r="AV16" i="10"/>
  <c r="E522" i="9"/>
  <c r="AJ16" i="10"/>
  <c r="AH16" i="10"/>
  <c r="V16" i="10"/>
  <c r="T16" i="10"/>
  <c r="E486" i="9" s="1"/>
  <c r="H16" i="10"/>
  <c r="F16" i="10"/>
  <c r="CQ16" i="5"/>
  <c r="CK16" i="5"/>
  <c r="CD16" i="5"/>
  <c r="BX16" i="5"/>
  <c r="BQ16" i="5"/>
  <c r="BK16" i="5"/>
  <c r="E378" i="9" s="1"/>
  <c r="BD16" i="5"/>
  <c r="AX16" i="5"/>
  <c r="AQ16" i="5"/>
  <c r="AK16" i="5"/>
  <c r="AD16" i="5"/>
  <c r="X16" i="5"/>
  <c r="E306" i="9" s="1"/>
  <c r="Q16" i="5"/>
  <c r="K16" i="5"/>
  <c r="CJ16" i="5"/>
  <c r="CM16" i="1"/>
  <c r="E822" i="9" s="1"/>
  <c r="CG16" i="1"/>
  <c r="CD16" i="1"/>
  <c r="E774" i="9" s="1"/>
  <c r="BX16" i="1"/>
  <c r="BP16" i="1"/>
  <c r="BM16" i="1"/>
  <c r="BG16" i="1"/>
  <c r="BD16" i="1"/>
  <c r="AX16" i="1"/>
  <c r="AU16" i="1"/>
  <c r="AO16" i="1"/>
  <c r="AM16" i="1"/>
  <c r="AH16" i="1"/>
  <c r="AF16" i="1"/>
  <c r="AA16" i="1"/>
  <c r="U16" i="1"/>
  <c r="S16" i="1"/>
  <c r="E186" i="9"/>
  <c r="N16" i="1"/>
  <c r="L16" i="1"/>
  <c r="G16" i="1"/>
  <c r="F16" i="1"/>
  <c r="CP16" i="1"/>
  <c r="CA16" i="4"/>
  <c r="BU16" i="4"/>
  <c r="BT16" i="4"/>
  <c r="CG16" i="4" s="1"/>
  <c r="CT16" i="4" s="1"/>
  <c r="BN16" i="4"/>
  <c r="E198" i="9" s="1"/>
  <c r="BI16" i="4"/>
  <c r="BB16" i="4"/>
  <c r="AV16" i="4"/>
  <c r="AP16" i="4"/>
  <c r="E90" i="9"/>
  <c r="AK16" i="4"/>
  <c r="AD16" i="4"/>
  <c r="E66" i="9" s="1"/>
  <c r="X16" i="4"/>
  <c r="S16" i="4"/>
  <c r="L16" i="4"/>
  <c r="F16" i="4"/>
  <c r="E18" i="9"/>
  <c r="CP14" i="1"/>
  <c r="BS14" i="7"/>
  <c r="CQ14" i="7" s="1"/>
  <c r="BQ14" i="7"/>
  <c r="BL14" i="7"/>
  <c r="BJ14" i="7"/>
  <c r="BE14" i="7"/>
  <c r="AY14" i="7"/>
  <c r="AT14" i="7"/>
  <c r="AR14" i="7"/>
  <c r="E700" i="9" s="1"/>
  <c r="AM14" i="7"/>
  <c r="AM23" i="7" s="1"/>
  <c r="AK14" i="7"/>
  <c r="AF14" i="7"/>
  <c r="AD14" i="7"/>
  <c r="Y14" i="7"/>
  <c r="W14" i="7"/>
  <c r="R14" i="7"/>
  <c r="P14" i="7"/>
  <c r="E652" i="9" s="1"/>
  <c r="K14" i="7"/>
  <c r="I14" i="7"/>
  <c r="E640" i="9"/>
  <c r="AX14" i="12"/>
  <c r="AV14" i="12"/>
  <c r="AJ14" i="12"/>
  <c r="AH14" i="12"/>
  <c r="E592" i="9"/>
  <c r="V14" i="12"/>
  <c r="AD14" i="12" s="1"/>
  <c r="B592" i="9" s="1"/>
  <c r="T14" i="12"/>
  <c r="E568" i="9"/>
  <c r="H14" i="12"/>
  <c r="F14" i="12"/>
  <c r="E544" i="9"/>
  <c r="AX14" i="10"/>
  <c r="AV14" i="10"/>
  <c r="E520" i="9" s="1"/>
  <c r="AJ14" i="10"/>
  <c r="AH14" i="10"/>
  <c r="E496" i="9"/>
  <c r="V14" i="10"/>
  <c r="T14" i="10"/>
  <c r="H14" i="10"/>
  <c r="F14" i="10"/>
  <c r="E460" i="9"/>
  <c r="CQ14" i="5"/>
  <c r="CK14" i="5"/>
  <c r="CD14" i="5"/>
  <c r="BX14" i="5"/>
  <c r="BQ14" i="5"/>
  <c r="BK14" i="5"/>
  <c r="BD14" i="5"/>
  <c r="BJ14" i="5" s="1"/>
  <c r="AX14" i="5"/>
  <c r="AQ14" i="5"/>
  <c r="AK14" i="5"/>
  <c r="E328" i="9" s="1"/>
  <c r="AD14" i="5"/>
  <c r="AJ14" i="5" s="1"/>
  <c r="X14" i="5"/>
  <c r="Q14" i="5"/>
  <c r="K14" i="5"/>
  <c r="CM14" i="1"/>
  <c r="E820" i="9"/>
  <c r="CG14" i="1"/>
  <c r="CD14" i="1"/>
  <c r="E772" i="9" s="1"/>
  <c r="BX14" i="1"/>
  <c r="BP14" i="1"/>
  <c r="BM14" i="1"/>
  <c r="BG14" i="1"/>
  <c r="BD14" i="1"/>
  <c r="BV14" i="1" s="1"/>
  <c r="E784" i="9" s="1"/>
  <c r="AX14" i="1"/>
  <c r="AU14" i="1"/>
  <c r="AO14" i="1"/>
  <c r="AM14" i="1"/>
  <c r="E136" i="9"/>
  <c r="AH14" i="1"/>
  <c r="AF14" i="1"/>
  <c r="E124" i="9" s="1"/>
  <c r="AA14" i="1"/>
  <c r="D14" i="7"/>
  <c r="U14" i="1"/>
  <c r="S14" i="1"/>
  <c r="E184" i="9"/>
  <c r="N14" i="1"/>
  <c r="L14" i="1"/>
  <c r="E172" i="9" s="1"/>
  <c r="G14" i="1"/>
  <c r="BE14" i="12"/>
  <c r="F14" i="1"/>
  <c r="CA14" i="4"/>
  <c r="CN14" i="4"/>
  <c r="CV14" i="4"/>
  <c r="BU14" i="4"/>
  <c r="BT14" i="4"/>
  <c r="BN14" i="4"/>
  <c r="BI14" i="4"/>
  <c r="BB14" i="4"/>
  <c r="E112" i="9"/>
  <c r="AV14" i="4"/>
  <c r="AP14" i="4"/>
  <c r="AK14" i="4"/>
  <c r="AD14" i="4"/>
  <c r="E64" i="9" s="1"/>
  <c r="X14" i="4"/>
  <c r="E52" i="9" s="1"/>
  <c r="S14" i="4"/>
  <c r="L14" i="4"/>
  <c r="E28" i="9"/>
  <c r="F14" i="4"/>
  <c r="E16" i="9" s="1"/>
  <c r="E736" i="9"/>
  <c r="G22" i="8"/>
  <c r="I22" i="8"/>
  <c r="BT22" i="8"/>
  <c r="BR22" i="8"/>
  <c r="BM22" i="8"/>
  <c r="BK22" i="8"/>
  <c r="BF22" i="8"/>
  <c r="BD22" i="8"/>
  <c r="AY22" i="8"/>
  <c r="AW22" i="8"/>
  <c r="AR22" i="8"/>
  <c r="AP22" i="8"/>
  <c r="AK22" i="8"/>
  <c r="AI22" i="8"/>
  <c r="AD22" i="8"/>
  <c r="AB22" i="8"/>
  <c r="W22" i="8"/>
  <c r="U22" i="8"/>
  <c r="P22" i="8"/>
  <c r="N22" i="8"/>
  <c r="BS22" i="7"/>
  <c r="BQ22" i="7"/>
  <c r="BL22" i="7"/>
  <c r="BJ22" i="7"/>
  <c r="BE22" i="7"/>
  <c r="AY22" i="7"/>
  <c r="AT22" i="7"/>
  <c r="AR22" i="7"/>
  <c r="AM22" i="7"/>
  <c r="AK22" i="7"/>
  <c r="AF22" i="7"/>
  <c r="AD22" i="7"/>
  <c r="Y22" i="7"/>
  <c r="W22" i="7"/>
  <c r="R22" i="7"/>
  <c r="P22" i="7"/>
  <c r="K22" i="7"/>
  <c r="I22" i="7"/>
  <c r="AX22" i="12"/>
  <c r="AV22" i="12"/>
  <c r="AJ22" i="12"/>
  <c r="AH22" i="12"/>
  <c r="V22" i="12"/>
  <c r="T22" i="12"/>
  <c r="H22" i="12"/>
  <c r="F22" i="12"/>
  <c r="AX22" i="10"/>
  <c r="AV22" i="10"/>
  <c r="AJ22" i="10"/>
  <c r="AH22" i="10"/>
  <c r="V22" i="10"/>
  <c r="T22" i="10"/>
  <c r="H22" i="10"/>
  <c r="F22" i="10"/>
  <c r="CQ22" i="5"/>
  <c r="CK22" i="5"/>
  <c r="CD22" i="5"/>
  <c r="BX22" i="5"/>
  <c r="BQ22" i="5"/>
  <c r="BK22" i="5"/>
  <c r="BD22" i="5"/>
  <c r="AX22" i="5"/>
  <c r="AQ22" i="5"/>
  <c r="AK22" i="5"/>
  <c r="L22" i="5" s="1"/>
  <c r="AD22" i="5"/>
  <c r="X22" i="5"/>
  <c r="Q22" i="5"/>
  <c r="K22" i="5"/>
  <c r="AO22" i="1"/>
  <c r="AM22" i="1"/>
  <c r="AH22" i="1"/>
  <c r="AF22" i="1"/>
  <c r="AA22" i="1"/>
  <c r="D22" i="7" s="1"/>
  <c r="U22" i="1"/>
  <c r="S22" i="1"/>
  <c r="N22" i="1"/>
  <c r="L22" i="1"/>
  <c r="G22" i="1"/>
  <c r="F22" i="1"/>
  <c r="W22" i="10"/>
  <c r="CA22" i="4"/>
  <c r="CN22" i="4" s="1"/>
  <c r="BU22" i="4"/>
  <c r="CI22" i="4"/>
  <c r="BT22" i="4"/>
  <c r="CG22" i="4" s="1"/>
  <c r="BN22" i="4"/>
  <c r="CB22" i="4" s="1"/>
  <c r="CO22" i="4" s="1"/>
  <c r="CH22" i="4"/>
  <c r="BI22" i="4"/>
  <c r="BB22" i="4"/>
  <c r="AV22" i="4"/>
  <c r="AP22" i="4"/>
  <c r="AK22" i="4"/>
  <c r="AD22" i="4"/>
  <c r="X22" i="4"/>
  <c r="AJ22" i="4"/>
  <c r="S22" i="4"/>
  <c r="L22" i="4"/>
  <c r="F22" i="4"/>
  <c r="I22" i="4"/>
  <c r="J22" i="4"/>
  <c r="O22" i="4"/>
  <c r="P22" i="4"/>
  <c r="U22" i="4"/>
  <c r="V22" i="4"/>
  <c r="AA22" i="4"/>
  <c r="AB22" i="4"/>
  <c r="AG22" i="4"/>
  <c r="AH22" i="4"/>
  <c r="AM22" i="4"/>
  <c r="AN22" i="4"/>
  <c r="AS22" i="4"/>
  <c r="AT22" i="4"/>
  <c r="AY22" i="4"/>
  <c r="AZ22" i="4"/>
  <c r="BE22" i="4"/>
  <c r="BF22" i="4"/>
  <c r="BK22" i="4"/>
  <c r="BL22" i="4"/>
  <c r="BQ22" i="4"/>
  <c r="BR22" i="4"/>
  <c r="BX22" i="4"/>
  <c r="BY22" i="4"/>
  <c r="CD22" i="4"/>
  <c r="CE22" i="4"/>
  <c r="CR22" i="4" s="1"/>
  <c r="CK22" i="4"/>
  <c r="CL22" i="4"/>
  <c r="CP22" i="4"/>
  <c r="CS22" i="4"/>
  <c r="I22" i="1"/>
  <c r="J22" i="1"/>
  <c r="H22" i="5"/>
  <c r="I22" i="5"/>
  <c r="N22" i="5"/>
  <c r="O22" i="5"/>
  <c r="T22" i="5"/>
  <c r="U22" i="5"/>
  <c r="AA22" i="5"/>
  <c r="AB22" i="5"/>
  <c r="AG22" i="5"/>
  <c r="AH22" i="5"/>
  <c r="AN22" i="5"/>
  <c r="AO22" i="5"/>
  <c r="AT22" i="5"/>
  <c r="AU22" i="5"/>
  <c r="BA22" i="5"/>
  <c r="BB22" i="5"/>
  <c r="BG22" i="5"/>
  <c r="BH22" i="5"/>
  <c r="BN22" i="5"/>
  <c r="BO22" i="5"/>
  <c r="BT22" i="5"/>
  <c r="BU22" i="5"/>
  <c r="CA22" i="5"/>
  <c r="CB22" i="5"/>
  <c r="CG22" i="5"/>
  <c r="CH22" i="5"/>
  <c r="CN22" i="5"/>
  <c r="CO22" i="5"/>
  <c r="CT22" i="5"/>
  <c r="CU22" i="5"/>
  <c r="K22" i="10"/>
  <c r="L22" i="10"/>
  <c r="Q22" i="10" s="1"/>
  <c r="O22" i="10"/>
  <c r="R22" i="10"/>
  <c r="Y22" i="10"/>
  <c r="AF22" i="10" s="1"/>
  <c r="Z22" i="10"/>
  <c r="AE22" i="10" s="1"/>
  <c r="AC22" i="10"/>
  <c r="AM22" i="10"/>
  <c r="AN22" i="10"/>
  <c r="AQ22" i="10"/>
  <c r="AT22" i="10"/>
  <c r="BA22" i="10"/>
  <c r="BB22" i="10"/>
  <c r="K22" i="12"/>
  <c r="L22" i="12"/>
  <c r="P22" i="12"/>
  <c r="Q22" i="12"/>
  <c r="Y22" i="12"/>
  <c r="Z22" i="12"/>
  <c r="AC22" i="12"/>
  <c r="AF22" i="12"/>
  <c r="AM22" i="12"/>
  <c r="AN22" i="12"/>
  <c r="AQ22" i="12"/>
  <c r="AT22" i="12"/>
  <c r="BA22" i="12"/>
  <c r="BB22" i="12"/>
  <c r="E22" i="7"/>
  <c r="F22" i="7"/>
  <c r="G22" i="7"/>
  <c r="H22" i="7"/>
  <c r="M22" i="7"/>
  <c r="N22" i="7"/>
  <c r="T22" i="7"/>
  <c r="U22" i="7"/>
  <c r="AA22" i="7"/>
  <c r="AB22" i="7"/>
  <c r="AH22" i="7"/>
  <c r="AI22" i="7"/>
  <c r="AO22" i="7"/>
  <c r="AP22" i="7"/>
  <c r="AV22" i="7"/>
  <c r="AW22" i="7"/>
  <c r="BB22" i="7"/>
  <c r="BC22" i="7"/>
  <c r="BG22" i="7"/>
  <c r="BH22" i="7"/>
  <c r="BN22" i="7"/>
  <c r="BO22" i="7"/>
  <c r="BU22" i="7"/>
  <c r="BV22" i="7"/>
  <c r="CA22" i="7"/>
  <c r="CB22" i="7"/>
  <c r="CG22" i="7"/>
  <c r="CH22" i="7"/>
  <c r="CM22" i="7"/>
  <c r="CN22" i="7"/>
  <c r="D22" i="8"/>
  <c r="E22" i="8"/>
  <c r="K22" i="8"/>
  <c r="L22" i="8"/>
  <c r="R22" i="8"/>
  <c r="S22" i="8"/>
  <c r="Y22" i="8"/>
  <c r="Z22" i="8"/>
  <c r="AF22" i="8"/>
  <c r="AG22" i="8"/>
  <c r="AM22" i="8"/>
  <c r="AN22" i="8"/>
  <c r="AT22" i="8"/>
  <c r="AU22" i="8"/>
  <c r="BA22" i="8"/>
  <c r="BB22" i="8"/>
  <c r="BH22" i="8"/>
  <c r="BI22" i="8"/>
  <c r="BO22" i="8"/>
  <c r="BP22" i="8"/>
  <c r="BV22" i="8"/>
  <c r="BW22" i="8"/>
  <c r="CB22" i="8"/>
  <c r="CC22" i="8"/>
  <c r="CH22" i="8"/>
  <c r="CI22" i="8"/>
  <c r="CN22" i="8"/>
  <c r="CO22" i="8"/>
  <c r="BF11" i="8"/>
  <c r="E1012" i="9"/>
  <c r="E880" i="9"/>
  <c r="BT21" i="8"/>
  <c r="BR21" i="8"/>
  <c r="E1032" i="9" s="1"/>
  <c r="BM21" i="8"/>
  <c r="BK21" i="8"/>
  <c r="E1020" i="9" s="1"/>
  <c r="BF21" i="8"/>
  <c r="BD21" i="8"/>
  <c r="E960" i="9"/>
  <c r="AY21" i="8"/>
  <c r="AW21" i="8"/>
  <c r="E948" i="9"/>
  <c r="AR21" i="8"/>
  <c r="AP21" i="8"/>
  <c r="E936" i="9"/>
  <c r="AK21" i="8"/>
  <c r="AI21" i="8"/>
  <c r="E924" i="9" s="1"/>
  <c r="AD21" i="8"/>
  <c r="AB21" i="8"/>
  <c r="W21" i="8"/>
  <c r="U21" i="8"/>
  <c r="E900" i="9"/>
  <c r="P21" i="8"/>
  <c r="N21" i="8"/>
  <c r="I21" i="8"/>
  <c r="G21" i="8"/>
  <c r="E1044" i="9" s="1"/>
  <c r="BS21" i="7"/>
  <c r="BQ21" i="7"/>
  <c r="BL21" i="7"/>
  <c r="BJ21" i="7"/>
  <c r="E744" i="9" s="1"/>
  <c r="BE21" i="7"/>
  <c r="E732" i="9"/>
  <c r="AY21" i="7"/>
  <c r="E720" i="9"/>
  <c r="AT21" i="7"/>
  <c r="AR21" i="7"/>
  <c r="E708" i="9" s="1"/>
  <c r="AM21" i="7"/>
  <c r="AK21" i="7"/>
  <c r="AF21" i="7"/>
  <c r="AD21" i="7"/>
  <c r="Y21" i="7"/>
  <c r="W21" i="7"/>
  <c r="R21" i="7"/>
  <c r="P21" i="7"/>
  <c r="E660" i="9" s="1"/>
  <c r="K21" i="7"/>
  <c r="I21" i="7"/>
  <c r="AX21" i="12"/>
  <c r="AV21" i="12"/>
  <c r="AJ21" i="12"/>
  <c r="AH21" i="12"/>
  <c r="V21" i="12"/>
  <c r="T21" i="12"/>
  <c r="E576" i="9" s="1"/>
  <c r="H21" i="12"/>
  <c r="F21" i="12"/>
  <c r="E552" i="9"/>
  <c r="AX21" i="10"/>
  <c r="AV21" i="10"/>
  <c r="E528" i="9"/>
  <c r="AJ21" i="10"/>
  <c r="AH21" i="10"/>
  <c r="V21" i="10"/>
  <c r="T21" i="10"/>
  <c r="E492" i="9" s="1"/>
  <c r="H21" i="10"/>
  <c r="F21" i="10"/>
  <c r="E468" i="9" s="1"/>
  <c r="CQ21" i="5"/>
  <c r="CK21" i="5"/>
  <c r="CD21" i="5"/>
  <c r="BX21" i="5"/>
  <c r="BQ21" i="5"/>
  <c r="BK21" i="5"/>
  <c r="E384" i="9"/>
  <c r="BD21" i="5"/>
  <c r="BD23" i="5" s="1"/>
  <c r="BJ23" i="5" s="1"/>
  <c r="AX21" i="5"/>
  <c r="AQ21" i="5"/>
  <c r="AK21" i="5"/>
  <c r="AD21" i="5"/>
  <c r="X21" i="5"/>
  <c r="Q21" i="5"/>
  <c r="K21" i="5"/>
  <c r="AO21" i="1"/>
  <c r="AM21" i="1"/>
  <c r="AH21" i="1"/>
  <c r="AF21" i="1"/>
  <c r="AA21" i="1"/>
  <c r="D21" i="7" s="1"/>
  <c r="U21" i="1"/>
  <c r="S21" i="1"/>
  <c r="N21" i="1"/>
  <c r="L21" i="1"/>
  <c r="G21" i="1"/>
  <c r="BE21" i="12" s="1"/>
  <c r="F21" i="1"/>
  <c r="W21" i="12"/>
  <c r="AE21" i="12"/>
  <c r="C600" i="9"/>
  <c r="CA21" i="4"/>
  <c r="CN21" i="4" s="1"/>
  <c r="BU21" i="4"/>
  <c r="CI21" i="4" s="1"/>
  <c r="E240" i="9" s="1"/>
  <c r="BT21" i="4"/>
  <c r="CG21" i="4"/>
  <c r="BN21" i="4"/>
  <c r="CH21" i="4"/>
  <c r="BI21" i="4"/>
  <c r="BB21" i="4"/>
  <c r="AV21" i="4"/>
  <c r="E108" i="9" s="1"/>
  <c r="AP21" i="4"/>
  <c r="E96" i="9"/>
  <c r="AK21" i="4"/>
  <c r="AD21" i="4"/>
  <c r="E72" i="9" s="1"/>
  <c r="X21" i="4"/>
  <c r="E60" i="9" s="1"/>
  <c r="S21" i="4"/>
  <c r="L21" i="4"/>
  <c r="F21" i="4"/>
  <c r="BT20" i="8"/>
  <c r="BR20" i="8"/>
  <c r="BR23" i="8" s="1"/>
  <c r="CQ23" i="8" s="1"/>
  <c r="BM20" i="8"/>
  <c r="BK20" i="8"/>
  <c r="BF20" i="8"/>
  <c r="BD20" i="8"/>
  <c r="AY20" i="8"/>
  <c r="AW20" i="8"/>
  <c r="AR20" i="8"/>
  <c r="AP20" i="8"/>
  <c r="AP23" i="8" s="1"/>
  <c r="AK20" i="8"/>
  <c r="AI20" i="8"/>
  <c r="AD20" i="8"/>
  <c r="AB20" i="8"/>
  <c r="W20" i="8"/>
  <c r="U20" i="8"/>
  <c r="P20" i="8"/>
  <c r="N20" i="8"/>
  <c r="I20" i="8"/>
  <c r="G20" i="8"/>
  <c r="BS20" i="7"/>
  <c r="BQ20" i="7"/>
  <c r="BL20" i="7"/>
  <c r="BJ20" i="7"/>
  <c r="BE20" i="7"/>
  <c r="E727" i="9" s="1"/>
  <c r="AY20" i="7"/>
  <c r="AT20" i="7"/>
  <c r="AR20" i="7"/>
  <c r="E703" i="9" s="1"/>
  <c r="AM20" i="7"/>
  <c r="AK20" i="7"/>
  <c r="E691" i="9"/>
  <c r="AF20" i="7"/>
  <c r="AD20" i="7"/>
  <c r="E679" i="9"/>
  <c r="Y20" i="7"/>
  <c r="W20" i="7"/>
  <c r="E667" i="9"/>
  <c r="R20" i="7"/>
  <c r="P20" i="7"/>
  <c r="E655" i="9" s="1"/>
  <c r="K20" i="7"/>
  <c r="I20" i="7"/>
  <c r="E643" i="9"/>
  <c r="AX20" i="12"/>
  <c r="BE20" i="12"/>
  <c r="AV20" i="12"/>
  <c r="AJ20" i="12"/>
  <c r="AH20" i="12"/>
  <c r="V20" i="12"/>
  <c r="T20" i="12"/>
  <c r="H20" i="12"/>
  <c r="F20" i="12"/>
  <c r="AX20" i="10"/>
  <c r="AV20" i="10"/>
  <c r="AJ20" i="10"/>
  <c r="AH20" i="10"/>
  <c r="V20" i="10"/>
  <c r="T20" i="10"/>
  <c r="H20" i="10"/>
  <c r="F20" i="10"/>
  <c r="CQ20" i="5"/>
  <c r="CW20" i="5" s="1"/>
  <c r="CK20" i="5"/>
  <c r="CD20" i="5"/>
  <c r="BX20" i="5"/>
  <c r="BQ20" i="5"/>
  <c r="BK20" i="5"/>
  <c r="BD20" i="5"/>
  <c r="AX20" i="5"/>
  <c r="AQ20" i="5"/>
  <c r="AK20" i="5"/>
  <c r="AD20" i="5"/>
  <c r="AJ20" i="5" s="1"/>
  <c r="X20" i="5"/>
  <c r="Q20" i="5"/>
  <c r="K20" i="5"/>
  <c r="AO20" i="1"/>
  <c r="AM20" i="1"/>
  <c r="AH20" i="1"/>
  <c r="AF20" i="1"/>
  <c r="AA20" i="1"/>
  <c r="D20" i="7"/>
  <c r="U20" i="1"/>
  <c r="S20" i="1"/>
  <c r="N20" i="1"/>
  <c r="L20" i="1"/>
  <c r="Z20" i="1"/>
  <c r="C20" i="7" s="1"/>
  <c r="G20" i="1"/>
  <c r="F20" i="1"/>
  <c r="CA20" i="4"/>
  <c r="CN20" i="4" s="1"/>
  <c r="BU20" i="4"/>
  <c r="CI20" i="4"/>
  <c r="BT20" i="4"/>
  <c r="BN20" i="4"/>
  <c r="BI20" i="4"/>
  <c r="BB20" i="4"/>
  <c r="AV20" i="4"/>
  <c r="AP20" i="4"/>
  <c r="AK20" i="4"/>
  <c r="AD20" i="4"/>
  <c r="AD23" i="4" s="1"/>
  <c r="X20" i="4"/>
  <c r="AJ20" i="4" s="1"/>
  <c r="AJ23" i="4" s="1"/>
  <c r="S20" i="4"/>
  <c r="L20" i="4"/>
  <c r="F20" i="4"/>
  <c r="R20" i="4" s="1"/>
  <c r="BT19" i="8"/>
  <c r="BR19" i="8"/>
  <c r="E1027" i="9" s="1"/>
  <c r="BM19" i="8"/>
  <c r="BK19" i="8"/>
  <c r="E1015" i="9" s="1"/>
  <c r="BF19" i="8"/>
  <c r="BD19" i="8"/>
  <c r="E955" i="9"/>
  <c r="AY19" i="8"/>
  <c r="AW19" i="8"/>
  <c r="E943" i="9"/>
  <c r="AR19" i="8"/>
  <c r="AP19" i="8"/>
  <c r="AK19" i="8"/>
  <c r="AI19" i="8"/>
  <c r="E919" i="9"/>
  <c r="AD19" i="8"/>
  <c r="AB19" i="8"/>
  <c r="E907" i="9"/>
  <c r="W19" i="8"/>
  <c r="U19" i="8"/>
  <c r="E895" i="9"/>
  <c r="P19" i="8"/>
  <c r="N19" i="8"/>
  <c r="I19" i="8"/>
  <c r="G19" i="8"/>
  <c r="E1039" i="9"/>
  <c r="BS19" i="7"/>
  <c r="BQ19" i="7"/>
  <c r="BL19" i="7"/>
  <c r="BJ19" i="7"/>
  <c r="BE19" i="7"/>
  <c r="AY19" i="7"/>
  <c r="AT19" i="7"/>
  <c r="AR19" i="7"/>
  <c r="AM19" i="7"/>
  <c r="AK19" i="7"/>
  <c r="AF19" i="7"/>
  <c r="AD19" i="7"/>
  <c r="Y19" i="7"/>
  <c r="W19" i="7"/>
  <c r="R19" i="7"/>
  <c r="P19" i="7"/>
  <c r="K19" i="7"/>
  <c r="I19" i="7"/>
  <c r="AX19" i="12"/>
  <c r="AV19" i="12"/>
  <c r="E619" i="9"/>
  <c r="AJ19" i="12"/>
  <c r="AU19" i="12" s="1"/>
  <c r="AH19" i="12"/>
  <c r="E595" i="9"/>
  <c r="V19" i="12"/>
  <c r="T19" i="12"/>
  <c r="E571" i="9"/>
  <c r="H19" i="12"/>
  <c r="F19" i="12"/>
  <c r="E547" i="9" s="1"/>
  <c r="AX19" i="10"/>
  <c r="AV19" i="10"/>
  <c r="AJ19" i="10"/>
  <c r="AH19" i="10"/>
  <c r="E499" i="9" s="1"/>
  <c r="V19" i="10"/>
  <c r="T19" i="10"/>
  <c r="E487" i="9"/>
  <c r="H19" i="10"/>
  <c r="F19" i="10"/>
  <c r="E463" i="9"/>
  <c r="CQ19" i="5"/>
  <c r="CW19" i="5" s="1"/>
  <c r="CK19" i="5"/>
  <c r="E427" i="9" s="1"/>
  <c r="CD19" i="5"/>
  <c r="BX19" i="5"/>
  <c r="E403" i="9"/>
  <c r="BQ19" i="5"/>
  <c r="BK19" i="5"/>
  <c r="BD19" i="5"/>
  <c r="BJ19" i="5" s="1"/>
  <c r="AX19" i="5"/>
  <c r="E355" i="9"/>
  <c r="AQ19" i="5"/>
  <c r="AK19" i="5"/>
  <c r="E331" i="9"/>
  <c r="AD19" i="5"/>
  <c r="X19" i="5"/>
  <c r="E307" i="9" s="1"/>
  <c r="Q19" i="5"/>
  <c r="K19" i="5"/>
  <c r="E823" i="9"/>
  <c r="E799" i="9"/>
  <c r="AO19" i="1"/>
  <c r="AM19" i="1"/>
  <c r="E139" i="9" s="1"/>
  <c r="AH19" i="1"/>
  <c r="AF19" i="1"/>
  <c r="E127" i="9"/>
  <c r="AA19" i="1"/>
  <c r="D19" i="7"/>
  <c r="BY19" i="7" s="1"/>
  <c r="U19" i="1"/>
  <c r="S19" i="1"/>
  <c r="E187" i="9" s="1"/>
  <c r="N19" i="1"/>
  <c r="L19" i="1"/>
  <c r="G19" i="1"/>
  <c r="F19" i="1"/>
  <c r="CA19" i="4"/>
  <c r="CA23" i="4" s="1"/>
  <c r="BU19" i="4"/>
  <c r="BT19" i="4"/>
  <c r="CG19" i="4" s="1"/>
  <c r="BN19" i="4"/>
  <c r="BI19" i="4"/>
  <c r="BB19" i="4"/>
  <c r="AV19" i="4"/>
  <c r="AP19" i="4"/>
  <c r="AK19" i="4"/>
  <c r="AD19" i="4"/>
  <c r="X19" i="4"/>
  <c r="S19" i="4"/>
  <c r="L19" i="4"/>
  <c r="F19" i="4"/>
  <c r="BT18" i="8"/>
  <c r="BR18" i="8"/>
  <c r="BM18" i="8"/>
  <c r="BK18" i="8"/>
  <c r="BF18" i="8"/>
  <c r="BD18" i="8"/>
  <c r="AY18" i="8"/>
  <c r="AW18" i="8"/>
  <c r="AR18" i="8"/>
  <c r="AP18" i="8"/>
  <c r="AK18" i="8"/>
  <c r="AI18" i="8"/>
  <c r="AD18" i="8"/>
  <c r="AB18" i="8"/>
  <c r="W18" i="8"/>
  <c r="U18" i="8"/>
  <c r="P18" i="8"/>
  <c r="N18" i="8"/>
  <c r="I18" i="8"/>
  <c r="G18" i="8"/>
  <c r="BS18" i="7"/>
  <c r="BQ18" i="7"/>
  <c r="BL18" i="7"/>
  <c r="BJ18" i="7"/>
  <c r="BE18" i="7"/>
  <c r="AY18" i="7"/>
  <c r="AT18" i="7"/>
  <c r="AR18" i="7"/>
  <c r="AM18" i="7"/>
  <c r="AK18" i="7"/>
  <c r="AF18" i="7"/>
  <c r="AD18" i="7"/>
  <c r="Y18" i="7"/>
  <c r="W18" i="7"/>
  <c r="R18" i="7"/>
  <c r="P18" i="7"/>
  <c r="K18" i="7"/>
  <c r="I18" i="7"/>
  <c r="AX18" i="12"/>
  <c r="AV18" i="12"/>
  <c r="AJ18" i="12"/>
  <c r="AR18" i="12" s="1"/>
  <c r="AH18" i="12"/>
  <c r="V18" i="12"/>
  <c r="T18" i="12"/>
  <c r="H18" i="12"/>
  <c r="F18" i="12"/>
  <c r="AX18" i="10"/>
  <c r="AV18" i="10"/>
  <c r="AJ18" i="10"/>
  <c r="AH18" i="10"/>
  <c r="V18" i="10"/>
  <c r="AG18" i="10" s="1"/>
  <c r="T18" i="10"/>
  <c r="H18" i="10"/>
  <c r="F18" i="10"/>
  <c r="CQ18" i="5"/>
  <c r="CK18" i="5"/>
  <c r="CD18" i="5"/>
  <c r="CJ18" i="5" s="1"/>
  <c r="BX18" i="5"/>
  <c r="BQ18" i="5"/>
  <c r="BK18" i="5"/>
  <c r="BD18" i="5"/>
  <c r="AX18" i="5"/>
  <c r="AQ18" i="5"/>
  <c r="AK18" i="5"/>
  <c r="AD18" i="5"/>
  <c r="X18" i="5"/>
  <c r="F18" i="5"/>
  <c r="Q18" i="5"/>
  <c r="K18" i="5"/>
  <c r="CP18" i="1"/>
  <c r="CM18" i="1"/>
  <c r="CG18" i="1"/>
  <c r="CD18" i="1"/>
  <c r="BX18" i="1"/>
  <c r="BP18" i="1"/>
  <c r="BM18" i="1"/>
  <c r="BG18" i="1"/>
  <c r="BD18" i="1"/>
  <c r="AX18" i="1"/>
  <c r="AU18" i="1"/>
  <c r="AO18" i="1"/>
  <c r="AM18" i="1"/>
  <c r="AH18" i="1"/>
  <c r="AF18" i="1"/>
  <c r="AA18" i="1"/>
  <c r="D18" i="7"/>
  <c r="U18" i="1"/>
  <c r="S18" i="1"/>
  <c r="N18" i="1"/>
  <c r="L18" i="1"/>
  <c r="Z18" i="1" s="1"/>
  <c r="C18" i="7" s="1"/>
  <c r="G18" i="1"/>
  <c r="F18" i="1"/>
  <c r="CA18" i="4"/>
  <c r="CN18" i="4" s="1"/>
  <c r="CV18" i="4" s="1"/>
  <c r="BU18" i="4"/>
  <c r="CI18" i="4" s="1"/>
  <c r="BT18" i="4"/>
  <c r="CG18" i="4" s="1"/>
  <c r="BN18" i="4"/>
  <c r="BI18" i="4"/>
  <c r="BB18" i="4"/>
  <c r="AV18" i="4"/>
  <c r="AP18" i="4"/>
  <c r="AK18" i="4"/>
  <c r="AD18" i="4"/>
  <c r="X18" i="4"/>
  <c r="AJ18" i="4"/>
  <c r="S18" i="4"/>
  <c r="S18" i="10" s="1"/>
  <c r="L18" i="4"/>
  <c r="F18" i="4"/>
  <c r="R18" i="4"/>
  <c r="BT17" i="8"/>
  <c r="BR17" i="8"/>
  <c r="BM17" i="8"/>
  <c r="BK17" i="8"/>
  <c r="BF17" i="8"/>
  <c r="BD17" i="8"/>
  <c r="AY17" i="8"/>
  <c r="AW17" i="8"/>
  <c r="AR17" i="8"/>
  <c r="AP17" i="8"/>
  <c r="AK17" i="8"/>
  <c r="AI17" i="8"/>
  <c r="AD17" i="8"/>
  <c r="AB17" i="8"/>
  <c r="W17" i="8"/>
  <c r="U17" i="8"/>
  <c r="P17" i="8"/>
  <c r="N17" i="8"/>
  <c r="CE17" i="8" s="1"/>
  <c r="I17" i="8"/>
  <c r="G17" i="8"/>
  <c r="BS17" i="7"/>
  <c r="BQ17" i="7"/>
  <c r="BL17" i="7"/>
  <c r="BJ17" i="7"/>
  <c r="BE17" i="7"/>
  <c r="AY17" i="7"/>
  <c r="AT17" i="7"/>
  <c r="AR17" i="7"/>
  <c r="AM17" i="7"/>
  <c r="AK17" i="7"/>
  <c r="AF17" i="7"/>
  <c r="AD17" i="7"/>
  <c r="Y17" i="7"/>
  <c r="W17" i="7"/>
  <c r="W23" i="7" s="1"/>
  <c r="R17" i="7"/>
  <c r="P17" i="7"/>
  <c r="K17" i="7"/>
  <c r="I17" i="7"/>
  <c r="AX17" i="12"/>
  <c r="AV17" i="12"/>
  <c r="AJ17" i="12"/>
  <c r="AH17" i="12"/>
  <c r="V17" i="12"/>
  <c r="T17" i="12"/>
  <c r="H17" i="12"/>
  <c r="F17" i="12"/>
  <c r="AX17" i="10"/>
  <c r="AV17" i="10"/>
  <c r="AJ17" i="10"/>
  <c r="AR17" i="10"/>
  <c r="AH17" i="10"/>
  <c r="V17" i="10"/>
  <c r="T17" i="10"/>
  <c r="H17" i="10"/>
  <c r="F17" i="10"/>
  <c r="CQ17" i="5"/>
  <c r="CK17" i="5"/>
  <c r="CD17" i="5"/>
  <c r="BX17" i="5"/>
  <c r="BQ17" i="5"/>
  <c r="BK17" i="5"/>
  <c r="BD17" i="5"/>
  <c r="AX17" i="5"/>
  <c r="AQ17" i="5"/>
  <c r="AK17" i="5"/>
  <c r="AD17" i="5"/>
  <c r="AJ17" i="5" s="1"/>
  <c r="X17" i="5"/>
  <c r="Q17" i="5"/>
  <c r="K17" i="5"/>
  <c r="CP17" i="1"/>
  <c r="CM17" i="1"/>
  <c r="CG17" i="1"/>
  <c r="CD17" i="1"/>
  <c r="BX17" i="1"/>
  <c r="BP17" i="1"/>
  <c r="BM17" i="1"/>
  <c r="BG17" i="1"/>
  <c r="BD17" i="1"/>
  <c r="BV17" i="1"/>
  <c r="AX17" i="1"/>
  <c r="AU17" i="1"/>
  <c r="AO17" i="1"/>
  <c r="AM17" i="1"/>
  <c r="AH17" i="1"/>
  <c r="AF17" i="1"/>
  <c r="AA17" i="1"/>
  <c r="D17" i="7"/>
  <c r="U17" i="1"/>
  <c r="S17" i="1"/>
  <c r="N17" i="1"/>
  <c r="L17" i="1"/>
  <c r="G17" i="1"/>
  <c r="AG17" i="10"/>
  <c r="F17" i="1"/>
  <c r="CA17" i="4"/>
  <c r="CN17" i="4" s="1"/>
  <c r="BU17" i="4"/>
  <c r="BT17" i="4"/>
  <c r="CG17" i="4" s="1"/>
  <c r="BN17" i="4"/>
  <c r="BI17" i="4"/>
  <c r="BB17" i="4"/>
  <c r="AV17" i="4"/>
  <c r="BH17" i="4" s="1"/>
  <c r="B17" i="8" s="1"/>
  <c r="AP17" i="4"/>
  <c r="AK17" i="4"/>
  <c r="AD17" i="4"/>
  <c r="X17" i="4"/>
  <c r="AJ17" i="4" s="1"/>
  <c r="S17" i="4"/>
  <c r="L17" i="4"/>
  <c r="R17" i="4"/>
  <c r="F17" i="4"/>
  <c r="E1026" i="9"/>
  <c r="E918" i="9"/>
  <c r="E750" i="9"/>
  <c r="E738" i="9"/>
  <c r="E714" i="9"/>
  <c r="E690" i="9"/>
  <c r="E546" i="9"/>
  <c r="E426" i="9"/>
  <c r="E810" i="9"/>
  <c r="E126" i="9"/>
  <c r="D16" i="7"/>
  <c r="AK16" i="12"/>
  <c r="CN16" i="4"/>
  <c r="E102" i="9"/>
  <c r="BT15" i="8"/>
  <c r="BR15" i="8"/>
  <c r="BM15" i="8"/>
  <c r="BK15" i="8"/>
  <c r="BF15" i="8"/>
  <c r="BD15" i="8"/>
  <c r="AY15" i="8"/>
  <c r="AW15" i="8"/>
  <c r="AR15" i="8"/>
  <c r="AP15" i="8"/>
  <c r="AK15" i="8"/>
  <c r="AI15" i="8"/>
  <c r="AD15" i="8"/>
  <c r="AB15" i="8"/>
  <c r="W15" i="8"/>
  <c r="U15" i="8"/>
  <c r="P15" i="8"/>
  <c r="N15" i="8"/>
  <c r="CE15" i="8" s="1"/>
  <c r="I15" i="8"/>
  <c r="G15" i="8"/>
  <c r="BS15" i="7"/>
  <c r="BQ15" i="7"/>
  <c r="BL15" i="7"/>
  <c r="BJ15" i="7"/>
  <c r="BE15" i="7"/>
  <c r="AY15" i="7"/>
  <c r="AT15" i="7"/>
  <c r="AR15" i="7"/>
  <c r="AM15" i="7"/>
  <c r="AK15" i="7"/>
  <c r="AF15" i="7"/>
  <c r="AD15" i="7"/>
  <c r="Y15" i="7"/>
  <c r="W15" i="7"/>
  <c r="R15" i="7"/>
  <c r="P15" i="7"/>
  <c r="K15" i="7"/>
  <c r="I15" i="7"/>
  <c r="AX15" i="12"/>
  <c r="AV15" i="12"/>
  <c r="AJ15" i="12"/>
  <c r="AH15" i="12"/>
  <c r="V15" i="12"/>
  <c r="T15" i="12"/>
  <c r="H15" i="12"/>
  <c r="F15" i="12"/>
  <c r="AX15" i="10"/>
  <c r="AV15" i="10"/>
  <c r="AJ15" i="10"/>
  <c r="AH15" i="10"/>
  <c r="V15" i="10"/>
  <c r="T15" i="10"/>
  <c r="H15" i="10"/>
  <c r="F15" i="10"/>
  <c r="CQ15" i="5"/>
  <c r="CK15" i="5"/>
  <c r="CD15" i="5"/>
  <c r="BX15" i="5"/>
  <c r="BQ15" i="5"/>
  <c r="BK15" i="5"/>
  <c r="BD15" i="5"/>
  <c r="AX15" i="5"/>
  <c r="AQ15" i="5"/>
  <c r="AW15" i="5" s="1"/>
  <c r="AK15" i="5"/>
  <c r="AD15" i="5"/>
  <c r="X15" i="5"/>
  <c r="Q15" i="5"/>
  <c r="K15" i="5"/>
  <c r="CG15" i="1"/>
  <c r="CD15" i="1"/>
  <c r="AO15" i="1"/>
  <c r="AM15" i="1"/>
  <c r="AH15" i="1"/>
  <c r="AF15" i="1"/>
  <c r="AA15" i="1"/>
  <c r="D15" i="7"/>
  <c r="U15" i="1"/>
  <c r="S15" i="1"/>
  <c r="N15" i="1"/>
  <c r="L15" i="1"/>
  <c r="Z15" i="1" s="1"/>
  <c r="G15" i="1"/>
  <c r="F15" i="1"/>
  <c r="AY15" i="12"/>
  <c r="BD15" i="12" s="1"/>
  <c r="CA15" i="4"/>
  <c r="CN15" i="4" s="1"/>
  <c r="BU15" i="4"/>
  <c r="CI15" i="4" s="1"/>
  <c r="BT15" i="4"/>
  <c r="CG15" i="4" s="1"/>
  <c r="CT15" i="4"/>
  <c r="BN15" i="4"/>
  <c r="BN23" i="4" s="1"/>
  <c r="CH23" i="4" s="1"/>
  <c r="BI15" i="4"/>
  <c r="BB15" i="4"/>
  <c r="AV15" i="4"/>
  <c r="AP15" i="4"/>
  <c r="AK15" i="4"/>
  <c r="AD15" i="4"/>
  <c r="X15" i="4"/>
  <c r="S15" i="4"/>
  <c r="W15" i="5" s="1"/>
  <c r="L15" i="4"/>
  <c r="F15" i="4"/>
  <c r="BT13" i="8"/>
  <c r="BR13" i="8"/>
  <c r="BM13" i="8"/>
  <c r="BK13" i="8"/>
  <c r="BF13" i="8"/>
  <c r="BD13" i="8"/>
  <c r="AY13" i="8"/>
  <c r="AW13" i="8"/>
  <c r="E939" i="9"/>
  <c r="AR13" i="8"/>
  <c r="AP13" i="8"/>
  <c r="AK13" i="8"/>
  <c r="AI13" i="8"/>
  <c r="E915" i="9" s="1"/>
  <c r="AD13" i="8"/>
  <c r="AB13" i="8"/>
  <c r="E903" i="9" s="1"/>
  <c r="W13" i="8"/>
  <c r="U13" i="8"/>
  <c r="P13" i="8"/>
  <c r="N13" i="8"/>
  <c r="E879" i="9"/>
  <c r="I13" i="8"/>
  <c r="BS13" i="7"/>
  <c r="BQ13" i="7"/>
  <c r="BL13" i="7"/>
  <c r="BJ13" i="7"/>
  <c r="BE13" i="7"/>
  <c r="E723" i="9"/>
  <c r="AY13" i="7"/>
  <c r="E711" i="9" s="1"/>
  <c r="AT13" i="7"/>
  <c r="AR13" i="7"/>
  <c r="E699" i="9"/>
  <c r="AM13" i="7"/>
  <c r="AK13" i="7"/>
  <c r="AF13" i="7"/>
  <c r="AD13" i="7"/>
  <c r="E675" i="9" s="1"/>
  <c r="Y13" i="7"/>
  <c r="W13" i="7"/>
  <c r="E663" i="9"/>
  <c r="R13" i="7"/>
  <c r="P13" i="7"/>
  <c r="E651" i="9"/>
  <c r="K13" i="7"/>
  <c r="I13" i="7"/>
  <c r="AX13" i="12"/>
  <c r="AV13" i="12"/>
  <c r="AJ13" i="12"/>
  <c r="AH13" i="12"/>
  <c r="V13" i="12"/>
  <c r="T13" i="12"/>
  <c r="H13" i="12"/>
  <c r="F13" i="12"/>
  <c r="AX13" i="10"/>
  <c r="AV13" i="10"/>
  <c r="E519" i="9" s="1"/>
  <c r="AJ13" i="10"/>
  <c r="AU13" i="10" s="1"/>
  <c r="AH13" i="10"/>
  <c r="E495" i="9" s="1"/>
  <c r="V13" i="10"/>
  <c r="T13" i="10"/>
  <c r="H13" i="10"/>
  <c r="F13" i="10"/>
  <c r="E459" i="9" s="1"/>
  <c r="CQ13" i="5"/>
  <c r="CK13" i="5"/>
  <c r="CD13" i="5"/>
  <c r="CD23" i="5" s="1"/>
  <c r="BX13" i="5"/>
  <c r="E399" i="9" s="1"/>
  <c r="BQ13" i="5"/>
  <c r="BK13" i="5"/>
  <c r="BD13" i="5"/>
  <c r="AX13" i="5"/>
  <c r="AQ13" i="5"/>
  <c r="AK13" i="5"/>
  <c r="AD13" i="5"/>
  <c r="X13" i="5"/>
  <c r="E303" i="9"/>
  <c r="Q13" i="5"/>
  <c r="K13" i="5"/>
  <c r="CP13" i="1"/>
  <c r="CM13" i="1"/>
  <c r="CG13" i="1"/>
  <c r="CD13" i="1"/>
  <c r="BX13" i="1"/>
  <c r="BP13" i="1"/>
  <c r="BM13" i="1"/>
  <c r="E807" i="9" s="1"/>
  <c r="BG13" i="1"/>
  <c r="BD13" i="1"/>
  <c r="AX13" i="1"/>
  <c r="AU13" i="1"/>
  <c r="AO13" i="1"/>
  <c r="AM13" i="1"/>
  <c r="E135" i="9"/>
  <c r="AH13" i="1"/>
  <c r="AF13" i="1"/>
  <c r="E123" i="9"/>
  <c r="AA13" i="1"/>
  <c r="D13" i="7" s="1"/>
  <c r="U13" i="1"/>
  <c r="S13" i="1"/>
  <c r="N13" i="1"/>
  <c r="L13" i="1"/>
  <c r="G13" i="1"/>
  <c r="F13" i="1"/>
  <c r="CA13" i="4"/>
  <c r="CN13" i="4" s="1"/>
  <c r="BU13" i="4"/>
  <c r="BT13" i="4"/>
  <c r="CG13" i="4" s="1"/>
  <c r="BN13" i="4"/>
  <c r="BI13" i="4"/>
  <c r="BB13" i="4"/>
  <c r="E111" i="9" s="1"/>
  <c r="AV13" i="4"/>
  <c r="E99" i="9" s="1"/>
  <c r="AP13" i="4"/>
  <c r="E87" i="9" s="1"/>
  <c r="AK13" i="4"/>
  <c r="AD13" i="4"/>
  <c r="E63" i="9"/>
  <c r="X13" i="4"/>
  <c r="S13" i="4"/>
  <c r="L13" i="4"/>
  <c r="F13" i="4"/>
  <c r="R13" i="4" s="1"/>
  <c r="BT12" i="8"/>
  <c r="BR12" i="8"/>
  <c r="E1022" i="9" s="1"/>
  <c r="BM12" i="8"/>
  <c r="BK12" i="8"/>
  <c r="E1010" i="9" s="1"/>
  <c r="BF12" i="8"/>
  <c r="BF23" i="8" s="1"/>
  <c r="BD12" i="8"/>
  <c r="E950" i="9"/>
  <c r="AY12" i="8"/>
  <c r="AW12" i="8"/>
  <c r="AR12" i="8"/>
  <c r="AP12" i="8"/>
  <c r="AK12" i="8"/>
  <c r="AI12" i="8"/>
  <c r="AD12" i="8"/>
  <c r="AB12" i="8"/>
  <c r="E902" i="9" s="1"/>
  <c r="W12" i="8"/>
  <c r="U12" i="8"/>
  <c r="P12" i="8"/>
  <c r="CF12" i="8" s="1"/>
  <c r="N12" i="8"/>
  <c r="I12" i="8"/>
  <c r="G12" i="8"/>
  <c r="BS12" i="7"/>
  <c r="BQ12" i="7"/>
  <c r="BL12" i="7"/>
  <c r="BJ12" i="7"/>
  <c r="BE12" i="7"/>
  <c r="AY12" i="7"/>
  <c r="AT12" i="7"/>
  <c r="AR12" i="7"/>
  <c r="E698" i="9"/>
  <c r="AM12" i="7"/>
  <c r="AK12" i="7"/>
  <c r="AF12" i="7"/>
  <c r="AD12" i="7"/>
  <c r="E674" i="9"/>
  <c r="Y12" i="7"/>
  <c r="W12" i="7"/>
  <c r="E662" i="9"/>
  <c r="R12" i="7"/>
  <c r="BY12" i="7" s="1"/>
  <c r="P12" i="7"/>
  <c r="K12" i="7"/>
  <c r="I12" i="7"/>
  <c r="E638" i="9"/>
  <c r="AX12" i="12"/>
  <c r="AV12" i="12"/>
  <c r="E614" i="9"/>
  <c r="AJ12" i="12"/>
  <c r="AH12" i="12"/>
  <c r="E590" i="9" s="1"/>
  <c r="V12" i="12"/>
  <c r="AD12" i="12" s="1"/>
  <c r="B590" i="9" s="1"/>
  <c r="T12" i="12"/>
  <c r="E566" i="9"/>
  <c r="H12" i="12"/>
  <c r="S12" i="12" s="1"/>
  <c r="F12" i="12"/>
  <c r="E542" i="9"/>
  <c r="AX12" i="10"/>
  <c r="AV12" i="10"/>
  <c r="AJ12" i="10"/>
  <c r="AH12" i="10"/>
  <c r="E494" i="9" s="1"/>
  <c r="V12" i="10"/>
  <c r="T12" i="10"/>
  <c r="E482" i="9"/>
  <c r="H12" i="10"/>
  <c r="F12" i="10"/>
  <c r="CQ12" i="5"/>
  <c r="CK12" i="5"/>
  <c r="E422" i="9" s="1"/>
  <c r="CD12" i="5"/>
  <c r="BX12" i="5"/>
  <c r="E398" i="9" s="1"/>
  <c r="BQ12" i="5"/>
  <c r="BK12" i="5"/>
  <c r="E374" i="9"/>
  <c r="BD12" i="5"/>
  <c r="AX12" i="5"/>
  <c r="AQ12" i="5"/>
  <c r="AK12" i="5"/>
  <c r="AD12" i="5"/>
  <c r="X12" i="5"/>
  <c r="E302" i="9" s="1"/>
  <c r="Q12" i="5"/>
  <c r="K12" i="5"/>
  <c r="CP12" i="1"/>
  <c r="CM12" i="1"/>
  <c r="CG12" i="1"/>
  <c r="CD12" i="1"/>
  <c r="BX12" i="1"/>
  <c r="BP12" i="1"/>
  <c r="BM12" i="1"/>
  <c r="BG12" i="1"/>
  <c r="BD12" i="1"/>
  <c r="AO12" i="1"/>
  <c r="AM12" i="1"/>
  <c r="E134" i="9" s="1"/>
  <c r="AH12" i="1"/>
  <c r="AF12" i="1"/>
  <c r="AA12" i="1"/>
  <c r="D12" i="7"/>
  <c r="U12" i="1"/>
  <c r="S12" i="1"/>
  <c r="E182" i="9" s="1"/>
  <c r="N12" i="1"/>
  <c r="L12" i="1"/>
  <c r="G12" i="1"/>
  <c r="BE12" i="12" s="1"/>
  <c r="F12" i="1"/>
  <c r="W12" i="12"/>
  <c r="CA12" i="4"/>
  <c r="BU12" i="4"/>
  <c r="BT12" i="4"/>
  <c r="CG12" i="4" s="1"/>
  <c r="BN12" i="4"/>
  <c r="CB12" i="4" s="1"/>
  <c r="BI12" i="4"/>
  <c r="BB12" i="4"/>
  <c r="E110" i="9" s="1"/>
  <c r="AV12" i="4"/>
  <c r="AP12" i="4"/>
  <c r="AK12" i="4"/>
  <c r="AD12" i="4"/>
  <c r="E62" i="9" s="1"/>
  <c r="X12" i="4"/>
  <c r="S12" i="4"/>
  <c r="L12" i="4"/>
  <c r="E26" i="9" s="1"/>
  <c r="F12" i="4"/>
  <c r="E14" i="9" s="1"/>
  <c r="BT11" i="8"/>
  <c r="BR11" i="8"/>
  <c r="BM11" i="8"/>
  <c r="BK11" i="8"/>
  <c r="BD11" i="8"/>
  <c r="AY11" i="8"/>
  <c r="AW11" i="8"/>
  <c r="AR11" i="8"/>
  <c r="AP11" i="8"/>
  <c r="AK11" i="8"/>
  <c r="AI11" i="8"/>
  <c r="AD11" i="8"/>
  <c r="AB11" i="8"/>
  <c r="W11" i="8"/>
  <c r="U11" i="8"/>
  <c r="P11" i="8"/>
  <c r="N11" i="8"/>
  <c r="CE11" i="8"/>
  <c r="I11" i="8"/>
  <c r="G11" i="8"/>
  <c r="BS11" i="7"/>
  <c r="BQ11" i="7"/>
  <c r="BQ23" i="7" s="1"/>
  <c r="BL11" i="7"/>
  <c r="BL23" i="7" s="1"/>
  <c r="BJ11" i="7"/>
  <c r="BE11" i="7"/>
  <c r="BE23" i="7" s="1"/>
  <c r="AY11" i="7"/>
  <c r="AT11" i="7"/>
  <c r="AR11" i="7"/>
  <c r="AM11" i="7"/>
  <c r="AK11" i="7"/>
  <c r="AF11" i="7"/>
  <c r="AD11" i="7"/>
  <c r="Y11" i="7"/>
  <c r="W11" i="7"/>
  <c r="R11" i="7"/>
  <c r="P11" i="7"/>
  <c r="K11" i="7"/>
  <c r="I11" i="7"/>
  <c r="AX11" i="12"/>
  <c r="AV11" i="12"/>
  <c r="AJ11" i="12"/>
  <c r="AH11" i="12"/>
  <c r="V11" i="12"/>
  <c r="AG11" i="12" s="1"/>
  <c r="T11" i="12"/>
  <c r="H11" i="12"/>
  <c r="F11" i="12"/>
  <c r="AX11" i="10"/>
  <c r="AV11" i="10"/>
  <c r="AJ11" i="10"/>
  <c r="AH11" i="10"/>
  <c r="V11" i="10"/>
  <c r="T11" i="10"/>
  <c r="H11" i="10"/>
  <c r="F11" i="10"/>
  <c r="CQ11" i="5"/>
  <c r="CK11" i="5"/>
  <c r="CD11" i="5"/>
  <c r="BX11" i="5"/>
  <c r="BQ11" i="5"/>
  <c r="BK11" i="5"/>
  <c r="BD11" i="5"/>
  <c r="AX11" i="5"/>
  <c r="AQ11" i="5"/>
  <c r="AK11" i="5"/>
  <c r="AD11" i="5"/>
  <c r="AJ11" i="5" s="1"/>
  <c r="X11" i="5"/>
  <c r="Q11" i="5"/>
  <c r="K11" i="5"/>
  <c r="AO11" i="1"/>
  <c r="AM11" i="1"/>
  <c r="AH11" i="1"/>
  <c r="AF11" i="1"/>
  <c r="AA11" i="1"/>
  <c r="U11" i="1"/>
  <c r="S11" i="1"/>
  <c r="N11" i="1"/>
  <c r="N23" i="1" s="1"/>
  <c r="L11" i="1"/>
  <c r="Z11" i="1" s="1"/>
  <c r="G11" i="1"/>
  <c r="F11" i="1"/>
  <c r="W11" i="12"/>
  <c r="CA11" i="4"/>
  <c r="BU11" i="4"/>
  <c r="CI11" i="4"/>
  <c r="BT11" i="4"/>
  <c r="BN11" i="4"/>
  <c r="BI11" i="4"/>
  <c r="BB11" i="4"/>
  <c r="AV11" i="4"/>
  <c r="AP11" i="4"/>
  <c r="BH11" i="4"/>
  <c r="AK11" i="4"/>
  <c r="AD11" i="4"/>
  <c r="X11" i="4"/>
  <c r="S11" i="4"/>
  <c r="L11" i="4"/>
  <c r="F11" i="4"/>
  <c r="AM11" i="10"/>
  <c r="AN11" i="10"/>
  <c r="AQ11" i="10"/>
  <c r="AT11" i="10"/>
  <c r="AM12" i="10"/>
  <c r="AN12" i="10"/>
  <c r="AQ12" i="10"/>
  <c r="AT12" i="10"/>
  <c r="AM13" i="10"/>
  <c r="B507" i="9"/>
  <c r="AN13" i="10"/>
  <c r="AQ13" i="10"/>
  <c r="A519" i="9" s="1"/>
  <c r="AT13" i="10"/>
  <c r="AM14" i="10"/>
  <c r="AR14" i="10" s="1"/>
  <c r="B520" i="9" s="1"/>
  <c r="B508" i="9"/>
  <c r="AN14" i="10"/>
  <c r="C508" i="9" s="1"/>
  <c r="AQ14" i="10"/>
  <c r="AT14" i="10"/>
  <c r="AM15" i="10"/>
  <c r="AN15" i="10"/>
  <c r="AQ15" i="10"/>
  <c r="AT15" i="10"/>
  <c r="AM16" i="10"/>
  <c r="AN16" i="10"/>
  <c r="C510" i="9" s="1"/>
  <c r="AQ16" i="10"/>
  <c r="AT16" i="10"/>
  <c r="AM17" i="10"/>
  <c r="AN17" i="10"/>
  <c r="AQ17" i="10"/>
  <c r="AT17" i="10"/>
  <c r="AM18" i="10"/>
  <c r="AN18" i="10"/>
  <c r="AQ18" i="10"/>
  <c r="AT18" i="10"/>
  <c r="AM19" i="10"/>
  <c r="AR19" i="10" s="1"/>
  <c r="B523" i="9" s="1"/>
  <c r="AN19" i="10"/>
  <c r="AQ19" i="10"/>
  <c r="A523" i="9"/>
  <c r="AT19" i="10"/>
  <c r="AM20" i="10"/>
  <c r="AN20" i="10"/>
  <c r="AQ20" i="10"/>
  <c r="AT20" i="10"/>
  <c r="AM21" i="10"/>
  <c r="AN21" i="10"/>
  <c r="AQ21" i="10"/>
  <c r="A528" i="9" s="1"/>
  <c r="AT21" i="10"/>
  <c r="Y11" i="10"/>
  <c r="AF11" i="10" s="1"/>
  <c r="Z11" i="10"/>
  <c r="AE11" i="10"/>
  <c r="AC11" i="10"/>
  <c r="Y12" i="10"/>
  <c r="AF12" i="10"/>
  <c r="D494" i="9" s="1"/>
  <c r="Z12" i="10"/>
  <c r="AC12" i="10"/>
  <c r="Y13" i="10"/>
  <c r="B471" i="9"/>
  <c r="Z13" i="10"/>
  <c r="AE13" i="10"/>
  <c r="C495" i="9"/>
  <c r="AC13" i="10"/>
  <c r="A495" i="9" s="1"/>
  <c r="AF13" i="10"/>
  <c r="Y14" i="10"/>
  <c r="AF14" i="10" s="1"/>
  <c r="D496" i="9" s="1"/>
  <c r="Z14" i="10"/>
  <c r="AE14" i="10"/>
  <c r="C496" i="9"/>
  <c r="AC14" i="10"/>
  <c r="Y15" i="10"/>
  <c r="AF15" i="10" s="1"/>
  <c r="Z15" i="10"/>
  <c r="AE15" i="10"/>
  <c r="AC15" i="10"/>
  <c r="Y16" i="10"/>
  <c r="AF16" i="10"/>
  <c r="D498" i="9"/>
  <c r="Z16" i="10"/>
  <c r="AE16" i="10" s="1"/>
  <c r="C498" i="9" s="1"/>
  <c r="AC16" i="10"/>
  <c r="Y17" i="10"/>
  <c r="Z17" i="10"/>
  <c r="AE17" i="10"/>
  <c r="AC17" i="10"/>
  <c r="AF17" i="10"/>
  <c r="Y18" i="10"/>
  <c r="Z18" i="10"/>
  <c r="AE18" i="10"/>
  <c r="AC18" i="10"/>
  <c r="AF18" i="10"/>
  <c r="Y19" i="10"/>
  <c r="AF19" i="10" s="1"/>
  <c r="D499" i="9" s="1"/>
  <c r="Z19" i="10"/>
  <c r="AE19" i="10" s="1"/>
  <c r="C499" i="9" s="1"/>
  <c r="AC19" i="10"/>
  <c r="Y20" i="10"/>
  <c r="AF20" i="10"/>
  <c r="Z20" i="10"/>
  <c r="AE20" i="10" s="1"/>
  <c r="AC20" i="10"/>
  <c r="Y21" i="10"/>
  <c r="Z21" i="10"/>
  <c r="AE21" i="10" s="1"/>
  <c r="C504" i="9" s="1"/>
  <c r="AC21" i="10"/>
  <c r="A504" i="9"/>
  <c r="AF21" i="10"/>
  <c r="O11" i="10"/>
  <c r="Q11" i="10"/>
  <c r="R11" i="10"/>
  <c r="O12" i="10"/>
  <c r="A482" i="9"/>
  <c r="O13" i="10"/>
  <c r="O14" i="10"/>
  <c r="A484" i="9" s="1"/>
  <c r="O15" i="10"/>
  <c r="O16" i="10"/>
  <c r="A486" i="9"/>
  <c r="O17" i="10"/>
  <c r="O18" i="10"/>
  <c r="Q18" i="10"/>
  <c r="R18" i="10"/>
  <c r="O19" i="10"/>
  <c r="Q19" i="10"/>
  <c r="C487" i="9"/>
  <c r="R19" i="10"/>
  <c r="O20" i="10"/>
  <c r="Q20" i="10"/>
  <c r="R20" i="10"/>
  <c r="O21" i="10"/>
  <c r="A6" i="8"/>
  <c r="A6" i="7"/>
  <c r="A7" i="12"/>
  <c r="A6" i="5"/>
  <c r="A7" i="10" s="1"/>
  <c r="CB11" i="8"/>
  <c r="CC11" i="8"/>
  <c r="CH11" i="8"/>
  <c r="CI11" i="8"/>
  <c r="CN11" i="8"/>
  <c r="CO11" i="8"/>
  <c r="CB12" i="8"/>
  <c r="CC12" i="8"/>
  <c r="C974" i="9"/>
  <c r="CH12" i="8"/>
  <c r="B986" i="9" s="1"/>
  <c r="CI12" i="8"/>
  <c r="C986" i="9" s="1"/>
  <c r="CN12" i="8"/>
  <c r="CO12" i="8"/>
  <c r="C998" i="9"/>
  <c r="CB13" i="8"/>
  <c r="CC13" i="8"/>
  <c r="CH13" i="8"/>
  <c r="CI13" i="8"/>
  <c r="C987" i="9" s="1"/>
  <c r="CN13" i="8"/>
  <c r="CO13" i="8"/>
  <c r="CB14" i="8"/>
  <c r="CC14" i="8"/>
  <c r="C976" i="9" s="1"/>
  <c r="CH14" i="8"/>
  <c r="CI14" i="8"/>
  <c r="C988" i="9" s="1"/>
  <c r="CN14" i="8"/>
  <c r="B1000" i="9" s="1"/>
  <c r="CO14" i="8"/>
  <c r="C1000" i="9" s="1"/>
  <c r="CB15" i="8"/>
  <c r="CC15" i="8"/>
  <c r="CH15" i="8"/>
  <c r="CI15" i="8"/>
  <c r="CN15" i="8"/>
  <c r="CO15" i="8"/>
  <c r="CB16" i="8"/>
  <c r="CC16" i="8"/>
  <c r="C978" i="9" s="1"/>
  <c r="CH16" i="8"/>
  <c r="CI16" i="8"/>
  <c r="C990" i="9"/>
  <c r="CN16" i="8"/>
  <c r="CO16" i="8"/>
  <c r="CB17" i="8"/>
  <c r="CC17" i="8"/>
  <c r="CH17" i="8"/>
  <c r="CI17" i="8"/>
  <c r="CN17" i="8"/>
  <c r="CO17" i="8"/>
  <c r="CB18" i="8"/>
  <c r="CC18" i="8"/>
  <c r="CH18" i="8"/>
  <c r="CI18" i="8"/>
  <c r="CN18" i="8"/>
  <c r="CO18" i="8"/>
  <c r="CB19" i="8"/>
  <c r="CC19" i="8"/>
  <c r="CH19" i="8"/>
  <c r="CI19" i="8"/>
  <c r="C991" i="9" s="1"/>
  <c r="CN19" i="8"/>
  <c r="CO19" i="8"/>
  <c r="CB20" i="8"/>
  <c r="CC20" i="8"/>
  <c r="CH20" i="8"/>
  <c r="CI20" i="8"/>
  <c r="CN20" i="8"/>
  <c r="CO20" i="8"/>
  <c r="CB21" i="8"/>
  <c r="CC21" i="8"/>
  <c r="CH21" i="8"/>
  <c r="CI21" i="8"/>
  <c r="C996" i="9"/>
  <c r="CN21" i="8"/>
  <c r="CO21" i="8"/>
  <c r="E904" i="9"/>
  <c r="E1035" i="9"/>
  <c r="CA11" i="7"/>
  <c r="CB11" i="7"/>
  <c r="CG11" i="7"/>
  <c r="CH11" i="7"/>
  <c r="CM11" i="7"/>
  <c r="CN11" i="7"/>
  <c r="CA12" i="7"/>
  <c r="CB12" i="7"/>
  <c r="CG12" i="7"/>
  <c r="CH12" i="7"/>
  <c r="CM12" i="7"/>
  <c r="CN12" i="7"/>
  <c r="CA13" i="7"/>
  <c r="CB13" i="7"/>
  <c r="CG13" i="7"/>
  <c r="CH13" i="7"/>
  <c r="CM13" i="7"/>
  <c r="CN13" i="7"/>
  <c r="CA14" i="7"/>
  <c r="CB14" i="7"/>
  <c r="CG14" i="7"/>
  <c r="CH14" i="7"/>
  <c r="CM14" i="7"/>
  <c r="CN14" i="7"/>
  <c r="CA15" i="7"/>
  <c r="CB15" i="7"/>
  <c r="CG15" i="7"/>
  <c r="CH15" i="7"/>
  <c r="CM15" i="7"/>
  <c r="CN15" i="7"/>
  <c r="CA16" i="7"/>
  <c r="CB16" i="7"/>
  <c r="CG16" i="7"/>
  <c r="CH16" i="7"/>
  <c r="CM16" i="7"/>
  <c r="CN16" i="7"/>
  <c r="CA17" i="7"/>
  <c r="CB17" i="7"/>
  <c r="CG17" i="7"/>
  <c r="CH17" i="7"/>
  <c r="CM17" i="7"/>
  <c r="CN17" i="7"/>
  <c r="CA18" i="7"/>
  <c r="CB18" i="7"/>
  <c r="CG18" i="7"/>
  <c r="CH18" i="7"/>
  <c r="CM18" i="7"/>
  <c r="CN18" i="7"/>
  <c r="CA19" i="7"/>
  <c r="CB19" i="7"/>
  <c r="CG19" i="7"/>
  <c r="CH19" i="7"/>
  <c r="CM19" i="7"/>
  <c r="CN19" i="7"/>
  <c r="CA20" i="7"/>
  <c r="B847" i="9"/>
  <c r="CB20" i="7"/>
  <c r="CG20" i="7"/>
  <c r="CH20" i="7"/>
  <c r="CM20" i="7"/>
  <c r="CN20" i="7"/>
  <c r="CA21" i="7"/>
  <c r="CB21" i="7"/>
  <c r="CG21" i="7"/>
  <c r="CH21" i="7"/>
  <c r="CM21" i="7"/>
  <c r="CN21" i="7"/>
  <c r="H18" i="7"/>
  <c r="G18" i="7"/>
  <c r="F18" i="7"/>
  <c r="E18" i="7"/>
  <c r="BA11" i="12"/>
  <c r="BB11" i="12"/>
  <c r="BA12" i="12"/>
  <c r="B626" i="9" s="1"/>
  <c r="BB12" i="12"/>
  <c r="C626" i="9"/>
  <c r="BA13" i="12"/>
  <c r="B627" i="9" s="1"/>
  <c r="BB13" i="12"/>
  <c r="BA14" i="12"/>
  <c r="B628" i="9"/>
  <c r="BB14" i="12"/>
  <c r="BA15" i="12"/>
  <c r="BB15" i="12"/>
  <c r="BA16" i="12"/>
  <c r="B630" i="9" s="1"/>
  <c r="BB16" i="12"/>
  <c r="BA17" i="12"/>
  <c r="BB17" i="12"/>
  <c r="BA18" i="12"/>
  <c r="BB18" i="12"/>
  <c r="BA19" i="12"/>
  <c r="BB19" i="12"/>
  <c r="BA20" i="12"/>
  <c r="BB20" i="12"/>
  <c r="BA21" i="12"/>
  <c r="BB21" i="12"/>
  <c r="AQ11" i="12"/>
  <c r="AT11" i="12"/>
  <c r="AQ12" i="12"/>
  <c r="A614" i="9"/>
  <c r="AT12" i="12"/>
  <c r="AQ13" i="12"/>
  <c r="AT13" i="12"/>
  <c r="AQ14" i="12"/>
  <c r="A616" i="9" s="1"/>
  <c r="AT14" i="12"/>
  <c r="AQ15" i="12"/>
  <c r="AT15" i="12"/>
  <c r="AQ16" i="12"/>
  <c r="A618" i="9"/>
  <c r="AT16" i="12"/>
  <c r="AQ17" i="12"/>
  <c r="AT17" i="12"/>
  <c r="AQ18" i="12"/>
  <c r="AT18" i="12"/>
  <c r="AQ19" i="12"/>
  <c r="AT19" i="12"/>
  <c r="AQ20" i="12"/>
  <c r="AT20" i="12"/>
  <c r="AQ21" i="12"/>
  <c r="A624" i="9" s="1"/>
  <c r="AT21" i="12"/>
  <c r="Y11" i="12"/>
  <c r="AD11" i="12" s="1"/>
  <c r="Z11" i="12"/>
  <c r="AC11" i="12"/>
  <c r="AF11" i="12"/>
  <c r="Y12" i="12"/>
  <c r="Z12" i="12"/>
  <c r="AC12" i="12"/>
  <c r="AF12" i="12"/>
  <c r="Y13" i="12"/>
  <c r="B579" i="9" s="1"/>
  <c r="Z13" i="12"/>
  <c r="C579" i="9" s="1"/>
  <c r="AC13" i="12"/>
  <c r="A591" i="9" s="1"/>
  <c r="AF13" i="12"/>
  <c r="Y14" i="12"/>
  <c r="B580" i="9" s="1"/>
  <c r="Z14" i="12"/>
  <c r="AC14" i="12"/>
  <c r="AF14" i="12"/>
  <c r="Y15" i="12"/>
  <c r="Z15" i="12"/>
  <c r="AC15" i="12"/>
  <c r="AF15" i="12"/>
  <c r="Y16" i="12"/>
  <c r="AD16" i="12"/>
  <c r="B594" i="9"/>
  <c r="Z16" i="12"/>
  <c r="AC16" i="12"/>
  <c r="AF16" i="12"/>
  <c r="Y17" i="12"/>
  <c r="Z17" i="12"/>
  <c r="AC17" i="12"/>
  <c r="AF17" i="12"/>
  <c r="Y18" i="12"/>
  <c r="Z18" i="12"/>
  <c r="AC18" i="12"/>
  <c r="AF18" i="12"/>
  <c r="Y19" i="12"/>
  <c r="Z19" i="12"/>
  <c r="AC19" i="12"/>
  <c r="A595" i="9" s="1"/>
  <c r="AF19" i="12"/>
  <c r="Y20" i="12"/>
  <c r="Z20" i="12"/>
  <c r="AC20" i="12"/>
  <c r="AF20" i="12"/>
  <c r="Y21" i="12"/>
  <c r="Z21" i="12"/>
  <c r="AC21" i="12"/>
  <c r="AF21" i="12"/>
  <c r="AD20" i="12"/>
  <c r="E567" i="9"/>
  <c r="CP11" i="4"/>
  <c r="CQ11" i="4"/>
  <c r="CR11" i="4"/>
  <c r="CS11" i="4"/>
  <c r="CP12" i="4"/>
  <c r="CS12" i="4"/>
  <c r="CP13" i="4"/>
  <c r="CS13" i="4"/>
  <c r="CP14" i="4"/>
  <c r="CS14" i="4"/>
  <c r="CP15" i="4"/>
  <c r="CS15" i="4"/>
  <c r="CP16" i="4"/>
  <c r="CS16" i="4"/>
  <c r="CP17" i="4"/>
  <c r="CS17" i="4"/>
  <c r="CP18" i="4"/>
  <c r="CS18" i="4"/>
  <c r="CP19" i="4"/>
  <c r="CS19" i="4"/>
  <c r="CP20" i="4"/>
  <c r="CS20" i="4"/>
  <c r="CP21" i="4"/>
  <c r="CS21" i="4"/>
  <c r="CG14" i="4"/>
  <c r="CT14" i="4"/>
  <c r="E421" i="9"/>
  <c r="E397" i="9"/>
  <c r="E376" i="9"/>
  <c r="E352" i="9"/>
  <c r="E808" i="9"/>
  <c r="E758" i="9"/>
  <c r="E817" i="9"/>
  <c r="E769" i="9"/>
  <c r="E145" i="9"/>
  <c r="CI17" i="4"/>
  <c r="E193" i="9"/>
  <c r="E109" i="9"/>
  <c r="E61" i="9"/>
  <c r="H21" i="7"/>
  <c r="D648" i="9"/>
  <c r="G21" i="7"/>
  <c r="C648" i="9" s="1"/>
  <c r="F21" i="7"/>
  <c r="B648" i="9" s="1"/>
  <c r="E21" i="7"/>
  <c r="H20" i="7"/>
  <c r="D643" i="9" s="1"/>
  <c r="G20" i="7"/>
  <c r="C643" i="9" s="1"/>
  <c r="F20" i="7"/>
  <c r="B643" i="9" s="1"/>
  <c r="E20" i="7"/>
  <c r="A643" i="9"/>
  <c r="H19" i="7"/>
  <c r="G19" i="7"/>
  <c r="F19" i="7"/>
  <c r="E19" i="7"/>
  <c r="H17" i="7"/>
  <c r="G17" i="7"/>
  <c r="F17" i="7"/>
  <c r="E17" i="7"/>
  <c r="H16" i="7"/>
  <c r="G16" i="7"/>
  <c r="F16" i="7"/>
  <c r="B642" i="9"/>
  <c r="E16" i="7"/>
  <c r="A642" i="9" s="1"/>
  <c r="H15" i="7"/>
  <c r="G15" i="7"/>
  <c r="F15" i="7"/>
  <c r="E15" i="7"/>
  <c r="E724" i="9"/>
  <c r="H14" i="7"/>
  <c r="D640" i="9" s="1"/>
  <c r="G14" i="7"/>
  <c r="F14" i="7"/>
  <c r="B640" i="9" s="1"/>
  <c r="E14" i="7"/>
  <c r="A640" i="9"/>
  <c r="H13" i="7"/>
  <c r="D639" i="9" s="1"/>
  <c r="G13" i="7"/>
  <c r="C639" i="9" s="1"/>
  <c r="F13" i="7"/>
  <c r="B639" i="9" s="1"/>
  <c r="E13" i="7"/>
  <c r="H12" i="7"/>
  <c r="D638" i="9" s="1"/>
  <c r="G12" i="7"/>
  <c r="C638" i="9" s="1"/>
  <c r="F12" i="7"/>
  <c r="B638" i="9"/>
  <c r="E12" i="7"/>
  <c r="A638" i="9"/>
  <c r="H11" i="7"/>
  <c r="G11" i="7"/>
  <c r="F11" i="7"/>
  <c r="E11" i="7"/>
  <c r="E721" i="9"/>
  <c r="D649" i="9"/>
  <c r="A649" i="9"/>
  <c r="D637" i="9"/>
  <c r="E594" i="9"/>
  <c r="E616" i="9"/>
  <c r="E498" i="9"/>
  <c r="E462" i="9"/>
  <c r="E457" i="9"/>
  <c r="AK14" i="1"/>
  <c r="AJ14" i="1"/>
  <c r="AD14" i="1"/>
  <c r="AC14" i="1"/>
  <c r="X14" i="1"/>
  <c r="W14" i="1"/>
  <c r="Q14" i="1"/>
  <c r="P14" i="1"/>
  <c r="J14" i="1"/>
  <c r="C172" i="9" s="1"/>
  <c r="I14" i="1"/>
  <c r="CL14" i="4"/>
  <c r="CK14" i="4"/>
  <c r="CE14" i="4"/>
  <c r="CD14" i="4"/>
  <c r="BY14" i="4"/>
  <c r="BX14" i="4"/>
  <c r="BR14" i="4"/>
  <c r="BQ14" i="4"/>
  <c r="BL14" i="4"/>
  <c r="BK14" i="4"/>
  <c r="BF14" i="4"/>
  <c r="BE14" i="4"/>
  <c r="AZ14" i="4"/>
  <c r="AY14" i="4"/>
  <c r="AT14" i="4"/>
  <c r="AS14" i="4"/>
  <c r="AN14" i="4"/>
  <c r="AM14" i="4"/>
  <c r="AH14" i="4"/>
  <c r="AG14" i="4"/>
  <c r="AB14" i="4"/>
  <c r="AA14" i="4"/>
  <c r="V14" i="4"/>
  <c r="U14" i="4"/>
  <c r="P14" i="4"/>
  <c r="O14" i="4"/>
  <c r="J14" i="4"/>
  <c r="I14" i="4"/>
  <c r="E949" i="9"/>
  <c r="E937" i="9"/>
  <c r="E925" i="9"/>
  <c r="E901" i="9"/>
  <c r="E1033" i="9"/>
  <c r="E805" i="9"/>
  <c r="E793" i="9"/>
  <c r="E757" i="9"/>
  <c r="E133" i="9"/>
  <c r="J20" i="1"/>
  <c r="I20" i="1"/>
  <c r="J19" i="1"/>
  <c r="I19" i="1"/>
  <c r="E25" i="9"/>
  <c r="CL20" i="4"/>
  <c r="CK20" i="4"/>
  <c r="CE20" i="4"/>
  <c r="CD20" i="4"/>
  <c r="BY20" i="4"/>
  <c r="BX20" i="4"/>
  <c r="BR20" i="4"/>
  <c r="BQ20" i="4"/>
  <c r="BL20" i="4"/>
  <c r="BK20" i="4"/>
  <c r="BF20" i="4"/>
  <c r="BE20" i="4"/>
  <c r="AZ20" i="4"/>
  <c r="AY20" i="4"/>
  <c r="AT20" i="4"/>
  <c r="AS20" i="4"/>
  <c r="AN20" i="4"/>
  <c r="AM20" i="4"/>
  <c r="AH20" i="4"/>
  <c r="AG20" i="4"/>
  <c r="AB20" i="4"/>
  <c r="AA20" i="4"/>
  <c r="V20" i="4"/>
  <c r="U20" i="4"/>
  <c r="P20" i="4"/>
  <c r="O20" i="4"/>
  <c r="J20" i="4"/>
  <c r="I20" i="4"/>
  <c r="D20" i="4"/>
  <c r="C20" i="4"/>
  <c r="CL19" i="4"/>
  <c r="CK19" i="4"/>
  <c r="CE19" i="4"/>
  <c r="CD19" i="4"/>
  <c r="BY19" i="4"/>
  <c r="BX19" i="4"/>
  <c r="BR19" i="4"/>
  <c r="BQ19" i="4"/>
  <c r="BL19" i="4"/>
  <c r="BK19" i="4"/>
  <c r="BF19" i="4"/>
  <c r="BE19" i="4"/>
  <c r="AZ19" i="4"/>
  <c r="AY19" i="4"/>
  <c r="AT19" i="4"/>
  <c r="AS19" i="4"/>
  <c r="AN19" i="4"/>
  <c r="AM19" i="4"/>
  <c r="AH19" i="4"/>
  <c r="AG19" i="4"/>
  <c r="AB19" i="4"/>
  <c r="AA19" i="4"/>
  <c r="V19" i="4"/>
  <c r="U19" i="4"/>
  <c r="P19" i="4"/>
  <c r="O19" i="4"/>
  <c r="J19" i="4"/>
  <c r="I19" i="4"/>
  <c r="D19" i="4"/>
  <c r="C19" i="4"/>
  <c r="E760" i="9"/>
  <c r="E781" i="9"/>
  <c r="BJ23" i="4"/>
  <c r="BK12" i="4"/>
  <c r="BK13" i="4"/>
  <c r="BK15" i="4"/>
  <c r="BK16" i="4"/>
  <c r="B198" i="9" s="1"/>
  <c r="BK18" i="4"/>
  <c r="BK23" i="4" s="1"/>
  <c r="BK21" i="4"/>
  <c r="BL12" i="4"/>
  <c r="BL13" i="4"/>
  <c r="BL15" i="4"/>
  <c r="BL16" i="4"/>
  <c r="BL18" i="4"/>
  <c r="BL21" i="4"/>
  <c r="BM23" i="4"/>
  <c r="E1019" i="9"/>
  <c r="E947" i="9"/>
  <c r="E923" i="9"/>
  <c r="E946" i="9"/>
  <c r="E922" i="9"/>
  <c r="E1042" i="9"/>
  <c r="E944" i="9"/>
  <c r="E920" i="9"/>
  <c r="E896" i="9"/>
  <c r="E884" i="9"/>
  <c r="E1040" i="9"/>
  <c r="E1009" i="9"/>
  <c r="E913" i="9"/>
  <c r="E695" i="9"/>
  <c r="E683" i="9"/>
  <c r="E671" i="9"/>
  <c r="C647" i="9"/>
  <c r="E670" i="9"/>
  <c r="A646" i="9"/>
  <c r="E705" i="9"/>
  <c r="C645" i="9"/>
  <c r="E704" i="9"/>
  <c r="E680" i="9"/>
  <c r="E656" i="9"/>
  <c r="C644" i="9"/>
  <c r="C640" i="9"/>
  <c r="C637" i="9"/>
  <c r="E623" i="9"/>
  <c r="E575" i="9"/>
  <c r="E551" i="9"/>
  <c r="E598" i="9"/>
  <c r="E596" i="9"/>
  <c r="E548" i="9"/>
  <c r="E465" i="9"/>
  <c r="E464" i="9"/>
  <c r="E431" i="9"/>
  <c r="E405" i="9"/>
  <c r="E284" i="9"/>
  <c r="E827" i="9"/>
  <c r="E791" i="9"/>
  <c r="E179" i="9"/>
  <c r="E587" i="9"/>
  <c r="E790" i="9"/>
  <c r="E514" i="9"/>
  <c r="E609" i="9"/>
  <c r="E824" i="9"/>
  <c r="E800" i="9"/>
  <c r="E584" i="9"/>
  <c r="E469" i="9"/>
  <c r="E95" i="9"/>
  <c r="E238" i="9"/>
  <c r="E226" i="9"/>
  <c r="E22" i="9"/>
  <c r="E236" i="9"/>
  <c r="E104" i="9"/>
  <c r="E92" i="9"/>
  <c r="E56" i="9"/>
  <c r="E235" i="9"/>
  <c r="E97" i="9"/>
  <c r="J11" i="1"/>
  <c r="J12" i="1"/>
  <c r="J13" i="1"/>
  <c r="J15" i="1"/>
  <c r="J16" i="1"/>
  <c r="J17" i="1"/>
  <c r="J18" i="1"/>
  <c r="J21" i="1"/>
  <c r="I11" i="1"/>
  <c r="I12" i="1"/>
  <c r="I13" i="1"/>
  <c r="I15" i="1"/>
  <c r="I16" i="1"/>
  <c r="I17" i="1"/>
  <c r="I18" i="1"/>
  <c r="B177" i="9"/>
  <c r="I21" i="1"/>
  <c r="E1043" i="9"/>
  <c r="B613" i="9"/>
  <c r="C601" i="9"/>
  <c r="B589" i="9"/>
  <c r="D589" i="9"/>
  <c r="D565" i="9"/>
  <c r="B517" i="9"/>
  <c r="C505" i="9"/>
  <c r="D493" i="9"/>
  <c r="C469" i="9"/>
  <c r="B373" i="9"/>
  <c r="B421" i="9"/>
  <c r="B409" i="9"/>
  <c r="C313" i="9"/>
  <c r="BB12" i="5"/>
  <c r="C362" i="9" s="1"/>
  <c r="BB13" i="5"/>
  <c r="BB14" i="5"/>
  <c r="C364" i="9" s="1"/>
  <c r="BB15" i="5"/>
  <c r="BB16" i="5"/>
  <c r="C366" i="9"/>
  <c r="C367" i="9"/>
  <c r="C370" i="9"/>
  <c r="BB21" i="5"/>
  <c r="C372" i="9"/>
  <c r="C397" i="9"/>
  <c r="B349" i="9"/>
  <c r="C349" i="9"/>
  <c r="B301" i="9"/>
  <c r="D481" i="9"/>
  <c r="C481" i="9"/>
  <c r="A253" i="9"/>
  <c r="D253" i="9"/>
  <c r="K17" i="12"/>
  <c r="L17" i="12"/>
  <c r="AM17" i="12"/>
  <c r="AN17" i="12"/>
  <c r="BA17" i="10"/>
  <c r="BB17" i="10"/>
  <c r="K17" i="10"/>
  <c r="R17" i="10"/>
  <c r="L17" i="10"/>
  <c r="Q17" i="10" s="1"/>
  <c r="N17" i="5"/>
  <c r="O17" i="5"/>
  <c r="CD17" i="4"/>
  <c r="CQ17" i="4" s="1"/>
  <c r="CE17" i="4"/>
  <c r="CR17" i="4"/>
  <c r="CK17" i="4"/>
  <c r="CL17" i="4"/>
  <c r="D15" i="8"/>
  <c r="E15" i="8"/>
  <c r="K15" i="8"/>
  <c r="L15" i="8"/>
  <c r="R15" i="8"/>
  <c r="S15" i="8"/>
  <c r="Y15" i="8"/>
  <c r="Z15" i="8"/>
  <c r="AF15" i="8"/>
  <c r="AG15" i="8"/>
  <c r="AM15" i="8"/>
  <c r="AN15" i="8"/>
  <c r="AT15" i="8"/>
  <c r="AU15" i="8"/>
  <c r="BA15" i="8"/>
  <c r="BB15" i="8"/>
  <c r="BH15" i="8"/>
  <c r="BI15" i="8"/>
  <c r="BO15" i="8"/>
  <c r="BP15" i="8"/>
  <c r="BV15" i="8"/>
  <c r="BW15" i="8"/>
  <c r="M15" i="7"/>
  <c r="N15" i="7"/>
  <c r="T15" i="7"/>
  <c r="U15" i="7"/>
  <c r="AA15" i="7"/>
  <c r="AB15" i="7"/>
  <c r="AH15" i="7"/>
  <c r="AI15" i="7"/>
  <c r="AO15" i="7"/>
  <c r="AP15" i="7"/>
  <c r="AV15" i="7"/>
  <c r="AW15" i="7"/>
  <c r="BB15" i="7"/>
  <c r="BC15" i="7"/>
  <c r="BG15" i="7"/>
  <c r="BH15" i="7"/>
  <c r="BN15" i="7"/>
  <c r="BO15" i="7"/>
  <c r="BU15" i="7"/>
  <c r="BV15" i="7"/>
  <c r="K15" i="12"/>
  <c r="L15" i="12"/>
  <c r="P15" i="12"/>
  <c r="Q15" i="12"/>
  <c r="AM15" i="12"/>
  <c r="AN15" i="12"/>
  <c r="K15" i="10"/>
  <c r="R15" i="10"/>
  <c r="L15" i="10"/>
  <c r="Q15" i="10"/>
  <c r="BA15" i="10"/>
  <c r="BB15" i="10"/>
  <c r="H15" i="5"/>
  <c r="I15" i="5"/>
  <c r="N15" i="5"/>
  <c r="O15" i="5"/>
  <c r="T15" i="5"/>
  <c r="U15" i="5"/>
  <c r="AA15" i="5"/>
  <c r="AB15" i="5"/>
  <c r="AG15" i="5"/>
  <c r="AH15" i="5"/>
  <c r="AN15" i="5"/>
  <c r="AO15" i="5"/>
  <c r="AT15" i="5"/>
  <c r="AU15" i="5"/>
  <c r="BA15" i="5"/>
  <c r="BG15" i="5"/>
  <c r="BH15" i="5"/>
  <c r="BN15" i="5"/>
  <c r="BO15" i="5"/>
  <c r="BT15" i="5"/>
  <c r="BU15" i="5"/>
  <c r="CA15" i="5"/>
  <c r="CB15" i="5"/>
  <c r="CG15" i="5"/>
  <c r="CH15" i="5"/>
  <c r="CN15" i="5"/>
  <c r="CO15" i="5"/>
  <c r="P15" i="1"/>
  <c r="Q15" i="1"/>
  <c r="W15" i="1"/>
  <c r="X15" i="1"/>
  <c r="AC15" i="1"/>
  <c r="AD15" i="1"/>
  <c r="AJ15" i="1"/>
  <c r="AK15" i="1"/>
  <c r="AQ15" i="1"/>
  <c r="AR15" i="1"/>
  <c r="AZ15" i="1"/>
  <c r="BA15" i="1"/>
  <c r="BI15" i="1"/>
  <c r="BJ15" i="1"/>
  <c r="BR15" i="1"/>
  <c r="BS15" i="1"/>
  <c r="BZ15" i="1"/>
  <c r="CA15" i="1"/>
  <c r="CI15" i="1"/>
  <c r="CJ15" i="1"/>
  <c r="I15" i="4"/>
  <c r="J15" i="4"/>
  <c r="O15" i="4"/>
  <c r="P15" i="4"/>
  <c r="U15" i="4"/>
  <c r="V15" i="4"/>
  <c r="AA15" i="4"/>
  <c r="AB15" i="4"/>
  <c r="AG15" i="4"/>
  <c r="AH15" i="4"/>
  <c r="AM15" i="4"/>
  <c r="AN15" i="4"/>
  <c r="AS15" i="4"/>
  <c r="AT15" i="4"/>
  <c r="AY15" i="4"/>
  <c r="AZ15" i="4"/>
  <c r="BE15" i="4"/>
  <c r="BF15" i="4"/>
  <c r="BQ15" i="4"/>
  <c r="BR15" i="4"/>
  <c r="BX15" i="4"/>
  <c r="BY15" i="4"/>
  <c r="CD15" i="4"/>
  <c r="CQ15" i="4" s="1"/>
  <c r="CE15" i="4"/>
  <c r="CR15" i="4"/>
  <c r="CK15" i="4"/>
  <c r="CL15" i="4"/>
  <c r="I18" i="4"/>
  <c r="J18" i="4"/>
  <c r="O18" i="4"/>
  <c r="P18" i="4"/>
  <c r="U18" i="4"/>
  <c r="CQ18" i="4"/>
  <c r="V18" i="4"/>
  <c r="AA18" i="4"/>
  <c r="AB18" i="4"/>
  <c r="AG18" i="4"/>
  <c r="AH18" i="4"/>
  <c r="AM18" i="4"/>
  <c r="AN18" i="4"/>
  <c r="AS18" i="4"/>
  <c r="AT18" i="4"/>
  <c r="AY18" i="4"/>
  <c r="AZ18" i="4"/>
  <c r="BE18" i="4"/>
  <c r="BF18" i="4"/>
  <c r="BQ18" i="4"/>
  <c r="BR18" i="4"/>
  <c r="BX18" i="4"/>
  <c r="BY18" i="4"/>
  <c r="CD18" i="4"/>
  <c r="CE18" i="4"/>
  <c r="CK18" i="4"/>
  <c r="CL18" i="4"/>
  <c r="B637" i="9"/>
  <c r="C642" i="9"/>
  <c r="B644" i="9"/>
  <c r="D645" i="9"/>
  <c r="B646" i="9"/>
  <c r="C646" i="9"/>
  <c r="B647" i="9"/>
  <c r="D647" i="9"/>
  <c r="CB23" i="8"/>
  <c r="CC23" i="8"/>
  <c r="CH23" i="8"/>
  <c r="CI23" i="8"/>
  <c r="CN23" i="8"/>
  <c r="CO23" i="8"/>
  <c r="CA23" i="7"/>
  <c r="CB23" i="7"/>
  <c r="CG23" i="7"/>
  <c r="CH23" i="7"/>
  <c r="CM23" i="7"/>
  <c r="CN23" i="7"/>
  <c r="E625" i="9"/>
  <c r="E419" i="9"/>
  <c r="CD23" i="4"/>
  <c r="CE23" i="4"/>
  <c r="CK23" i="4"/>
  <c r="CL23" i="4"/>
  <c r="CQ23" i="4"/>
  <c r="CR23" i="4"/>
  <c r="A1034" i="9"/>
  <c r="D12" i="8"/>
  <c r="B1034" i="9" s="1"/>
  <c r="E12" i="8"/>
  <c r="C1034" i="9" s="1"/>
  <c r="D1034" i="9"/>
  <c r="A1035" i="9"/>
  <c r="D13" i="8"/>
  <c r="B1035" i="9" s="1"/>
  <c r="E13" i="8"/>
  <c r="C1035" i="9" s="1"/>
  <c r="D1035" i="9"/>
  <c r="A1036" i="9"/>
  <c r="D14" i="8"/>
  <c r="B1036" i="9"/>
  <c r="E14" i="8"/>
  <c r="C1036" i="9" s="1"/>
  <c r="D1036" i="9"/>
  <c r="A1037" i="9"/>
  <c r="B1037" i="9"/>
  <c r="C1037" i="9"/>
  <c r="D1037" i="9"/>
  <c r="E1037" i="9"/>
  <c r="A1038" i="9"/>
  <c r="D16" i="8"/>
  <c r="B1038" i="9"/>
  <c r="E16" i="8"/>
  <c r="C1038" i="9"/>
  <c r="D1038" i="9"/>
  <c r="A1039" i="9"/>
  <c r="B1039" i="9"/>
  <c r="C1039" i="9"/>
  <c r="D1039" i="9"/>
  <c r="A1040" i="9"/>
  <c r="B1040" i="9"/>
  <c r="C1040" i="9"/>
  <c r="D1040" i="9"/>
  <c r="A1041" i="9"/>
  <c r="B1041" i="9"/>
  <c r="C1041" i="9"/>
  <c r="D1041" i="9"/>
  <c r="A1042" i="9"/>
  <c r="B1042" i="9"/>
  <c r="C1042" i="9"/>
  <c r="D1042" i="9"/>
  <c r="A1043" i="9"/>
  <c r="B1043" i="9"/>
  <c r="C1043" i="9"/>
  <c r="D1043" i="9"/>
  <c r="A1044" i="9"/>
  <c r="D21" i="8"/>
  <c r="B1044" i="9"/>
  <c r="E21" i="8"/>
  <c r="C1044" i="9"/>
  <c r="D1044" i="9"/>
  <c r="B1033" i="9"/>
  <c r="C1033" i="9"/>
  <c r="D1033" i="9"/>
  <c r="A1033" i="9"/>
  <c r="BC12" i="7"/>
  <c r="C722" i="9" s="1"/>
  <c r="D722" i="9"/>
  <c r="BC13" i="7"/>
  <c r="C723" i="9" s="1"/>
  <c r="D723" i="9"/>
  <c r="BC14" i="7"/>
  <c r="C724" i="9" s="1"/>
  <c r="D724" i="9"/>
  <c r="C725" i="9"/>
  <c r="D725" i="9"/>
  <c r="E725" i="9"/>
  <c r="BC16" i="7"/>
  <c r="C726" i="9" s="1"/>
  <c r="D726" i="9"/>
  <c r="C727" i="9"/>
  <c r="D727" i="9"/>
  <c r="C728" i="9"/>
  <c r="D728" i="9"/>
  <c r="E728" i="9"/>
  <c r="C729" i="9"/>
  <c r="D729" i="9"/>
  <c r="E729" i="9"/>
  <c r="C730" i="9"/>
  <c r="D730" i="9"/>
  <c r="E730" i="9"/>
  <c r="C731" i="9"/>
  <c r="D731" i="9"/>
  <c r="E731" i="9"/>
  <c r="BC21" i="7"/>
  <c r="C732" i="9"/>
  <c r="D732" i="9"/>
  <c r="D721" i="9"/>
  <c r="C721" i="9"/>
  <c r="BB12" i="7"/>
  <c r="B722" i="9"/>
  <c r="BB13" i="7"/>
  <c r="B723" i="9" s="1"/>
  <c r="BB14" i="7"/>
  <c r="B724" i="9" s="1"/>
  <c r="B725" i="9"/>
  <c r="BB16" i="7"/>
  <c r="B726" i="9"/>
  <c r="B727" i="9"/>
  <c r="B728" i="9"/>
  <c r="B729" i="9"/>
  <c r="B730" i="9"/>
  <c r="B731" i="9"/>
  <c r="BB21" i="7"/>
  <c r="B732" i="9" s="1"/>
  <c r="B721" i="9"/>
  <c r="A722" i="9"/>
  <c r="A723" i="9"/>
  <c r="A724" i="9"/>
  <c r="A725" i="9"/>
  <c r="A726" i="9"/>
  <c r="A727" i="9"/>
  <c r="A728" i="9"/>
  <c r="A729" i="9"/>
  <c r="A730" i="9"/>
  <c r="A731" i="9"/>
  <c r="A732" i="9"/>
  <c r="A721" i="9"/>
  <c r="B25" i="9"/>
  <c r="BB21" i="10"/>
  <c r="BA21" i="10"/>
  <c r="C539" i="9"/>
  <c r="B539" i="9"/>
  <c r="C537" i="9"/>
  <c r="B537" i="9"/>
  <c r="C535" i="9"/>
  <c r="BB16" i="10"/>
  <c r="C534" i="9"/>
  <c r="BA16" i="10"/>
  <c r="BB14" i="10"/>
  <c r="BA14" i="10"/>
  <c r="B532" i="9" s="1"/>
  <c r="BB13" i="10"/>
  <c r="C531" i="9" s="1"/>
  <c r="BA13" i="10"/>
  <c r="B531" i="9" s="1"/>
  <c r="BB12" i="10"/>
  <c r="C530" i="9" s="1"/>
  <c r="BA12" i="10"/>
  <c r="B529" i="9"/>
  <c r="B526" i="9"/>
  <c r="C525" i="9"/>
  <c r="C524" i="9"/>
  <c r="B524" i="9"/>
  <c r="C516" i="9"/>
  <c r="B516" i="9"/>
  <c r="C514" i="9"/>
  <c r="C512" i="9"/>
  <c r="B506" i="9"/>
  <c r="C503" i="9"/>
  <c r="C502" i="9"/>
  <c r="B502" i="9"/>
  <c r="C500" i="9"/>
  <c r="B500" i="9"/>
  <c r="B480" i="9"/>
  <c r="C478" i="9"/>
  <c r="C475" i="9"/>
  <c r="C472" i="9"/>
  <c r="C471" i="9"/>
  <c r="B470" i="9"/>
  <c r="C491" i="9"/>
  <c r="B490" i="9"/>
  <c r="C488" i="9"/>
  <c r="B488" i="9"/>
  <c r="L21" i="10"/>
  <c r="Q21" i="10" s="1"/>
  <c r="C492" i="9" s="1"/>
  <c r="K21" i="10"/>
  <c r="R21" i="10"/>
  <c r="D492" i="9" s="1"/>
  <c r="C454" i="9"/>
  <c r="C451" i="9"/>
  <c r="L16" i="10"/>
  <c r="Q16" i="10" s="1"/>
  <c r="C486" i="9" s="1"/>
  <c r="K16" i="10"/>
  <c r="R16" i="10"/>
  <c r="D486" i="9" s="1"/>
  <c r="L14" i="10"/>
  <c r="Q14" i="10" s="1"/>
  <c r="C484" i="9" s="1"/>
  <c r="K14" i="10"/>
  <c r="R14" i="10"/>
  <c r="D484" i="9" s="1"/>
  <c r="L13" i="10"/>
  <c r="Q13" i="10" s="1"/>
  <c r="C483" i="9"/>
  <c r="K13" i="10"/>
  <c r="L12" i="10"/>
  <c r="Q12" i="10" s="1"/>
  <c r="C482" i="9" s="1"/>
  <c r="K12" i="10"/>
  <c r="R12" i="10"/>
  <c r="D482" i="9" s="1"/>
  <c r="D21" i="10"/>
  <c r="C21" i="10"/>
  <c r="B468" i="9" s="1"/>
  <c r="C467" i="9"/>
  <c r="C466" i="9"/>
  <c r="B466" i="9"/>
  <c r="C464" i="9"/>
  <c r="B464" i="9"/>
  <c r="C463" i="9"/>
  <c r="D16" i="10"/>
  <c r="C462" i="9" s="1"/>
  <c r="C16" i="10"/>
  <c r="B462" i="9" s="1"/>
  <c r="D14" i="10"/>
  <c r="C14" i="10"/>
  <c r="B460" i="9" s="1"/>
  <c r="D13" i="10"/>
  <c r="C459" i="9"/>
  <c r="C13" i="10"/>
  <c r="B459" i="9" s="1"/>
  <c r="D12" i="10"/>
  <c r="C458" i="9" s="1"/>
  <c r="C12" i="10"/>
  <c r="B458" i="9" s="1"/>
  <c r="C457" i="9"/>
  <c r="B457" i="9"/>
  <c r="C636" i="9"/>
  <c r="B636" i="9"/>
  <c r="C634" i="9"/>
  <c r="B634" i="9"/>
  <c r="C633" i="9"/>
  <c r="C632" i="9"/>
  <c r="B632" i="9"/>
  <c r="C631" i="9"/>
  <c r="C628" i="9"/>
  <c r="B625" i="9"/>
  <c r="B623" i="9"/>
  <c r="C622" i="9"/>
  <c r="B621" i="9"/>
  <c r="C620" i="9"/>
  <c r="AN21" i="12"/>
  <c r="C612" i="9" s="1"/>
  <c r="AM21" i="12"/>
  <c r="B612" i="9" s="1"/>
  <c r="C611" i="9"/>
  <c r="C610" i="9"/>
  <c r="B609" i="9"/>
  <c r="C608" i="9"/>
  <c r="B607" i="9"/>
  <c r="AN16" i="12"/>
  <c r="C606" i="9" s="1"/>
  <c r="AM16" i="12"/>
  <c r="AN14" i="12"/>
  <c r="C604" i="9" s="1"/>
  <c r="AM14" i="12"/>
  <c r="B604" i="9" s="1"/>
  <c r="AN13" i="12"/>
  <c r="AM13" i="12"/>
  <c r="AN12" i="12"/>
  <c r="C602" i="9" s="1"/>
  <c r="AM12" i="12"/>
  <c r="C599" i="9"/>
  <c r="B599" i="9"/>
  <c r="C598" i="9"/>
  <c r="C597" i="9"/>
  <c r="B597" i="9"/>
  <c r="C596" i="9"/>
  <c r="C587" i="9"/>
  <c r="B587" i="9"/>
  <c r="C586" i="9"/>
  <c r="B585" i="9"/>
  <c r="C584" i="9"/>
  <c r="C582" i="9"/>
  <c r="C580" i="9"/>
  <c r="C578" i="9"/>
  <c r="Q21" i="12"/>
  <c r="C576" i="9" s="1"/>
  <c r="P21" i="12"/>
  <c r="B576" i="9" s="1"/>
  <c r="C575" i="9"/>
  <c r="C574" i="9"/>
  <c r="C573" i="9"/>
  <c r="B573" i="9"/>
  <c r="C572" i="9"/>
  <c r="C571" i="9"/>
  <c r="Q16" i="12"/>
  <c r="C570" i="9" s="1"/>
  <c r="P16" i="12"/>
  <c r="B570" i="9" s="1"/>
  <c r="Q14" i="12"/>
  <c r="C568" i="9" s="1"/>
  <c r="P14" i="12"/>
  <c r="B568" i="9"/>
  <c r="Q13" i="12"/>
  <c r="C567" i="9"/>
  <c r="P13" i="12"/>
  <c r="B567" i="9"/>
  <c r="Q12" i="12"/>
  <c r="C566" i="9" s="1"/>
  <c r="P12" i="12"/>
  <c r="L21" i="12"/>
  <c r="C564" i="9" s="1"/>
  <c r="K21" i="12"/>
  <c r="C563" i="9"/>
  <c r="B563" i="9"/>
  <c r="C562" i="9"/>
  <c r="C561" i="9"/>
  <c r="B561" i="9"/>
  <c r="C560" i="9"/>
  <c r="B559" i="9"/>
  <c r="L16" i="12"/>
  <c r="K16" i="12"/>
  <c r="L14" i="12"/>
  <c r="C556" i="9" s="1"/>
  <c r="K14" i="12"/>
  <c r="B556" i="9" s="1"/>
  <c r="L13" i="12"/>
  <c r="C555" i="9" s="1"/>
  <c r="K13" i="12"/>
  <c r="L12" i="12"/>
  <c r="K12" i="12"/>
  <c r="B554" i="9"/>
  <c r="D21" i="12"/>
  <c r="C552" i="9" s="1"/>
  <c r="C21" i="12"/>
  <c r="C551" i="9"/>
  <c r="B551" i="9"/>
  <c r="C550" i="9"/>
  <c r="C549" i="9"/>
  <c r="B549" i="9"/>
  <c r="C548" i="9"/>
  <c r="C547" i="9"/>
  <c r="B547" i="9"/>
  <c r="D16" i="12"/>
  <c r="C546" i="9" s="1"/>
  <c r="C16" i="12"/>
  <c r="B546" i="9"/>
  <c r="D14" i="12"/>
  <c r="C544" i="9" s="1"/>
  <c r="C14" i="12"/>
  <c r="B544" i="9"/>
  <c r="D13" i="12"/>
  <c r="C543" i="9" s="1"/>
  <c r="C13" i="12"/>
  <c r="D12" i="12"/>
  <c r="C542" i="9"/>
  <c r="C12" i="12"/>
  <c r="B542" i="9" s="1"/>
  <c r="C541" i="9"/>
  <c r="CO21" i="5"/>
  <c r="CN21" i="5"/>
  <c r="B444" i="9"/>
  <c r="C442" i="9"/>
  <c r="C441" i="9"/>
  <c r="C440" i="9"/>
  <c r="C439" i="9"/>
  <c r="CO16" i="5"/>
  <c r="C438" i="9"/>
  <c r="CN16" i="5"/>
  <c r="B438" i="9"/>
  <c r="CO14" i="5"/>
  <c r="C436" i="9"/>
  <c r="CN14" i="5"/>
  <c r="B436" i="9" s="1"/>
  <c r="CO13" i="5"/>
  <c r="CN13" i="5"/>
  <c r="B435" i="9" s="1"/>
  <c r="CO12" i="5"/>
  <c r="C434" i="9"/>
  <c r="CN12" i="5"/>
  <c r="CH21" i="5"/>
  <c r="C432" i="9" s="1"/>
  <c r="CG21" i="5"/>
  <c r="B432" i="9"/>
  <c r="C431" i="9"/>
  <c r="C430" i="9"/>
  <c r="C428" i="9"/>
  <c r="C427" i="9"/>
  <c r="CH16" i="5"/>
  <c r="C426" i="9" s="1"/>
  <c r="CG16" i="5"/>
  <c r="B426" i="9"/>
  <c r="CH14" i="5"/>
  <c r="C424" i="9" s="1"/>
  <c r="CG14" i="5"/>
  <c r="CH13" i="5"/>
  <c r="C423" i="9" s="1"/>
  <c r="CG13" i="5"/>
  <c r="B423" i="9"/>
  <c r="CH12" i="5"/>
  <c r="C422" i="9" s="1"/>
  <c r="CG12" i="5"/>
  <c r="BO21" i="5"/>
  <c r="C396" i="9"/>
  <c r="BN21" i="5"/>
  <c r="C395" i="9"/>
  <c r="C394" i="9"/>
  <c r="C393" i="9"/>
  <c r="C392" i="9"/>
  <c r="C391" i="9"/>
  <c r="BO16" i="5"/>
  <c r="C390" i="9"/>
  <c r="BN16" i="5"/>
  <c r="B390" i="9" s="1"/>
  <c r="BO14" i="5"/>
  <c r="C388" i="9"/>
  <c r="BN14" i="5"/>
  <c r="B388" i="9"/>
  <c r="BO13" i="5"/>
  <c r="BN13" i="5"/>
  <c r="B387" i="9" s="1"/>
  <c r="BO12" i="5"/>
  <c r="C386" i="9"/>
  <c r="BN12" i="5"/>
  <c r="BH21" i="5"/>
  <c r="C384" i="9" s="1"/>
  <c r="BG21" i="5"/>
  <c r="C383" i="9"/>
  <c r="C381" i="9"/>
  <c r="C380" i="9"/>
  <c r="C379" i="9"/>
  <c r="BH16" i="5"/>
  <c r="BG16" i="5"/>
  <c r="B378" i="9"/>
  <c r="BH14" i="5"/>
  <c r="C376" i="9"/>
  <c r="BG14" i="5"/>
  <c r="BH13" i="5"/>
  <c r="BG13" i="5"/>
  <c r="BH12" i="5"/>
  <c r="C374" i="9" s="1"/>
  <c r="BG12" i="5"/>
  <c r="B374" i="9"/>
  <c r="AO21" i="5"/>
  <c r="C348" i="9" s="1"/>
  <c r="AN21" i="5"/>
  <c r="C347" i="9"/>
  <c r="C346" i="9"/>
  <c r="C345" i="9"/>
  <c r="C344" i="9"/>
  <c r="AO16" i="5"/>
  <c r="C342" i="9" s="1"/>
  <c r="AN16" i="5"/>
  <c r="AO14" i="5"/>
  <c r="AN14" i="5"/>
  <c r="AO13" i="5"/>
  <c r="C339" i="9" s="1"/>
  <c r="AN13" i="5"/>
  <c r="B339" i="9"/>
  <c r="AO12" i="5"/>
  <c r="C338" i="9" s="1"/>
  <c r="AN12" i="5"/>
  <c r="AH21" i="5"/>
  <c r="C336" i="9"/>
  <c r="AG21" i="5"/>
  <c r="C335" i="9"/>
  <c r="C333" i="9"/>
  <c r="C331" i="9"/>
  <c r="AH16" i="5"/>
  <c r="C330" i="9" s="1"/>
  <c r="AG16" i="5"/>
  <c r="B330" i="9"/>
  <c r="AH14" i="5"/>
  <c r="C328" i="9" s="1"/>
  <c r="AG14" i="5"/>
  <c r="AH13" i="5"/>
  <c r="C327" i="9" s="1"/>
  <c r="AG13" i="5"/>
  <c r="B327" i="9"/>
  <c r="AH12" i="5"/>
  <c r="C326" i="9" s="1"/>
  <c r="AG12" i="5"/>
  <c r="BU21" i="5"/>
  <c r="C408" i="9"/>
  <c r="CU21" i="5"/>
  <c r="C407" i="9"/>
  <c r="C405" i="9"/>
  <c r="C404" i="9"/>
  <c r="BU16" i="5"/>
  <c r="C402" i="9" s="1"/>
  <c r="CU16" i="5"/>
  <c r="BU14" i="5"/>
  <c r="C400" i="9" s="1"/>
  <c r="CU14" i="5"/>
  <c r="BU13" i="5"/>
  <c r="C399" i="9"/>
  <c r="CU13" i="5"/>
  <c r="BU12" i="5"/>
  <c r="C398" i="9"/>
  <c r="CU12" i="5"/>
  <c r="AU21" i="5"/>
  <c r="C360" i="9" s="1"/>
  <c r="C358" i="9"/>
  <c r="AU16" i="5"/>
  <c r="C354" i="9" s="1"/>
  <c r="AU14" i="5"/>
  <c r="C352" i="9"/>
  <c r="AU13" i="5"/>
  <c r="C351" i="9" s="1"/>
  <c r="AU12" i="5"/>
  <c r="C350" i="9" s="1"/>
  <c r="U21" i="5"/>
  <c r="C312" i="9" s="1"/>
  <c r="C310" i="9"/>
  <c r="C308" i="9"/>
  <c r="C307" i="9"/>
  <c r="U16" i="5"/>
  <c r="C306" i="9"/>
  <c r="U14" i="5"/>
  <c r="U13" i="5"/>
  <c r="C303" i="9" s="1"/>
  <c r="U12" i="5"/>
  <c r="C302" i="9"/>
  <c r="O21" i="5"/>
  <c r="C300" i="9" s="1"/>
  <c r="N21" i="5"/>
  <c r="B300" i="9" s="1"/>
  <c r="C298" i="9"/>
  <c r="C297" i="9"/>
  <c r="C295" i="9"/>
  <c r="O16" i="5"/>
  <c r="C294" i="9" s="1"/>
  <c r="N16" i="5"/>
  <c r="B294" i="9"/>
  <c r="O14" i="5"/>
  <c r="C292" i="9"/>
  <c r="N14" i="5"/>
  <c r="O13" i="5"/>
  <c r="N13" i="5"/>
  <c r="B291" i="9" s="1"/>
  <c r="O12" i="5"/>
  <c r="C290" i="9"/>
  <c r="N12" i="5"/>
  <c r="CT21" i="5"/>
  <c r="CT16" i="5"/>
  <c r="CT14" i="5"/>
  <c r="CT13" i="5"/>
  <c r="CT12" i="5"/>
  <c r="CB21" i="5"/>
  <c r="C420" i="9"/>
  <c r="CA21" i="5"/>
  <c r="C418" i="9"/>
  <c r="C417" i="9"/>
  <c r="C416" i="9"/>
  <c r="CB16" i="5"/>
  <c r="C414" i="9" s="1"/>
  <c r="CA16" i="5"/>
  <c r="CB14" i="5"/>
  <c r="C412" i="9" s="1"/>
  <c r="CA14" i="5"/>
  <c r="B412" i="9" s="1"/>
  <c r="CB13" i="5"/>
  <c r="C411" i="9"/>
  <c r="CA13" i="5"/>
  <c r="B411" i="9" s="1"/>
  <c r="CB12" i="5"/>
  <c r="C410" i="9" s="1"/>
  <c r="CA12" i="5"/>
  <c r="BT21" i="5"/>
  <c r="B408" i="9"/>
  <c r="B406" i="9"/>
  <c r="B404" i="9"/>
  <c r="B403" i="9"/>
  <c r="BT16" i="5"/>
  <c r="B402" i="9" s="1"/>
  <c r="BT14" i="5"/>
  <c r="B400" i="9" s="1"/>
  <c r="BT13" i="5"/>
  <c r="B399" i="9"/>
  <c r="BT12" i="5"/>
  <c r="B398" i="9" s="1"/>
  <c r="BA21" i="5"/>
  <c r="B372" i="9" s="1"/>
  <c r="B370" i="9"/>
  <c r="B368" i="9"/>
  <c r="BA16" i="5"/>
  <c r="B366" i="9"/>
  <c r="BA14" i="5"/>
  <c r="BA13" i="5"/>
  <c r="B363" i="9"/>
  <c r="BA12" i="5"/>
  <c r="AT21" i="5"/>
  <c r="B360" i="9" s="1"/>
  <c r="B358" i="9"/>
  <c r="B356" i="9"/>
  <c r="AT16" i="5"/>
  <c r="B354" i="9" s="1"/>
  <c r="AT14" i="5"/>
  <c r="AT13" i="5"/>
  <c r="B351" i="9"/>
  <c r="AT12" i="5"/>
  <c r="B350" i="9" s="1"/>
  <c r="AB21" i="5"/>
  <c r="C324" i="9"/>
  <c r="AA21" i="5"/>
  <c r="B324" i="9"/>
  <c r="C319" i="9"/>
  <c r="AB16" i="5"/>
  <c r="C318" i="9"/>
  <c r="AA16" i="5"/>
  <c r="AB14" i="5"/>
  <c r="C316" i="9"/>
  <c r="AA14" i="5"/>
  <c r="AB13" i="5"/>
  <c r="AA13" i="5"/>
  <c r="B315" i="9" s="1"/>
  <c r="AB12" i="5"/>
  <c r="C314" i="9" s="1"/>
  <c r="AA12" i="5"/>
  <c r="T21" i="5"/>
  <c r="B312" i="9" s="1"/>
  <c r="B310" i="9"/>
  <c r="B308" i="9"/>
  <c r="T16" i="5"/>
  <c r="B306" i="9"/>
  <c r="T14" i="5"/>
  <c r="B304" i="9"/>
  <c r="T13" i="5"/>
  <c r="B303" i="9" s="1"/>
  <c r="T12" i="5"/>
  <c r="B302" i="9"/>
  <c r="I21" i="5"/>
  <c r="C288" i="9"/>
  <c r="H21" i="5"/>
  <c r="C286" i="9"/>
  <c r="C284" i="9"/>
  <c r="C283" i="9"/>
  <c r="I16" i="5"/>
  <c r="C282" i="9" s="1"/>
  <c r="H16" i="5"/>
  <c r="B282" i="9"/>
  <c r="I14" i="5"/>
  <c r="C280" i="9"/>
  <c r="H14" i="5"/>
  <c r="I13" i="5"/>
  <c r="H13" i="5"/>
  <c r="B279" i="9"/>
  <c r="I12" i="5"/>
  <c r="C278" i="9"/>
  <c r="H12" i="5"/>
  <c r="D21" i="5"/>
  <c r="C276" i="9" s="1"/>
  <c r="C21" i="5"/>
  <c r="C274" i="9"/>
  <c r="C272" i="9"/>
  <c r="C271" i="9"/>
  <c r="D16" i="5"/>
  <c r="C270" i="9" s="1"/>
  <c r="C16" i="5"/>
  <c r="B270" i="9" s="1"/>
  <c r="D14" i="5"/>
  <c r="C268" i="9" s="1"/>
  <c r="C14" i="5"/>
  <c r="D13" i="5"/>
  <c r="C267" i="9"/>
  <c r="C13" i="5"/>
  <c r="B267" i="9"/>
  <c r="D12" i="5"/>
  <c r="C266" i="9" s="1"/>
  <c r="C12" i="5"/>
  <c r="B266" i="9" s="1"/>
  <c r="C265" i="9"/>
  <c r="BO21" i="7"/>
  <c r="BN21" i="7"/>
  <c r="BO16" i="7"/>
  <c r="BN16" i="7"/>
  <c r="BO14" i="7"/>
  <c r="C748" i="9" s="1"/>
  <c r="BN14" i="7"/>
  <c r="BO13" i="7"/>
  <c r="BN13" i="7"/>
  <c r="BO12" i="7"/>
  <c r="BN12" i="7"/>
  <c r="BH21" i="7"/>
  <c r="BG21" i="7"/>
  <c r="BH16" i="7"/>
  <c r="C738" i="9" s="1"/>
  <c r="BG16" i="7"/>
  <c r="BH14" i="7"/>
  <c r="BG14" i="7"/>
  <c r="BH13" i="7"/>
  <c r="BG13" i="7"/>
  <c r="BH12" i="7"/>
  <c r="BG12" i="7"/>
  <c r="B863" i="9"/>
  <c r="B859" i="9"/>
  <c r="B858" i="9"/>
  <c r="C876" i="9"/>
  <c r="C875" i="9"/>
  <c r="B875" i="9"/>
  <c r="C872" i="9"/>
  <c r="B871" i="9"/>
  <c r="C868" i="9"/>
  <c r="C866" i="9"/>
  <c r="B866" i="9"/>
  <c r="C864" i="9"/>
  <c r="C863" i="9"/>
  <c r="C860" i="9"/>
  <c r="C859" i="9"/>
  <c r="C858" i="9"/>
  <c r="C855" i="9"/>
  <c r="C851" i="9"/>
  <c r="B851" i="9"/>
  <c r="C850" i="9"/>
  <c r="C849" i="9"/>
  <c r="C844" i="9"/>
  <c r="B844" i="9"/>
  <c r="C843" i="9"/>
  <c r="B843" i="9"/>
  <c r="C842" i="9"/>
  <c r="BV21" i="7"/>
  <c r="C840" i="9" s="1"/>
  <c r="BU21" i="7"/>
  <c r="B839" i="9"/>
  <c r="C838" i="9"/>
  <c r="C836" i="9"/>
  <c r="B836" i="9"/>
  <c r="B835" i="9"/>
  <c r="BV16" i="7"/>
  <c r="C834" i="9" s="1"/>
  <c r="BU16" i="7"/>
  <c r="BV14" i="7"/>
  <c r="BU14" i="7"/>
  <c r="BV13" i="7"/>
  <c r="C831" i="9" s="1"/>
  <c r="BU13" i="7"/>
  <c r="B831" i="9" s="1"/>
  <c r="BV12" i="7"/>
  <c r="BU12" i="7"/>
  <c r="AW21" i="7"/>
  <c r="C720" i="9" s="1"/>
  <c r="AV21" i="7"/>
  <c r="AW16" i="7"/>
  <c r="AV16" i="7"/>
  <c r="AW14" i="7"/>
  <c r="AV14" i="7"/>
  <c r="AW13" i="7"/>
  <c r="AV13" i="7"/>
  <c r="AW12" i="7"/>
  <c r="C710" i="9"/>
  <c r="AV12" i="7"/>
  <c r="AP21" i="7"/>
  <c r="C708" i="9" s="1"/>
  <c r="AO21" i="7"/>
  <c r="C707" i="9"/>
  <c r="C706" i="9"/>
  <c r="C704" i="9"/>
  <c r="AP16" i="7"/>
  <c r="C702" i="9" s="1"/>
  <c r="AO16" i="7"/>
  <c r="AP14" i="7"/>
  <c r="AO14" i="7"/>
  <c r="AP13" i="7"/>
  <c r="C699" i="9" s="1"/>
  <c r="AO13" i="7"/>
  <c r="AP12" i="7"/>
  <c r="C698" i="9" s="1"/>
  <c r="AO12" i="7"/>
  <c r="C697" i="9"/>
  <c r="AI21" i="7"/>
  <c r="AH21" i="7"/>
  <c r="C695" i="9"/>
  <c r="C693" i="9"/>
  <c r="C691" i="9"/>
  <c r="AI16" i="7"/>
  <c r="C690" i="9" s="1"/>
  <c r="AH16" i="7"/>
  <c r="AI14" i="7"/>
  <c r="C688" i="9" s="1"/>
  <c r="AH14" i="7"/>
  <c r="AI13" i="7"/>
  <c r="AH13" i="7"/>
  <c r="AI12" i="7"/>
  <c r="C686" i="9" s="1"/>
  <c r="AH12" i="7"/>
  <c r="AB21" i="7"/>
  <c r="C684" i="9" s="1"/>
  <c r="AA21" i="7"/>
  <c r="C682" i="9"/>
  <c r="C681" i="9"/>
  <c r="C680" i="9"/>
  <c r="AB16" i="7"/>
  <c r="C678" i="9" s="1"/>
  <c r="AA16" i="7"/>
  <c r="AB14" i="7"/>
  <c r="AA14" i="7"/>
  <c r="AB13" i="7"/>
  <c r="C675" i="9"/>
  <c r="AA13" i="7"/>
  <c r="AB12" i="7"/>
  <c r="C674" i="9" s="1"/>
  <c r="AA12" i="7"/>
  <c r="C673" i="9"/>
  <c r="U21" i="7"/>
  <c r="C672" i="9"/>
  <c r="T21" i="7"/>
  <c r="C671" i="9"/>
  <c r="C669" i="9"/>
  <c r="C667" i="9"/>
  <c r="U16" i="7"/>
  <c r="T16" i="7"/>
  <c r="U14" i="7"/>
  <c r="C664" i="9"/>
  <c r="T14" i="7"/>
  <c r="U13" i="7"/>
  <c r="C663" i="9" s="1"/>
  <c r="T13" i="7"/>
  <c r="U12" i="7"/>
  <c r="C662" i="9"/>
  <c r="T12" i="7"/>
  <c r="N21" i="7"/>
  <c r="C660" i="9"/>
  <c r="M21" i="7"/>
  <c r="B660" i="9" s="1"/>
  <c r="C658" i="9"/>
  <c r="C657" i="9"/>
  <c r="C656" i="9"/>
  <c r="B656" i="9"/>
  <c r="C655" i="9"/>
  <c r="B655" i="9"/>
  <c r="N16" i="7"/>
  <c r="C654" i="9" s="1"/>
  <c r="M16" i="7"/>
  <c r="N14" i="7"/>
  <c r="M14" i="7"/>
  <c r="B652" i="9" s="1"/>
  <c r="N13" i="7"/>
  <c r="C651" i="9"/>
  <c r="M13" i="7"/>
  <c r="B651" i="9" s="1"/>
  <c r="N12" i="7"/>
  <c r="C650" i="9" s="1"/>
  <c r="M12" i="7"/>
  <c r="B650" i="9" s="1"/>
  <c r="E992" i="9"/>
  <c r="E982" i="9"/>
  <c r="E980" i="9"/>
  <c r="E970" i="9"/>
  <c r="E968" i="9"/>
  <c r="C995" i="9"/>
  <c r="B995" i="9"/>
  <c r="C994" i="9"/>
  <c r="C993" i="9"/>
  <c r="C992" i="9"/>
  <c r="B991" i="9"/>
  <c r="B988" i="9"/>
  <c r="C985" i="9"/>
  <c r="C984" i="9"/>
  <c r="C983" i="9"/>
  <c r="C982" i="9"/>
  <c r="B982" i="9"/>
  <c r="C980" i="9"/>
  <c r="B980" i="9"/>
  <c r="C979" i="9"/>
  <c r="B978" i="9"/>
  <c r="C975" i="9"/>
  <c r="C973" i="9"/>
  <c r="B973" i="9"/>
  <c r="BP21" i="8"/>
  <c r="C1032" i="9"/>
  <c r="BO21" i="8"/>
  <c r="B1032" i="9" s="1"/>
  <c r="C1031" i="9"/>
  <c r="B1031" i="9"/>
  <c r="C1029" i="9"/>
  <c r="C1028" i="9"/>
  <c r="C1027" i="9"/>
  <c r="B1027" i="9"/>
  <c r="BP16" i="8"/>
  <c r="C1026" i="9" s="1"/>
  <c r="BO16" i="8"/>
  <c r="B1026" i="9"/>
  <c r="BP14" i="8"/>
  <c r="C1024" i="9" s="1"/>
  <c r="BO14" i="8"/>
  <c r="B1024" i="9"/>
  <c r="BP13" i="8"/>
  <c r="C1023" i="9" s="1"/>
  <c r="BO13" i="8"/>
  <c r="BP12" i="8"/>
  <c r="C1022" i="9"/>
  <c r="BO12" i="8"/>
  <c r="B1022" i="9" s="1"/>
  <c r="C1021" i="9"/>
  <c r="B1021" i="9"/>
  <c r="BI21" i="8"/>
  <c r="C1020" i="9" s="1"/>
  <c r="BH21" i="8"/>
  <c r="B1020" i="9" s="1"/>
  <c r="C1019" i="9"/>
  <c r="C1018" i="9"/>
  <c r="B1018" i="9"/>
  <c r="C1017" i="9"/>
  <c r="C1016" i="9"/>
  <c r="B1016" i="9"/>
  <c r="BI16" i="8"/>
  <c r="C1014" i="9" s="1"/>
  <c r="BH16" i="8"/>
  <c r="B1014" i="9" s="1"/>
  <c r="BI14" i="8"/>
  <c r="C1012" i="9"/>
  <c r="BH14" i="8"/>
  <c r="B1012" i="9" s="1"/>
  <c r="BI13" i="8"/>
  <c r="C1011" i="9"/>
  <c r="BH13" i="8"/>
  <c r="B1011" i="9" s="1"/>
  <c r="BI12" i="8"/>
  <c r="C1010" i="9"/>
  <c r="BH12" i="8"/>
  <c r="C1009" i="9"/>
  <c r="B1009" i="9"/>
  <c r="E1005" i="9"/>
  <c r="E1007" i="9"/>
  <c r="AU21" i="8"/>
  <c r="C948" i="9"/>
  <c r="AT21" i="8"/>
  <c r="B948" i="9" s="1"/>
  <c r="C947" i="9"/>
  <c r="C946" i="9"/>
  <c r="B946" i="9"/>
  <c r="C945" i="9"/>
  <c r="C944" i="9"/>
  <c r="B944" i="9"/>
  <c r="AU16" i="8"/>
  <c r="C942" i="9" s="1"/>
  <c r="AT16" i="8"/>
  <c r="B942" i="9"/>
  <c r="AU14" i="8"/>
  <c r="C940" i="9" s="1"/>
  <c r="AT14" i="8"/>
  <c r="B940" i="9"/>
  <c r="AU13" i="8"/>
  <c r="C939" i="9" s="1"/>
  <c r="AT13" i="8"/>
  <c r="B939" i="9"/>
  <c r="AU12" i="8"/>
  <c r="C938" i="9" s="1"/>
  <c r="AT12" i="8"/>
  <c r="C937" i="9"/>
  <c r="B937" i="9"/>
  <c r="AN21" i="8"/>
  <c r="C936" i="9" s="1"/>
  <c r="AM21" i="8"/>
  <c r="B936" i="9" s="1"/>
  <c r="C935" i="9"/>
  <c r="B935" i="9"/>
  <c r="C934" i="9"/>
  <c r="C933" i="9"/>
  <c r="B933" i="9"/>
  <c r="C932" i="9"/>
  <c r="C931" i="9"/>
  <c r="B931" i="9"/>
  <c r="AN16" i="8"/>
  <c r="C930" i="9" s="1"/>
  <c r="AM16" i="8"/>
  <c r="AN14" i="8"/>
  <c r="C928" i="9" s="1"/>
  <c r="AM14" i="8"/>
  <c r="B928" i="9"/>
  <c r="AN13" i="8"/>
  <c r="C927" i="9" s="1"/>
  <c r="AM13" i="8"/>
  <c r="AN12" i="8"/>
  <c r="C926" i="9"/>
  <c r="AM12" i="8"/>
  <c r="B926" i="9" s="1"/>
  <c r="C925" i="9"/>
  <c r="AG21" i="8"/>
  <c r="C924" i="9" s="1"/>
  <c r="AF21" i="8"/>
  <c r="B924" i="9"/>
  <c r="C923" i="9"/>
  <c r="C922" i="9"/>
  <c r="B922" i="9"/>
  <c r="C921" i="9"/>
  <c r="C920" i="9"/>
  <c r="B920" i="9"/>
  <c r="C919" i="9"/>
  <c r="AG16" i="8"/>
  <c r="C918" i="9"/>
  <c r="AF16" i="8"/>
  <c r="B918" i="9" s="1"/>
  <c r="AG14" i="8"/>
  <c r="C916" i="9"/>
  <c r="AF14" i="8"/>
  <c r="B916" i="9" s="1"/>
  <c r="AG13" i="8"/>
  <c r="C915" i="9"/>
  <c r="AF13" i="8"/>
  <c r="B915" i="9" s="1"/>
  <c r="AG12" i="8"/>
  <c r="C914" i="9" s="1"/>
  <c r="AF12" i="8"/>
  <c r="C913" i="9"/>
  <c r="B913" i="9"/>
  <c r="Z21" i="8"/>
  <c r="C912" i="9" s="1"/>
  <c r="Y21" i="8"/>
  <c r="C911" i="9"/>
  <c r="B911" i="9"/>
  <c r="C910" i="9"/>
  <c r="C909" i="9"/>
  <c r="B909" i="9"/>
  <c r="C907" i="9"/>
  <c r="B907" i="9"/>
  <c r="Z16" i="8"/>
  <c r="C906" i="9"/>
  <c r="Y16" i="8"/>
  <c r="B906" i="9" s="1"/>
  <c r="Z14" i="8"/>
  <c r="C904" i="9"/>
  <c r="Y14" i="8"/>
  <c r="B904" i="9" s="1"/>
  <c r="Z13" i="8"/>
  <c r="C903" i="9"/>
  <c r="Y13" i="8"/>
  <c r="B903" i="9" s="1"/>
  <c r="Z12" i="8"/>
  <c r="C902" i="9"/>
  <c r="Y12" i="8"/>
  <c r="B902" i="9" s="1"/>
  <c r="C901" i="9"/>
  <c r="S21" i="8"/>
  <c r="C900" i="9"/>
  <c r="R21" i="8"/>
  <c r="B900" i="9"/>
  <c r="C899" i="9"/>
  <c r="C898" i="9"/>
  <c r="B898" i="9"/>
  <c r="C897" i="9"/>
  <c r="C896" i="9"/>
  <c r="C895" i="9"/>
  <c r="S16" i="8"/>
  <c r="C894" i="9" s="1"/>
  <c r="R16" i="8"/>
  <c r="B894" i="9"/>
  <c r="S14" i="8"/>
  <c r="C892" i="9" s="1"/>
  <c r="R14" i="8"/>
  <c r="B892" i="9" s="1"/>
  <c r="S13" i="8"/>
  <c r="C891" i="9" s="1"/>
  <c r="R13" i="8"/>
  <c r="B891" i="9"/>
  <c r="S12" i="8"/>
  <c r="C890" i="9" s="1"/>
  <c r="R12" i="8"/>
  <c r="B890" i="9" s="1"/>
  <c r="C889" i="9"/>
  <c r="B889" i="9"/>
  <c r="L21" i="8"/>
  <c r="C888" i="9" s="1"/>
  <c r="K21" i="8"/>
  <c r="B888" i="9" s="1"/>
  <c r="C887" i="9"/>
  <c r="B887" i="9"/>
  <c r="C886" i="9"/>
  <c r="C885" i="9"/>
  <c r="B885" i="9"/>
  <c r="C884" i="9"/>
  <c r="C883" i="9"/>
  <c r="B883" i="9"/>
  <c r="L16" i="8"/>
  <c r="C882" i="9"/>
  <c r="K16" i="8"/>
  <c r="B882" i="9" s="1"/>
  <c r="L14" i="8"/>
  <c r="C880" i="9" s="1"/>
  <c r="K14" i="8"/>
  <c r="B880" i="9"/>
  <c r="L13" i="8"/>
  <c r="C879" i="9" s="1"/>
  <c r="K13" i="8"/>
  <c r="B879" i="9" s="1"/>
  <c r="L12" i="8"/>
  <c r="C878" i="9" s="1"/>
  <c r="K12" i="8"/>
  <c r="B878" i="9" s="1"/>
  <c r="C877" i="9"/>
  <c r="B877" i="9"/>
  <c r="C1008" i="9"/>
  <c r="B1008" i="9"/>
  <c r="C1007" i="9"/>
  <c r="B1007" i="9"/>
  <c r="C1006" i="9"/>
  <c r="B1006" i="9"/>
  <c r="C1005" i="9"/>
  <c r="C1004" i="9"/>
  <c r="B1004" i="9"/>
  <c r="C1003" i="9"/>
  <c r="C1002" i="9"/>
  <c r="B1002" i="9"/>
  <c r="C999" i="9"/>
  <c r="B999" i="9"/>
  <c r="B998" i="9"/>
  <c r="C997" i="9"/>
  <c r="B997" i="9"/>
  <c r="BW21" i="8"/>
  <c r="C972" i="9" s="1"/>
  <c r="BV21" i="8"/>
  <c r="C971" i="9"/>
  <c r="B971" i="9"/>
  <c r="C970" i="9"/>
  <c r="B970" i="9"/>
  <c r="C969" i="9"/>
  <c r="B969" i="9"/>
  <c r="C968" i="9"/>
  <c r="C967" i="9"/>
  <c r="B967" i="9"/>
  <c r="BW16" i="8"/>
  <c r="C966" i="9" s="1"/>
  <c r="BV16" i="8"/>
  <c r="BW14" i="8"/>
  <c r="C964" i="9"/>
  <c r="BV14" i="8"/>
  <c r="B964" i="9"/>
  <c r="BW13" i="8"/>
  <c r="C963" i="9"/>
  <c r="BV13" i="8"/>
  <c r="BW12" i="8"/>
  <c r="C962" i="9"/>
  <c r="BV12" i="8"/>
  <c r="B962" i="9" s="1"/>
  <c r="C961" i="9"/>
  <c r="BB21" i="8"/>
  <c r="C960" i="9"/>
  <c r="BA21" i="8"/>
  <c r="B960" i="9"/>
  <c r="C959" i="9"/>
  <c r="C958" i="9"/>
  <c r="B958" i="9"/>
  <c r="C957" i="9"/>
  <c r="B957" i="9"/>
  <c r="C956" i="9"/>
  <c r="B956" i="9"/>
  <c r="C955" i="9"/>
  <c r="B955" i="9"/>
  <c r="BB16" i="8"/>
  <c r="C954" i="9" s="1"/>
  <c r="BA16" i="8"/>
  <c r="B954" i="9"/>
  <c r="BB14" i="8"/>
  <c r="C952" i="9" s="1"/>
  <c r="BA14" i="8"/>
  <c r="B952" i="9"/>
  <c r="BB13" i="8"/>
  <c r="C951" i="9" s="1"/>
  <c r="BA13" i="8"/>
  <c r="B951" i="9"/>
  <c r="BB12" i="8"/>
  <c r="C950" i="9" s="1"/>
  <c r="BA12" i="8"/>
  <c r="B950" i="9"/>
  <c r="C949" i="9"/>
  <c r="B949" i="9"/>
  <c r="BR21" i="4"/>
  <c r="C216" i="9"/>
  <c r="BQ21" i="4"/>
  <c r="BR16" i="4"/>
  <c r="BQ16" i="4"/>
  <c r="BR13" i="4"/>
  <c r="C207" i="9" s="1"/>
  <c r="BQ13" i="4"/>
  <c r="BR12" i="4"/>
  <c r="BQ12" i="4"/>
  <c r="B206" i="9"/>
  <c r="AZ21" i="4"/>
  <c r="C120" i="9" s="1"/>
  <c r="AY21" i="4"/>
  <c r="B120" i="9" s="1"/>
  <c r="C119" i="9"/>
  <c r="B118" i="9"/>
  <c r="C116" i="9"/>
  <c r="C115" i="9"/>
  <c r="AZ16" i="4"/>
  <c r="C114" i="9" s="1"/>
  <c r="AY16" i="4"/>
  <c r="B114" i="9"/>
  <c r="C112" i="9"/>
  <c r="AZ13" i="4"/>
  <c r="AY13" i="4"/>
  <c r="AZ12" i="4"/>
  <c r="C110" i="9"/>
  <c r="AY12" i="4"/>
  <c r="B110" i="9" s="1"/>
  <c r="C109" i="9"/>
  <c r="AT21" i="4"/>
  <c r="C108" i="9" s="1"/>
  <c r="AS21" i="4"/>
  <c r="C106" i="9"/>
  <c r="C105" i="9"/>
  <c r="C104" i="9"/>
  <c r="C103" i="9"/>
  <c r="B103" i="9"/>
  <c r="AT16" i="4"/>
  <c r="C102" i="9" s="1"/>
  <c r="AS16" i="4"/>
  <c r="B102" i="9" s="1"/>
  <c r="B100" i="9"/>
  <c r="AT13" i="4"/>
  <c r="C99" i="9" s="1"/>
  <c r="AS13" i="4"/>
  <c r="B99" i="9"/>
  <c r="AT12" i="4"/>
  <c r="C98" i="9" s="1"/>
  <c r="AS12" i="4"/>
  <c r="B98" i="9"/>
  <c r="C97" i="9"/>
  <c r="AB21" i="4"/>
  <c r="C72" i="9" s="1"/>
  <c r="AA21" i="4"/>
  <c r="B72" i="9" s="1"/>
  <c r="C71" i="9"/>
  <c r="B70" i="9"/>
  <c r="C68" i="9"/>
  <c r="C67" i="9"/>
  <c r="AB16" i="4"/>
  <c r="AA16" i="4"/>
  <c r="B66" i="9"/>
  <c r="C64" i="9"/>
  <c r="AB13" i="4"/>
  <c r="AA13" i="4"/>
  <c r="B63" i="9"/>
  <c r="AB12" i="4"/>
  <c r="C62" i="9" s="1"/>
  <c r="AA12" i="4"/>
  <c r="C61" i="9"/>
  <c r="J21" i="4"/>
  <c r="C36" i="9" s="1"/>
  <c r="I21" i="4"/>
  <c r="C32" i="9"/>
  <c r="J16" i="4"/>
  <c r="I16" i="4"/>
  <c r="J13" i="4"/>
  <c r="C27" i="9"/>
  <c r="I13" i="4"/>
  <c r="B27" i="9" s="1"/>
  <c r="J12" i="4"/>
  <c r="I12" i="4"/>
  <c r="C25" i="9"/>
  <c r="C263" i="9"/>
  <c r="B263" i="9"/>
  <c r="B262" i="9"/>
  <c r="C261" i="9"/>
  <c r="C260" i="9"/>
  <c r="B260" i="9"/>
  <c r="B259" i="9"/>
  <c r="CL21" i="4"/>
  <c r="C252" i="9" s="1"/>
  <c r="CK21" i="4"/>
  <c r="C251" i="9"/>
  <c r="B251" i="9"/>
  <c r="C249" i="9"/>
  <c r="C247" i="9"/>
  <c r="B247" i="9"/>
  <c r="CL16" i="4"/>
  <c r="C246" i="9" s="1"/>
  <c r="CK16" i="4"/>
  <c r="C244" i="9"/>
  <c r="B244" i="9"/>
  <c r="CL13" i="4"/>
  <c r="C243" i="9" s="1"/>
  <c r="CK13" i="4"/>
  <c r="B243" i="9"/>
  <c r="CL12" i="4"/>
  <c r="C242" i="9" s="1"/>
  <c r="CK12" i="4"/>
  <c r="B242" i="9"/>
  <c r="C241" i="9"/>
  <c r="BY21" i="4"/>
  <c r="BX21" i="4"/>
  <c r="B228" i="9"/>
  <c r="B226" i="9"/>
  <c r="C224" i="9"/>
  <c r="B224" i="9"/>
  <c r="BY16" i="4"/>
  <c r="C222" i="9" s="1"/>
  <c r="BX16" i="4"/>
  <c r="B222" i="9" s="1"/>
  <c r="C220" i="9"/>
  <c r="BY13" i="4"/>
  <c r="BX13" i="4"/>
  <c r="B219" i="9" s="1"/>
  <c r="BY12" i="4"/>
  <c r="BX12" i="4"/>
  <c r="B218" i="9" s="1"/>
  <c r="B217" i="9"/>
  <c r="CE21" i="4"/>
  <c r="C239" i="9"/>
  <c r="C238" i="9"/>
  <c r="C236" i="9"/>
  <c r="C235" i="9"/>
  <c r="CE16" i="4"/>
  <c r="C232" i="9"/>
  <c r="CE13" i="4"/>
  <c r="CE12" i="4"/>
  <c r="C204" i="9"/>
  <c r="C201" i="9"/>
  <c r="C200" i="9"/>
  <c r="BF21" i="4"/>
  <c r="C84" i="9"/>
  <c r="C83" i="9"/>
  <c r="C81" i="9"/>
  <c r="C80" i="9"/>
  <c r="BF16" i="4"/>
  <c r="C78" i="9" s="1"/>
  <c r="C76" i="9"/>
  <c r="BF13" i="4"/>
  <c r="C75" i="9"/>
  <c r="BF12" i="4"/>
  <c r="C74" i="9"/>
  <c r="C73" i="9"/>
  <c r="AN21" i="4"/>
  <c r="C96" i="9" s="1"/>
  <c r="C95" i="9"/>
  <c r="C91" i="9"/>
  <c r="AN16" i="4"/>
  <c r="C90" i="9" s="1"/>
  <c r="AN13" i="4"/>
  <c r="C87" i="9"/>
  <c r="AN12" i="4"/>
  <c r="C86" i="9"/>
  <c r="C85" i="9"/>
  <c r="AH21" i="4"/>
  <c r="C48" i="9"/>
  <c r="C47" i="9"/>
  <c r="C46" i="9"/>
  <c r="C45" i="9"/>
  <c r="AH16" i="4"/>
  <c r="C42" i="9"/>
  <c r="C40" i="9"/>
  <c r="AH13" i="4"/>
  <c r="C39" i="9"/>
  <c r="AH12" i="4"/>
  <c r="C38" i="9" s="1"/>
  <c r="C37" i="9"/>
  <c r="V21" i="4"/>
  <c r="C58" i="9"/>
  <c r="C57" i="9"/>
  <c r="V16" i="4"/>
  <c r="C52" i="9"/>
  <c r="V13" i="4"/>
  <c r="C51" i="9"/>
  <c r="V12" i="4"/>
  <c r="P21" i="4"/>
  <c r="C12" i="9" s="1"/>
  <c r="C11" i="9"/>
  <c r="C9" i="9"/>
  <c r="C7" i="9"/>
  <c r="P16" i="4"/>
  <c r="C4" i="9"/>
  <c r="P13" i="4"/>
  <c r="P12" i="4"/>
  <c r="C2" i="9" s="1"/>
  <c r="D21" i="4"/>
  <c r="C24" i="9"/>
  <c r="C22" i="9"/>
  <c r="C20" i="9"/>
  <c r="D16" i="4"/>
  <c r="C18" i="9" s="1"/>
  <c r="D14" i="4"/>
  <c r="C16" i="9" s="1"/>
  <c r="D13" i="4"/>
  <c r="C15" i="9"/>
  <c r="D12" i="4"/>
  <c r="C14" i="9" s="1"/>
  <c r="C13" i="9"/>
  <c r="CD21" i="4"/>
  <c r="B237" i="9"/>
  <c r="CD16" i="4"/>
  <c r="B232" i="9"/>
  <c r="CD13" i="4"/>
  <c r="CD12" i="4"/>
  <c r="B203" i="9"/>
  <c r="B202" i="9"/>
  <c r="B199" i="9"/>
  <c r="B194" i="9"/>
  <c r="B193" i="9"/>
  <c r="BE21" i="4"/>
  <c r="B84" i="9"/>
  <c r="B82" i="9"/>
  <c r="B81" i="9"/>
  <c r="B79" i="9"/>
  <c r="BE16" i="4"/>
  <c r="B78" i="9"/>
  <c r="BE13" i="4"/>
  <c r="B75" i="9"/>
  <c r="BE12" i="4"/>
  <c r="B73" i="9"/>
  <c r="AM21" i="4"/>
  <c r="B96" i="9"/>
  <c r="B93" i="9"/>
  <c r="AM16" i="4"/>
  <c r="B88" i="9"/>
  <c r="AM13" i="4"/>
  <c r="AM12" i="4"/>
  <c r="B86" i="9" s="1"/>
  <c r="AG21" i="4"/>
  <c r="B48" i="9" s="1"/>
  <c r="B44" i="9"/>
  <c r="AG16" i="4"/>
  <c r="B42" i="9" s="1"/>
  <c r="AG13" i="4"/>
  <c r="B39" i="9" s="1"/>
  <c r="AG12" i="4"/>
  <c r="B38" i="9"/>
  <c r="U21" i="4"/>
  <c r="CQ21" i="4" s="1"/>
  <c r="B264" i="9" s="1"/>
  <c r="B59" i="9"/>
  <c r="B58" i="9"/>
  <c r="B55" i="9"/>
  <c r="U16" i="4"/>
  <c r="B54" i="9" s="1"/>
  <c r="U13" i="4"/>
  <c r="B51" i="9"/>
  <c r="U12" i="4"/>
  <c r="B50" i="9" s="1"/>
  <c r="O21" i="4"/>
  <c r="O16" i="4"/>
  <c r="B6" i="9" s="1"/>
  <c r="O13" i="4"/>
  <c r="O12" i="4"/>
  <c r="C21" i="4"/>
  <c r="B24" i="9"/>
  <c r="B20" i="9"/>
  <c r="B19" i="9"/>
  <c r="C16" i="4"/>
  <c r="B18" i="9" s="1"/>
  <c r="C14" i="4"/>
  <c r="C13" i="4"/>
  <c r="C12" i="4"/>
  <c r="B14" i="9"/>
  <c r="C827" i="9"/>
  <c r="B827" i="9"/>
  <c r="B826" i="9"/>
  <c r="C825" i="9"/>
  <c r="B825" i="9"/>
  <c r="C824" i="9"/>
  <c r="B824" i="9"/>
  <c r="B823" i="9"/>
  <c r="CJ16" i="1"/>
  <c r="C822" i="9" s="1"/>
  <c r="CI16" i="1"/>
  <c r="B822" i="9" s="1"/>
  <c r="CJ14" i="1"/>
  <c r="C820" i="9" s="1"/>
  <c r="CI14" i="1"/>
  <c r="B820" i="9"/>
  <c r="CJ13" i="1"/>
  <c r="C819" i="9" s="1"/>
  <c r="CI13" i="1"/>
  <c r="B819" i="9"/>
  <c r="CJ12" i="1"/>
  <c r="C818" i="9" s="1"/>
  <c r="CI12" i="1"/>
  <c r="B818" i="9"/>
  <c r="C817" i="9"/>
  <c r="B817" i="9"/>
  <c r="C803" i="9"/>
  <c r="B803" i="9"/>
  <c r="B802" i="9"/>
  <c r="C801" i="9"/>
  <c r="B801" i="9"/>
  <c r="C799" i="9"/>
  <c r="B799" i="9"/>
  <c r="BA16" i="1"/>
  <c r="AZ16" i="1"/>
  <c r="B798" i="9"/>
  <c r="BA14" i="1"/>
  <c r="C796" i="9" s="1"/>
  <c r="AZ14" i="1"/>
  <c r="B796" i="9"/>
  <c r="BA13" i="1"/>
  <c r="C795" i="9" s="1"/>
  <c r="AZ13" i="1"/>
  <c r="BA12" i="1"/>
  <c r="C794" i="9"/>
  <c r="AZ12" i="1"/>
  <c r="B794" i="9"/>
  <c r="C793" i="9"/>
  <c r="C815" i="9"/>
  <c r="B815" i="9"/>
  <c r="B813" i="9"/>
  <c r="C812" i="9"/>
  <c r="B812" i="9"/>
  <c r="C811" i="9"/>
  <c r="B811" i="9"/>
  <c r="BJ16" i="1"/>
  <c r="C810" i="9"/>
  <c r="BI16" i="1"/>
  <c r="BJ14" i="1"/>
  <c r="BI14" i="1"/>
  <c r="B808" i="9"/>
  <c r="BJ13" i="1"/>
  <c r="C807" i="9" s="1"/>
  <c r="BI13" i="1"/>
  <c r="B807" i="9"/>
  <c r="BJ12" i="1"/>
  <c r="C806" i="9"/>
  <c r="BI12" i="1"/>
  <c r="B806" i="9"/>
  <c r="C805" i="9"/>
  <c r="B805" i="9"/>
  <c r="C791" i="9"/>
  <c r="B791" i="9"/>
  <c r="B790" i="9"/>
  <c r="C789" i="9"/>
  <c r="B789" i="9"/>
  <c r="B788" i="9"/>
  <c r="C787" i="9"/>
  <c r="B787" i="9"/>
  <c r="BS16" i="1"/>
  <c r="C786" i="9"/>
  <c r="BR16" i="1"/>
  <c r="B786" i="9"/>
  <c r="BS14" i="1"/>
  <c r="C784" i="9"/>
  <c r="BR14" i="1"/>
  <c r="B784" i="9"/>
  <c r="BS13" i="1"/>
  <c r="C783" i="9"/>
  <c r="BR13" i="1"/>
  <c r="BS12" i="1"/>
  <c r="C782" i="9" s="1"/>
  <c r="BR12" i="1"/>
  <c r="B782" i="9" s="1"/>
  <c r="C781" i="9"/>
  <c r="B781" i="9"/>
  <c r="B779" i="9"/>
  <c r="C778" i="9"/>
  <c r="C777" i="9"/>
  <c r="B777" i="9"/>
  <c r="C776" i="9"/>
  <c r="B776" i="9"/>
  <c r="C775" i="9"/>
  <c r="B775" i="9"/>
  <c r="CA16" i="1"/>
  <c r="C774" i="9" s="1"/>
  <c r="BZ16" i="1"/>
  <c r="CA14" i="1"/>
  <c r="C772" i="9"/>
  <c r="BZ14" i="1"/>
  <c r="B772" i="9" s="1"/>
  <c r="CA13" i="1"/>
  <c r="C771" i="9"/>
  <c r="BZ13" i="1"/>
  <c r="B771" i="9" s="1"/>
  <c r="CA12" i="1"/>
  <c r="C770" i="9"/>
  <c r="BZ12" i="1"/>
  <c r="B770" i="9"/>
  <c r="B769" i="9"/>
  <c r="B767" i="9"/>
  <c r="C765" i="9"/>
  <c r="B765" i="9"/>
  <c r="B764" i="9"/>
  <c r="C763" i="9"/>
  <c r="B763" i="9"/>
  <c r="AR16" i="1"/>
  <c r="C762" i="9"/>
  <c r="AQ16" i="1"/>
  <c r="B762" i="9" s="1"/>
  <c r="AR14" i="1"/>
  <c r="C760" i="9" s="1"/>
  <c r="AQ14" i="1"/>
  <c r="B760" i="9" s="1"/>
  <c r="AR13" i="1"/>
  <c r="C759" i="9"/>
  <c r="AQ13" i="1"/>
  <c r="B759" i="9" s="1"/>
  <c r="AR12" i="1"/>
  <c r="C758" i="9" s="1"/>
  <c r="AQ12" i="1"/>
  <c r="B758" i="9" s="1"/>
  <c r="C757" i="9"/>
  <c r="C142" i="9"/>
  <c r="B141" i="9"/>
  <c r="C139" i="9"/>
  <c r="AK16" i="1"/>
  <c r="AJ16" i="1"/>
  <c r="B138" i="9"/>
  <c r="B136" i="9"/>
  <c r="AK13" i="1"/>
  <c r="C135" i="9"/>
  <c r="AJ13" i="1"/>
  <c r="B135" i="9" s="1"/>
  <c r="AK12" i="1"/>
  <c r="C134" i="9" s="1"/>
  <c r="AJ12" i="1"/>
  <c r="B134" i="9" s="1"/>
  <c r="B133" i="9"/>
  <c r="B129" i="9"/>
  <c r="C128" i="9"/>
  <c r="B127" i="9"/>
  <c r="AD16" i="1"/>
  <c r="C126" i="9" s="1"/>
  <c r="AC16" i="1"/>
  <c r="C124" i="9"/>
  <c r="B124" i="9"/>
  <c r="AD13" i="1"/>
  <c r="C123" i="9"/>
  <c r="AC13" i="1"/>
  <c r="AD12" i="1"/>
  <c r="AC12" i="1"/>
  <c r="B122" i="9"/>
  <c r="B121" i="9"/>
  <c r="C167" i="9"/>
  <c r="C166" i="9"/>
  <c r="B165" i="9"/>
  <c r="C163" i="9"/>
  <c r="X16" i="1"/>
  <c r="C162" i="9" s="1"/>
  <c r="W16" i="1"/>
  <c r="C160" i="9"/>
  <c r="B160" i="9"/>
  <c r="X13" i="1"/>
  <c r="C159" i="9" s="1"/>
  <c r="W13" i="1"/>
  <c r="B159" i="9" s="1"/>
  <c r="X12" i="1"/>
  <c r="C158" i="9" s="1"/>
  <c r="W12" i="1"/>
  <c r="B158" i="9" s="1"/>
  <c r="B157" i="9"/>
  <c r="B189" i="9"/>
  <c r="C188" i="9"/>
  <c r="C187" i="9"/>
  <c r="Q16" i="1"/>
  <c r="C186" i="9" s="1"/>
  <c r="P16" i="1"/>
  <c r="B186" i="9" s="1"/>
  <c r="C184" i="9"/>
  <c r="B184" i="9"/>
  <c r="Q13" i="1"/>
  <c r="C183" i="9" s="1"/>
  <c r="P13" i="1"/>
  <c r="B183" i="9" s="1"/>
  <c r="Q12" i="1"/>
  <c r="P12" i="1"/>
  <c r="B182" i="9"/>
  <c r="C181" i="9"/>
  <c r="B181" i="9"/>
  <c r="C169" i="9"/>
  <c r="B169" i="9"/>
  <c r="B154" i="9"/>
  <c r="C153" i="9"/>
  <c r="B152" i="9"/>
  <c r="C151" i="9"/>
  <c r="D16" i="1"/>
  <c r="C150" i="9"/>
  <c r="C16" i="1"/>
  <c r="B150" i="9"/>
  <c r="D14" i="1"/>
  <c r="C148" i="9"/>
  <c r="C14" i="1"/>
  <c r="D13" i="1"/>
  <c r="C147" i="9"/>
  <c r="C13" i="1"/>
  <c r="B147" i="9" s="1"/>
  <c r="D12" i="1"/>
  <c r="C12" i="1"/>
  <c r="B146" i="9"/>
  <c r="C145" i="9"/>
  <c r="B145" i="9"/>
  <c r="A817" i="9"/>
  <c r="D817" i="9"/>
  <c r="A818" i="9"/>
  <c r="D818" i="9"/>
  <c r="A819" i="9"/>
  <c r="D819" i="9"/>
  <c r="A820" i="9"/>
  <c r="D820" i="9"/>
  <c r="A821" i="9"/>
  <c r="B821" i="9"/>
  <c r="C821" i="9"/>
  <c r="D821" i="9"/>
  <c r="E821" i="9"/>
  <c r="A822" i="9"/>
  <c r="D822" i="9"/>
  <c r="A823" i="9"/>
  <c r="C823" i="9"/>
  <c r="D823" i="9"/>
  <c r="A824" i="9"/>
  <c r="D824" i="9"/>
  <c r="A825" i="9"/>
  <c r="D825" i="9"/>
  <c r="E825" i="9"/>
  <c r="A826" i="9"/>
  <c r="C826" i="9"/>
  <c r="D826" i="9"/>
  <c r="E826" i="9"/>
  <c r="A827" i="9"/>
  <c r="D827" i="9"/>
  <c r="A828" i="9"/>
  <c r="B828" i="9"/>
  <c r="C828" i="9"/>
  <c r="D828" i="9"/>
  <c r="E828" i="9"/>
  <c r="D1008" i="9"/>
  <c r="D1007" i="9"/>
  <c r="D1006" i="9"/>
  <c r="D1005" i="9"/>
  <c r="B1005" i="9"/>
  <c r="D1004" i="9"/>
  <c r="D1003" i="9"/>
  <c r="B1003" i="9"/>
  <c r="D1002" i="9"/>
  <c r="E1001" i="9"/>
  <c r="D1001" i="9"/>
  <c r="C1001" i="9"/>
  <c r="B1001" i="9"/>
  <c r="D1000" i="9"/>
  <c r="D999" i="9"/>
  <c r="D998" i="9"/>
  <c r="D997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D996" i="9"/>
  <c r="B996" i="9"/>
  <c r="D995" i="9"/>
  <c r="D994" i="9"/>
  <c r="B994" i="9"/>
  <c r="D993" i="9"/>
  <c r="B993" i="9"/>
  <c r="D992" i="9"/>
  <c r="B992" i="9"/>
  <c r="D991" i="9"/>
  <c r="D990" i="9"/>
  <c r="B990" i="9"/>
  <c r="E989" i="9"/>
  <c r="D989" i="9"/>
  <c r="C989" i="9"/>
  <c r="B989" i="9"/>
  <c r="D988" i="9"/>
  <c r="D987" i="9"/>
  <c r="B987" i="9"/>
  <c r="D986" i="9"/>
  <c r="D985" i="9"/>
  <c r="B985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D984" i="9"/>
  <c r="B984" i="9"/>
  <c r="D983" i="9"/>
  <c r="B983" i="9"/>
  <c r="D982" i="9"/>
  <c r="D981" i="9"/>
  <c r="C981" i="9"/>
  <c r="B981" i="9"/>
  <c r="D980" i="9"/>
  <c r="D979" i="9"/>
  <c r="B979" i="9"/>
  <c r="D978" i="9"/>
  <c r="E977" i="9"/>
  <c r="D977" i="9"/>
  <c r="C977" i="9"/>
  <c r="B977" i="9"/>
  <c r="D976" i="9"/>
  <c r="B976" i="9"/>
  <c r="D975" i="9"/>
  <c r="B975" i="9"/>
  <c r="D974" i="9"/>
  <c r="B974" i="9"/>
  <c r="D973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D972" i="9"/>
  <c r="B972" i="9"/>
  <c r="D971" i="9"/>
  <c r="D970" i="9"/>
  <c r="D969" i="9"/>
  <c r="D968" i="9"/>
  <c r="B968" i="9"/>
  <c r="D967" i="9"/>
  <c r="D966" i="9"/>
  <c r="B966" i="9"/>
  <c r="E965" i="9"/>
  <c r="D965" i="9"/>
  <c r="C965" i="9"/>
  <c r="B965" i="9"/>
  <c r="D964" i="9"/>
  <c r="D963" i="9"/>
  <c r="B963" i="9"/>
  <c r="D962" i="9"/>
  <c r="D961" i="9"/>
  <c r="B961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D1032" i="9"/>
  <c r="E1031" i="9"/>
  <c r="D1031" i="9"/>
  <c r="E1030" i="9"/>
  <c r="D1030" i="9"/>
  <c r="C1030" i="9"/>
  <c r="B1030" i="9"/>
  <c r="E1029" i="9"/>
  <c r="D1029" i="9"/>
  <c r="B1029" i="9"/>
  <c r="E1028" i="9"/>
  <c r="D1028" i="9"/>
  <c r="B1028" i="9"/>
  <c r="D1027" i="9"/>
  <c r="D1026" i="9"/>
  <c r="E1025" i="9"/>
  <c r="D1025" i="9"/>
  <c r="C1025" i="9"/>
  <c r="B1025" i="9"/>
  <c r="D1024" i="9"/>
  <c r="E1023" i="9"/>
  <c r="D1023" i="9"/>
  <c r="B1023" i="9"/>
  <c r="D1022" i="9"/>
  <c r="E1021" i="9"/>
  <c r="D1021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D1020" i="9"/>
  <c r="D1019" i="9"/>
  <c r="B1019" i="9"/>
  <c r="D1018" i="9"/>
  <c r="E1017" i="9"/>
  <c r="D1017" i="9"/>
  <c r="B1017" i="9"/>
  <c r="D1016" i="9"/>
  <c r="D1015" i="9"/>
  <c r="C1015" i="9"/>
  <c r="B1015" i="9"/>
  <c r="D1014" i="9"/>
  <c r="E1013" i="9"/>
  <c r="D1013" i="9"/>
  <c r="C1013" i="9"/>
  <c r="B1013" i="9"/>
  <c r="D1012" i="9"/>
  <c r="D1011" i="9"/>
  <c r="D1010" i="9"/>
  <c r="B1010" i="9"/>
  <c r="D1009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D960" i="9"/>
  <c r="E959" i="9"/>
  <c r="D959" i="9"/>
  <c r="B959" i="9"/>
  <c r="E958" i="9"/>
  <c r="D958" i="9"/>
  <c r="E957" i="9"/>
  <c r="D957" i="9"/>
  <c r="E956" i="9"/>
  <c r="D956" i="9"/>
  <c r="D955" i="9"/>
  <c r="D954" i="9"/>
  <c r="E953" i="9"/>
  <c r="D953" i="9"/>
  <c r="C953" i="9"/>
  <c r="B953" i="9"/>
  <c r="D952" i="9"/>
  <c r="E951" i="9"/>
  <c r="D951" i="9"/>
  <c r="D950" i="9"/>
  <c r="D949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D948" i="9"/>
  <c r="D947" i="9"/>
  <c r="B947" i="9"/>
  <c r="D946" i="9"/>
  <c r="E945" i="9"/>
  <c r="D945" i="9"/>
  <c r="B945" i="9"/>
  <c r="D944" i="9"/>
  <c r="D943" i="9"/>
  <c r="C943" i="9"/>
  <c r="B943" i="9"/>
  <c r="D942" i="9"/>
  <c r="E941" i="9"/>
  <c r="D941" i="9"/>
  <c r="C941" i="9"/>
  <c r="B941" i="9"/>
  <c r="D940" i="9"/>
  <c r="D939" i="9"/>
  <c r="D938" i="9"/>
  <c r="B938" i="9"/>
  <c r="D937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D936" i="9"/>
  <c r="E935" i="9"/>
  <c r="D935" i="9"/>
  <c r="E934" i="9"/>
  <c r="D934" i="9"/>
  <c r="B934" i="9"/>
  <c r="E933" i="9"/>
  <c r="D933" i="9"/>
  <c r="E932" i="9"/>
  <c r="D932" i="9"/>
  <c r="B932" i="9"/>
  <c r="D931" i="9"/>
  <c r="E930" i="9"/>
  <c r="D930" i="9"/>
  <c r="B930" i="9"/>
  <c r="E929" i="9"/>
  <c r="D929" i="9"/>
  <c r="C929" i="9"/>
  <c r="B929" i="9"/>
  <c r="D928" i="9"/>
  <c r="D927" i="9"/>
  <c r="B927" i="9"/>
  <c r="D926" i="9"/>
  <c r="D925" i="9"/>
  <c r="B925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D924" i="9"/>
  <c r="D923" i="9"/>
  <c r="B923" i="9"/>
  <c r="D922" i="9"/>
  <c r="E921" i="9"/>
  <c r="D921" i="9"/>
  <c r="B921" i="9"/>
  <c r="D920" i="9"/>
  <c r="D919" i="9"/>
  <c r="B919" i="9"/>
  <c r="D918" i="9"/>
  <c r="E917" i="9"/>
  <c r="D917" i="9"/>
  <c r="C917" i="9"/>
  <c r="B917" i="9"/>
  <c r="D916" i="9"/>
  <c r="D915" i="9"/>
  <c r="D914" i="9"/>
  <c r="B914" i="9"/>
  <c r="D913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E912" i="9"/>
  <c r="D912" i="9"/>
  <c r="B912" i="9"/>
  <c r="E911" i="9"/>
  <c r="D911" i="9"/>
  <c r="E910" i="9"/>
  <c r="D910" i="9"/>
  <c r="B910" i="9"/>
  <c r="E909" i="9"/>
  <c r="D909" i="9"/>
  <c r="E908" i="9"/>
  <c r="D908" i="9"/>
  <c r="C908" i="9"/>
  <c r="B908" i="9"/>
  <c r="D907" i="9"/>
  <c r="D906" i="9"/>
  <c r="E905" i="9"/>
  <c r="D905" i="9"/>
  <c r="C905" i="9"/>
  <c r="B905" i="9"/>
  <c r="D904" i="9"/>
  <c r="D903" i="9"/>
  <c r="D902" i="9"/>
  <c r="D901" i="9"/>
  <c r="B901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D900" i="9"/>
  <c r="D899" i="9"/>
  <c r="B899" i="9"/>
  <c r="E898" i="9"/>
  <c r="D898" i="9"/>
  <c r="D897" i="9"/>
  <c r="B897" i="9"/>
  <c r="D896" i="9"/>
  <c r="B896" i="9"/>
  <c r="D895" i="9"/>
  <c r="B895" i="9"/>
  <c r="D894" i="9"/>
  <c r="E893" i="9"/>
  <c r="D893" i="9"/>
  <c r="C893" i="9"/>
  <c r="B893" i="9"/>
  <c r="D892" i="9"/>
  <c r="E891" i="9"/>
  <c r="D891" i="9"/>
  <c r="D890" i="9"/>
  <c r="D889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D888" i="9"/>
  <c r="E887" i="9"/>
  <c r="D887" i="9"/>
  <c r="E886" i="9"/>
  <c r="D886" i="9"/>
  <c r="B886" i="9"/>
  <c r="E885" i="9"/>
  <c r="D885" i="9"/>
  <c r="D884" i="9"/>
  <c r="B884" i="9"/>
  <c r="D883" i="9"/>
  <c r="D882" i="9"/>
  <c r="E881" i="9"/>
  <c r="D881" i="9"/>
  <c r="C881" i="9"/>
  <c r="B881" i="9"/>
  <c r="D880" i="9"/>
  <c r="D879" i="9"/>
  <c r="E878" i="9"/>
  <c r="D878" i="9"/>
  <c r="D877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D876" i="9"/>
  <c r="B876" i="9"/>
  <c r="D875" i="9"/>
  <c r="D874" i="9"/>
  <c r="C874" i="9"/>
  <c r="B874" i="9"/>
  <c r="D873" i="9"/>
  <c r="C873" i="9"/>
  <c r="B873" i="9"/>
  <c r="D872" i="9"/>
  <c r="B872" i="9"/>
  <c r="D871" i="9"/>
  <c r="C871" i="9"/>
  <c r="D870" i="9"/>
  <c r="C870" i="9"/>
  <c r="B870" i="9"/>
  <c r="D869" i="9"/>
  <c r="C869" i="9"/>
  <c r="B869" i="9"/>
  <c r="D868" i="9"/>
  <c r="B868" i="9"/>
  <c r="D867" i="9"/>
  <c r="C867" i="9"/>
  <c r="B867" i="9"/>
  <c r="D866" i="9"/>
  <c r="D865" i="9"/>
  <c r="C865" i="9"/>
  <c r="B865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D864" i="9"/>
  <c r="B864" i="9"/>
  <c r="D863" i="9"/>
  <c r="D862" i="9"/>
  <c r="C862" i="9"/>
  <c r="B862" i="9"/>
  <c r="D861" i="9"/>
  <c r="C861" i="9"/>
  <c r="B861" i="9"/>
  <c r="D860" i="9"/>
  <c r="B860" i="9"/>
  <c r="D859" i="9"/>
  <c r="D858" i="9"/>
  <c r="D857" i="9"/>
  <c r="C857" i="9"/>
  <c r="B857" i="9"/>
  <c r="D856" i="9"/>
  <c r="C856" i="9"/>
  <c r="B856" i="9"/>
  <c r="D855" i="9"/>
  <c r="B855" i="9"/>
  <c r="D854" i="9"/>
  <c r="C854" i="9"/>
  <c r="B854" i="9"/>
  <c r="D853" i="9"/>
  <c r="C853" i="9"/>
  <c r="B853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D852" i="9"/>
  <c r="C852" i="9"/>
  <c r="B852" i="9"/>
  <c r="D851" i="9"/>
  <c r="D850" i="9"/>
  <c r="B850" i="9"/>
  <c r="D849" i="9"/>
  <c r="B849" i="9"/>
  <c r="D848" i="9"/>
  <c r="C848" i="9"/>
  <c r="B848" i="9"/>
  <c r="D847" i="9"/>
  <c r="C847" i="9"/>
  <c r="D846" i="9"/>
  <c r="C846" i="9"/>
  <c r="B846" i="9"/>
  <c r="D845" i="9"/>
  <c r="C845" i="9"/>
  <c r="B845" i="9"/>
  <c r="D844" i="9"/>
  <c r="D843" i="9"/>
  <c r="D842" i="9"/>
  <c r="B842" i="9"/>
  <c r="D841" i="9"/>
  <c r="C841" i="9"/>
  <c r="B841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D840" i="9"/>
  <c r="B840" i="9"/>
  <c r="D839" i="9"/>
  <c r="C839" i="9"/>
  <c r="D838" i="9"/>
  <c r="B838" i="9"/>
  <c r="D837" i="9"/>
  <c r="C837" i="9"/>
  <c r="B837" i="9"/>
  <c r="D836" i="9"/>
  <c r="D835" i="9"/>
  <c r="C835" i="9"/>
  <c r="D834" i="9"/>
  <c r="B834" i="9"/>
  <c r="D833" i="9"/>
  <c r="C833" i="9"/>
  <c r="B833" i="9"/>
  <c r="D832" i="9"/>
  <c r="C832" i="9"/>
  <c r="B832" i="9"/>
  <c r="D831" i="9"/>
  <c r="D830" i="9"/>
  <c r="C830" i="9"/>
  <c r="B830" i="9"/>
  <c r="D829" i="9"/>
  <c r="C829" i="9"/>
  <c r="B829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E756" i="9"/>
  <c r="D756" i="9"/>
  <c r="C756" i="9"/>
  <c r="B756" i="9"/>
  <c r="D755" i="9"/>
  <c r="C755" i="9"/>
  <c r="B755" i="9"/>
  <c r="E754" i="9"/>
  <c r="D754" i="9"/>
  <c r="C754" i="9"/>
  <c r="B754" i="9"/>
  <c r="E753" i="9"/>
  <c r="D753" i="9"/>
  <c r="C753" i="9"/>
  <c r="B753" i="9"/>
  <c r="E752" i="9"/>
  <c r="D752" i="9"/>
  <c r="C752" i="9"/>
  <c r="B752" i="9"/>
  <c r="D751" i="9"/>
  <c r="C751" i="9"/>
  <c r="B751" i="9"/>
  <c r="D750" i="9"/>
  <c r="C750" i="9"/>
  <c r="B750" i="9"/>
  <c r="E749" i="9"/>
  <c r="D749" i="9"/>
  <c r="C749" i="9"/>
  <c r="B749" i="9"/>
  <c r="E748" i="9"/>
  <c r="D748" i="9"/>
  <c r="B748" i="9"/>
  <c r="D747" i="9"/>
  <c r="C747" i="9"/>
  <c r="B747" i="9"/>
  <c r="E746" i="9"/>
  <c r="D746" i="9"/>
  <c r="C746" i="9"/>
  <c r="B746" i="9"/>
  <c r="E745" i="9"/>
  <c r="D745" i="9"/>
  <c r="C745" i="9"/>
  <c r="B745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D744" i="9"/>
  <c r="C744" i="9"/>
  <c r="B744" i="9"/>
  <c r="E743" i="9"/>
  <c r="D743" i="9"/>
  <c r="C743" i="9"/>
  <c r="B743" i="9"/>
  <c r="E742" i="9"/>
  <c r="D742" i="9"/>
  <c r="C742" i="9"/>
  <c r="B742" i="9"/>
  <c r="E741" i="9"/>
  <c r="D741" i="9"/>
  <c r="C741" i="9"/>
  <c r="B741" i="9"/>
  <c r="E740" i="9"/>
  <c r="D740" i="9"/>
  <c r="C740" i="9"/>
  <c r="B740" i="9"/>
  <c r="E739" i="9"/>
  <c r="D739" i="9"/>
  <c r="C739" i="9"/>
  <c r="B739" i="9"/>
  <c r="D738" i="9"/>
  <c r="B738" i="9"/>
  <c r="E737" i="9"/>
  <c r="D737" i="9"/>
  <c r="C737" i="9"/>
  <c r="B737" i="9"/>
  <c r="D736" i="9"/>
  <c r="C736" i="9"/>
  <c r="B736" i="9"/>
  <c r="E735" i="9"/>
  <c r="D735" i="9"/>
  <c r="C735" i="9"/>
  <c r="B735" i="9"/>
  <c r="D734" i="9"/>
  <c r="C734" i="9"/>
  <c r="B734" i="9"/>
  <c r="E733" i="9"/>
  <c r="D733" i="9"/>
  <c r="C733" i="9"/>
  <c r="B733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D720" i="9"/>
  <c r="B720" i="9"/>
  <c r="E719" i="9"/>
  <c r="D719" i="9"/>
  <c r="C719" i="9"/>
  <c r="B719" i="9"/>
  <c r="E718" i="9"/>
  <c r="D718" i="9"/>
  <c r="C718" i="9"/>
  <c r="B718" i="9"/>
  <c r="E717" i="9"/>
  <c r="D717" i="9"/>
  <c r="C717" i="9"/>
  <c r="B717" i="9"/>
  <c r="E716" i="9"/>
  <c r="D716" i="9"/>
  <c r="C716" i="9"/>
  <c r="B716" i="9"/>
  <c r="E715" i="9"/>
  <c r="D715" i="9"/>
  <c r="C715" i="9"/>
  <c r="B715" i="9"/>
  <c r="D714" i="9"/>
  <c r="C714" i="9"/>
  <c r="B714" i="9"/>
  <c r="E713" i="9"/>
  <c r="D713" i="9"/>
  <c r="C713" i="9"/>
  <c r="B713" i="9"/>
  <c r="E712" i="9"/>
  <c r="D712" i="9"/>
  <c r="C712" i="9"/>
  <c r="B712" i="9"/>
  <c r="D711" i="9"/>
  <c r="C711" i="9"/>
  <c r="B711" i="9"/>
  <c r="D710" i="9"/>
  <c r="B710" i="9"/>
  <c r="E709" i="9"/>
  <c r="D709" i="9"/>
  <c r="C709" i="9"/>
  <c r="B709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D708" i="9"/>
  <c r="B708" i="9"/>
  <c r="E707" i="9"/>
  <c r="D707" i="9"/>
  <c r="B707" i="9"/>
  <c r="E706" i="9"/>
  <c r="D706" i="9"/>
  <c r="B706" i="9"/>
  <c r="D705" i="9"/>
  <c r="C705" i="9"/>
  <c r="B705" i="9"/>
  <c r="D704" i="9"/>
  <c r="B704" i="9"/>
  <c r="D703" i="9"/>
  <c r="C703" i="9"/>
  <c r="B703" i="9"/>
  <c r="D702" i="9"/>
  <c r="B702" i="9"/>
  <c r="E701" i="9"/>
  <c r="D701" i="9"/>
  <c r="C701" i="9"/>
  <c r="B701" i="9"/>
  <c r="D700" i="9"/>
  <c r="C700" i="9"/>
  <c r="B700" i="9"/>
  <c r="D699" i="9"/>
  <c r="B699" i="9"/>
  <c r="D698" i="9"/>
  <c r="B698" i="9"/>
  <c r="D697" i="9"/>
  <c r="B697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E696" i="9"/>
  <c r="D696" i="9"/>
  <c r="C696" i="9"/>
  <c r="B696" i="9"/>
  <c r="D695" i="9"/>
  <c r="B695" i="9"/>
  <c r="E694" i="9"/>
  <c r="D694" i="9"/>
  <c r="C694" i="9"/>
  <c r="B694" i="9"/>
  <c r="E693" i="9"/>
  <c r="D693" i="9"/>
  <c r="B693" i="9"/>
  <c r="E692" i="9"/>
  <c r="D692" i="9"/>
  <c r="C692" i="9"/>
  <c r="B692" i="9"/>
  <c r="D691" i="9"/>
  <c r="B691" i="9"/>
  <c r="D690" i="9"/>
  <c r="B690" i="9"/>
  <c r="E689" i="9"/>
  <c r="D689" i="9"/>
  <c r="C689" i="9"/>
  <c r="B689" i="9"/>
  <c r="E688" i="9"/>
  <c r="D688" i="9"/>
  <c r="B688" i="9"/>
  <c r="D687" i="9"/>
  <c r="C687" i="9"/>
  <c r="B687" i="9"/>
  <c r="E686" i="9"/>
  <c r="D686" i="9"/>
  <c r="B686" i="9"/>
  <c r="E685" i="9"/>
  <c r="D685" i="9"/>
  <c r="C685" i="9"/>
  <c r="B685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D684" i="9"/>
  <c r="B684" i="9"/>
  <c r="D683" i="9"/>
  <c r="C683" i="9"/>
  <c r="B683" i="9"/>
  <c r="E682" i="9"/>
  <c r="D682" i="9"/>
  <c r="B682" i="9"/>
  <c r="E681" i="9"/>
  <c r="D681" i="9"/>
  <c r="B681" i="9"/>
  <c r="D680" i="9"/>
  <c r="B680" i="9"/>
  <c r="D679" i="9"/>
  <c r="C679" i="9"/>
  <c r="B679" i="9"/>
  <c r="D678" i="9"/>
  <c r="B678" i="9"/>
  <c r="E677" i="9"/>
  <c r="D677" i="9"/>
  <c r="C677" i="9"/>
  <c r="B677" i="9"/>
  <c r="E676" i="9"/>
  <c r="D676" i="9"/>
  <c r="C676" i="9"/>
  <c r="B676" i="9"/>
  <c r="D675" i="9"/>
  <c r="B675" i="9"/>
  <c r="D674" i="9"/>
  <c r="B674" i="9"/>
  <c r="E673" i="9"/>
  <c r="D673" i="9"/>
  <c r="B673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E672" i="9"/>
  <c r="D672" i="9"/>
  <c r="B672" i="9"/>
  <c r="D671" i="9"/>
  <c r="B671" i="9"/>
  <c r="D670" i="9"/>
  <c r="C670" i="9"/>
  <c r="B670" i="9"/>
  <c r="E669" i="9"/>
  <c r="D669" i="9"/>
  <c r="B669" i="9"/>
  <c r="E668" i="9"/>
  <c r="D668" i="9"/>
  <c r="C668" i="9"/>
  <c r="B668" i="9"/>
  <c r="D667" i="9"/>
  <c r="B667" i="9"/>
  <c r="E666" i="9"/>
  <c r="D666" i="9"/>
  <c r="C666" i="9"/>
  <c r="B666" i="9"/>
  <c r="E665" i="9"/>
  <c r="D665" i="9"/>
  <c r="C665" i="9"/>
  <c r="B665" i="9"/>
  <c r="E664" i="9"/>
  <c r="D664" i="9"/>
  <c r="B664" i="9"/>
  <c r="D663" i="9"/>
  <c r="B663" i="9"/>
  <c r="D662" i="9"/>
  <c r="B662" i="9"/>
  <c r="E661" i="9"/>
  <c r="D661" i="9"/>
  <c r="C661" i="9"/>
  <c r="B661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D660" i="9"/>
  <c r="E659" i="9"/>
  <c r="D659" i="9"/>
  <c r="C659" i="9"/>
  <c r="B659" i="9"/>
  <c r="E658" i="9"/>
  <c r="D658" i="9"/>
  <c r="B658" i="9"/>
  <c r="E657" i="9"/>
  <c r="D657" i="9"/>
  <c r="B657" i="9"/>
  <c r="D656" i="9"/>
  <c r="D655" i="9"/>
  <c r="D654" i="9"/>
  <c r="B654" i="9"/>
  <c r="E653" i="9"/>
  <c r="D653" i="9"/>
  <c r="C653" i="9"/>
  <c r="B653" i="9"/>
  <c r="D652" i="9"/>
  <c r="C652" i="9"/>
  <c r="D651" i="9"/>
  <c r="D650" i="9"/>
  <c r="E649" i="9"/>
  <c r="C649" i="9"/>
  <c r="B649" i="9"/>
  <c r="A650" i="9"/>
  <c r="A651" i="9"/>
  <c r="A652" i="9"/>
  <c r="A653" i="9"/>
  <c r="A654" i="9"/>
  <c r="A655" i="9"/>
  <c r="A656" i="9"/>
  <c r="A657" i="9"/>
  <c r="A658" i="9"/>
  <c r="A659" i="9"/>
  <c r="A660" i="9"/>
  <c r="E648" i="9"/>
  <c r="E647" i="9"/>
  <c r="E646" i="9"/>
  <c r="D646" i="9"/>
  <c r="E645" i="9"/>
  <c r="B645" i="9"/>
  <c r="E644" i="9"/>
  <c r="D644" i="9"/>
  <c r="D642" i="9"/>
  <c r="E641" i="9"/>
  <c r="D641" i="9"/>
  <c r="C641" i="9"/>
  <c r="B641" i="9"/>
  <c r="E637" i="9"/>
  <c r="A637" i="9"/>
  <c r="A639" i="9"/>
  <c r="A641" i="9"/>
  <c r="A644" i="9"/>
  <c r="A645" i="9"/>
  <c r="A647" i="9"/>
  <c r="A648" i="9"/>
  <c r="D636" i="9"/>
  <c r="D635" i="9"/>
  <c r="C635" i="9"/>
  <c r="B635" i="9"/>
  <c r="D634" i="9"/>
  <c r="D633" i="9"/>
  <c r="B633" i="9"/>
  <c r="D632" i="9"/>
  <c r="D631" i="9"/>
  <c r="B631" i="9"/>
  <c r="D630" i="9"/>
  <c r="C630" i="9"/>
  <c r="D629" i="9"/>
  <c r="C629" i="9"/>
  <c r="B629" i="9"/>
  <c r="D628" i="9"/>
  <c r="D627" i="9"/>
  <c r="C627" i="9"/>
  <c r="D626" i="9"/>
  <c r="D625" i="9"/>
  <c r="C625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D624" i="9"/>
  <c r="D623" i="9"/>
  <c r="C623" i="9"/>
  <c r="E622" i="9"/>
  <c r="D622" i="9"/>
  <c r="B622" i="9"/>
  <c r="E621" i="9"/>
  <c r="D621" i="9"/>
  <c r="C621" i="9"/>
  <c r="E620" i="9"/>
  <c r="D620" i="9"/>
  <c r="B620" i="9"/>
  <c r="D619" i="9"/>
  <c r="D618" i="9"/>
  <c r="E617" i="9"/>
  <c r="D617" i="9"/>
  <c r="C617" i="9"/>
  <c r="B617" i="9"/>
  <c r="D616" i="9"/>
  <c r="D615" i="9"/>
  <c r="D614" i="9"/>
  <c r="E613" i="9"/>
  <c r="D613" i="9"/>
  <c r="A613" i="9"/>
  <c r="A615" i="9"/>
  <c r="A617" i="9"/>
  <c r="A619" i="9"/>
  <c r="A620" i="9"/>
  <c r="A621" i="9"/>
  <c r="A622" i="9"/>
  <c r="A623" i="9"/>
  <c r="D612" i="9"/>
  <c r="D611" i="9"/>
  <c r="B611" i="9"/>
  <c r="D610" i="9"/>
  <c r="B610" i="9"/>
  <c r="D609" i="9"/>
  <c r="C609" i="9"/>
  <c r="D608" i="9"/>
  <c r="B608" i="9"/>
  <c r="D607" i="9"/>
  <c r="C607" i="9"/>
  <c r="D606" i="9"/>
  <c r="B606" i="9"/>
  <c r="D605" i="9"/>
  <c r="C605" i="9"/>
  <c r="B605" i="9"/>
  <c r="D604" i="9"/>
  <c r="D603" i="9"/>
  <c r="C603" i="9"/>
  <c r="B603" i="9"/>
  <c r="D602" i="9"/>
  <c r="B602" i="9"/>
  <c r="D601" i="9"/>
  <c r="B601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E600" i="9"/>
  <c r="D600" i="9"/>
  <c r="D599" i="9"/>
  <c r="D598" i="9"/>
  <c r="B598" i="9"/>
  <c r="E597" i="9"/>
  <c r="D597" i="9"/>
  <c r="D596" i="9"/>
  <c r="B596" i="9"/>
  <c r="D595" i="9"/>
  <c r="D594" i="9"/>
  <c r="E593" i="9"/>
  <c r="D593" i="9"/>
  <c r="C593" i="9"/>
  <c r="B593" i="9"/>
  <c r="D592" i="9"/>
  <c r="D591" i="9"/>
  <c r="D590" i="9"/>
  <c r="A589" i="9"/>
  <c r="A590" i="9"/>
  <c r="A592" i="9"/>
  <c r="A593" i="9"/>
  <c r="A594" i="9"/>
  <c r="A596" i="9"/>
  <c r="A597" i="9"/>
  <c r="A598" i="9"/>
  <c r="A599" i="9"/>
  <c r="A600" i="9"/>
  <c r="D588" i="9"/>
  <c r="B588" i="9"/>
  <c r="D587" i="9"/>
  <c r="D586" i="9"/>
  <c r="B586" i="9"/>
  <c r="D585" i="9"/>
  <c r="C585" i="9"/>
  <c r="D584" i="9"/>
  <c r="B584" i="9"/>
  <c r="D583" i="9"/>
  <c r="C583" i="9"/>
  <c r="B583" i="9"/>
  <c r="D582" i="9"/>
  <c r="B582" i="9"/>
  <c r="D581" i="9"/>
  <c r="C581" i="9"/>
  <c r="B581" i="9"/>
  <c r="D580" i="9"/>
  <c r="D579" i="9"/>
  <c r="D578" i="9"/>
  <c r="B578" i="9"/>
  <c r="D577" i="9"/>
  <c r="B577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D576" i="9"/>
  <c r="D575" i="9"/>
  <c r="B575" i="9"/>
  <c r="E574" i="9"/>
  <c r="D574" i="9"/>
  <c r="B574" i="9"/>
  <c r="E573" i="9"/>
  <c r="D573" i="9"/>
  <c r="E572" i="9"/>
  <c r="D572" i="9"/>
  <c r="B572" i="9"/>
  <c r="D571" i="9"/>
  <c r="B571" i="9"/>
  <c r="D570" i="9"/>
  <c r="E569" i="9"/>
  <c r="D569" i="9"/>
  <c r="C569" i="9"/>
  <c r="B569" i="9"/>
  <c r="D568" i="9"/>
  <c r="D567" i="9"/>
  <c r="D566" i="9"/>
  <c r="B566" i="9"/>
  <c r="E565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D564" i="9"/>
  <c r="B564" i="9"/>
  <c r="D563" i="9"/>
  <c r="D562" i="9"/>
  <c r="B562" i="9"/>
  <c r="D561" i="9"/>
  <c r="D560" i="9"/>
  <c r="B560" i="9"/>
  <c r="D559" i="9"/>
  <c r="C559" i="9"/>
  <c r="D558" i="9"/>
  <c r="C558" i="9"/>
  <c r="B558" i="9"/>
  <c r="D557" i="9"/>
  <c r="C557" i="9"/>
  <c r="B557" i="9"/>
  <c r="D556" i="9"/>
  <c r="D555" i="9"/>
  <c r="B555" i="9"/>
  <c r="D554" i="9"/>
  <c r="C554" i="9"/>
  <c r="D553" i="9"/>
  <c r="B553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D552" i="9"/>
  <c r="B552" i="9"/>
  <c r="D551" i="9"/>
  <c r="E550" i="9"/>
  <c r="D550" i="9"/>
  <c r="B550" i="9"/>
  <c r="E549" i="9"/>
  <c r="D549" i="9"/>
  <c r="D548" i="9"/>
  <c r="B548" i="9"/>
  <c r="D547" i="9"/>
  <c r="D546" i="9"/>
  <c r="E545" i="9"/>
  <c r="D545" i="9"/>
  <c r="C545" i="9"/>
  <c r="B545" i="9"/>
  <c r="D544" i="9"/>
  <c r="D543" i="9"/>
  <c r="B543" i="9"/>
  <c r="D542" i="9"/>
  <c r="E541" i="9"/>
  <c r="D541" i="9"/>
  <c r="B541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D540" i="9"/>
  <c r="C540" i="9"/>
  <c r="B540" i="9"/>
  <c r="D539" i="9"/>
  <c r="D538" i="9"/>
  <c r="C538" i="9"/>
  <c r="B538" i="9"/>
  <c r="D537" i="9"/>
  <c r="D536" i="9"/>
  <c r="C536" i="9"/>
  <c r="B536" i="9"/>
  <c r="D535" i="9"/>
  <c r="B535" i="9"/>
  <c r="D534" i="9"/>
  <c r="B534" i="9"/>
  <c r="D533" i="9"/>
  <c r="C533" i="9"/>
  <c r="B533" i="9"/>
  <c r="D532" i="9"/>
  <c r="C532" i="9"/>
  <c r="D531" i="9"/>
  <c r="D530" i="9"/>
  <c r="B530" i="9"/>
  <c r="D529" i="9"/>
  <c r="C529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D528" i="9"/>
  <c r="E527" i="9"/>
  <c r="D527" i="9"/>
  <c r="C527" i="9"/>
  <c r="B527" i="9"/>
  <c r="E526" i="9"/>
  <c r="D526" i="9"/>
  <c r="C526" i="9"/>
  <c r="E525" i="9"/>
  <c r="D525" i="9"/>
  <c r="B525" i="9"/>
  <c r="E524" i="9"/>
  <c r="D524" i="9"/>
  <c r="D523" i="9"/>
  <c r="D522" i="9"/>
  <c r="E521" i="9"/>
  <c r="D521" i="9"/>
  <c r="C521" i="9"/>
  <c r="B521" i="9"/>
  <c r="D520" i="9"/>
  <c r="D519" i="9"/>
  <c r="D518" i="9"/>
  <c r="E517" i="9"/>
  <c r="D517" i="9"/>
  <c r="A517" i="9"/>
  <c r="A518" i="9"/>
  <c r="A520" i="9"/>
  <c r="A521" i="9"/>
  <c r="A522" i="9"/>
  <c r="A524" i="9"/>
  <c r="A525" i="9"/>
  <c r="A526" i="9"/>
  <c r="A527" i="9"/>
  <c r="D516" i="9"/>
  <c r="D515" i="9"/>
  <c r="C515" i="9"/>
  <c r="B515" i="9"/>
  <c r="D514" i="9"/>
  <c r="B514" i="9"/>
  <c r="D513" i="9"/>
  <c r="C513" i="9"/>
  <c r="B513" i="9"/>
  <c r="D512" i="9"/>
  <c r="B512" i="9"/>
  <c r="D511" i="9"/>
  <c r="C511" i="9"/>
  <c r="B511" i="9"/>
  <c r="D510" i="9"/>
  <c r="B510" i="9"/>
  <c r="D509" i="9"/>
  <c r="C509" i="9"/>
  <c r="B509" i="9"/>
  <c r="D508" i="9"/>
  <c r="D507" i="9"/>
  <c r="C507" i="9"/>
  <c r="D506" i="9"/>
  <c r="C506" i="9"/>
  <c r="D505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D504" i="9"/>
  <c r="E503" i="9"/>
  <c r="D503" i="9"/>
  <c r="B503" i="9"/>
  <c r="E502" i="9"/>
  <c r="D502" i="9"/>
  <c r="E501" i="9"/>
  <c r="D501" i="9"/>
  <c r="C501" i="9"/>
  <c r="B501" i="9"/>
  <c r="E500" i="9"/>
  <c r="D500" i="9"/>
  <c r="E497" i="9"/>
  <c r="D497" i="9"/>
  <c r="C497" i="9"/>
  <c r="B497" i="9"/>
  <c r="D495" i="9"/>
  <c r="E493" i="9"/>
  <c r="A493" i="9"/>
  <c r="A494" i="9"/>
  <c r="A496" i="9"/>
  <c r="A497" i="9"/>
  <c r="A498" i="9"/>
  <c r="A499" i="9"/>
  <c r="A500" i="9"/>
  <c r="A501" i="9"/>
  <c r="A502" i="9"/>
  <c r="A503" i="9"/>
  <c r="D480" i="9"/>
  <c r="C480" i="9"/>
  <c r="D479" i="9"/>
  <c r="C479" i="9"/>
  <c r="B479" i="9"/>
  <c r="D478" i="9"/>
  <c r="B478" i="9"/>
  <c r="D477" i="9"/>
  <c r="C477" i="9"/>
  <c r="B477" i="9"/>
  <c r="D476" i="9"/>
  <c r="C476" i="9"/>
  <c r="B476" i="9"/>
  <c r="D475" i="9"/>
  <c r="B475" i="9"/>
  <c r="D474" i="9"/>
  <c r="B474" i="9"/>
  <c r="D473" i="9"/>
  <c r="C473" i="9"/>
  <c r="B473" i="9"/>
  <c r="D472" i="9"/>
  <c r="B472" i="9"/>
  <c r="D471" i="9"/>
  <c r="D470" i="9"/>
  <c r="D469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E491" i="9"/>
  <c r="D491" i="9"/>
  <c r="B491" i="9"/>
  <c r="E490" i="9"/>
  <c r="D490" i="9"/>
  <c r="C490" i="9"/>
  <c r="E489" i="9"/>
  <c r="D489" i="9"/>
  <c r="C489" i="9"/>
  <c r="B489" i="9"/>
  <c r="E488" i="9"/>
  <c r="D488" i="9"/>
  <c r="D487" i="9"/>
  <c r="E485" i="9"/>
  <c r="D485" i="9"/>
  <c r="C485" i="9"/>
  <c r="B485" i="9"/>
  <c r="E484" i="9"/>
  <c r="E481" i="9"/>
  <c r="A481" i="9"/>
  <c r="A483" i="9"/>
  <c r="A485" i="9"/>
  <c r="A487" i="9"/>
  <c r="A488" i="9"/>
  <c r="A489" i="9"/>
  <c r="A490" i="9"/>
  <c r="A491" i="9"/>
  <c r="A492" i="9"/>
  <c r="D456" i="9"/>
  <c r="B456" i="9"/>
  <c r="D455" i="9"/>
  <c r="C455" i="9"/>
  <c r="B455" i="9"/>
  <c r="D454" i="9"/>
  <c r="B454" i="9"/>
  <c r="D453" i="9"/>
  <c r="C453" i="9"/>
  <c r="B453" i="9"/>
  <c r="D452" i="9"/>
  <c r="C452" i="9"/>
  <c r="B452" i="9"/>
  <c r="D451" i="9"/>
  <c r="B451" i="9"/>
  <c r="D450" i="9"/>
  <c r="D449" i="9"/>
  <c r="C449" i="9"/>
  <c r="B449" i="9"/>
  <c r="D448" i="9"/>
  <c r="D447" i="9"/>
  <c r="D446" i="9"/>
  <c r="D445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D468" i="9"/>
  <c r="C468" i="9"/>
  <c r="E467" i="9"/>
  <c r="D467" i="9"/>
  <c r="B467" i="9"/>
  <c r="E466" i="9"/>
  <c r="D466" i="9"/>
  <c r="D465" i="9"/>
  <c r="C465" i="9"/>
  <c r="B465" i="9"/>
  <c r="D464" i="9"/>
  <c r="D463" i="9"/>
  <c r="B463" i="9"/>
  <c r="D462" i="9"/>
  <c r="E461" i="9"/>
  <c r="D461" i="9"/>
  <c r="C461" i="9"/>
  <c r="B461" i="9"/>
  <c r="D460" i="9"/>
  <c r="C460" i="9"/>
  <c r="D459" i="9"/>
  <c r="E458" i="9"/>
  <c r="D458" i="9"/>
  <c r="D457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E780" i="9"/>
  <c r="D780" i="9"/>
  <c r="C780" i="9"/>
  <c r="B780" i="9"/>
  <c r="D779" i="9"/>
  <c r="C779" i="9"/>
  <c r="E778" i="9"/>
  <c r="D778" i="9"/>
  <c r="B778" i="9"/>
  <c r="E777" i="9"/>
  <c r="D777" i="9"/>
  <c r="E776" i="9"/>
  <c r="D776" i="9"/>
  <c r="D775" i="9"/>
  <c r="D774" i="9"/>
  <c r="B774" i="9"/>
  <c r="E773" i="9"/>
  <c r="D773" i="9"/>
  <c r="C773" i="9"/>
  <c r="B773" i="9"/>
  <c r="D772" i="9"/>
  <c r="D771" i="9"/>
  <c r="D770" i="9"/>
  <c r="D769" i="9"/>
  <c r="C769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E792" i="9"/>
  <c r="D792" i="9"/>
  <c r="C792" i="9"/>
  <c r="B792" i="9"/>
  <c r="D791" i="9"/>
  <c r="D790" i="9"/>
  <c r="C790" i="9"/>
  <c r="D789" i="9"/>
  <c r="D788" i="9"/>
  <c r="C788" i="9"/>
  <c r="D787" i="9"/>
  <c r="D786" i="9"/>
  <c r="E785" i="9"/>
  <c r="D785" i="9"/>
  <c r="C785" i="9"/>
  <c r="B785" i="9"/>
  <c r="D784" i="9"/>
  <c r="D783" i="9"/>
  <c r="B783" i="9"/>
  <c r="D782" i="9"/>
  <c r="D781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E816" i="9"/>
  <c r="D816" i="9"/>
  <c r="C816" i="9"/>
  <c r="B816" i="9"/>
  <c r="E815" i="9"/>
  <c r="D815" i="9"/>
  <c r="E814" i="9"/>
  <c r="D814" i="9"/>
  <c r="C814" i="9"/>
  <c r="B814" i="9"/>
  <c r="E813" i="9"/>
  <c r="D813" i="9"/>
  <c r="C813" i="9"/>
  <c r="E812" i="9"/>
  <c r="D812" i="9"/>
  <c r="D811" i="9"/>
  <c r="D810" i="9"/>
  <c r="B810" i="9"/>
  <c r="E809" i="9"/>
  <c r="D809" i="9"/>
  <c r="C809" i="9"/>
  <c r="B809" i="9"/>
  <c r="D808" i="9"/>
  <c r="C808" i="9"/>
  <c r="D807" i="9"/>
  <c r="D806" i="9"/>
  <c r="D805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E804" i="9"/>
  <c r="D804" i="9"/>
  <c r="C804" i="9"/>
  <c r="B804" i="9"/>
  <c r="E803" i="9"/>
  <c r="D803" i="9"/>
  <c r="E802" i="9"/>
  <c r="D802" i="9"/>
  <c r="C802" i="9"/>
  <c r="E801" i="9"/>
  <c r="D801" i="9"/>
  <c r="D800" i="9"/>
  <c r="C800" i="9"/>
  <c r="B800" i="9"/>
  <c r="D799" i="9"/>
  <c r="D798" i="9"/>
  <c r="C798" i="9"/>
  <c r="E797" i="9"/>
  <c r="D797" i="9"/>
  <c r="C797" i="9"/>
  <c r="B797" i="9"/>
  <c r="D796" i="9"/>
  <c r="D795" i="9"/>
  <c r="B795" i="9"/>
  <c r="D794" i="9"/>
  <c r="D793" i="9"/>
  <c r="B793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E768" i="9"/>
  <c r="D768" i="9"/>
  <c r="C768" i="9"/>
  <c r="B768" i="9"/>
  <c r="E767" i="9"/>
  <c r="D767" i="9"/>
  <c r="C767" i="9"/>
  <c r="E766" i="9"/>
  <c r="D766" i="9"/>
  <c r="C766" i="9"/>
  <c r="B766" i="9"/>
  <c r="E765" i="9"/>
  <c r="D765" i="9"/>
  <c r="E764" i="9"/>
  <c r="D764" i="9"/>
  <c r="C764" i="9"/>
  <c r="D763" i="9"/>
  <c r="D762" i="9"/>
  <c r="E761" i="9"/>
  <c r="D761" i="9"/>
  <c r="C761" i="9"/>
  <c r="B761" i="9"/>
  <c r="D760" i="9"/>
  <c r="D759" i="9"/>
  <c r="D758" i="9"/>
  <c r="D757" i="9"/>
  <c r="B757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D444" i="9"/>
  <c r="C444" i="9"/>
  <c r="D443" i="9"/>
  <c r="C443" i="9"/>
  <c r="B443" i="9"/>
  <c r="D442" i="9"/>
  <c r="B442" i="9"/>
  <c r="D441" i="9"/>
  <c r="B441" i="9"/>
  <c r="D440" i="9"/>
  <c r="B440" i="9"/>
  <c r="D439" i="9"/>
  <c r="B439" i="9"/>
  <c r="D438" i="9"/>
  <c r="D437" i="9"/>
  <c r="C437" i="9"/>
  <c r="B437" i="9"/>
  <c r="D436" i="9"/>
  <c r="D435" i="9"/>
  <c r="C435" i="9"/>
  <c r="D434" i="9"/>
  <c r="B434" i="9"/>
  <c r="D433" i="9"/>
  <c r="B433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D432" i="9"/>
  <c r="D431" i="9"/>
  <c r="B431" i="9"/>
  <c r="E430" i="9"/>
  <c r="D430" i="9"/>
  <c r="B430" i="9"/>
  <c r="E429" i="9"/>
  <c r="D429" i="9"/>
  <c r="C429" i="9"/>
  <c r="B429" i="9"/>
  <c r="E428" i="9"/>
  <c r="D428" i="9"/>
  <c r="B428" i="9"/>
  <c r="D427" i="9"/>
  <c r="B427" i="9"/>
  <c r="D426" i="9"/>
  <c r="E425" i="9"/>
  <c r="D425" i="9"/>
  <c r="C425" i="9"/>
  <c r="B425" i="9"/>
  <c r="D424" i="9"/>
  <c r="B424" i="9"/>
  <c r="D423" i="9"/>
  <c r="D422" i="9"/>
  <c r="B422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D420" i="9"/>
  <c r="B420" i="9"/>
  <c r="D419" i="9"/>
  <c r="C419" i="9"/>
  <c r="B419" i="9"/>
  <c r="D418" i="9"/>
  <c r="B418" i="9"/>
  <c r="D417" i="9"/>
  <c r="B417" i="9"/>
  <c r="D416" i="9"/>
  <c r="B416" i="9"/>
  <c r="D415" i="9"/>
  <c r="C415" i="9"/>
  <c r="B415" i="9"/>
  <c r="D414" i="9"/>
  <c r="B414" i="9"/>
  <c r="E413" i="9"/>
  <c r="D413" i="9"/>
  <c r="C413" i="9"/>
  <c r="B413" i="9"/>
  <c r="D412" i="9"/>
  <c r="D411" i="9"/>
  <c r="D410" i="9"/>
  <c r="B410" i="9"/>
  <c r="D409" i="9"/>
  <c r="C409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E408" i="9"/>
  <c r="D408" i="9"/>
  <c r="E407" i="9"/>
  <c r="D407" i="9"/>
  <c r="B407" i="9"/>
  <c r="E406" i="9"/>
  <c r="D406" i="9"/>
  <c r="C406" i="9"/>
  <c r="D405" i="9"/>
  <c r="B405" i="9"/>
  <c r="E404" i="9"/>
  <c r="D404" i="9"/>
  <c r="D403" i="9"/>
  <c r="C403" i="9"/>
  <c r="E402" i="9"/>
  <c r="D402" i="9"/>
  <c r="E401" i="9"/>
  <c r="D401" i="9"/>
  <c r="C401" i="9"/>
  <c r="B401" i="9"/>
  <c r="D400" i="9"/>
  <c r="D399" i="9"/>
  <c r="D398" i="9"/>
  <c r="B397" i="9"/>
  <c r="A398" i="9"/>
  <c r="A399" i="9"/>
  <c r="A400" i="9"/>
  <c r="A401" i="9"/>
  <c r="A402" i="9"/>
  <c r="A403" i="9"/>
  <c r="A404" i="9"/>
  <c r="A405" i="9"/>
  <c r="A406" i="9"/>
  <c r="A407" i="9"/>
  <c r="A408" i="9"/>
  <c r="D396" i="9"/>
  <c r="B396" i="9"/>
  <c r="D395" i="9"/>
  <c r="B395" i="9"/>
  <c r="D394" i="9"/>
  <c r="B394" i="9"/>
  <c r="D393" i="9"/>
  <c r="B393" i="9"/>
  <c r="D392" i="9"/>
  <c r="B392" i="9"/>
  <c r="D391" i="9"/>
  <c r="B391" i="9"/>
  <c r="D390" i="9"/>
  <c r="D389" i="9"/>
  <c r="C389" i="9"/>
  <c r="B389" i="9"/>
  <c r="D388" i="9"/>
  <c r="D387" i="9"/>
  <c r="C387" i="9"/>
  <c r="D386" i="9"/>
  <c r="B386" i="9"/>
  <c r="D385" i="9"/>
  <c r="C385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D384" i="9"/>
  <c r="B384" i="9"/>
  <c r="E383" i="9"/>
  <c r="D383" i="9"/>
  <c r="B383" i="9"/>
  <c r="E382" i="9"/>
  <c r="D382" i="9"/>
  <c r="C382" i="9"/>
  <c r="B382" i="9"/>
  <c r="E381" i="9"/>
  <c r="D381" i="9"/>
  <c r="B381" i="9"/>
  <c r="E380" i="9"/>
  <c r="D380" i="9"/>
  <c r="B380" i="9"/>
  <c r="E379" i="9"/>
  <c r="D379" i="9"/>
  <c r="B379" i="9"/>
  <c r="D378" i="9"/>
  <c r="C378" i="9"/>
  <c r="E377" i="9"/>
  <c r="D377" i="9"/>
  <c r="C377" i="9"/>
  <c r="B377" i="9"/>
  <c r="D376" i="9"/>
  <c r="B376" i="9"/>
  <c r="D375" i="9"/>
  <c r="C375" i="9"/>
  <c r="B375" i="9"/>
  <c r="D374" i="9"/>
  <c r="E373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D372" i="9"/>
  <c r="D371" i="9"/>
  <c r="C371" i="9"/>
  <c r="B371" i="9"/>
  <c r="D370" i="9"/>
  <c r="D369" i="9"/>
  <c r="C369" i="9"/>
  <c r="B369" i="9"/>
  <c r="D368" i="9"/>
  <c r="C368" i="9"/>
  <c r="D367" i="9"/>
  <c r="B367" i="9"/>
  <c r="D366" i="9"/>
  <c r="E365" i="9"/>
  <c r="D365" i="9"/>
  <c r="C365" i="9"/>
  <c r="B365" i="9"/>
  <c r="D364" i="9"/>
  <c r="B364" i="9"/>
  <c r="D363" i="9"/>
  <c r="C363" i="9"/>
  <c r="D362" i="9"/>
  <c r="B362" i="9"/>
  <c r="D361" i="9"/>
  <c r="C361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E360" i="9"/>
  <c r="D360" i="9"/>
  <c r="E359" i="9"/>
  <c r="D359" i="9"/>
  <c r="C359" i="9"/>
  <c r="B359" i="9"/>
  <c r="E358" i="9"/>
  <c r="D358" i="9"/>
  <c r="E357" i="9"/>
  <c r="D357" i="9"/>
  <c r="C357" i="9"/>
  <c r="B357" i="9"/>
  <c r="D356" i="9"/>
  <c r="C356" i="9"/>
  <c r="D355" i="9"/>
  <c r="C355" i="9"/>
  <c r="B355" i="9"/>
  <c r="D354" i="9"/>
  <c r="E353" i="9"/>
  <c r="D353" i="9"/>
  <c r="C353" i="9"/>
  <c r="B353" i="9"/>
  <c r="D352" i="9"/>
  <c r="B352" i="9"/>
  <c r="D351" i="9"/>
  <c r="D350" i="9"/>
  <c r="E349" i="9"/>
  <c r="A350" i="9"/>
  <c r="A351" i="9"/>
  <c r="A352" i="9"/>
  <c r="A353" i="9"/>
  <c r="A354" i="9"/>
  <c r="A355" i="9"/>
  <c r="A356" i="9"/>
  <c r="A357" i="9"/>
  <c r="A358" i="9"/>
  <c r="A359" i="9"/>
  <c r="A360" i="9"/>
  <c r="D348" i="9"/>
  <c r="B348" i="9"/>
  <c r="D347" i="9"/>
  <c r="B347" i="9"/>
  <c r="D346" i="9"/>
  <c r="B346" i="9"/>
  <c r="D345" i="9"/>
  <c r="B345" i="9"/>
  <c r="D344" i="9"/>
  <c r="B344" i="9"/>
  <c r="D343" i="9"/>
  <c r="C343" i="9"/>
  <c r="B343" i="9"/>
  <c r="D342" i="9"/>
  <c r="B342" i="9"/>
  <c r="D341" i="9"/>
  <c r="C341" i="9"/>
  <c r="B341" i="9"/>
  <c r="D340" i="9"/>
  <c r="C340" i="9"/>
  <c r="B340" i="9"/>
  <c r="D339" i="9"/>
  <c r="D338" i="9"/>
  <c r="B338" i="9"/>
  <c r="D337" i="9"/>
  <c r="C337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D336" i="9"/>
  <c r="B336" i="9"/>
  <c r="E335" i="9"/>
  <c r="D335" i="9"/>
  <c r="B335" i="9"/>
  <c r="D334" i="9"/>
  <c r="C334" i="9"/>
  <c r="B334" i="9"/>
  <c r="E333" i="9"/>
  <c r="D333" i="9"/>
  <c r="B333" i="9"/>
  <c r="E332" i="9"/>
  <c r="D332" i="9"/>
  <c r="C332" i="9"/>
  <c r="B332" i="9"/>
  <c r="D331" i="9"/>
  <c r="B331" i="9"/>
  <c r="D330" i="9"/>
  <c r="E329" i="9"/>
  <c r="D329" i="9"/>
  <c r="C329" i="9"/>
  <c r="B329" i="9"/>
  <c r="D328" i="9"/>
  <c r="B328" i="9"/>
  <c r="D327" i="9"/>
  <c r="D326" i="9"/>
  <c r="B326" i="9"/>
  <c r="E325" i="9"/>
  <c r="B325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D324" i="9"/>
  <c r="D323" i="9"/>
  <c r="C323" i="9"/>
  <c r="B323" i="9"/>
  <c r="D322" i="9"/>
  <c r="C322" i="9"/>
  <c r="B322" i="9"/>
  <c r="D321" i="9"/>
  <c r="C321" i="9"/>
  <c r="B321" i="9"/>
  <c r="D320" i="9"/>
  <c r="C320" i="9"/>
  <c r="B320" i="9"/>
  <c r="D319" i="9"/>
  <c r="B319" i="9"/>
  <c r="D318" i="9"/>
  <c r="B318" i="9"/>
  <c r="E317" i="9"/>
  <c r="D317" i="9"/>
  <c r="C317" i="9"/>
  <c r="B317" i="9"/>
  <c r="D316" i="9"/>
  <c r="B316" i="9"/>
  <c r="D315" i="9"/>
  <c r="C315" i="9"/>
  <c r="D314" i="9"/>
  <c r="B314" i="9"/>
  <c r="D313" i="9"/>
  <c r="B313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D312" i="9"/>
  <c r="E311" i="9"/>
  <c r="D311" i="9"/>
  <c r="C311" i="9"/>
  <c r="B311" i="9"/>
  <c r="E310" i="9"/>
  <c r="D310" i="9"/>
  <c r="E309" i="9"/>
  <c r="D309" i="9"/>
  <c r="C309" i="9"/>
  <c r="B309" i="9"/>
  <c r="D308" i="9"/>
  <c r="D307" i="9"/>
  <c r="B307" i="9"/>
  <c r="D306" i="9"/>
  <c r="E305" i="9"/>
  <c r="D305" i="9"/>
  <c r="C305" i="9"/>
  <c r="B305" i="9"/>
  <c r="D304" i="9"/>
  <c r="C304" i="9"/>
  <c r="D303" i="9"/>
  <c r="D302" i="9"/>
  <c r="E301" i="9"/>
  <c r="A302" i="9"/>
  <c r="A303" i="9"/>
  <c r="A304" i="9"/>
  <c r="A305" i="9"/>
  <c r="A306" i="9"/>
  <c r="A307" i="9"/>
  <c r="A308" i="9"/>
  <c r="A309" i="9"/>
  <c r="A310" i="9"/>
  <c r="A311" i="9"/>
  <c r="A312" i="9"/>
  <c r="D300" i="9"/>
  <c r="D299" i="9"/>
  <c r="C299" i="9"/>
  <c r="B299" i="9"/>
  <c r="D298" i="9"/>
  <c r="B298" i="9"/>
  <c r="D297" i="9"/>
  <c r="B297" i="9"/>
  <c r="D296" i="9"/>
  <c r="C296" i="9"/>
  <c r="B296" i="9"/>
  <c r="D295" i="9"/>
  <c r="B295" i="9"/>
  <c r="D294" i="9"/>
  <c r="D293" i="9"/>
  <c r="C293" i="9"/>
  <c r="B293" i="9"/>
  <c r="D292" i="9"/>
  <c r="B292" i="9"/>
  <c r="D291" i="9"/>
  <c r="C291" i="9"/>
  <c r="D290" i="9"/>
  <c r="B290" i="9"/>
  <c r="D289" i="9"/>
  <c r="C289" i="9"/>
  <c r="B289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D288" i="9"/>
  <c r="B288" i="9"/>
  <c r="E287" i="9"/>
  <c r="D287" i="9"/>
  <c r="C287" i="9"/>
  <c r="B287" i="9"/>
  <c r="D286" i="9"/>
  <c r="B286" i="9"/>
  <c r="D285" i="9"/>
  <c r="C285" i="9"/>
  <c r="B285" i="9"/>
  <c r="D284" i="9"/>
  <c r="B284" i="9"/>
  <c r="D283" i="9"/>
  <c r="B283" i="9"/>
  <c r="D282" i="9"/>
  <c r="E281" i="9"/>
  <c r="D281" i="9"/>
  <c r="C281" i="9"/>
  <c r="B281" i="9"/>
  <c r="D280" i="9"/>
  <c r="B280" i="9"/>
  <c r="D279" i="9"/>
  <c r="C279" i="9"/>
  <c r="D278" i="9"/>
  <c r="B278" i="9"/>
  <c r="B277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D276" i="9"/>
  <c r="B276" i="9"/>
  <c r="E275" i="9"/>
  <c r="D275" i="9"/>
  <c r="C275" i="9"/>
  <c r="B275" i="9"/>
  <c r="D274" i="9"/>
  <c r="B274" i="9"/>
  <c r="D273" i="9"/>
  <c r="C273" i="9"/>
  <c r="B273" i="9"/>
  <c r="D272" i="9"/>
  <c r="B272" i="9"/>
  <c r="D271" i="9"/>
  <c r="B271" i="9"/>
  <c r="D270" i="9"/>
  <c r="E269" i="9"/>
  <c r="D269" i="9"/>
  <c r="C269" i="9"/>
  <c r="B269" i="9"/>
  <c r="D268" i="9"/>
  <c r="B268" i="9"/>
  <c r="D267" i="9"/>
  <c r="D266" i="9"/>
  <c r="D265" i="9"/>
  <c r="B265" i="9"/>
  <c r="A273" i="9"/>
  <c r="A265" i="9"/>
  <c r="A266" i="9"/>
  <c r="A267" i="9"/>
  <c r="A268" i="9"/>
  <c r="A269" i="9"/>
  <c r="A270" i="9"/>
  <c r="A271" i="9"/>
  <c r="A272" i="9"/>
  <c r="A274" i="9"/>
  <c r="A275" i="9"/>
  <c r="A276" i="9"/>
  <c r="D264" i="9"/>
  <c r="D263" i="9"/>
  <c r="D262" i="9"/>
  <c r="C262" i="9"/>
  <c r="D261" i="9"/>
  <c r="B261" i="9"/>
  <c r="D260" i="9"/>
  <c r="D259" i="9"/>
  <c r="C259" i="9"/>
  <c r="D258" i="9"/>
  <c r="E257" i="9"/>
  <c r="D257" i="9"/>
  <c r="C257" i="9"/>
  <c r="B257" i="9"/>
  <c r="D256" i="9"/>
  <c r="D255" i="9"/>
  <c r="D254" i="9"/>
  <c r="A264" i="9"/>
  <c r="A263" i="9"/>
  <c r="A262" i="9"/>
  <c r="A261" i="9"/>
  <c r="A260" i="9"/>
  <c r="A259" i="9"/>
  <c r="A258" i="9"/>
  <c r="A257" i="9"/>
  <c r="A256" i="9"/>
  <c r="A255" i="9"/>
  <c r="A254" i="9"/>
  <c r="D252" i="9"/>
  <c r="B252" i="9"/>
  <c r="D251" i="9"/>
  <c r="D250" i="9"/>
  <c r="C250" i="9"/>
  <c r="B250" i="9"/>
  <c r="D249" i="9"/>
  <c r="B249" i="9"/>
  <c r="D248" i="9"/>
  <c r="C248" i="9"/>
  <c r="B248" i="9"/>
  <c r="D247" i="9"/>
  <c r="D246" i="9"/>
  <c r="B246" i="9"/>
  <c r="E245" i="9"/>
  <c r="D245" i="9"/>
  <c r="C245" i="9"/>
  <c r="B245" i="9"/>
  <c r="D244" i="9"/>
  <c r="D243" i="9"/>
  <c r="D242" i="9"/>
  <c r="D241" i="9"/>
  <c r="B241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D240" i="9"/>
  <c r="C240" i="9"/>
  <c r="B240" i="9"/>
  <c r="D239" i="9"/>
  <c r="B239" i="9"/>
  <c r="D238" i="9"/>
  <c r="B238" i="9"/>
  <c r="D237" i="9"/>
  <c r="C237" i="9"/>
  <c r="D236" i="9"/>
  <c r="B236" i="9"/>
  <c r="D235" i="9"/>
  <c r="B235" i="9"/>
  <c r="D234" i="9"/>
  <c r="E233" i="9"/>
  <c r="D233" i="9"/>
  <c r="C233" i="9"/>
  <c r="B233" i="9"/>
  <c r="D232" i="9"/>
  <c r="D231" i="9"/>
  <c r="C231" i="9"/>
  <c r="D230" i="9"/>
  <c r="C230" i="9"/>
  <c r="D229" i="9"/>
  <c r="C229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D228" i="9"/>
  <c r="C228" i="9"/>
  <c r="D227" i="9"/>
  <c r="C227" i="9"/>
  <c r="B227" i="9"/>
  <c r="D226" i="9"/>
  <c r="C226" i="9"/>
  <c r="D225" i="9"/>
  <c r="C225" i="9"/>
  <c r="B225" i="9"/>
  <c r="D224" i="9"/>
  <c r="D223" i="9"/>
  <c r="C223" i="9"/>
  <c r="B223" i="9"/>
  <c r="D222" i="9"/>
  <c r="E221" i="9"/>
  <c r="D221" i="9"/>
  <c r="C221" i="9"/>
  <c r="B221" i="9"/>
  <c r="D220" i="9"/>
  <c r="B220" i="9"/>
  <c r="D219" i="9"/>
  <c r="C219" i="9"/>
  <c r="D218" i="9"/>
  <c r="C218" i="9"/>
  <c r="D217" i="9"/>
  <c r="C217" i="9"/>
  <c r="A227" i="9"/>
  <c r="A226" i="9"/>
  <c r="A225" i="9"/>
  <c r="A224" i="9"/>
  <c r="A223" i="9"/>
  <c r="A222" i="9"/>
  <c r="A221" i="9"/>
  <c r="A220" i="9"/>
  <c r="A219" i="9"/>
  <c r="A218" i="9"/>
  <c r="A217" i="9"/>
  <c r="E216" i="9"/>
  <c r="D216" i="9"/>
  <c r="B216" i="9"/>
  <c r="D215" i="9"/>
  <c r="C215" i="9"/>
  <c r="B215" i="9"/>
  <c r="E214" i="9"/>
  <c r="D214" i="9"/>
  <c r="C214" i="9"/>
  <c r="B214" i="9"/>
  <c r="E213" i="9"/>
  <c r="D213" i="9"/>
  <c r="C213" i="9"/>
  <c r="B213" i="9"/>
  <c r="E212" i="9"/>
  <c r="D212" i="9"/>
  <c r="C212" i="9"/>
  <c r="B212" i="9"/>
  <c r="E211" i="9"/>
  <c r="D211" i="9"/>
  <c r="C211" i="9"/>
  <c r="B211" i="9"/>
  <c r="D210" i="9"/>
  <c r="C210" i="9"/>
  <c r="B210" i="9"/>
  <c r="E209" i="9"/>
  <c r="D209" i="9"/>
  <c r="C209" i="9"/>
  <c r="B209" i="9"/>
  <c r="D208" i="9"/>
  <c r="C208" i="9"/>
  <c r="B208" i="9"/>
  <c r="D207" i="9"/>
  <c r="B207" i="9"/>
  <c r="D206" i="9"/>
  <c r="C206" i="9"/>
  <c r="D205" i="9"/>
  <c r="C205" i="9"/>
  <c r="B205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D204" i="9"/>
  <c r="B204" i="9"/>
  <c r="A204" i="9"/>
  <c r="D203" i="9"/>
  <c r="C203" i="9"/>
  <c r="A203" i="9"/>
  <c r="E202" i="9"/>
  <c r="D202" i="9"/>
  <c r="C202" i="9"/>
  <c r="A202" i="9"/>
  <c r="E201" i="9"/>
  <c r="D201" i="9"/>
  <c r="B201" i="9"/>
  <c r="A201" i="9"/>
  <c r="E200" i="9"/>
  <c r="D200" i="9"/>
  <c r="B200" i="9"/>
  <c r="A200" i="9"/>
  <c r="E199" i="9"/>
  <c r="D199" i="9"/>
  <c r="C199" i="9"/>
  <c r="A199" i="9"/>
  <c r="D198" i="9"/>
  <c r="C198" i="9"/>
  <c r="A198" i="9"/>
  <c r="E197" i="9"/>
  <c r="D197" i="9"/>
  <c r="C197" i="9"/>
  <c r="B197" i="9"/>
  <c r="A197" i="9"/>
  <c r="D196" i="9"/>
  <c r="C196" i="9"/>
  <c r="B196" i="9"/>
  <c r="A196" i="9"/>
  <c r="D195" i="9"/>
  <c r="C195" i="9"/>
  <c r="B195" i="9"/>
  <c r="A195" i="9"/>
  <c r="D194" i="9"/>
  <c r="A194" i="9"/>
  <c r="D193" i="9"/>
  <c r="C193" i="9"/>
  <c r="A193" i="9"/>
  <c r="D84" i="9"/>
  <c r="A84" i="9"/>
  <c r="D83" i="9"/>
  <c r="B83" i="9"/>
  <c r="A83" i="9"/>
  <c r="D82" i="9"/>
  <c r="C82" i="9"/>
  <c r="A82" i="9"/>
  <c r="D81" i="9"/>
  <c r="A81" i="9"/>
  <c r="D80" i="9"/>
  <c r="B80" i="9"/>
  <c r="A80" i="9"/>
  <c r="D79" i="9"/>
  <c r="C79" i="9"/>
  <c r="A79" i="9"/>
  <c r="D78" i="9"/>
  <c r="A78" i="9"/>
  <c r="E77" i="9"/>
  <c r="D77" i="9"/>
  <c r="C77" i="9"/>
  <c r="B77" i="9"/>
  <c r="A77" i="9"/>
  <c r="D76" i="9"/>
  <c r="B76" i="9"/>
  <c r="A76" i="9"/>
  <c r="D75" i="9"/>
  <c r="A75" i="9"/>
  <c r="D74" i="9"/>
  <c r="B74" i="9"/>
  <c r="A74" i="9"/>
  <c r="D73" i="9"/>
  <c r="A73" i="9"/>
  <c r="E120" i="9"/>
  <c r="D120" i="9"/>
  <c r="A120" i="9"/>
  <c r="E119" i="9"/>
  <c r="D119" i="9"/>
  <c r="B119" i="9"/>
  <c r="A119" i="9"/>
  <c r="D118" i="9"/>
  <c r="C118" i="9"/>
  <c r="A118" i="9"/>
  <c r="E117" i="9"/>
  <c r="D117" i="9"/>
  <c r="C117" i="9"/>
  <c r="B117" i="9"/>
  <c r="A117" i="9"/>
  <c r="E116" i="9"/>
  <c r="D116" i="9"/>
  <c r="B116" i="9"/>
  <c r="A116" i="9"/>
  <c r="E115" i="9"/>
  <c r="D115" i="9"/>
  <c r="B115" i="9"/>
  <c r="A115" i="9"/>
  <c r="D114" i="9"/>
  <c r="A114" i="9"/>
  <c r="E113" i="9"/>
  <c r="D113" i="9"/>
  <c r="C113" i="9"/>
  <c r="B113" i="9"/>
  <c r="A113" i="9"/>
  <c r="D112" i="9"/>
  <c r="B112" i="9"/>
  <c r="A112" i="9"/>
  <c r="D111" i="9"/>
  <c r="C111" i="9"/>
  <c r="B111" i="9"/>
  <c r="A111" i="9"/>
  <c r="D110" i="9"/>
  <c r="A110" i="9"/>
  <c r="D109" i="9"/>
  <c r="B109" i="9"/>
  <c r="A109" i="9"/>
  <c r="D108" i="9"/>
  <c r="B108" i="9"/>
  <c r="A108" i="9"/>
  <c r="E107" i="9"/>
  <c r="D107" i="9"/>
  <c r="C107" i="9"/>
  <c r="B107" i="9"/>
  <c r="A107" i="9"/>
  <c r="E106" i="9"/>
  <c r="D106" i="9"/>
  <c r="B106" i="9"/>
  <c r="A106" i="9"/>
  <c r="E105" i="9"/>
  <c r="D105" i="9"/>
  <c r="B105" i="9"/>
  <c r="A105" i="9"/>
  <c r="D104" i="9"/>
  <c r="B104" i="9"/>
  <c r="A104" i="9"/>
  <c r="E103" i="9"/>
  <c r="D103" i="9"/>
  <c r="A103" i="9"/>
  <c r="D102" i="9"/>
  <c r="A102" i="9"/>
  <c r="E101" i="9"/>
  <c r="D101" i="9"/>
  <c r="C101" i="9"/>
  <c r="B101" i="9"/>
  <c r="A101" i="9"/>
  <c r="D100" i="9"/>
  <c r="C100" i="9"/>
  <c r="A100" i="9"/>
  <c r="D99" i="9"/>
  <c r="A99" i="9"/>
  <c r="D98" i="9"/>
  <c r="A98" i="9"/>
  <c r="D97" i="9"/>
  <c r="B97" i="9"/>
  <c r="A97" i="9"/>
  <c r="D96" i="9"/>
  <c r="A96" i="9"/>
  <c r="D95" i="9"/>
  <c r="B95" i="9"/>
  <c r="A95" i="9"/>
  <c r="E94" i="9"/>
  <c r="D94" i="9"/>
  <c r="C94" i="9"/>
  <c r="B94" i="9"/>
  <c r="A94" i="9"/>
  <c r="D93" i="9"/>
  <c r="C93" i="9"/>
  <c r="A93" i="9"/>
  <c r="D92" i="9"/>
  <c r="C92" i="9"/>
  <c r="B92" i="9"/>
  <c r="A92" i="9"/>
  <c r="E91" i="9"/>
  <c r="D91" i="9"/>
  <c r="B91" i="9"/>
  <c r="A91" i="9"/>
  <c r="D90" i="9"/>
  <c r="B90" i="9"/>
  <c r="A90" i="9"/>
  <c r="E89" i="9"/>
  <c r="D89" i="9"/>
  <c r="C89" i="9"/>
  <c r="B89" i="9"/>
  <c r="A89" i="9"/>
  <c r="D88" i="9"/>
  <c r="C88" i="9"/>
  <c r="A88" i="9"/>
  <c r="D87" i="9"/>
  <c r="B87" i="9"/>
  <c r="A87" i="9"/>
  <c r="D86" i="9"/>
  <c r="A86" i="9"/>
  <c r="D85" i="9"/>
  <c r="B85" i="9"/>
  <c r="A85" i="9"/>
  <c r="D48" i="9"/>
  <c r="A48" i="9"/>
  <c r="D47" i="9"/>
  <c r="B47" i="9"/>
  <c r="A47" i="9"/>
  <c r="D46" i="9"/>
  <c r="B46" i="9"/>
  <c r="A46" i="9"/>
  <c r="D45" i="9"/>
  <c r="B45" i="9"/>
  <c r="A45" i="9"/>
  <c r="D44" i="9"/>
  <c r="C44" i="9"/>
  <c r="A44" i="9"/>
  <c r="D43" i="9"/>
  <c r="C43" i="9"/>
  <c r="B43" i="9"/>
  <c r="A43" i="9"/>
  <c r="D42" i="9"/>
  <c r="A42" i="9"/>
  <c r="E41" i="9"/>
  <c r="D41" i="9"/>
  <c r="C41" i="9"/>
  <c r="B41" i="9"/>
  <c r="A41" i="9"/>
  <c r="D40" i="9"/>
  <c r="B40" i="9"/>
  <c r="A40" i="9"/>
  <c r="D39" i="9"/>
  <c r="A39" i="9"/>
  <c r="D38" i="9"/>
  <c r="A38" i="9"/>
  <c r="D37" i="9"/>
  <c r="B37" i="9"/>
  <c r="A37" i="9"/>
  <c r="D72" i="9"/>
  <c r="A72" i="9"/>
  <c r="D71" i="9"/>
  <c r="B71" i="9"/>
  <c r="A71" i="9"/>
  <c r="D70" i="9"/>
  <c r="C70" i="9"/>
  <c r="A70" i="9"/>
  <c r="E69" i="9"/>
  <c r="D69" i="9"/>
  <c r="C69" i="9"/>
  <c r="B69" i="9"/>
  <c r="A69" i="9"/>
  <c r="E68" i="9"/>
  <c r="D68" i="9"/>
  <c r="B68" i="9"/>
  <c r="A68" i="9"/>
  <c r="E67" i="9"/>
  <c r="D67" i="9"/>
  <c r="B67" i="9"/>
  <c r="A67" i="9"/>
  <c r="D66" i="9"/>
  <c r="C66" i="9"/>
  <c r="A66" i="9"/>
  <c r="E65" i="9"/>
  <c r="D65" i="9"/>
  <c r="C65" i="9"/>
  <c r="B65" i="9"/>
  <c r="A65" i="9"/>
  <c r="D64" i="9"/>
  <c r="B64" i="9"/>
  <c r="A64" i="9"/>
  <c r="D63" i="9"/>
  <c r="C63" i="9"/>
  <c r="A63" i="9"/>
  <c r="D62" i="9"/>
  <c r="B62" i="9"/>
  <c r="A62" i="9"/>
  <c r="D61" i="9"/>
  <c r="B61" i="9"/>
  <c r="A61" i="9"/>
  <c r="D60" i="9"/>
  <c r="B60" i="9"/>
  <c r="A60" i="9"/>
  <c r="E59" i="9"/>
  <c r="D59" i="9"/>
  <c r="C59" i="9"/>
  <c r="A59" i="9"/>
  <c r="D58" i="9"/>
  <c r="A58" i="9"/>
  <c r="E57" i="9"/>
  <c r="D57" i="9"/>
  <c r="B57" i="9"/>
  <c r="A57" i="9"/>
  <c r="D56" i="9"/>
  <c r="C56" i="9"/>
  <c r="B56" i="9"/>
  <c r="A56" i="9"/>
  <c r="E55" i="9"/>
  <c r="D55" i="9"/>
  <c r="C55" i="9"/>
  <c r="A55" i="9"/>
  <c r="D54" i="9"/>
  <c r="A54" i="9"/>
  <c r="E53" i="9"/>
  <c r="D53" i="9"/>
  <c r="C53" i="9"/>
  <c r="B53" i="9"/>
  <c r="A53" i="9"/>
  <c r="D52" i="9"/>
  <c r="B52" i="9"/>
  <c r="A52" i="9"/>
  <c r="D51" i="9"/>
  <c r="A51" i="9"/>
  <c r="D50" i="9"/>
  <c r="C50" i="9"/>
  <c r="A50" i="9"/>
  <c r="E49" i="9"/>
  <c r="D49" i="9"/>
  <c r="C49" i="9"/>
  <c r="B49" i="9"/>
  <c r="A49" i="9"/>
  <c r="D12" i="9"/>
  <c r="B12" i="9"/>
  <c r="A12" i="9"/>
  <c r="D11" i="9"/>
  <c r="B11" i="9"/>
  <c r="A11" i="9"/>
  <c r="D10" i="9"/>
  <c r="C10" i="9"/>
  <c r="B10" i="9"/>
  <c r="A10" i="9"/>
  <c r="D9" i="9"/>
  <c r="B9" i="9"/>
  <c r="A9" i="9"/>
  <c r="D8" i="9"/>
  <c r="C8" i="9"/>
  <c r="B8" i="9"/>
  <c r="A8" i="9"/>
  <c r="D7" i="9"/>
  <c r="B7" i="9"/>
  <c r="A7" i="9"/>
  <c r="D6" i="9"/>
  <c r="C6" i="9"/>
  <c r="A6" i="9"/>
  <c r="E5" i="9"/>
  <c r="D5" i="9"/>
  <c r="C5" i="9"/>
  <c r="B5" i="9"/>
  <c r="A5" i="9"/>
  <c r="D4" i="9"/>
  <c r="B4" i="9"/>
  <c r="A4" i="9"/>
  <c r="D3" i="9"/>
  <c r="C3" i="9"/>
  <c r="B3" i="9"/>
  <c r="A3" i="9"/>
  <c r="D2" i="9"/>
  <c r="B2" i="9"/>
  <c r="A2" i="9"/>
  <c r="D1" i="9"/>
  <c r="C1" i="9"/>
  <c r="B1" i="9"/>
  <c r="A1" i="9"/>
  <c r="D36" i="9"/>
  <c r="B36" i="9"/>
  <c r="A36" i="9"/>
  <c r="E35" i="9"/>
  <c r="D35" i="9"/>
  <c r="C35" i="9"/>
  <c r="B35" i="9"/>
  <c r="A35" i="9"/>
  <c r="E34" i="9"/>
  <c r="D34" i="9"/>
  <c r="C34" i="9"/>
  <c r="B34" i="9"/>
  <c r="A34" i="9"/>
  <c r="E33" i="9"/>
  <c r="D33" i="9"/>
  <c r="C33" i="9"/>
  <c r="B33" i="9"/>
  <c r="A33" i="9"/>
  <c r="E32" i="9"/>
  <c r="D32" i="9"/>
  <c r="B32" i="9"/>
  <c r="A32" i="9"/>
  <c r="E31" i="9"/>
  <c r="D31" i="9"/>
  <c r="C31" i="9"/>
  <c r="B31" i="9"/>
  <c r="A31" i="9"/>
  <c r="D30" i="9"/>
  <c r="C30" i="9"/>
  <c r="B30" i="9"/>
  <c r="A30" i="9"/>
  <c r="E29" i="9"/>
  <c r="D29" i="9"/>
  <c r="C29" i="9"/>
  <c r="B29" i="9"/>
  <c r="A29" i="9"/>
  <c r="D28" i="9"/>
  <c r="C28" i="9"/>
  <c r="B28" i="9"/>
  <c r="A28" i="9"/>
  <c r="E27" i="9"/>
  <c r="D27" i="9"/>
  <c r="A27" i="9"/>
  <c r="D26" i="9"/>
  <c r="C26" i="9"/>
  <c r="B26" i="9"/>
  <c r="A26" i="9"/>
  <c r="D25" i="9"/>
  <c r="A25" i="9"/>
  <c r="E24" i="9"/>
  <c r="D24" i="9"/>
  <c r="A24" i="9"/>
  <c r="D23" i="9"/>
  <c r="C23" i="9"/>
  <c r="B23" i="9"/>
  <c r="A23" i="9"/>
  <c r="D22" i="9"/>
  <c r="B22" i="9"/>
  <c r="A22" i="9"/>
  <c r="E21" i="9"/>
  <c r="D21" i="9"/>
  <c r="C21" i="9"/>
  <c r="B21" i="9"/>
  <c r="A21" i="9"/>
  <c r="E20" i="9"/>
  <c r="D20" i="9"/>
  <c r="A20" i="9"/>
  <c r="E19" i="9"/>
  <c r="D19" i="9"/>
  <c r="C19" i="9"/>
  <c r="A19" i="9"/>
  <c r="D18" i="9"/>
  <c r="A18" i="9"/>
  <c r="E17" i="9"/>
  <c r="D17" i="9"/>
  <c r="C17" i="9"/>
  <c r="B17" i="9"/>
  <c r="A17" i="9"/>
  <c r="D16" i="9"/>
  <c r="B16" i="9"/>
  <c r="A16" i="9"/>
  <c r="D15" i="9"/>
  <c r="B15" i="9"/>
  <c r="A15" i="9"/>
  <c r="D14" i="9"/>
  <c r="A14" i="9"/>
  <c r="D13" i="9"/>
  <c r="B13" i="9"/>
  <c r="A13" i="9"/>
  <c r="E144" i="9"/>
  <c r="D144" i="9"/>
  <c r="C144" i="9"/>
  <c r="B144" i="9"/>
  <c r="A144" i="9"/>
  <c r="E143" i="9"/>
  <c r="D143" i="9"/>
  <c r="C143" i="9"/>
  <c r="B143" i="9"/>
  <c r="A143" i="9"/>
  <c r="E142" i="9"/>
  <c r="D142" i="9"/>
  <c r="B142" i="9"/>
  <c r="A142" i="9"/>
  <c r="E141" i="9"/>
  <c r="D141" i="9"/>
  <c r="C141" i="9"/>
  <c r="A141" i="9"/>
  <c r="D140" i="9"/>
  <c r="C140" i="9"/>
  <c r="B140" i="9"/>
  <c r="A140" i="9"/>
  <c r="D139" i="9"/>
  <c r="B139" i="9"/>
  <c r="A139" i="9"/>
  <c r="D138" i="9"/>
  <c r="C138" i="9"/>
  <c r="A138" i="9"/>
  <c r="E137" i="9"/>
  <c r="D137" i="9"/>
  <c r="C137" i="9"/>
  <c r="B137" i="9"/>
  <c r="A137" i="9"/>
  <c r="D136" i="9"/>
  <c r="C136" i="9"/>
  <c r="A136" i="9"/>
  <c r="D135" i="9"/>
  <c r="A135" i="9"/>
  <c r="D134" i="9"/>
  <c r="A134" i="9"/>
  <c r="D133" i="9"/>
  <c r="C133" i="9"/>
  <c r="A133" i="9"/>
  <c r="E132" i="9"/>
  <c r="D132" i="9"/>
  <c r="C132" i="9"/>
  <c r="B132" i="9"/>
  <c r="A132" i="9"/>
  <c r="E131" i="9"/>
  <c r="D131" i="9"/>
  <c r="C131" i="9"/>
  <c r="B131" i="9"/>
  <c r="A131" i="9"/>
  <c r="E130" i="9"/>
  <c r="D130" i="9"/>
  <c r="C130" i="9"/>
  <c r="B130" i="9"/>
  <c r="A130" i="9"/>
  <c r="E129" i="9"/>
  <c r="D129" i="9"/>
  <c r="C129" i="9"/>
  <c r="A129" i="9"/>
  <c r="E128" i="9"/>
  <c r="D128" i="9"/>
  <c r="B128" i="9"/>
  <c r="A128" i="9"/>
  <c r="D127" i="9"/>
  <c r="C127" i="9"/>
  <c r="A127" i="9"/>
  <c r="D126" i="9"/>
  <c r="B126" i="9"/>
  <c r="A126" i="9"/>
  <c r="E125" i="9"/>
  <c r="D125" i="9"/>
  <c r="C125" i="9"/>
  <c r="B125" i="9"/>
  <c r="A125" i="9"/>
  <c r="D124" i="9"/>
  <c r="A124" i="9"/>
  <c r="D123" i="9"/>
  <c r="B123" i="9"/>
  <c r="A123" i="9"/>
  <c r="D122" i="9"/>
  <c r="C122" i="9"/>
  <c r="A122" i="9"/>
  <c r="E121" i="9"/>
  <c r="D121" i="9"/>
  <c r="C121" i="9"/>
  <c r="A121" i="9"/>
  <c r="E168" i="9"/>
  <c r="D168" i="9"/>
  <c r="C168" i="9"/>
  <c r="B168" i="9"/>
  <c r="A168" i="9"/>
  <c r="D167" i="9"/>
  <c r="B167" i="9"/>
  <c r="A167" i="9"/>
  <c r="D166" i="9"/>
  <c r="B166" i="9"/>
  <c r="A166" i="9"/>
  <c r="D165" i="9"/>
  <c r="C165" i="9"/>
  <c r="A165" i="9"/>
  <c r="D164" i="9"/>
  <c r="C164" i="9"/>
  <c r="B164" i="9"/>
  <c r="A164" i="9"/>
  <c r="D163" i="9"/>
  <c r="B163" i="9"/>
  <c r="A163" i="9"/>
  <c r="D162" i="9"/>
  <c r="B162" i="9"/>
  <c r="A162" i="9"/>
  <c r="E161" i="9"/>
  <c r="D161" i="9"/>
  <c r="C161" i="9"/>
  <c r="B161" i="9"/>
  <c r="A161" i="9"/>
  <c r="D160" i="9"/>
  <c r="A160" i="9"/>
  <c r="D159" i="9"/>
  <c r="A159" i="9"/>
  <c r="D158" i="9"/>
  <c r="A158" i="9"/>
  <c r="D157" i="9"/>
  <c r="C157" i="9"/>
  <c r="A157" i="9"/>
  <c r="E192" i="9"/>
  <c r="D192" i="9"/>
  <c r="C192" i="9"/>
  <c r="B192" i="9"/>
  <c r="A192" i="9"/>
  <c r="E191" i="9"/>
  <c r="D191" i="9"/>
  <c r="C191" i="9"/>
  <c r="B191" i="9"/>
  <c r="A191" i="9"/>
  <c r="E190" i="9"/>
  <c r="D190" i="9"/>
  <c r="C190" i="9"/>
  <c r="B190" i="9"/>
  <c r="A190" i="9"/>
  <c r="E189" i="9"/>
  <c r="D189" i="9"/>
  <c r="C189" i="9"/>
  <c r="A189" i="9"/>
  <c r="E188" i="9"/>
  <c r="D188" i="9"/>
  <c r="B188" i="9"/>
  <c r="A188" i="9"/>
  <c r="D187" i="9"/>
  <c r="B187" i="9"/>
  <c r="A187" i="9"/>
  <c r="D186" i="9"/>
  <c r="A186" i="9"/>
  <c r="E185" i="9"/>
  <c r="D185" i="9"/>
  <c r="C185" i="9"/>
  <c r="B185" i="9"/>
  <c r="A185" i="9"/>
  <c r="D184" i="9"/>
  <c r="A184" i="9"/>
  <c r="D183" i="9"/>
  <c r="A183" i="9"/>
  <c r="D182" i="9"/>
  <c r="C182" i="9"/>
  <c r="A182" i="9"/>
  <c r="E181" i="9"/>
  <c r="D181" i="9"/>
  <c r="A181" i="9"/>
  <c r="E180" i="9"/>
  <c r="D180" i="9"/>
  <c r="C180" i="9"/>
  <c r="B180" i="9"/>
  <c r="A180" i="9"/>
  <c r="D179" i="9"/>
  <c r="C179" i="9"/>
  <c r="B179" i="9"/>
  <c r="A179" i="9"/>
  <c r="E178" i="9"/>
  <c r="D178" i="9"/>
  <c r="C178" i="9"/>
  <c r="B178" i="9"/>
  <c r="A178" i="9"/>
  <c r="E177" i="9"/>
  <c r="D177" i="9"/>
  <c r="C177" i="9"/>
  <c r="A177" i="9"/>
  <c r="E176" i="9"/>
  <c r="D176" i="9"/>
  <c r="C176" i="9"/>
  <c r="B176" i="9"/>
  <c r="A176" i="9"/>
  <c r="D175" i="9"/>
  <c r="C175" i="9"/>
  <c r="B175" i="9"/>
  <c r="A175" i="9"/>
  <c r="D174" i="9"/>
  <c r="C174" i="9"/>
  <c r="B174" i="9"/>
  <c r="A174" i="9"/>
  <c r="E173" i="9"/>
  <c r="D173" i="9"/>
  <c r="C173" i="9"/>
  <c r="B173" i="9"/>
  <c r="A173" i="9"/>
  <c r="D172" i="9"/>
  <c r="B172" i="9"/>
  <c r="A172" i="9"/>
  <c r="D171" i="9"/>
  <c r="C171" i="9"/>
  <c r="B171" i="9"/>
  <c r="A171" i="9"/>
  <c r="D170" i="9"/>
  <c r="C170" i="9"/>
  <c r="B170" i="9"/>
  <c r="A170" i="9"/>
  <c r="E169" i="9"/>
  <c r="D169" i="9"/>
  <c r="A169" i="9"/>
  <c r="E156" i="9"/>
  <c r="D156" i="9"/>
  <c r="C156" i="9"/>
  <c r="B156" i="9"/>
  <c r="A156" i="9"/>
  <c r="D155" i="9"/>
  <c r="C155" i="9"/>
  <c r="B155" i="9"/>
  <c r="A155" i="9"/>
  <c r="E154" i="9"/>
  <c r="D154" i="9"/>
  <c r="C154" i="9"/>
  <c r="A154" i="9"/>
  <c r="E153" i="9"/>
  <c r="D153" i="9"/>
  <c r="B153" i="9"/>
  <c r="A153" i="9"/>
  <c r="E152" i="9"/>
  <c r="D152" i="9"/>
  <c r="C152" i="9"/>
  <c r="A152" i="9"/>
  <c r="D151" i="9"/>
  <c r="B151" i="9"/>
  <c r="A151" i="9"/>
  <c r="D150" i="9"/>
  <c r="A150" i="9"/>
  <c r="E149" i="9"/>
  <c r="D149" i="9"/>
  <c r="C149" i="9"/>
  <c r="B149" i="9"/>
  <c r="A149" i="9"/>
  <c r="D148" i="9"/>
  <c r="B148" i="9"/>
  <c r="A148" i="9"/>
  <c r="D147" i="9"/>
  <c r="A147" i="9"/>
  <c r="D146" i="9"/>
  <c r="C146" i="9"/>
  <c r="A146" i="9"/>
  <c r="D145" i="9"/>
  <c r="A145" i="9"/>
  <c r="E557" i="9"/>
  <c r="E449" i="9"/>
  <c r="E437" i="9"/>
  <c r="E389" i="9"/>
  <c r="E341" i="9"/>
  <c r="E293" i="9"/>
  <c r="E869" i="9"/>
  <c r="E857" i="9"/>
  <c r="E845" i="9"/>
  <c r="E833" i="9"/>
  <c r="E581" i="9"/>
  <c r="E473" i="9"/>
  <c r="E629" i="9"/>
  <c r="E605" i="9"/>
  <c r="E533" i="9"/>
  <c r="E509" i="9"/>
  <c r="B253" i="9"/>
  <c r="B469" i="9"/>
  <c r="D349" i="9"/>
  <c r="B229" i="9"/>
  <c r="B445" i="9"/>
  <c r="C553" i="9"/>
  <c r="B505" i="9"/>
  <c r="B337" i="9"/>
  <c r="C577" i="9"/>
  <c r="C301" i="9"/>
  <c r="E43" i="9"/>
  <c r="E45" i="9"/>
  <c r="E371" i="9"/>
  <c r="E323" i="9"/>
  <c r="D397" i="9"/>
  <c r="E537" i="9"/>
  <c r="C253" i="9"/>
  <c r="D301" i="9"/>
  <c r="E225" i="9"/>
  <c r="E538" i="9"/>
  <c r="E610" i="9"/>
  <c r="E478" i="9"/>
  <c r="E529" i="9"/>
  <c r="E70" i="9"/>
  <c r="E889" i="9"/>
  <c r="E899" i="9"/>
  <c r="E1041" i="9"/>
  <c r="E897" i="9"/>
  <c r="E1018" i="9"/>
  <c r="E969" i="9"/>
  <c r="E971" i="9"/>
  <c r="E1016" i="9"/>
  <c r="C445" i="9"/>
  <c r="C493" i="9"/>
  <c r="E1006" i="9"/>
  <c r="E80" i="9"/>
  <c r="E140" i="9"/>
  <c r="E308" i="9"/>
  <c r="E356" i="9"/>
  <c r="E44" i="9"/>
  <c r="E788" i="9"/>
  <c r="E995" i="9"/>
  <c r="E513" i="9"/>
  <c r="E634" i="9"/>
  <c r="E994" i="9"/>
  <c r="E983" i="9"/>
  <c r="E697" i="9"/>
  <c r="E82" i="9"/>
  <c r="E118" i="9"/>
  <c r="E536" i="9"/>
  <c r="E512" i="9"/>
  <c r="E632" i="9"/>
  <c r="E476" i="9"/>
  <c r="E608" i="9"/>
  <c r="E633" i="9"/>
  <c r="E585" i="9"/>
  <c r="E477" i="9"/>
  <c r="E479" i="9"/>
  <c r="E611" i="9"/>
  <c r="E93" i="9"/>
  <c r="E81" i="9"/>
  <c r="E58" i="9"/>
  <c r="E46" i="9"/>
  <c r="E334" i="9"/>
  <c r="E286" i="9"/>
  <c r="E589" i="9"/>
  <c r="E877" i="9"/>
  <c r="E1004" i="9"/>
  <c r="B565" i="9"/>
  <c r="E79" i="9"/>
  <c r="E23" i="9"/>
  <c r="E71" i="9"/>
  <c r="E47" i="9"/>
  <c r="E239" i="9"/>
  <c r="E215" i="9"/>
  <c r="E779" i="9"/>
  <c r="E599" i="9"/>
  <c r="E755" i="9"/>
  <c r="E635" i="9"/>
  <c r="E155" i="9"/>
  <c r="E203" i="9"/>
  <c r="E539" i="9"/>
  <c r="E515" i="9"/>
  <c r="E418" i="9"/>
  <c r="E322" i="9"/>
  <c r="E274" i="9"/>
  <c r="E370" i="9"/>
  <c r="E452" i="9"/>
  <c r="E344" i="9"/>
  <c r="E285" i="9"/>
  <c r="E440" i="9"/>
  <c r="E981" i="9"/>
  <c r="E993" i="9"/>
  <c r="E789" i="9"/>
  <c r="E8" i="9"/>
  <c r="E296" i="9"/>
  <c r="E560" i="9"/>
  <c r="E392" i="9"/>
  <c r="E250" i="9"/>
  <c r="E586" i="9"/>
  <c r="E443" i="9"/>
  <c r="E166" i="9"/>
  <c r="E260" i="9"/>
  <c r="E227" i="9"/>
  <c r="E251" i="9"/>
  <c r="E272" i="9"/>
  <c r="E416" i="9"/>
  <c r="E395" i="9"/>
  <c r="E11" i="9"/>
  <c r="E297" i="9"/>
  <c r="E261" i="9"/>
  <c r="E237" i="9"/>
  <c r="E369" i="9"/>
  <c r="B493" i="9"/>
  <c r="E337" i="9"/>
  <c r="E455" i="9"/>
  <c r="E562" i="9"/>
  <c r="E299" i="9"/>
  <c r="E347" i="9"/>
  <c r="E563" i="9"/>
  <c r="E165" i="9"/>
  <c r="E873" i="9"/>
  <c r="E861" i="9"/>
  <c r="E848" i="9"/>
  <c r="E836" i="9"/>
  <c r="E862" i="9"/>
  <c r="E838" i="9"/>
  <c r="E259" i="9"/>
  <c r="E223" i="9"/>
  <c r="E872" i="9"/>
  <c r="E298" i="9"/>
  <c r="E442" i="9"/>
  <c r="E417" i="9"/>
  <c r="E321" i="9"/>
  <c r="E273" i="9"/>
  <c r="E224" i="9"/>
  <c r="E248" i="9"/>
  <c r="E320" i="9"/>
  <c r="E368" i="9"/>
  <c r="E394" i="9"/>
  <c r="E262" i="9"/>
  <c r="E249" i="9"/>
  <c r="E441" i="9"/>
  <c r="E453" i="9"/>
  <c r="E849" i="9"/>
  <c r="E837" i="9"/>
  <c r="E167" i="9"/>
  <c r="E83" i="9"/>
  <c r="E860" i="9"/>
  <c r="E874" i="9"/>
  <c r="E561" i="9"/>
  <c r="E263" i="9"/>
  <c r="E850" i="9"/>
  <c r="E393" i="9"/>
  <c r="E9" i="9"/>
  <c r="E345" i="9"/>
  <c r="E346" i="9"/>
  <c r="E10" i="9"/>
  <c r="E454" i="9"/>
  <c r="E164" i="9"/>
  <c r="E875" i="9"/>
  <c r="E839" i="9"/>
  <c r="E863" i="9"/>
  <c r="E851" i="9"/>
  <c r="A301" i="9"/>
  <c r="A349" i="9"/>
  <c r="E205" i="9"/>
  <c r="E88" i="9"/>
  <c r="E229" i="9"/>
  <c r="E7" i="9"/>
  <c r="E433" i="9"/>
  <c r="E247" i="9"/>
  <c r="E73" i="9"/>
  <c r="E928" i="9"/>
  <c r="E265" i="9"/>
  <c r="E13" i="9"/>
  <c r="A397" i="9"/>
  <c r="E37" i="9"/>
  <c r="C433" i="9"/>
  <c r="D325" i="9"/>
  <c r="B385" i="9"/>
  <c r="B361" i="9"/>
  <c r="E796" i="9"/>
  <c r="D373" i="9"/>
  <c r="AY20" i="12"/>
  <c r="BD20" i="12" s="1"/>
  <c r="E170" i="9"/>
  <c r="C517" i="9"/>
  <c r="E577" i="9"/>
  <c r="E961" i="9"/>
  <c r="E985" i="9"/>
  <c r="E997" i="9"/>
  <c r="E361" i="9"/>
  <c r="E385" i="9"/>
  <c r="E409" i="9"/>
  <c r="E1" i="9"/>
  <c r="E505" i="9"/>
  <c r="E253" i="9"/>
  <c r="E85" i="9"/>
  <c r="E313" i="9"/>
  <c r="E973" i="9"/>
  <c r="E175" i="9"/>
  <c r="E100" i="9"/>
  <c r="C589" i="9"/>
  <c r="E601" i="9"/>
  <c r="C613" i="9"/>
  <c r="E865" i="9"/>
  <c r="E157" i="9"/>
  <c r="B481" i="9"/>
  <c r="E445" i="9"/>
  <c r="AY13" i="12"/>
  <c r="AY14" i="12"/>
  <c r="BD14" i="12"/>
  <c r="E628" i="9"/>
  <c r="AK14" i="12"/>
  <c r="W14" i="12"/>
  <c r="AE14" i="12"/>
  <c r="C592" i="9"/>
  <c r="AY17" i="12"/>
  <c r="BD17" i="12" s="1"/>
  <c r="E15" i="9"/>
  <c r="CH13" i="4"/>
  <c r="CH14" i="4"/>
  <c r="CB16" i="4"/>
  <c r="E222" i="9"/>
  <c r="E148" i="9"/>
  <c r="AY18" i="12"/>
  <c r="BD18" i="12" s="1"/>
  <c r="AK18" i="12"/>
  <c r="AS18" i="12"/>
  <c r="W18" i="12"/>
  <c r="AB18" i="12" s="1"/>
  <c r="AY21" i="12"/>
  <c r="AK21" i="12"/>
  <c r="AP21" i="12"/>
  <c r="E612" i="9"/>
  <c r="AD19" i="12"/>
  <c r="B595" i="9" s="1"/>
  <c r="AD17" i="12"/>
  <c r="AU14" i="12"/>
  <c r="CE18" i="8"/>
  <c r="CE16" i="8"/>
  <c r="E978" i="9" s="1"/>
  <c r="CE14" i="8"/>
  <c r="E976" i="9"/>
  <c r="CE13" i="8"/>
  <c r="E975" i="9" s="1"/>
  <c r="CF18" i="8"/>
  <c r="CF15" i="8"/>
  <c r="AB14" i="12"/>
  <c r="E580" i="9"/>
  <c r="E762" i="9"/>
  <c r="AU12" i="10"/>
  <c r="C565" i="9"/>
  <c r="E553" i="9"/>
  <c r="AK13" i="10"/>
  <c r="BE13" i="10"/>
  <c r="AU14" i="10"/>
  <c r="BE14" i="10"/>
  <c r="AU15" i="10"/>
  <c r="AU17" i="10"/>
  <c r="AR18" i="10"/>
  <c r="AU20" i="10"/>
  <c r="AG21" i="10"/>
  <c r="AU21" i="10"/>
  <c r="Z14" i="1"/>
  <c r="C14" i="7"/>
  <c r="CP14" i="7" s="1"/>
  <c r="E868" i="9" s="1"/>
  <c r="AY15" i="10"/>
  <c r="BD15" i="10" s="1"/>
  <c r="W15" i="10"/>
  <c r="AB15" i="10"/>
  <c r="AK15" i="10"/>
  <c r="AS15" i="10" s="1"/>
  <c r="AK20" i="10"/>
  <c r="AP20" i="10"/>
  <c r="AY20" i="10"/>
  <c r="BD20" i="10" s="1"/>
  <c r="W20" i="10"/>
  <c r="AB20" i="10"/>
  <c r="CL11" i="8"/>
  <c r="CR11" i="8"/>
  <c r="CR12" i="8"/>
  <c r="BZ13" i="8"/>
  <c r="CR13" i="8"/>
  <c r="BZ15" i="8"/>
  <c r="CL15" i="8"/>
  <c r="CR15" i="8"/>
  <c r="BZ17" i="8"/>
  <c r="CL17" i="8"/>
  <c r="CR17" i="8"/>
  <c r="BZ18" i="8"/>
  <c r="CL18" i="8"/>
  <c r="CR18" i="8"/>
  <c r="CR19" i="8"/>
  <c r="CK21" i="8"/>
  <c r="E996" i="9"/>
  <c r="AY11" i="10"/>
  <c r="BD11" i="10" s="1"/>
  <c r="W11" i="10"/>
  <c r="AB11" i="10"/>
  <c r="AK12" i="10"/>
  <c r="AS12" i="10" s="1"/>
  <c r="AY12" i="10"/>
  <c r="W12" i="10"/>
  <c r="AK14" i="10"/>
  <c r="AS14" i="10"/>
  <c r="C520" i="9" s="1"/>
  <c r="W14" i="10"/>
  <c r="AD14" i="10"/>
  <c r="B496" i="9"/>
  <c r="AY14" i="10"/>
  <c r="BD14" i="10" s="1"/>
  <c r="E532" i="9" s="1"/>
  <c r="AK16" i="10"/>
  <c r="AP16" i="10" s="1"/>
  <c r="E510" i="9" s="1"/>
  <c r="AY16" i="10"/>
  <c r="BD16" i="10" s="1"/>
  <c r="E534" i="9" s="1"/>
  <c r="W16" i="10"/>
  <c r="AB16" i="10" s="1"/>
  <c r="E474" i="9" s="1"/>
  <c r="AK17" i="10"/>
  <c r="AS17" i="10" s="1"/>
  <c r="AK18" i="10"/>
  <c r="AK23" i="10" s="1"/>
  <c r="AP23" i="10" s="1"/>
  <c r="W18" i="10"/>
  <c r="AD18" i="10"/>
  <c r="AY18" i="10"/>
  <c r="BD18" i="10" s="1"/>
  <c r="AY21" i="10"/>
  <c r="BD21" i="10"/>
  <c r="E540" i="9"/>
  <c r="AK21" i="10"/>
  <c r="W21" i="10"/>
  <c r="AB21" i="10"/>
  <c r="E480" i="9"/>
  <c r="AU11" i="10"/>
  <c r="S12" i="10"/>
  <c r="S13" i="10"/>
  <c r="AU12" i="12"/>
  <c r="E241" i="9"/>
  <c r="E217" i="9"/>
  <c r="D421" i="9"/>
  <c r="D277" i="9"/>
  <c r="CQ16" i="4"/>
  <c r="B258" i="9" s="1"/>
  <c r="R13" i="10"/>
  <c r="D483" i="9"/>
  <c r="B447" i="9"/>
  <c r="CQ19" i="4"/>
  <c r="CQ20" i="4"/>
  <c r="CI12" i="4"/>
  <c r="E230" i="9" s="1"/>
  <c r="E206" i="9"/>
  <c r="BH13" i="4"/>
  <c r="B13" i="8"/>
  <c r="B234" i="9"/>
  <c r="CR13" i="4"/>
  <c r="C255" i="9" s="1"/>
  <c r="CJ13" i="5"/>
  <c r="AG20" i="10"/>
  <c r="CR19" i="4"/>
  <c r="CR20" i="4"/>
  <c r="CQ14" i="4"/>
  <c r="B256" i="9" s="1"/>
  <c r="BY11" i="8"/>
  <c r="BY13" i="8"/>
  <c r="E963" i="9"/>
  <c r="BY15" i="8"/>
  <c r="BY17" i="8"/>
  <c r="BZ21" i="8"/>
  <c r="E289" i="9"/>
  <c r="E277" i="9"/>
  <c r="C325" i="9"/>
  <c r="C373" i="9"/>
  <c r="C277" i="9"/>
  <c r="C421" i="9"/>
  <c r="BY12" i="8"/>
  <c r="E962" i="9"/>
  <c r="CK13" i="8"/>
  <c r="E987" i="9" s="1"/>
  <c r="BY14" i="8"/>
  <c r="E964" i="9"/>
  <c r="CQ14" i="8"/>
  <c r="E1000" i="9" s="1"/>
  <c r="CQ21" i="8"/>
  <c r="E1008" i="9"/>
  <c r="E1036" i="9"/>
  <c r="E1011" i="9"/>
  <c r="CE12" i="8"/>
  <c r="E974" i="9"/>
  <c r="CK15" i="8"/>
  <c r="CK16" i="8"/>
  <c r="E990" i="9"/>
  <c r="BY18" i="8"/>
  <c r="CK19" i="8"/>
  <c r="E991" i="9" s="1"/>
  <c r="AR14" i="12"/>
  <c r="B616" i="9" s="1"/>
  <c r="E618" i="9"/>
  <c r="AG21" i="12"/>
  <c r="AD18" i="12"/>
  <c r="C447" i="9"/>
  <c r="B446" i="9"/>
  <c r="B448" i="9"/>
  <c r="B450" i="9"/>
  <c r="C456" i="9"/>
  <c r="C450" i="9"/>
  <c r="BE15" i="10"/>
  <c r="CJ15" i="5"/>
  <c r="L18" i="5"/>
  <c r="E304" i="9"/>
  <c r="F21" i="5"/>
  <c r="E312" i="9"/>
  <c r="L12" i="5"/>
  <c r="E326" i="9"/>
  <c r="BJ15" i="5"/>
  <c r="CJ11" i="5"/>
  <c r="BY16" i="7"/>
  <c r="AU13" i="12"/>
  <c r="CR12" i="4"/>
  <c r="C254" i="9"/>
  <c r="E54" i="9"/>
  <c r="R12" i="4"/>
  <c r="B12" i="7"/>
  <c r="AJ12" i="4"/>
  <c r="E38" i="9" s="1"/>
  <c r="AJ14" i="4"/>
  <c r="E40" i="9"/>
  <c r="BH14" i="4"/>
  <c r="B14" i="8"/>
  <c r="BH16" i="4"/>
  <c r="B16" i="8" s="1"/>
  <c r="W21" i="5"/>
  <c r="AW21" i="5"/>
  <c r="BW21" i="5"/>
  <c r="CW21" i="5"/>
  <c r="BW18" i="5"/>
  <c r="CW18" i="5"/>
  <c r="W13" i="5"/>
  <c r="AW13" i="5"/>
  <c r="BW13" i="5"/>
  <c r="CW13" i="5"/>
  <c r="CW15" i="5"/>
  <c r="S15" i="12"/>
  <c r="S18" i="12"/>
  <c r="S16" i="10"/>
  <c r="S19" i="10"/>
  <c r="E841" i="9"/>
  <c r="E853" i="9"/>
  <c r="E829" i="9"/>
  <c r="AG12" i="12"/>
  <c r="CK11" i="8"/>
  <c r="BY16" i="8"/>
  <c r="E966" i="9"/>
  <c r="CK17" i="8"/>
  <c r="BE21" i="10"/>
  <c r="BE12" i="10"/>
  <c r="AU21" i="12"/>
  <c r="BE11" i="10"/>
  <c r="AG13" i="10"/>
  <c r="CQ13" i="8"/>
  <c r="E999" i="9"/>
  <c r="BE18" i="10"/>
  <c r="AU19" i="10"/>
  <c r="E770" i="9"/>
  <c r="E86" i="9"/>
  <c r="AJ11" i="4"/>
  <c r="E195" i="9"/>
  <c r="CB13" i="4"/>
  <c r="E219" i="9"/>
  <c r="CB17" i="4"/>
  <c r="CH17" i="4"/>
  <c r="E150" i="9"/>
  <c r="AY16" i="12"/>
  <c r="BD16" i="12"/>
  <c r="E630" i="9"/>
  <c r="W16" i="12"/>
  <c r="AE16" i="12"/>
  <c r="C594" i="9"/>
  <c r="E194" i="9"/>
  <c r="CH12" i="4"/>
  <c r="CI13" i="4"/>
  <c r="E231" i="9"/>
  <c r="E207" i="9"/>
  <c r="CB15" i="4"/>
  <c r="CH15" i="4"/>
  <c r="E114" i="9"/>
  <c r="E36" i="9"/>
  <c r="R21" i="4"/>
  <c r="E12" i="9"/>
  <c r="AG15" i="12"/>
  <c r="BE15" i="12"/>
  <c r="Z16" i="1"/>
  <c r="C16" i="7"/>
  <c r="E174" i="9"/>
  <c r="AG19" i="12"/>
  <c r="BE19" i="12"/>
  <c r="L16" i="5"/>
  <c r="E282" i="9"/>
  <c r="E330" i="9"/>
  <c r="AW12" i="5"/>
  <c r="CJ20" i="5"/>
  <c r="BZ19" i="8"/>
  <c r="R19" i="4"/>
  <c r="I19" i="10" s="1"/>
  <c r="AJ19" i="5"/>
  <c r="L19" i="5"/>
  <c r="AK19" i="12"/>
  <c r="AP19" i="12"/>
  <c r="E607" i="9" s="1"/>
  <c r="E931" i="9"/>
  <c r="S19" i="12"/>
  <c r="AK19" i="10"/>
  <c r="AY19" i="10"/>
  <c r="W19" i="5"/>
  <c r="E684" i="9"/>
  <c r="S11" i="10"/>
  <c r="AK11" i="10"/>
  <c r="AK11" i="12"/>
  <c r="AP11" i="12"/>
  <c r="AY11" i="12"/>
  <c r="S11" i="12"/>
  <c r="BW11" i="5"/>
  <c r="CW11" i="5"/>
  <c r="CH11" i="4"/>
  <c r="E75" i="9"/>
  <c r="AJ22" i="5"/>
  <c r="BH22" i="4"/>
  <c r="B22" i="8"/>
  <c r="BW22" i="5"/>
  <c r="AR22" i="10"/>
  <c r="AR22" i="12"/>
  <c r="CF17" i="8"/>
  <c r="CF21" i="8"/>
  <c r="CF19" i="8"/>
  <c r="CQ19" i="8"/>
  <c r="E1003" i="9" s="1"/>
  <c r="AR12" i="12"/>
  <c r="B614" i="9" s="1"/>
  <c r="AR13" i="12"/>
  <c r="B615" i="9"/>
  <c r="AR21" i="12"/>
  <c r="B624" i="9"/>
  <c r="AR20" i="10"/>
  <c r="AR21" i="10"/>
  <c r="B528" i="9" s="1"/>
  <c r="AR12" i="10"/>
  <c r="B518" i="9"/>
  <c r="AR15" i="10"/>
  <c r="AR16" i="10"/>
  <c r="B522" i="9"/>
  <c r="CJ12" i="5"/>
  <c r="CJ17" i="5"/>
  <c r="CK14" i="7"/>
  <c r="AG14" i="10"/>
  <c r="AG19" i="10"/>
  <c r="S13" i="12"/>
  <c r="S16" i="12"/>
  <c r="BH18" i="4"/>
  <c r="B18" i="8" s="1"/>
  <c r="BW19" i="5"/>
  <c r="AW11" i="5"/>
  <c r="BH20" i="4"/>
  <c r="B20" i="8" s="1"/>
  <c r="S20" i="10"/>
  <c r="S20" i="12"/>
  <c r="AJ21" i="4"/>
  <c r="E48" i="9" s="1"/>
  <c r="BH21" i="4"/>
  <c r="S21" i="12"/>
  <c r="AP15" i="10"/>
  <c r="AJ19" i="4"/>
  <c r="BH19" i="4"/>
  <c r="B19" i="8"/>
  <c r="W19" i="12"/>
  <c r="AE19" i="12" s="1"/>
  <c r="C595" i="9" s="1"/>
  <c r="AY19" i="12"/>
  <c r="BD19" i="12"/>
  <c r="E631" i="9"/>
  <c r="E151" i="9"/>
  <c r="E883" i="9"/>
  <c r="CE19" i="8"/>
  <c r="E979" i="9"/>
  <c r="BY19" i="8"/>
  <c r="E967" i="9" s="1"/>
  <c r="CR21" i="8"/>
  <c r="CF14" i="8"/>
  <c r="BZ14" i="8"/>
  <c r="CL14" i="8"/>
  <c r="CR14" i="8"/>
  <c r="W19" i="10"/>
  <c r="AD19" i="10"/>
  <c r="B499" i="9" s="1"/>
  <c r="BV12" i="1"/>
  <c r="E782" i="9"/>
  <c r="CK18" i="8"/>
  <c r="CQ18" i="8"/>
  <c r="BE20" i="10"/>
  <c r="AG20" i="12"/>
  <c r="AR20" i="12"/>
  <c r="AU20" i="12"/>
  <c r="CQ11" i="8"/>
  <c r="E722" i="9"/>
  <c r="AJ13" i="4"/>
  <c r="E39" i="9" s="1"/>
  <c r="AR15" i="12"/>
  <c r="AU15" i="12"/>
  <c r="E798" i="9"/>
  <c r="BV16" i="1"/>
  <c r="E786" i="9"/>
  <c r="AR16" i="12"/>
  <c r="B618" i="9"/>
  <c r="AG17" i="12"/>
  <c r="BE17" i="10"/>
  <c r="AU17" i="12"/>
  <c r="AR17" i="12"/>
  <c r="AU18" i="12"/>
  <c r="AG18" i="12"/>
  <c r="AU18" i="10"/>
  <c r="BE18" i="12"/>
  <c r="CH19" i="4"/>
  <c r="CB19" i="4"/>
  <c r="CN19" i="4"/>
  <c r="CV19" i="4" s="1"/>
  <c r="BE19" i="10"/>
  <c r="AD21" i="10"/>
  <c r="B504" i="9"/>
  <c r="AR11" i="12"/>
  <c r="F23" i="1"/>
  <c r="CW17" i="5"/>
  <c r="E350" i="9"/>
  <c r="AY22" i="10"/>
  <c r="BD22" i="10" s="1"/>
  <c r="CB11" i="4"/>
  <c r="AK22" i="10"/>
  <c r="AJ13" i="5"/>
  <c r="D11" i="7"/>
  <c r="CE11" i="7"/>
  <c r="W22" i="5"/>
  <c r="S22" i="12"/>
  <c r="S22" i="10"/>
  <c r="BE22" i="10"/>
  <c r="CW22" i="5"/>
  <c r="BJ13" i="5"/>
  <c r="CN11" i="4"/>
  <c r="CV11" i="4"/>
  <c r="AG22" i="10"/>
  <c r="X23" i="5"/>
  <c r="BX23" i="5"/>
  <c r="AV23" i="10"/>
  <c r="AK22" i="12"/>
  <c r="W22" i="12"/>
  <c r="AE22" i="12"/>
  <c r="BE22" i="12"/>
  <c r="F11" i="5"/>
  <c r="AY22" i="12"/>
  <c r="E162" i="9"/>
  <c r="CE22" i="8"/>
  <c r="AG22" i="12"/>
  <c r="AG11" i="10"/>
  <c r="R11" i="4"/>
  <c r="I11" i="10" s="1"/>
  <c r="AP23" i="4"/>
  <c r="AD23" i="5"/>
  <c r="Z12" i="1"/>
  <c r="E158" i="9"/>
  <c r="AA23" i="1"/>
  <c r="F12" i="5"/>
  <c r="AE12" i="5"/>
  <c r="E314" i="9"/>
  <c r="L11" i="5"/>
  <c r="AR11" i="10"/>
  <c r="CJ22" i="5"/>
  <c r="CG11" i="4"/>
  <c r="CT11" i="4" s="1"/>
  <c r="AX23" i="12"/>
  <c r="AE21" i="5"/>
  <c r="E324" i="9"/>
  <c r="E138" i="9"/>
  <c r="AM23" i="1"/>
  <c r="CQ17" i="8"/>
  <c r="CL19" i="8"/>
  <c r="CL21" i="8"/>
  <c r="AR12" i="5"/>
  <c r="E338" i="9"/>
  <c r="BZ11" i="8"/>
  <c r="E518" i="9"/>
  <c r="E1034" i="9"/>
  <c r="CQ12" i="8"/>
  <c r="E998" i="9" s="1"/>
  <c r="G23" i="8"/>
  <c r="CK12" i="8"/>
  <c r="E986" i="9" s="1"/>
  <c r="E890" i="9"/>
  <c r="E914" i="9"/>
  <c r="AK13" i="12"/>
  <c r="W13" i="12"/>
  <c r="AB13" i="12" s="1"/>
  <c r="E579" i="9" s="1"/>
  <c r="E147" i="9"/>
  <c r="AY13" i="10"/>
  <c r="BD13" i="10" s="1"/>
  <c r="E531" i="9" s="1"/>
  <c r="W13" i="10"/>
  <c r="E183" i="9"/>
  <c r="AJ15" i="4"/>
  <c r="AD15" i="12"/>
  <c r="V23" i="12"/>
  <c r="AG23" i="12" s="1"/>
  <c r="S23" i="1"/>
  <c r="V23" i="10"/>
  <c r="AG23" i="10" s="1"/>
  <c r="T23" i="12"/>
  <c r="BK23" i="8"/>
  <c r="W12" i="5"/>
  <c r="BW12" i="5"/>
  <c r="G23" i="1"/>
  <c r="U23" i="1"/>
  <c r="AY23" i="8"/>
  <c r="E122" i="9"/>
  <c r="AF23" i="1"/>
  <c r="E423" i="9"/>
  <c r="L13" i="5"/>
  <c r="E279" i="9" s="1"/>
  <c r="CQ16" i="8"/>
  <c r="E1002" i="9"/>
  <c r="E1014" i="9"/>
  <c r="BW20" i="5"/>
  <c r="W20" i="5"/>
  <c r="AW20" i="5"/>
  <c r="E432" i="9"/>
  <c r="BJ22" i="5"/>
  <c r="CQ23" i="5"/>
  <c r="AR23" i="8"/>
  <c r="E819" i="9"/>
  <c r="CQ15" i="8"/>
  <c r="AJ16" i="5"/>
  <c r="CW16" i="5"/>
  <c r="AD15" i="10"/>
  <c r="CE21" i="5"/>
  <c r="E420" i="9"/>
  <c r="AS19" i="12"/>
  <c r="C619" i="9"/>
  <c r="CU12" i="4"/>
  <c r="E254" i="9"/>
  <c r="Q23" i="5"/>
  <c r="W11" i="5"/>
  <c r="E710" i="9"/>
  <c r="AY23" i="7"/>
  <c r="CL12" i="8"/>
  <c r="W23" i="8"/>
  <c r="BZ12" i="8"/>
  <c r="E938" i="9"/>
  <c r="AW23" i="8"/>
  <c r="E327" i="9"/>
  <c r="E375" i="9"/>
  <c r="BK23" i="5"/>
  <c r="CK23" i="5"/>
  <c r="AR13" i="10"/>
  <c r="B519" i="9"/>
  <c r="E543" i="9"/>
  <c r="F23" i="12"/>
  <c r="E591" i="9"/>
  <c r="AH23" i="12"/>
  <c r="R15" i="4"/>
  <c r="CR15" i="5"/>
  <c r="F23" i="4"/>
  <c r="BZ22" i="8"/>
  <c r="CL22" i="8"/>
  <c r="CF22" i="8"/>
  <c r="AS11" i="12"/>
  <c r="AB19" i="10"/>
  <c r="E475" i="9"/>
  <c r="CJ21" i="5"/>
  <c r="E504" i="9"/>
  <c r="CK22" i="8"/>
  <c r="U23" i="8"/>
  <c r="AJ21" i="5"/>
  <c r="K23" i="5"/>
  <c r="AS16" i="10"/>
  <c r="C522" i="9"/>
  <c r="CJ23" i="5"/>
  <c r="S15" i="10"/>
  <c r="S17" i="12"/>
  <c r="S17" i="10"/>
  <c r="AW17" i="5"/>
  <c r="BW17" i="5"/>
  <c r="W17" i="5"/>
  <c r="L17" i="5"/>
  <c r="E811" i="9"/>
  <c r="BV19" i="1"/>
  <c r="E523" i="9"/>
  <c r="BD19" i="10"/>
  <c r="E535" i="9" s="1"/>
  <c r="L20" i="5"/>
  <c r="AG15" i="10"/>
  <c r="CK20" i="8"/>
  <c r="BI23" i="4"/>
  <c r="AK23" i="5"/>
  <c r="E30" i="9"/>
  <c r="R16" i="4"/>
  <c r="CO16" i="4"/>
  <c r="E246" i="9" s="1"/>
  <c r="AJ23" i="10"/>
  <c r="AU23" i="10" s="1"/>
  <c r="E795" i="9"/>
  <c r="BV13" i="1"/>
  <c r="E783" i="9"/>
  <c r="CL13" i="8"/>
  <c r="CK14" i="8"/>
  <c r="E988" i="9"/>
  <c r="E892" i="9"/>
  <c r="F22" i="5"/>
  <c r="AE22" i="5" s="1"/>
  <c r="CF11" i="8"/>
  <c r="AJ23" i="12"/>
  <c r="AU23" i="12" s="1"/>
  <c r="BJ17" i="5"/>
  <c r="BV15" i="1"/>
  <c r="BW15" i="5"/>
  <c r="S21" i="10"/>
  <c r="CJ19" i="5"/>
  <c r="E160" i="9"/>
  <c r="I12" i="10"/>
  <c r="P12" i="10"/>
  <c r="B482" i="9"/>
  <c r="BJ16" i="5"/>
  <c r="AS20" i="10"/>
  <c r="AJ12" i="5"/>
  <c r="BJ12" i="5"/>
  <c r="BH15" i="4"/>
  <c r="AJ16" i="4"/>
  <c r="E639" i="9"/>
  <c r="I23" i="7"/>
  <c r="AY12" i="12"/>
  <c r="BD12" i="12"/>
  <c r="E626" i="9"/>
  <c r="E146" i="9"/>
  <c r="AK12" i="12"/>
  <c r="AP12" i="12"/>
  <c r="E602" i="9" s="1"/>
  <c r="BE13" i="12"/>
  <c r="AG13" i="12"/>
  <c r="BB23" i="4"/>
  <c r="AU22" i="10"/>
  <c r="CH16" i="4"/>
  <c r="BJ20" i="5"/>
  <c r="Z19" i="1"/>
  <c r="AD20" i="10"/>
  <c r="AB14" i="10"/>
  <c r="E472" i="9" s="1"/>
  <c r="AX23" i="10"/>
  <c r="BE23" i="10" s="1"/>
  <c r="CV16" i="4"/>
  <c r="E354" i="9"/>
  <c r="F16" i="5"/>
  <c r="BE16" i="5"/>
  <c r="E366" i="9"/>
  <c r="BW16" i="5"/>
  <c r="AX23" i="5"/>
  <c r="E351" i="9"/>
  <c r="E747" i="9"/>
  <c r="CF13" i="8"/>
  <c r="AW16" i="5"/>
  <c r="W16" i="5"/>
  <c r="BW14" i="5"/>
  <c r="W14" i="5"/>
  <c r="S14" i="12"/>
  <c r="CR19" i="5"/>
  <c r="E439" i="9" s="1"/>
  <c r="AE12" i="12"/>
  <c r="C590" i="9" s="1"/>
  <c r="CR18" i="4"/>
  <c r="AB18" i="10"/>
  <c r="R23" i="7"/>
  <c r="Z13" i="1"/>
  <c r="C13" i="7"/>
  <c r="BX13" i="7"/>
  <c r="E831" i="9" s="1"/>
  <c r="E171" i="9"/>
  <c r="BV18" i="1"/>
  <c r="F19" i="5"/>
  <c r="AK15" i="12"/>
  <c r="AS15" i="12" s="1"/>
  <c r="W15" i="12"/>
  <c r="AE15" i="12"/>
  <c r="AK20" i="12"/>
  <c r="AP20" i="12" s="1"/>
  <c r="W20" i="12"/>
  <c r="AE20" i="12"/>
  <c r="CN23" i="4"/>
  <c r="CN12" i="4"/>
  <c r="CV12" i="4" s="1"/>
  <c r="BD13" i="12"/>
  <c r="E627" i="9"/>
  <c r="E615" i="9"/>
  <c r="E50" i="9"/>
  <c r="L21" i="5"/>
  <c r="E288" i="9"/>
  <c r="E336" i="9"/>
  <c r="L14" i="5"/>
  <c r="E280" i="9"/>
  <c r="E424" i="9"/>
  <c r="C12" i="7"/>
  <c r="CD12" i="7"/>
  <c r="E842" i="9"/>
  <c r="AU11" i="12"/>
  <c r="W18" i="5"/>
  <c r="CQ12" i="7"/>
  <c r="CE12" i="7"/>
  <c r="CK12" i="7"/>
  <c r="AW19" i="5"/>
  <c r="F13" i="5"/>
  <c r="CE13" i="5"/>
  <c r="E411" i="9"/>
  <c r="CE15" i="7"/>
  <c r="CK15" i="7"/>
  <c r="CQ15" i="7"/>
  <c r="CJ18" i="7"/>
  <c r="BJ18" i="5"/>
  <c r="AP14" i="10"/>
  <c r="E508" i="9"/>
  <c r="AS16" i="12"/>
  <c r="C618" i="9" s="1"/>
  <c r="AP16" i="12"/>
  <c r="E606" i="9"/>
  <c r="CT22" i="4"/>
  <c r="BY21" i="7"/>
  <c r="CE21" i="7"/>
  <c r="CK21" i="7"/>
  <c r="CQ21" i="7"/>
  <c r="C11" i="7"/>
  <c r="CJ11" i="7" s="1"/>
  <c r="AW18" i="5"/>
  <c r="CT18" i="4"/>
  <c r="CB21" i="4"/>
  <c r="E228" i="9" s="1"/>
  <c r="E204" i="9"/>
  <c r="E624" i="9"/>
  <c r="BD21" i="12"/>
  <c r="E636" i="9" s="1"/>
  <c r="Z22" i="1"/>
  <c r="C22" i="7"/>
  <c r="L15" i="5"/>
  <c r="F20" i="5"/>
  <c r="BE20" i="5"/>
  <c r="CI14" i="4"/>
  <c r="E232" i="9" s="1"/>
  <c r="E208" i="9"/>
  <c r="AK23" i="7"/>
  <c r="E687" i="9"/>
  <c r="CT19" i="4"/>
  <c r="BE17" i="12"/>
  <c r="BE21" i="5"/>
  <c r="E372" i="9" s="1"/>
  <c r="E276" i="9"/>
  <c r="I19" i="12"/>
  <c r="N19" i="12"/>
  <c r="E559" i="9" s="1"/>
  <c r="CK16" i="7"/>
  <c r="CE16" i="7"/>
  <c r="AE11" i="12"/>
  <c r="E278" i="9"/>
  <c r="R12" i="5"/>
  <c r="E290" i="9" s="1"/>
  <c r="AB22" i="12"/>
  <c r="CR12" i="5"/>
  <c r="E434" i="9"/>
  <c r="E2" i="9"/>
  <c r="BR12" i="5"/>
  <c r="E386" i="9" s="1"/>
  <c r="I13" i="10"/>
  <c r="N13" i="10"/>
  <c r="E447" i="9" s="1"/>
  <c r="I12" i="12"/>
  <c r="N12" i="12"/>
  <c r="E554" i="9"/>
  <c r="CQ13" i="7"/>
  <c r="CK13" i="7"/>
  <c r="CE13" i="7"/>
  <c r="BY13" i="7"/>
  <c r="BY20" i="7"/>
  <c r="CK20" i="7"/>
  <c r="CE20" i="7"/>
  <c r="CQ20" i="7"/>
  <c r="CR17" i="5"/>
  <c r="B15" i="8"/>
  <c r="CB23" i="4"/>
  <c r="E6" i="9"/>
  <c r="AR15" i="5"/>
  <c r="AD16" i="10"/>
  <c r="B498" i="9" s="1"/>
  <c r="C518" i="9"/>
  <c r="AP12" i="10"/>
  <c r="E506" i="9" s="1"/>
  <c r="AB12" i="10"/>
  <c r="E470" i="9"/>
  <c r="AD12" i="10"/>
  <c r="B494" i="9" s="1"/>
  <c r="E159" i="9"/>
  <c r="AR16" i="5"/>
  <c r="E342" i="9"/>
  <c r="AP13" i="10"/>
  <c r="E507" i="9" s="1"/>
  <c r="AS13" i="10"/>
  <c r="C519" i="9"/>
  <c r="AJ23" i="5"/>
  <c r="E787" i="9"/>
  <c r="CQ17" i="7"/>
  <c r="BY17" i="7"/>
  <c r="CK17" i="7"/>
  <c r="CE17" i="7"/>
  <c r="CK19" i="7"/>
  <c r="CE19" i="7"/>
  <c r="CQ19" i="7"/>
  <c r="B15" i="7"/>
  <c r="I15" i="10"/>
  <c r="P15" i="10"/>
  <c r="AD13" i="10"/>
  <c r="B495" i="9" s="1"/>
  <c r="AB13" i="10"/>
  <c r="E471" i="9"/>
  <c r="AE16" i="5"/>
  <c r="E318" i="9"/>
  <c r="E270" i="9"/>
  <c r="CK23" i="8"/>
  <c r="CE16" i="5"/>
  <c r="E414" i="9" s="1"/>
  <c r="AB19" i="12"/>
  <c r="E583" i="9"/>
  <c r="BJ11" i="5"/>
  <c r="AD11" i="10"/>
  <c r="AP18" i="12"/>
  <c r="CL20" i="8"/>
  <c r="F15" i="5"/>
  <c r="BE15" i="5" s="1"/>
  <c r="CE15" i="5"/>
  <c r="AE18" i="5"/>
  <c r="BE18" i="5"/>
  <c r="CE18" i="5"/>
  <c r="AW22" i="5"/>
  <c r="I16" i="12"/>
  <c r="N16" i="12" s="1"/>
  <c r="E558" i="9" s="1"/>
  <c r="BY15" i="7"/>
  <c r="E818" i="9"/>
  <c r="AB20" i="12"/>
  <c r="CW14" i="5"/>
  <c r="E759" i="9"/>
  <c r="E76" i="9"/>
  <c r="CM23" i="1"/>
  <c r="CL23" i="1"/>
  <c r="BR20" i="5"/>
  <c r="E196" i="9"/>
  <c r="CB14" i="4"/>
  <c r="E220" i="9"/>
  <c r="CH20" i="4"/>
  <c r="CB20" i="4"/>
  <c r="CO20" i="4"/>
  <c r="CG23" i="1"/>
  <c r="CF23" i="1"/>
  <c r="E771" i="9"/>
  <c r="CD23" i="1"/>
  <c r="CC23" i="1" s="1"/>
  <c r="CP18" i="7"/>
  <c r="E751" i="9"/>
  <c r="AF23" i="7"/>
  <c r="BR15" i="5"/>
  <c r="R13" i="5"/>
  <c r="E291" i="9"/>
  <c r="BR13" i="5"/>
  <c r="E387" i="9" s="1"/>
  <c r="AB21" i="12"/>
  <c r="E588" i="9"/>
  <c r="CO13" i="4"/>
  <c r="E243" i="9" s="1"/>
  <c r="CE22" i="5"/>
  <c r="CU15" i="4"/>
  <c r="E267" i="9"/>
  <c r="I13" i="12"/>
  <c r="N13" i="12"/>
  <c r="E555" i="9"/>
  <c r="E3" i="9"/>
  <c r="AE13" i="5"/>
  <c r="E315" i="9" s="1"/>
  <c r="BE13" i="5"/>
  <c r="E363" i="9"/>
  <c r="I15" i="12"/>
  <c r="N15" i="12" s="1"/>
  <c r="CU13" i="4"/>
  <c r="E255" i="9"/>
  <c r="CR13" i="5"/>
  <c r="E435" i="9" s="1"/>
  <c r="B13" i="7"/>
  <c r="B18" i="7"/>
  <c r="I18" i="10"/>
  <c r="N18" i="10" s="1"/>
  <c r="CR18" i="5"/>
  <c r="AR18" i="5"/>
  <c r="E794" i="9"/>
  <c r="AG12" i="10"/>
  <c r="R18" i="5"/>
  <c r="BR18" i="5"/>
  <c r="CU18" i="4"/>
  <c r="I18" i="12"/>
  <c r="N18" i="12"/>
  <c r="BE11" i="12"/>
  <c r="R16" i="5"/>
  <c r="E294" i="9"/>
  <c r="E42" i="9"/>
  <c r="N12" i="10"/>
  <c r="E446" i="9" s="1"/>
  <c r="AE20" i="5"/>
  <c r="R15" i="5"/>
  <c r="AS20" i="12"/>
  <c r="CJ14" i="5"/>
  <c r="CR14" i="4"/>
  <c r="C256" i="9"/>
  <c r="BQ23" i="5"/>
  <c r="C474" i="9"/>
  <c r="C54" i="9"/>
  <c r="C448" i="9"/>
  <c r="C194" i="9"/>
  <c r="C588" i="9"/>
  <c r="C446" i="9"/>
  <c r="CJ16" i="7"/>
  <c r="E858" i="9"/>
  <c r="BX16" i="7"/>
  <c r="E834" i="9"/>
  <c r="AB16" i="12"/>
  <c r="E582" i="9" s="1"/>
  <c r="AB11" i="12"/>
  <c r="CW12" i="5"/>
  <c r="E926" i="9"/>
  <c r="E483" i="9"/>
  <c r="AJ18" i="5"/>
  <c r="E806" i="9"/>
  <c r="AD22" i="10"/>
  <c r="AB22" i="10"/>
  <c r="CQ22" i="7"/>
  <c r="BY22" i="7"/>
  <c r="CE22" i="7"/>
  <c r="CK22" i="7"/>
  <c r="CV22" i="4"/>
  <c r="R22" i="4"/>
  <c r="I22" i="12" s="1"/>
  <c r="N22" i="12" s="1"/>
  <c r="AU22" i="12"/>
  <c r="AS12" i="12"/>
  <c r="C614" i="9"/>
  <c r="CQ11" i="7"/>
  <c r="CR16" i="5"/>
  <c r="E438" i="9"/>
  <c r="AB12" i="12"/>
  <c r="E578" i="9" s="1"/>
  <c r="AE15" i="5"/>
  <c r="BE22" i="5"/>
  <c r="I20" i="10"/>
  <c r="N20" i="10"/>
  <c r="I20" i="12"/>
  <c r="N20" i="12" s="1"/>
  <c r="CP11" i="7"/>
  <c r="AS13" i="12"/>
  <c r="C615" i="9" s="1"/>
  <c r="AP13" i="12"/>
  <c r="E603" i="9"/>
  <c r="L23" i="5"/>
  <c r="CK11" i="7"/>
  <c r="AR21" i="5"/>
  <c r="E348" i="9"/>
  <c r="T23" i="10"/>
  <c r="CT17" i="4"/>
  <c r="CU20" i="4"/>
  <c r="CV21" i="4"/>
  <c r="CT13" i="4"/>
  <c r="E927" i="9"/>
  <c r="CT21" i="4"/>
  <c r="CT12" i="4"/>
  <c r="CV17" i="4"/>
  <c r="CV13" i="4"/>
  <c r="CB18" i="4"/>
  <c r="CO18" i="4" s="1"/>
  <c r="CH18" i="4"/>
  <c r="CI16" i="4"/>
  <c r="E234" i="9"/>
  <c r="E210" i="9"/>
  <c r="AX23" i="1"/>
  <c r="AW23" i="1"/>
  <c r="CJ12" i="7"/>
  <c r="E854" i="9" s="1"/>
  <c r="CD11" i="7"/>
  <c r="BX11" i="7"/>
  <c r="BR16" i="5"/>
  <c r="E390" i="9" s="1"/>
  <c r="B16" i="7"/>
  <c r="AP15" i="12"/>
  <c r="AP22" i="12"/>
  <c r="AS22" i="12"/>
  <c r="R11" i="5"/>
  <c r="BR22" i="5"/>
  <c r="R20" i="5"/>
  <c r="CR20" i="5"/>
  <c r="B20" i="7"/>
  <c r="AR20" i="5"/>
  <c r="N15" i="10"/>
  <c r="CE20" i="5"/>
  <c r="I16" i="10"/>
  <c r="N16" i="10" s="1"/>
  <c r="E450" i="9" s="1"/>
  <c r="CO15" i="4"/>
  <c r="P20" i="10"/>
  <c r="R22" i="5"/>
  <c r="CP12" i="7"/>
  <c r="E866" i="9" s="1"/>
  <c r="CJ22" i="7"/>
  <c r="CP22" i="7"/>
  <c r="CD22" i="7"/>
  <c r="BX22" i="7"/>
  <c r="AE18" i="12"/>
  <c r="AG16" i="10"/>
  <c r="AU16" i="12"/>
  <c r="AG16" i="12"/>
  <c r="BE16" i="10"/>
  <c r="BE16" i="12"/>
  <c r="CJ13" i="7"/>
  <c r="E855" i="9"/>
  <c r="AE13" i="12"/>
  <c r="C591" i="9"/>
  <c r="B21" i="7"/>
  <c r="AS22" i="10"/>
  <c r="AP22" i="10"/>
  <c r="AP19" i="10"/>
  <c r="E511" i="9"/>
  <c r="AS19" i="10"/>
  <c r="C523" i="9" s="1"/>
  <c r="AS14" i="12"/>
  <c r="C616" i="9" s="1"/>
  <c r="AP14" i="12"/>
  <c r="E604" i="9"/>
  <c r="C60" i="9"/>
  <c r="CR21" i="4"/>
  <c r="C264" i="9"/>
  <c r="CJ20" i="7"/>
  <c r="E859" i="9" s="1"/>
  <c r="CD20" i="7"/>
  <c r="E847" i="9"/>
  <c r="BX20" i="7"/>
  <c r="E835" i="9" s="1"/>
  <c r="CP20" i="7"/>
  <c r="E871" i="9"/>
  <c r="BD22" i="12"/>
  <c r="AV23" i="12"/>
  <c r="AB23" i="8"/>
  <c r="BY22" i="8"/>
  <c r="S14" i="10"/>
  <c r="H23" i="10"/>
  <c r="BP23" i="1"/>
  <c r="BO23" i="1"/>
  <c r="E650" i="9"/>
  <c r="BX12" i="7"/>
  <c r="E830" i="9"/>
  <c r="C15" i="7"/>
  <c r="CJ15" i="7" s="1"/>
  <c r="BR17" i="5"/>
  <c r="CO17" i="4"/>
  <c r="AR17" i="5"/>
  <c r="B17" i="7"/>
  <c r="R17" i="5"/>
  <c r="I17" i="12"/>
  <c r="N17" i="12"/>
  <c r="I17" i="10"/>
  <c r="N17" i="10" s="1"/>
  <c r="F17" i="5"/>
  <c r="BE17" i="5"/>
  <c r="CE17" i="5"/>
  <c r="AP17" i="10"/>
  <c r="AH23" i="10"/>
  <c r="CK18" i="7"/>
  <c r="CQ18" i="7"/>
  <c r="D23" i="7"/>
  <c r="CE18" i="7"/>
  <c r="BY18" i="7"/>
  <c r="BE12" i="5"/>
  <c r="E362" i="9" s="1"/>
  <c r="E266" i="9"/>
  <c r="CE12" i="5"/>
  <c r="E410" i="9"/>
  <c r="CP13" i="7"/>
  <c r="E867" i="9"/>
  <c r="AS21" i="12"/>
  <c r="C624" i="9"/>
  <c r="BE19" i="5"/>
  <c r="E367" i="9"/>
  <c r="AE19" i="5"/>
  <c r="E319" i="9"/>
  <c r="E271" i="9"/>
  <c r="CE19" i="5"/>
  <c r="E415" i="9" s="1"/>
  <c r="C19" i="7"/>
  <c r="CD19" i="7" s="1"/>
  <c r="E163" i="9"/>
  <c r="BE23" i="12"/>
  <c r="CD16" i="7"/>
  <c r="E846" i="9"/>
  <c r="CP16" i="7"/>
  <c r="E870" i="9" s="1"/>
  <c r="R21" i="5"/>
  <c r="E300" i="9"/>
  <c r="I21" i="10"/>
  <c r="E218" i="9"/>
  <c r="CO12" i="4"/>
  <c r="E242" i="9" s="1"/>
  <c r="CD13" i="7"/>
  <c r="E843" i="9"/>
  <c r="CU16" i="4"/>
  <c r="E258" i="9" s="1"/>
  <c r="B11" i="8"/>
  <c r="I21" i="12"/>
  <c r="N21" i="12"/>
  <c r="E564" i="9"/>
  <c r="BR21" i="5"/>
  <c r="E396" i="9" s="1"/>
  <c r="CU21" i="4"/>
  <c r="E264" i="9"/>
  <c r="CR21" i="5"/>
  <c r="E444" i="9" s="1"/>
  <c r="BD12" i="10"/>
  <c r="E530" i="9" s="1"/>
  <c r="P13" i="10"/>
  <c r="B483" i="9" s="1"/>
  <c r="AR11" i="5"/>
  <c r="CE11" i="5"/>
  <c r="AE11" i="5"/>
  <c r="BE11" i="5"/>
  <c r="B21" i="8"/>
  <c r="E84" i="9"/>
  <c r="AS21" i="10"/>
  <c r="C528" i="9"/>
  <c r="AP21" i="10"/>
  <c r="E516" i="9"/>
  <c r="CU17" i="4"/>
  <c r="AD21" i="12"/>
  <c r="B600" i="9"/>
  <c r="CQ22" i="8"/>
  <c r="AU16" i="10"/>
  <c r="AH23" i="1"/>
  <c r="P23" i="8"/>
  <c r="CV20" i="4"/>
  <c r="E734" i="9"/>
  <c r="BJ23" i="7"/>
  <c r="AT23" i="7"/>
  <c r="BM23" i="1"/>
  <c r="BL23" i="1"/>
  <c r="BL23" i="4"/>
  <c r="AR19" i="12"/>
  <c r="B619" i="9" s="1"/>
  <c r="CK23" i="7"/>
  <c r="AE17" i="5"/>
  <c r="CJ19" i="7"/>
  <c r="CP19" i="7"/>
  <c r="BX19" i="7"/>
  <c r="P21" i="10"/>
  <c r="B492" i="9" s="1"/>
  <c r="N19" i="10" l="1"/>
  <c r="E451" i="9" s="1"/>
  <c r="P19" i="10"/>
  <c r="B487" i="9" s="1"/>
  <c r="P11" i="10"/>
  <c r="N11" i="10"/>
  <c r="BW23" i="5"/>
  <c r="AW14" i="5"/>
  <c r="AQ23" i="5"/>
  <c r="CD14" i="7"/>
  <c r="E844" i="9" s="1"/>
  <c r="E98" i="9"/>
  <c r="BH12" i="4"/>
  <c r="BY20" i="8"/>
  <c r="N23" i="8"/>
  <c r="CE20" i="8"/>
  <c r="E888" i="9"/>
  <c r="CE21" i="8"/>
  <c r="E984" i="9" s="1"/>
  <c r="BM23" i="8"/>
  <c r="CR23" i="8" s="1"/>
  <c r="CR22" i="8"/>
  <c r="AY23" i="10"/>
  <c r="BD23" i="10" s="1"/>
  <c r="E78" i="9"/>
  <c r="AV23" i="4"/>
  <c r="R19" i="5"/>
  <c r="E295" i="9" s="1"/>
  <c r="E283" i="9"/>
  <c r="AG14" i="12"/>
  <c r="BD11" i="12"/>
  <c r="AD23" i="7"/>
  <c r="CF20" i="8"/>
  <c r="BZ20" i="8"/>
  <c r="BT23" i="8"/>
  <c r="CR20" i="8"/>
  <c r="CF16" i="8"/>
  <c r="CL16" i="8"/>
  <c r="CR16" i="8"/>
  <c r="CR11" i="5"/>
  <c r="Y23" i="7"/>
  <c r="BY11" i="7"/>
  <c r="CG20" i="4"/>
  <c r="CT20" i="4" s="1"/>
  <c r="BT23" i="4"/>
  <c r="CG23" i="4" s="1"/>
  <c r="Z21" i="1"/>
  <c r="C21" i="7" s="1"/>
  <c r="L23" i="1"/>
  <c r="R14" i="4"/>
  <c r="R23" i="4" s="1"/>
  <c r="L23" i="4"/>
  <c r="CP15" i="7"/>
  <c r="CO11" i="4"/>
  <c r="BS23" i="7"/>
  <c r="CQ23" i="7" s="1"/>
  <c r="CD15" i="7"/>
  <c r="BX14" i="7"/>
  <c r="E832" i="9" s="1"/>
  <c r="CI19" i="4"/>
  <c r="CU19" i="4" s="1"/>
  <c r="BU23" i="4"/>
  <c r="CI23" i="4" s="1"/>
  <c r="BX15" i="7"/>
  <c r="B11" i="7"/>
  <c r="P23" i="7"/>
  <c r="S23" i="4"/>
  <c r="I22" i="10"/>
  <c r="CR22" i="5"/>
  <c r="AR22" i="5"/>
  <c r="CU11" i="4"/>
  <c r="AI23" i="8"/>
  <c r="BJ21" i="5"/>
  <c r="AY23" i="12"/>
  <c r="BD23" i="12" s="1"/>
  <c r="AR19" i="5"/>
  <c r="E343" i="9" s="1"/>
  <c r="B19" i="7"/>
  <c r="CO19" i="4"/>
  <c r="BR19" i="5"/>
  <c r="E391" i="9" s="1"/>
  <c r="C470" i="9"/>
  <c r="AE12" i="10"/>
  <c r="C494" i="9" s="1"/>
  <c r="AB15" i="12"/>
  <c r="BY21" i="8"/>
  <c r="E972" i="9" s="1"/>
  <c r="CQ12" i="4"/>
  <c r="B254" i="9" s="1"/>
  <c r="B230" i="9"/>
  <c r="C234" i="9"/>
  <c r="CR16" i="4"/>
  <c r="C258" i="9" s="1"/>
  <c r="AO23" i="1"/>
  <c r="AD13" i="12"/>
  <c r="B591" i="9" s="1"/>
  <c r="W17" i="12"/>
  <c r="AY17" i="10"/>
  <c r="BD17" i="10" s="1"/>
  <c r="AK17" i="12"/>
  <c r="W17" i="10"/>
  <c r="CD18" i="7"/>
  <c r="BX18" i="7"/>
  <c r="P18" i="10"/>
  <c r="P17" i="10"/>
  <c r="I11" i="12"/>
  <c r="CO21" i="4"/>
  <c r="E252" i="9" s="1"/>
  <c r="P16" i="10"/>
  <c r="B486" i="9" s="1"/>
  <c r="B22" i="7"/>
  <c r="CU22" i="4"/>
  <c r="AU23" i="1"/>
  <c r="AT23" i="1" s="1"/>
  <c r="CJ14" i="7"/>
  <c r="E856" i="9" s="1"/>
  <c r="CQ20" i="8"/>
  <c r="B231" i="9"/>
  <c r="CQ13" i="4"/>
  <c r="B255" i="9" s="1"/>
  <c r="AS18" i="10"/>
  <c r="AP18" i="10"/>
  <c r="BY14" i="7"/>
  <c r="CE14" i="7"/>
  <c r="BV11" i="1"/>
  <c r="BV23" i="1" s="1"/>
  <c r="BU23" i="1" s="1"/>
  <c r="I23" i="8"/>
  <c r="BR11" i="5"/>
  <c r="N21" i="10"/>
  <c r="E456" i="9" s="1"/>
  <c r="F23" i="10"/>
  <c r="K23" i="7"/>
  <c r="AP11" i="10"/>
  <c r="AS11" i="10"/>
  <c r="E51" i="9"/>
  <c r="X23" i="4"/>
  <c r="AR13" i="5"/>
  <c r="E339" i="9" s="1"/>
  <c r="AJ15" i="5"/>
  <c r="Z17" i="1"/>
  <c r="AK23" i="8"/>
  <c r="AD22" i="12"/>
  <c r="AK23" i="4"/>
  <c r="H23" i="12"/>
  <c r="S23" i="12" s="1"/>
  <c r="BD23" i="8"/>
  <c r="CP23" i="1"/>
  <c r="CO23" i="1" s="1"/>
  <c r="CQ22" i="4"/>
  <c r="BX23" i="1"/>
  <c r="BW23" i="1" s="1"/>
  <c r="AR23" i="7"/>
  <c r="AD23" i="8"/>
  <c r="BZ23" i="8" s="1"/>
  <c r="E400" i="9"/>
  <c r="F14" i="5"/>
  <c r="BG23" i="1"/>
  <c r="BF23" i="1" s="1"/>
  <c r="CV15" i="4"/>
  <c r="CR23" i="5" l="1"/>
  <c r="AR23" i="5"/>
  <c r="BR23" i="5"/>
  <c r="CO23" i="4"/>
  <c r="R23" i="5"/>
  <c r="E4" i="9"/>
  <c r="I14" i="10"/>
  <c r="AR14" i="5"/>
  <c r="E340" i="9" s="1"/>
  <c r="I14" i="12"/>
  <c r="N14" i="12" s="1"/>
  <c r="E556" i="9" s="1"/>
  <c r="B14" i="7"/>
  <c r="CR14" i="5"/>
  <c r="E436" i="9" s="1"/>
  <c r="R14" i="5"/>
  <c r="E292" i="9" s="1"/>
  <c r="BR14" i="5"/>
  <c r="E388" i="9" s="1"/>
  <c r="CU14" i="4"/>
  <c r="E256" i="9" s="1"/>
  <c r="CE23" i="7"/>
  <c r="BY23" i="7"/>
  <c r="AW23" i="5"/>
  <c r="CE14" i="5"/>
  <c r="E412" i="9" s="1"/>
  <c r="E268" i="9"/>
  <c r="AE14" i="5"/>
  <c r="E316" i="9" s="1"/>
  <c r="F23" i="5"/>
  <c r="BE14" i="5"/>
  <c r="E364" i="9" s="1"/>
  <c r="B12" i="8"/>
  <c r="B23" i="8" s="1"/>
  <c r="E74" i="9"/>
  <c r="BH23" i="4"/>
  <c r="CU23" i="4"/>
  <c r="C17" i="7"/>
  <c r="Z23" i="1"/>
  <c r="AB17" i="10"/>
  <c r="W23" i="10"/>
  <c r="AB23" i="10" s="1"/>
  <c r="AD17" i="10"/>
  <c r="N22" i="10"/>
  <c r="P22" i="10"/>
  <c r="CJ21" i="7"/>
  <c r="E864" i="9" s="1"/>
  <c r="CD21" i="7"/>
  <c r="E852" i="9" s="1"/>
  <c r="CP21" i="7"/>
  <c r="E876" i="9" s="1"/>
  <c r="BX21" i="7"/>
  <c r="E840" i="9" s="1"/>
  <c r="CV23" i="4"/>
  <c r="W23" i="5"/>
  <c r="CW23" i="5"/>
  <c r="S23" i="10"/>
  <c r="CT23" i="4"/>
  <c r="AP17" i="12"/>
  <c r="AS17" i="12"/>
  <c r="AK23" i="12"/>
  <c r="AP23" i="12" s="1"/>
  <c r="I23" i="12"/>
  <c r="N23" i="12" s="1"/>
  <c r="N11" i="12"/>
  <c r="BY23" i="8"/>
  <c r="CE23" i="8"/>
  <c r="B23" i="7"/>
  <c r="CL23" i="8"/>
  <c r="CF23" i="8"/>
  <c r="AE17" i="12"/>
  <c r="AB17" i="12"/>
  <c r="CO14" i="4"/>
  <c r="E244" i="9" s="1"/>
  <c r="W23" i="12"/>
  <c r="AB23" i="12" s="1"/>
  <c r="N14" i="10" l="1"/>
  <c r="E448" i="9" s="1"/>
  <c r="P14" i="10"/>
  <c r="B484" i="9" s="1"/>
  <c r="I23" i="10"/>
  <c r="N23" i="10" s="1"/>
  <c r="CE23" i="5"/>
  <c r="AE23" i="5"/>
  <c r="BE23" i="5"/>
  <c r="CJ17" i="7"/>
  <c r="BX17" i="7"/>
  <c r="CP17" i="7"/>
  <c r="CD17" i="7"/>
  <c r="C23" i="7"/>
  <c r="CP23" i="7" l="1"/>
  <c r="CD23" i="7"/>
  <c r="BX23" i="7"/>
  <c r="CJ23" i="7"/>
</calcChain>
</file>

<file path=xl/comments1.xml><?xml version="1.0" encoding="utf-8"?>
<comments xmlns="http://schemas.openxmlformats.org/spreadsheetml/2006/main">
  <authors>
    <author>camanho</author>
    <author>fernanda</author>
    <author>Bruno</author>
  </authors>
  <commentList>
    <comment ref="B9" authorId="0" shapeId="0">
      <text>
        <r>
          <rPr>
            <sz val="10"/>
            <color indexed="81"/>
            <rFont val="Verdana"/>
            <family val="2"/>
          </rPr>
          <t>São todas as pessoas ligadas à Empresa por vínculo empregatício.
Excetuar Diretores estatutários, Conselheiros e Estagiários que não façam parte integrante do quadro de empregados da Empresa.
Informar o Efetivo de Pessoal da Empresa, no último dia útil do mês, não se fazendo qualquer distinção entre presentes e afastados, quaisquer que sejam os motivos dos afastamentos.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Verdana"/>
            <family val="2"/>
          </rPr>
          <t>Não informar empregados próprios envolvidos em atividades vinculadas à siderurgia tais como: mineração, reflorestamento, carvoejamento, fábrica de estruturas metálicas, portos para desembarque de materiais e para embarque de produtos.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9" authorId="0" shapeId="0">
      <text>
        <r>
          <rPr>
            <sz val="10"/>
            <color indexed="81"/>
            <rFont val="Verdana"/>
            <family val="2"/>
          </rPr>
          <t>É o número de pessoas que se obtém quando do Efetivo Próprio Total, exclue-se:
a) Cedidos com ou sem ônus a outras entidades;
b) Prestando serviço militar;
c) Afastados pelo INSS;
d) Licenciados por interesse particular, por prazo superior a 30 dias;
e) Empregadas em licença maternidade.
f) Menor aprendiz
g) Aposentado por invalidez 
Informar o Efetivo Próprio em Exercício da Empresa no último dia do mês.
Não informar empregados próprios envolvidos em atividades vinculadas à siderurgia tais como: mineração, reflorestamento, carvoejamento, fábrica de estruturas metálicas, portos para desembarque de materiais e para embarque de produtos.</t>
        </r>
      </text>
    </comment>
    <comment ref="AL9" authorId="0" shapeId="0">
      <text>
        <r>
          <rPr>
            <sz val="10"/>
            <color indexed="81"/>
            <rFont val="Verdana"/>
            <family val="2"/>
          </rPr>
          <t>É o número total de empregados de empresas contratadas para executar serviços permanentes na empresa contratante.
Informar o Efetivo de Terceiros, médio do mês.
Serviço permanente é aquele exercido continuamente e que faça parte da atividade meio da empresa contratante.
Não informar empregados de terceiros envolvidos em atividades vinculadas à siderurgia tais como: mineração, reflorestamento, carvoejamento, fábrica de estruturas metálicas, portos para desembarque de materiais e para embarque de produtos.</t>
        </r>
      </text>
    </comment>
    <comment ref="BJ9" authorId="1" shapeId="0">
      <text>
        <r>
          <rPr>
            <sz val="10"/>
            <color indexed="81"/>
            <rFont val="Verdana"/>
            <family val="2"/>
          </rPr>
          <t>São os dias não trabalhados pelo Efetivo Próprio Total nos dias úteis de um mês.</t>
        </r>
      </text>
    </comment>
    <comment ref="F10" authorId="2" shapeId="0">
      <text>
        <r>
          <rPr>
            <sz val="10"/>
            <color indexed="81"/>
            <rFont val="Verdana"/>
            <family val="2"/>
          </rPr>
          <t xml:space="preserve">É o número do Efetivo Próprio Total que exerce atividades ligadas aos processos da unidade de operação industrial, tais como:
a) Operação, controle e supervisão direta dos equipamentos produtivos;
b) Produção e manuseio de matérias primas, insumos, semi-acabados e produtos, utilizados na operação objeto de comercialização;
c) Manutenção industrial;
d) Pesquisa;
e) Engenharia Industrial;
f)   Produção e distribuição de utilidades (água, vapor, gases, ar comprimido, oxigênio, óleo combustível, eletricidade);
g) Transporte interno;
h) Fundição e forjaria;
i)  Planejamento e controle da produção;
j) Escritórios das unidades acima.
</t>
        </r>
      </text>
    </comment>
    <comment ref="L10" authorId="2" shapeId="0">
      <text>
        <r>
          <rPr>
            <sz val="10"/>
            <color indexed="81"/>
            <rFont val="Verdana"/>
            <family val="2"/>
          </rPr>
          <t xml:space="preserve">É o número do Efetivo Próprio Total que exerce atividades não ligadas aos processos da unidade de operação industrial, conforme listado no item "Produção".
</t>
        </r>
        <r>
          <rPr>
            <sz val="8"/>
            <color indexed="81"/>
            <rFont val="Verdana"/>
            <family val="2"/>
          </rPr>
          <t xml:space="preserve">
Exemplo: Manutenção civil, alimentação, limpeza de escritório e industrial, inclusive transporte de pessoal caso houver.</t>
        </r>
      </text>
    </comment>
    <comment ref="X10" authorId="2" shapeId="0">
      <text>
        <r>
          <rPr>
            <sz val="10"/>
            <color indexed="81"/>
            <rFont val="Verdana"/>
            <family val="2"/>
          </rPr>
          <t xml:space="preserve">É o número do Efetivo Próprio em Exercício que exerce atividades ligadas aos processos da unidade de operação industrial, tais como:
a) Operação, controle e supervisão direta dos equipamentos produtivos;
b) Produção e manuseio de matérias primas, insumos, semi-acabados e produtos, utilizados na operação objeto de comercialização;
c) Manutenção industrial;
d) Pesquisa;
e) Engenharia Industrial;
f)   Produção e distribuição de utilidades (água, vapor, gases, ar comprimido, oxigênio, óleo combustível, eletricidade);
g) Transporte interno;
h) Fundição e forjaria;
i)  Planejamento e controle da produção;
j) Escritórios das unidades acima.
</t>
        </r>
      </text>
    </comment>
    <comment ref="AD10" authorId="2" shapeId="0">
      <text>
        <r>
          <rPr>
            <sz val="10"/>
            <color indexed="81"/>
            <rFont val="Verdana"/>
            <family val="2"/>
          </rPr>
          <t>É o número do Efetivo Próprio em Exercício que exerce atividades não ligadas aos processos da unidade de operação industrial, conforme listado no item "Produção".</t>
        </r>
        <r>
          <rPr>
            <sz val="8"/>
            <color indexed="81"/>
            <rFont val="Verdana"/>
            <family val="2"/>
          </rPr>
          <t xml:space="preserve">
Exemplo: Manutenção civil, alimentação, limpeza de escritório e industrial inclusive transporte de pessoal caso houver.
</t>
        </r>
      </text>
    </comment>
    <comment ref="AP10" authorId="2" shapeId="0">
      <text>
        <r>
          <rPr>
            <sz val="10"/>
            <color indexed="81"/>
            <rFont val="Verdana"/>
            <family val="2"/>
          </rPr>
          <t xml:space="preserve">É o número do Efetivo de Terceiros que exerce atividades ligadas aos processos da unidade de operação industrial, tais como:
a) Operação, controle e supervisão direta dos equipamentos produtivos;
b) Produção e manuseio de matérias primas, insumos, semi-acabados e produtos, utilizados na operação objeto de comercialização;
c) Manutenção industrial;
d) Pesquisa;
e) Engenharia Industrial;
f)   Produção e distribuição de utilidades (água, vapor, gases, ar comprimido, oxigênio, óleo combustível, eletricidade);
g) Transporte interno;
h) Fundição e forjaria;
i)  Planejamento e controle da produção;
j) Escritórios das unidades acima.
</t>
        </r>
      </text>
    </comment>
    <comment ref="AV10" authorId="2" shapeId="0">
      <text>
        <r>
          <rPr>
            <sz val="10"/>
            <color indexed="81"/>
            <rFont val="Verdana"/>
            <family val="2"/>
          </rPr>
          <t>É o número do Efetivo de Terceiros que exerce atividades não ligadas aos processos da unidade de operação industrial, conforme listado no item "Produção".</t>
        </r>
        <r>
          <rPr>
            <sz val="8"/>
            <color indexed="81"/>
            <rFont val="Verdana"/>
            <family val="2"/>
          </rPr>
          <t xml:space="preserve">
Exemplo: Manutenção civil, alimentação, limpeza de escritório e industrial.
Obs.: não incluir transporte de pessoal.
</t>
        </r>
      </text>
    </comment>
    <comment ref="BB10" authorId="2" shapeId="0">
      <text>
        <r>
          <rPr>
            <sz val="10"/>
            <color indexed="81"/>
            <rFont val="Verdana"/>
            <family val="2"/>
          </rPr>
          <t>É o número do Efetivo de Terceiros que exerce as atividades de:
a) Estudo de viabilidade, planejamento, projetos básicos e de detalhamento;
b) Compra, diligenciamento, recebimento, guarda e expedição de materiais, equipamentos e componentes;
c) Testes dos equipamentos instaladas e entrega a operação;
d) Administração das atividades ligadas a expansão;
e) Reformas;
f) Implementação de expansão.</t>
        </r>
      </text>
    </comment>
    <comment ref="BN10" authorId="1" shapeId="0">
      <text>
        <r>
          <rPr>
            <sz val="10"/>
            <color indexed="81"/>
            <rFont val="Verdana"/>
            <family val="2"/>
          </rPr>
          <t>É o total de horas não trabalhadas (por afastamentos, licenças, saídas antecipadas, atrasos, faltas) pelo Efetivo Próprio Total, excetuando férias.
Considerar dias corridos para afastamentos/licenças.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U10" authorId="1" shapeId="0">
      <text>
        <r>
          <rPr>
            <sz val="10"/>
            <color indexed="81"/>
            <rFont val="Verdana"/>
            <family val="2"/>
          </rPr>
          <t xml:space="preserve">É o total de horas não trabalhadas (por afastamento (dias corridos) de INSS até 6 meses, licenças, saídas antecipadas, atrasos, faltas) pelo Efetivo Próprio Total, excetuando férias e os </t>
        </r>
        <r>
          <rPr>
            <u/>
            <sz val="10"/>
            <color indexed="81"/>
            <rFont val="Verdana"/>
            <family val="2"/>
          </rPr>
          <t>afastamentos do INSS superiores a 6 meses</t>
        </r>
        <r>
          <rPr>
            <sz val="10"/>
            <color indexed="81"/>
            <rFont val="Verdana"/>
            <family val="2"/>
          </rPr>
          <t>.</t>
        </r>
      </text>
    </comment>
    <comment ref="CB10" authorId="1" shapeId="0">
      <text>
        <r>
          <rPr>
            <sz val="10"/>
            <color indexed="81"/>
            <rFont val="Verdana"/>
            <family val="2"/>
          </rPr>
          <t>Horas não trabalhadas no mês, excetuando férias e considerando todos os afastamentos / 8 horas</t>
        </r>
      </text>
    </comment>
    <comment ref="CG10" authorId="1" shapeId="0">
      <text>
        <r>
          <rPr>
            <sz val="10"/>
            <color indexed="81"/>
            <rFont val="Verdana"/>
            <family val="2"/>
          </rPr>
          <t>Horas não trabalhadas no mês, excetuando férias e considerando todos os afastamentos / 8 horas</t>
        </r>
      </text>
    </comment>
    <comment ref="CI10" authorId="1" shapeId="0">
      <text>
        <r>
          <rPr>
            <sz val="10"/>
            <color indexed="81"/>
            <rFont val="Verdana"/>
            <family val="2"/>
          </rPr>
          <t xml:space="preserve">Horas não trabalhadas no mês, excetuando férias e os </t>
        </r>
        <r>
          <rPr>
            <u/>
            <sz val="10"/>
            <color indexed="81"/>
            <rFont val="Verdana"/>
            <family val="2"/>
          </rPr>
          <t>afastamentos do INSS superiores a 6 meses</t>
        </r>
        <r>
          <rPr>
            <sz val="10"/>
            <color indexed="81"/>
            <rFont val="Verdana"/>
            <family val="2"/>
          </rPr>
          <t xml:space="preserve"> / 8 horas</t>
        </r>
      </text>
    </comment>
    <comment ref="CO10" authorId="1" shapeId="0">
      <text>
        <r>
          <rPr>
            <sz val="10"/>
            <color indexed="81"/>
            <rFont val="Verdana"/>
            <family val="2"/>
          </rPr>
          <t>(Dias não trabalhados / (Efetivo Próprio Total x 21 dias)) x 100</t>
        </r>
      </text>
    </comment>
    <comment ref="CU10" authorId="1" shapeId="0">
      <text>
        <r>
          <rPr>
            <sz val="10"/>
            <color indexed="81"/>
            <rFont val="Verdana"/>
            <family val="2"/>
          </rPr>
          <t>(Dias não trabalhados excetuando férias e os afastamentos de INSS superiores a 6 meses / (Efetivo Próprio Total x 21 dias)) x 100</t>
        </r>
      </text>
    </comment>
  </commentList>
</comments>
</file>

<file path=xl/comments2.xml><?xml version="1.0" encoding="utf-8"?>
<comments xmlns="http://schemas.openxmlformats.org/spreadsheetml/2006/main">
  <authors>
    <author>Antonio Gonçalves</author>
    <author>backup</author>
    <author>CST</author>
    <author>camanho</author>
    <author>Luiz</author>
  </authors>
  <commentList>
    <comment ref="B8" authorId="0" shapeId="0">
      <text>
        <r>
          <rPr>
            <sz val="10"/>
            <color indexed="81"/>
            <rFont val="Verdana"/>
            <family val="2"/>
          </rPr>
          <t xml:space="preserve">21 dias úteis x 8  horas x Efetivo Próprio Total </t>
        </r>
        <r>
          <rPr>
            <b/>
            <sz val="8"/>
            <color indexed="81"/>
            <rFont val="Verdan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 xml:space="preserve">   
</t>
        </r>
        <r>
          <rPr>
            <sz val="10"/>
            <color indexed="81"/>
            <rFont val="Verdana"/>
            <family val="2"/>
          </rPr>
          <t>Não inclui as horas extras</t>
        </r>
      </text>
    </comment>
    <comment ref="H8" authorId="1" shapeId="0">
      <text>
        <r>
          <rPr>
            <sz val="10"/>
            <color indexed="81"/>
            <rFont val="Verdana"/>
            <family val="2"/>
          </rPr>
          <t>É o número de horas realmente trabalhadas no mês pelo Efetivo Próprio Total, incluindo trabalho em feriado pelo pessoal de turno de revezamento. Não inclui horas extras.</t>
        </r>
        <r>
          <rPr>
            <sz val="8"/>
            <color indexed="81"/>
            <rFont val="Verdana"/>
            <family val="2"/>
          </rPr>
          <t xml:space="preserve">
</t>
        </r>
      </text>
    </comment>
    <comment ref="O8" authorId="1" shapeId="0">
      <text>
        <r>
          <rPr>
            <sz val="10"/>
            <color indexed="81"/>
            <rFont val="Verdana"/>
            <family val="2"/>
          </rPr>
          <t xml:space="preserve">É o número de horas trabalhadas pelo Efetivo Próprio Total, excedentes à jornada normal de trabalho. Informar inclusive aquelas  "a compensar".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Verdana"/>
            <family val="2"/>
          </rPr>
          <t>Caso a empresa possua banco de horas, considerar a data da efetiva realização da hora extra e não a data de sua efetiva compensação.</t>
        </r>
      </text>
    </comment>
    <comment ref="V8" authorId="2" shapeId="0">
      <text>
        <r>
          <rPr>
            <sz val="10"/>
            <color indexed="81"/>
            <rFont val="Verdana"/>
            <family val="2"/>
          </rPr>
          <t xml:space="preserve">Número de Horas Normais + Horas Extras    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B8" authorId="3" shapeId="0">
      <text>
        <r>
          <rPr>
            <sz val="10"/>
            <color indexed="81"/>
            <rFont val="Verdana"/>
            <family val="2"/>
          </rPr>
          <t>Número de Efetivo Próprio Total admitidos no mês.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I8" authorId="3" shapeId="0">
      <text>
        <r>
          <rPr>
            <sz val="10"/>
            <color indexed="81"/>
            <rFont val="Verdana"/>
            <family val="2"/>
          </rPr>
          <t>Número de Efetivo PróprioTotal demitidos no mês por qualquer motivo.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P8" authorId="3" shapeId="0">
      <text>
        <r>
          <rPr>
            <sz val="10"/>
            <color indexed="81"/>
            <rFont val="Verdana"/>
            <family val="2"/>
          </rPr>
          <t xml:space="preserve">R$ (Salário base + Adicionais + Benefícios + Encargos sem PIS/PASEP)  </t>
        </r>
        <r>
          <rPr>
            <b/>
            <sz val="8"/>
            <color indexed="81"/>
            <rFont val="Tahoma"/>
            <family val="2"/>
          </rPr>
          <t xml:space="preserve">    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8" authorId="3" shapeId="0">
      <text>
        <r>
          <rPr>
            <sz val="10"/>
            <color indexed="81"/>
            <rFont val="Verdana"/>
            <family val="2"/>
          </rPr>
          <t>Soma das despesas em R$ com Alimentação, Cesta Básica, Cesta de Natal, Assistência à Infância - Creche, Assistência Farmacêutica / Homeopáticos, Assistência Hospitalar, Assistência Médica / Terapias Alternativas, Assistência Odontológica, Check Up, Assistência Oftalmológica - Óculos / Lentes / Cirurgia, Assistência Psicológica, Auxílio Doença - Complementação, Auxílio Moradia, Cesta de Benefícios, Concessão de Automóveis / Motorista, Concessão de Financiamento de Autos, Concessão de Combustíveis, Concessão de Manutenção de Autos, Educação – Empregados / Filhos / Material Escolar, Estacionamento, Financiamento para Casa Própria/Ajuda para Moradia, Pecúlio / Auxílio Funeral, Previdência Privada, Programa de Empréstimos, Promoções Sociais e Recreativas / Clube / Academia, Seguro de Vida em Grupo, Telefone Celular, Transporte, Uniforme, Viagens Pessoais, Vestuário - Ajuda)</t>
        </r>
      </text>
    </comment>
    <comment ref="CC8" authorId="3" shapeId="0">
      <text>
        <r>
          <rPr>
            <sz val="10"/>
            <color indexed="81"/>
            <rFont val="Verdana"/>
            <family val="2"/>
          </rPr>
          <t>Soma das despesas em R$ com Alimentação, Cesta Básica, Cesta de Natal, Assistência à Infância - Creche, Assistência Farmacêutica / Homeopáticos, Assistência Hospitalar, Assistência Médica / Terapias Alternativas, Assistência Odontológica, Check Up, Assistência Oftalmológica - Óculos / Lentes / Cirurgia, Assistência Psicológica, Auxílio Doença - Complementação, Auxílio Moradia, Cesta de Benefícios, Concessão de Automóveis / Motorista, Concessão de Financiamento de Autos, Concessão de Combustíveis, Concessão de Manutenção de Autos, Educação – Empregados / Filhos / Material Escolar, Estacionamento, Financiamento para Casa Própria/Ajuda para Moradia, Pecúlio / Auxílio Funeral, Previdência Privada, Programa de Empréstimos, Promoções Sociais e Recreativas / Clube / Academia, Seguro de Vida em Grupo, Telefone Celular, Transporte, Uniforme, Viagens Pessoais, Vestuário - Ajuda)</t>
        </r>
      </text>
    </comment>
    <comment ref="CH8" authorId="4" shapeId="0">
      <text>
        <r>
          <rPr>
            <sz val="10"/>
            <color indexed="81"/>
            <rFont val="Verdana"/>
            <family val="2"/>
          </rPr>
          <t xml:space="preserve">É o valor recolhido ao PIS/PASEP referente ao Faturamento.
</t>
        </r>
      </text>
    </comment>
    <comment ref="CL8" authorId="4" shapeId="0">
      <text>
        <r>
          <rPr>
            <sz val="10"/>
            <color indexed="81"/>
            <rFont val="Verdana"/>
            <family val="2"/>
          </rPr>
          <t xml:space="preserve">É o valor recolhido ao PIS/PASEP referente ao Faturamento.
</t>
        </r>
      </text>
    </comment>
  </commentList>
</comments>
</file>

<file path=xl/comments3.xml><?xml version="1.0" encoding="utf-8"?>
<comments xmlns="http://schemas.openxmlformats.org/spreadsheetml/2006/main">
  <authors>
    <author>Luiz</author>
    <author>Conselho Diretor</author>
    <author>camanho</author>
  </authors>
  <commentList>
    <comment ref="F8" authorId="0" shapeId="0">
      <text>
        <r>
          <rPr>
            <sz val="10"/>
            <color indexed="81"/>
            <rFont val="Tahoma"/>
            <family val="2"/>
          </rPr>
          <t>É a soma por doença profissional + por acidente de trabalho + por causa médica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9" authorId="1" shapeId="0">
      <text>
        <r>
          <rPr>
            <sz val="10"/>
            <color indexed="81"/>
            <rFont val="Verdana"/>
            <family val="2"/>
          </rPr>
          <t xml:space="preserve">Número de horas perdidas ou não trabalhadas das licenças até 15 dias.
</t>
        </r>
      </text>
    </comment>
    <comment ref="R9" authorId="1" shapeId="0">
      <text>
        <r>
          <rPr>
            <sz val="10"/>
            <color indexed="81"/>
            <rFont val="Verdana"/>
            <family val="2"/>
          </rPr>
          <t>(Horas perdidas total até 15 dias/21 x 8 x Efetivo próprio total) x 100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9" authorId="2" shapeId="0">
      <text>
        <r>
          <rPr>
            <sz val="10"/>
            <color indexed="81"/>
            <rFont val="Verdana"/>
            <family val="2"/>
          </rPr>
          <t>Nº de licenças por doença profissional  / número total de licenças até 15 dias no período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R9" authorId="1" shapeId="0">
      <text>
        <r>
          <rPr>
            <sz val="10"/>
            <color indexed="81"/>
            <rFont val="Verdana"/>
            <family val="2"/>
          </rPr>
          <t>(Horas perdidas por doença profissional até 15 dias/21 x 8 x Efetivo próprio total) x 100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E9" authorId="2" shapeId="0">
      <text>
        <r>
          <rPr>
            <sz val="10"/>
            <color indexed="81"/>
            <rFont val="Verdana"/>
            <family val="2"/>
          </rPr>
          <t>Nº de licenças por acidente de trabalho / número total de licenças até 15 dias no período</t>
        </r>
        <r>
          <rPr>
            <sz val="8"/>
            <color indexed="81"/>
            <rFont val="Verdan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R9" authorId="1" shapeId="0">
      <text>
        <r>
          <rPr>
            <sz val="10"/>
            <color indexed="81"/>
            <rFont val="Verdana"/>
            <family val="2"/>
          </rPr>
          <t>(Horas perdidas por acidente do trabalho até 15 dias/21 x 8 x Efetivo próprio total) x 100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E9" authorId="2" shapeId="0">
      <text>
        <r>
          <rPr>
            <sz val="10"/>
            <color indexed="81"/>
            <rFont val="Verdana"/>
            <family val="2"/>
          </rPr>
          <t>Número de licenças por causa médica  / número total de licenças até 15 dias no período</t>
        </r>
        <r>
          <rPr>
            <sz val="8"/>
            <color indexed="81"/>
            <rFont val="Verdan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R9" authorId="1" shapeId="0">
      <text>
        <r>
          <rPr>
            <sz val="10"/>
            <color indexed="81"/>
            <rFont val="Verdana"/>
            <family val="2"/>
          </rPr>
          <t>(Horas perdidas  por causa médica até 15 dias/21 x 8 x Efetivo próprio total) x 100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fernanda</author>
    <author>backup</author>
    <author>Conselho Diretor</author>
  </authors>
  <commentList>
    <comment ref="T8" authorId="0" shapeId="0">
      <text>
        <r>
          <rPr>
            <sz val="10"/>
            <color indexed="81"/>
            <rFont val="Verdana"/>
            <family val="2"/>
          </rPr>
          <t>É o número de horas não trabalhadas nos dias úteis do mês, decorrentes de doença profissional, acidente de trabalho e causa médica, por mais de 15 dias e até 6 meses .</t>
        </r>
      </text>
    </comment>
    <comment ref="N9" authorId="1" shapeId="0">
      <text>
        <r>
          <rPr>
            <sz val="10"/>
            <color indexed="81"/>
            <rFont val="Verdana"/>
            <family val="2"/>
          </rPr>
          <t>(Número de empregados afastados pelo INSS mais de 15 dias até 6 meses / Efetivo Próprio Total) x 100</t>
        </r>
      </text>
    </comment>
    <comment ref="W9" authorId="2" shapeId="0">
      <text>
        <r>
          <rPr>
            <sz val="10"/>
            <color indexed="81"/>
            <rFont val="Verdana"/>
            <family val="2"/>
          </rPr>
          <t>21 x 8 x Efetivo próprio total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B9" authorId="1" shapeId="0">
      <text>
        <r>
          <rPr>
            <sz val="10"/>
            <color indexed="81"/>
            <rFont val="Verdana"/>
            <family val="2"/>
          </rPr>
          <t>(Horas perdidas mais de 15 dias até 6 meses / 21 x 8 x Efetivo próprio total) x 100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P9" authorId="1" shapeId="0">
      <text>
        <r>
          <rPr>
            <sz val="10"/>
            <color indexed="81"/>
            <rFont val="Verdana"/>
            <family val="2"/>
          </rPr>
          <t>(N.º de empregados afastados pelo INSS mais de 15 dias até 6 meses x 1000) / 21 x 8 x Efetivo próprio total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D9" authorId="1" shapeId="0">
      <text>
        <r>
          <rPr>
            <sz val="10"/>
            <color indexed="81"/>
            <rFont val="Verdana"/>
            <family val="2"/>
          </rPr>
          <t>(Horas perdidas dos empregados afastados pelo INSS mais de 15 dias e até 6 meses x 1000) / 21 x 8 x Efetivo próprio total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fernanda</author>
    <author>backup</author>
    <author>Conselho Diretor</author>
  </authors>
  <commentList>
    <comment ref="T8" authorId="0" shapeId="0">
      <text>
        <r>
          <rPr>
            <sz val="10"/>
            <color indexed="81"/>
            <rFont val="Verdana"/>
            <family val="2"/>
          </rPr>
          <t>É o número de horas não trabalhadas nos dias úteis do mês, decorrentes de doença profissional, acidente de trabalho e causa médica, por mais de 6 meses</t>
        </r>
      </text>
    </comment>
    <comment ref="N9" authorId="1" shapeId="0">
      <text>
        <r>
          <rPr>
            <sz val="10"/>
            <color indexed="81"/>
            <rFont val="Verdana"/>
            <family val="2"/>
          </rPr>
          <t>(Número de empregados afastados pelo INSS mais de 6 meses / Efetivo Próprio Total) x 100</t>
        </r>
      </text>
    </comment>
    <comment ref="W9" authorId="2" shapeId="0">
      <text>
        <r>
          <rPr>
            <sz val="10"/>
            <color indexed="81"/>
            <rFont val="Verdana"/>
            <family val="2"/>
          </rPr>
          <t>21 x 8 x Efetivo próprio total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B9" authorId="1" shapeId="0">
      <text>
        <r>
          <rPr>
            <sz val="10"/>
            <color indexed="81"/>
            <rFont val="Verdana"/>
            <family val="2"/>
          </rPr>
          <t>(Horas perdidas mais de 6 meses / 21 x 8 x Efetivo próprio total) x 100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P9" authorId="1" shapeId="0">
      <text>
        <r>
          <rPr>
            <sz val="10"/>
            <color indexed="81"/>
            <rFont val="Verdana"/>
            <family val="2"/>
          </rPr>
          <t>(N.º de empregados afastados pelo INSS mais de 6 meses x 1000) / 21 x 8 x Efetivo próprio total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D9" authorId="1" shapeId="0">
      <text>
        <r>
          <rPr>
            <sz val="10"/>
            <color indexed="81"/>
            <rFont val="Verdana"/>
            <family val="2"/>
          </rPr>
          <t>(Horas perdidas dos empregados afastados pelo INSS por mais de 6 meses x 1000) / 21 x 8 x Efetivo próprio total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backup</author>
    <author>fernanda</author>
    <author>Conselho Diretor</author>
    <author>Bruno</author>
    <author>camanho</author>
  </authors>
  <commentList>
    <comment ref="B7" authorId="0" shapeId="0">
      <text>
        <r>
          <rPr>
            <sz val="10"/>
            <color indexed="81"/>
            <rFont val="Verdana"/>
            <family val="2"/>
          </rPr>
          <t>É o número total de pessoas ligadas à Empresa por vínculo empregatício.
Excetuar Diretores, Conselheiros e Estagiários que não façam parte integrante do quadro de empregados da Empresa.
Informar o Efetivo de Pessoal da Empresa, no último dia útil do mês, não se fazendo qualquer distinção entre presentes e afastados, quaisquer que sejam os motivos dos afastamentos.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Verdana"/>
            <family val="2"/>
          </rPr>
          <t>Não informar empregados próprios envolvidos em atividades vinculadas à siderurgia tais como: mineração, reflorestamento, carvoejamento, fábrica de estruturas metálicas, portos para desembarque de materiais e para embarque de produtos.</t>
        </r>
      </text>
    </comment>
    <comment ref="E7" authorId="1" shapeId="0">
      <text>
        <r>
          <rPr>
            <sz val="10"/>
            <color indexed="81"/>
            <rFont val="Verdana"/>
            <family val="2"/>
          </rPr>
          <t xml:space="preserve">É o número de acidentes ocorridos (eventos) e não de pessoas (efetivo) que foram afetadas pelo acidente.  </t>
        </r>
      </text>
    </comment>
    <comment ref="BT7" authorId="2" shapeId="0">
      <text>
        <r>
          <rPr>
            <sz val="10"/>
            <color indexed="81"/>
            <rFont val="Verdana"/>
            <family val="2"/>
          </rPr>
          <t>Não inclui acidentes de trajeto.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sz val="10"/>
            <color indexed="81"/>
            <rFont val="Verdana"/>
            <family val="2"/>
          </rPr>
          <t>É aquele ocorrido  no exercício do trabalho a serviço da empresa,  provocando, direta ou indiretamente, lesão corporal, perturbação funcional que cause a morte, ou perda, ou redução, permamente ou temporária, da capacidade para o trabalho.</t>
        </r>
      </text>
    </comment>
    <comment ref="Z8" authorId="2" shapeId="0">
      <text>
        <r>
          <rPr>
            <sz val="9"/>
            <color indexed="81"/>
            <rFont val="Tahoma"/>
            <family val="2"/>
          </rPr>
          <t>Acidente de trajeto (ou percurso) – art. 21, IV, “d” - Considera-se acidente de trajeto o que ocorre no percurso da residência para o trabalho ou do trabalho para a residência. Nesses casos, o trabalhador está protegido pela legislação que dispõe sobre acidentes do trabalho. 
Também é considerada como acidente do trabalho, qualquer ocorrência que envolva o trabalhador no trajeto para casa, ou na volta para o trabalho, no horário do almoço.
Entretanto, se por interesse próprio, o trabalhador alterar ou interromper seu percurso normal, uma ocorrência, nessas condições, deixa de caracterizar-se como acidente do trabalho. Percurso normal é o caminho habitualmente seguido pelo trabalhador, locomovendo-se a pé ou usando meio de transporte fornecido pela empresa, condução própria ou transporte coletivo urbano.
Acidente fora do local e horário de trabalho.  Considera-se, também, um acidente do trabalho, quando o trabalhador sofre algum acidente fora do local e horário de trabalho, no cumprimento de ordens ou na realização de serviço da empresa.
Se o trabalhador sofrer qualquer acidente, estando em viagem a serviço da empresa, não importa o meio de condução utilizado, ainda que seja de propriedade particular, estará amparado pela legislação que trata de acidentes do trabalho.</t>
        </r>
      </text>
    </comment>
    <comment ref="AU8" authorId="1" shapeId="0">
      <text>
        <r>
          <rPr>
            <sz val="10"/>
            <color indexed="81"/>
            <rFont val="Verdana"/>
            <family val="2"/>
          </rPr>
          <t>É o número total de dias em que não foi verificado acidente de trabalho. 
N.º de dias sem acidentes = Total de dias corridos no mês - n.º de dias que ocorreram acidentes no mês
Obs.: Quando ocorrer acidente no mês, zerar a coluna acumulada, iniciando nova contagem.</t>
        </r>
      </text>
    </comment>
    <comment ref="BF8" authorId="0" shapeId="0">
      <text>
        <r>
          <rPr>
            <sz val="10"/>
            <color indexed="81"/>
            <rFont val="Verdana"/>
            <family val="2"/>
          </rPr>
          <t>São os dias subsequentes ao da lesão, em que o empregado continua incapacitado para o trabalho (inclusive dia de repouso remunerado, feriado e outros dias em que a empresa, entidade ou estabelecimento estiverem fechado).
Não são computados o dia da lesão e o dia em que o acidentado retorna para o trabalho.</t>
        </r>
      </text>
    </comment>
    <comment ref="BM8" authorId="1" shapeId="0">
      <text>
        <r>
          <rPr>
            <sz val="10"/>
            <color indexed="81"/>
            <rFont val="Verdana"/>
            <family val="2"/>
          </rPr>
          <t>Deve ser debitado por morte ou incapacidade permanente, total ou parcial, de acordo com o estabelecido no quadro I da NBR 14280.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9" authorId="3" shapeId="0">
      <text>
        <r>
          <rPr>
            <sz val="10"/>
            <color indexed="81"/>
            <rFont val="Verdana"/>
            <family val="2"/>
          </rPr>
          <t>Acidentes com perda de tempo (com afastamento)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9" authorId="4" shapeId="0">
      <text>
        <r>
          <rPr>
            <sz val="10"/>
            <color indexed="81"/>
            <rFont val="Verdana"/>
            <family val="2"/>
          </rPr>
          <t>Acidentes sem perda de tempo (sem afastamento)</t>
        </r>
      </text>
    </comment>
    <comment ref="S9" authorId="1" shapeId="0">
      <text>
        <r>
          <rPr>
            <sz val="10"/>
            <color indexed="81"/>
            <rFont val="Verdana"/>
            <family val="2"/>
          </rPr>
          <t>É aquele acidente cuja lesão acarreta a morte do empregado.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9" authorId="3" shapeId="0">
      <text>
        <r>
          <rPr>
            <sz val="10"/>
            <color indexed="81"/>
            <rFont val="Verdana"/>
            <family val="2"/>
          </rPr>
          <t>Acidentes com perda de tempo (com afastamento)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9" authorId="4" shapeId="0">
      <text>
        <r>
          <rPr>
            <sz val="10"/>
            <color indexed="81"/>
            <rFont val="Verdana"/>
            <family val="2"/>
          </rPr>
          <t>Acidentes sem perda de tempo (sem afastamento)</t>
        </r>
      </text>
    </comment>
    <comment ref="AN9" authorId="0" shapeId="0">
      <text>
        <r>
          <rPr>
            <sz val="10"/>
            <color indexed="81"/>
            <rFont val="Verdana"/>
            <family val="2"/>
          </rPr>
          <t>É aquele acidente cuja lesão acarreta a morte do empregado.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E10" authorId="1" shapeId="0">
      <text>
        <r>
          <rPr>
            <sz val="10"/>
            <color indexed="81"/>
            <rFont val="Verdana"/>
            <family val="2"/>
          </rPr>
          <t xml:space="preserve">O acumulado zera a partir do dia que ocorrer um acidente.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fernanda</author>
    <author>Conselho Diretor</author>
    <author>backup</author>
    <author>Bruno</author>
    <author>camanho</author>
  </authors>
  <commentList>
    <comment ref="J7" authorId="0" shapeId="0">
      <text>
        <r>
          <rPr>
            <sz val="10"/>
            <color indexed="81"/>
            <rFont val="Verdana"/>
            <family val="2"/>
          </rPr>
          <t xml:space="preserve">É o número de acidentes ocorridos (eventos) e não de pessoas (efetivo) que foram afetadas pelo acidente.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U7" authorId="1" shapeId="0">
      <text>
        <r>
          <rPr>
            <sz val="10"/>
            <color indexed="81"/>
            <rFont val="Verdana"/>
            <family val="2"/>
          </rPr>
          <t>Não inclui acidentes de trajeto.</t>
        </r>
      </text>
    </comment>
    <comment ref="J8" authorId="2" shapeId="0">
      <text>
        <r>
          <rPr>
            <sz val="10"/>
            <color indexed="81"/>
            <rFont val="Verdana"/>
            <family val="2"/>
          </rPr>
          <t>É aquele ocorrido no exercício do trabalho a serviço da empresa, provocando, direta ou indiretamente, lesão corporal, perturbação funcional que cause a morte, ou perda, ou redução, permanente ou temporária, da capacidade para o trabalho.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8" authorId="1" shapeId="0">
      <text>
        <r>
          <rPr>
            <sz val="10"/>
            <color indexed="81"/>
            <rFont val="Verdana"/>
            <family val="2"/>
          </rPr>
          <t xml:space="preserve">Acidente de trajeto (ou percurso) – art. 21, IV, “d” - Considera-se acidente de trajeto o que ocorre no percurso da residência para o trabalho ou do trabalho para a residência. Nesses casos, o trabalhador está protegido pela legislação que dispõe sobre acidentes do trabalho. 
Também é considerada como acidente do trabalho, qualquer ocorrência que envolva o trabalhador no trajeto para casa, ou na volta para o trabalho, no horário do almoço.
Entretanto, se por interesse próprio, o trabalhador alterar ou interromper seu percurso normal, uma ocorrência, nessas condições, deixa de caracterizar-se como acidente do trabalho. Percurso normal é o caminho habitualmente seguido pelo trabalhador, locomovendo-se a pé ou usando meio de transporte fornecido pela empresa, condução própria ou transporte coletivo urbano.
Acidente fora do local e horário de trabalho.  Considera-se, também, um acidente do trabalho, quando o trabalhador sofre algum acidente fora do local e horário de trabalho, no cumprimento de ordens ou na realização de serviço da empresa.
Se o trabalhador sofrer qualquer acidente, estando em viagem a serviço da empresa, não importa o meio de condução utilizado, ainda que seja de propriedade particular, estará amparado pela legislação que trata de acidentes do trabalho.
</t>
        </r>
      </text>
    </comment>
    <comment ref="AZ8" authorId="0" shapeId="0">
      <text>
        <r>
          <rPr>
            <sz val="10"/>
            <color indexed="81"/>
            <rFont val="Verdana"/>
            <family val="2"/>
          </rPr>
          <t>É o número total de dias em que não foi verificado acidente de trabalho com terceiros. 
N.º de dias sem acidentes com terceiros = Total de dias corridos no mês - n.º de dias que ocorreram acidentes no mês com terceiros</t>
        </r>
      </text>
    </comment>
    <comment ref="BG8" authorId="2" shapeId="0">
      <text>
        <r>
          <rPr>
            <sz val="10"/>
            <color indexed="81"/>
            <rFont val="Verdana"/>
            <family val="2"/>
          </rPr>
          <t>São os dias subsequentes ao da lesão, em que o empregado continua incapacitado para o trabalho (inclusive dia de repouso remunerado, feriado e outros dias em que a empresa, entidade ou estabelecimento estiverem fechado).
Não são computados o dia da lesão e o dia em que o acidentado retorna para o trabalho.</t>
        </r>
      </text>
    </comment>
    <comment ref="BN8" authorId="0" shapeId="0">
      <text>
        <r>
          <rPr>
            <sz val="10"/>
            <color indexed="81"/>
            <rFont val="Verdana"/>
            <family val="2"/>
          </rPr>
          <t xml:space="preserve">Deve ser debitado por morte ou incapacidade permanente, total ou parcial, de acordo com o estabelecido no quadro I da NBR 14280.
</t>
        </r>
      </text>
    </comment>
    <comment ref="J9" authorId="3" shapeId="0">
      <text>
        <r>
          <rPr>
            <sz val="10"/>
            <color indexed="81"/>
            <rFont val="Verdana"/>
            <family val="2"/>
          </rPr>
          <t>Acidentes com perda de tempo (com afastamento)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9" authorId="4" shapeId="0">
      <text>
        <r>
          <rPr>
            <sz val="10"/>
            <color indexed="81"/>
            <rFont val="Verdana"/>
            <family val="2"/>
          </rPr>
          <t>Acidentes sem perda de tempo (sem afastamento)</t>
        </r>
      </text>
    </comment>
    <comment ref="X9" authorId="0" shapeId="0">
      <text>
        <r>
          <rPr>
            <sz val="10"/>
            <color indexed="81"/>
            <rFont val="Verdana"/>
            <family val="2"/>
          </rPr>
          <t xml:space="preserve">É aquele acidente cuja lesão acarreta a morte do empregado.
</t>
        </r>
      </text>
    </comment>
    <comment ref="AE9" authorId="3" shapeId="0">
      <text>
        <r>
          <rPr>
            <sz val="10"/>
            <color indexed="81"/>
            <rFont val="Verdana"/>
            <family val="2"/>
          </rPr>
          <t>Acidentes com perda de tempo (com afastamento)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L9" authorId="4" shapeId="0">
      <text>
        <r>
          <rPr>
            <sz val="10"/>
            <color indexed="81"/>
            <rFont val="Verdana"/>
            <family val="2"/>
          </rPr>
          <t>Acidentes sem perda de tempo (sem afastamento)</t>
        </r>
      </text>
    </comment>
    <comment ref="AS9" authorId="2" shapeId="0">
      <text>
        <r>
          <rPr>
            <sz val="10"/>
            <color indexed="81"/>
            <rFont val="Verdana"/>
            <family val="2"/>
          </rPr>
          <t xml:space="preserve">É aquele acidente cuja lesão acarreta a morte do empregado.
</t>
        </r>
      </text>
    </comment>
    <comment ref="BF10" authorId="0" shapeId="0">
      <text>
        <r>
          <rPr>
            <sz val="10"/>
            <color indexed="81"/>
            <rFont val="Verdana"/>
            <family val="2"/>
          </rPr>
          <t xml:space="preserve">O acumulado zera a partir do dia que ocorrer um acidente com terceiros.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<sst xmlns="http://schemas.openxmlformats.org/spreadsheetml/2006/main" count="1802" uniqueCount="287">
  <si>
    <t>MESES</t>
  </si>
  <si>
    <t>Mês</t>
  </si>
  <si>
    <t>Acum.</t>
  </si>
  <si>
    <t>Janeiro</t>
  </si>
  <si>
    <t>Fevereiro</t>
  </si>
  <si>
    <t>Março</t>
  </si>
  <si>
    <t>Abril</t>
  </si>
  <si>
    <t>ADMISSÕES</t>
  </si>
  <si>
    <t>DEMISSÕES</t>
  </si>
  <si>
    <t>NÚMERO DE HORAS EXTRAS</t>
  </si>
  <si>
    <t>NÚMERO DE HORAS NORMAIS</t>
  </si>
  <si>
    <t>INDICADORES MENSAIS DE GESTÃO DE PESSOAL</t>
  </si>
  <si>
    <t>Empresa</t>
  </si>
  <si>
    <t>Responsáveis pelo Preenchimento</t>
  </si>
  <si>
    <t>Nome</t>
  </si>
  <si>
    <t>Cargo</t>
  </si>
  <si>
    <t>Telefone</t>
  </si>
  <si>
    <t>E-mail</t>
  </si>
  <si>
    <t>Direcionadores Gerais:</t>
  </si>
  <si>
    <t>Os indicadores serão preenchidos pelas empresas e consolidados pelo IBS mensalmente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</si>
  <si>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</si>
  <si>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</si>
  <si>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</si>
  <si>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</si>
  <si>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</si>
  <si>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</si>
  <si>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</si>
  <si>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</si>
  <si>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EFETIVO PRÓPRIO TOTAL</t>
  </si>
  <si>
    <t>EFETIVO DE TERCEIROS</t>
  </si>
  <si>
    <t>ABSENTEÍSMO 
TOTAL DO 
EFETIVO PRÓPRIO</t>
  </si>
  <si>
    <t>APOIO A 
PRODUÇÃO
(indireto)</t>
  </si>
  <si>
    <t>TOTAL</t>
  </si>
  <si>
    <t>EXPANSÃO</t>
  </si>
  <si>
    <t>ABSENTEÍSMO</t>
  </si>
  <si>
    <t>POR ACIDENTE DE TRABALHO</t>
  </si>
  <si>
    <t>POR CAUSA MÉDICA</t>
  </si>
  <si>
    <t>Nº de Licenças</t>
  </si>
  <si>
    <t>TAXAS</t>
  </si>
  <si>
    <t>TRABALHO</t>
  </si>
  <si>
    <t>TRAJETO</t>
  </si>
  <si>
    <t>CPT</t>
  </si>
  <si>
    <t>SPT</t>
  </si>
  <si>
    <t>FATAIS</t>
  </si>
  <si>
    <t>FREQUÊNCIA (CPT)</t>
  </si>
  <si>
    <t>GRAVIDADE</t>
  </si>
  <si>
    <t xml:space="preserve">        INDICADORES MENSAIS DE RECURSOS HUMANOS</t>
  </si>
  <si>
    <t>HORAS
POSSÍVEIS DE TRABALHO
(HPT)</t>
  </si>
  <si>
    <t>Data de Preenchimento</t>
  </si>
  <si>
    <t>Ano de Referência dos dados</t>
  </si>
  <si>
    <t>TOTAL DE HORAS TRABALHADAS</t>
  </si>
  <si>
    <t>HORAS TRABALHADAS</t>
  </si>
  <si>
    <t>FREQUÊNCIA (SPT)</t>
  </si>
  <si>
    <t>Os dados mensais serão informados ao IBS até o dia 20 do mês subsequente.</t>
  </si>
  <si>
    <t>CDDISCRI</t>
  </si>
  <si>
    <t>CDEMPRESA</t>
  </si>
  <si>
    <t>ANO</t>
  </si>
  <si>
    <t>CDMES</t>
  </si>
  <si>
    <t>02</t>
  </si>
  <si>
    <t>03</t>
  </si>
  <si>
    <t>04</t>
  </si>
  <si>
    <t>06</t>
  </si>
  <si>
    <t>07</t>
  </si>
  <si>
    <t>08</t>
  </si>
  <si>
    <t>09</t>
  </si>
  <si>
    <t>12</t>
  </si>
  <si>
    <t>1701</t>
  </si>
  <si>
    <t>Usinas Siderúrgicas de Minas Gerais S.A.</t>
  </si>
  <si>
    <t>1702</t>
  </si>
  <si>
    <t>Companhia Siderúrgica Belgo Mineira</t>
  </si>
  <si>
    <t>1703</t>
  </si>
  <si>
    <t>V &amp; M DO BRASIL</t>
  </si>
  <si>
    <t>1704</t>
  </si>
  <si>
    <t>1714</t>
  </si>
  <si>
    <t>Aço Minas Gerais S.A.</t>
  </si>
  <si>
    <t>1903</t>
  </si>
  <si>
    <t>Companhia Siderúrgica de Tubarão</t>
  </si>
  <si>
    <t>2001</t>
  </si>
  <si>
    <t>Companhia Siderúrgica Nacional</t>
  </si>
  <si>
    <t>2003</t>
  </si>
  <si>
    <t>Siderúrgica Barra Mansa S.A.</t>
  </si>
  <si>
    <t>2101</t>
  </si>
  <si>
    <t>Companhia Siderúrgica Paulista</t>
  </si>
  <si>
    <t>2104</t>
  </si>
  <si>
    <t>Villares Metals S.A.</t>
  </si>
  <si>
    <t>2123</t>
  </si>
  <si>
    <t>Aços Villares S.A.</t>
  </si>
  <si>
    <t>2404</t>
  </si>
  <si>
    <t>GERDAU S.A.</t>
  </si>
  <si>
    <t>2406</t>
  </si>
  <si>
    <t>Vega do Sul</t>
  </si>
  <si>
    <t>Mês de Referência dos dados</t>
  </si>
  <si>
    <t>215</t>
  </si>
  <si>
    <t>222</t>
  </si>
  <si>
    <t>223</t>
  </si>
  <si>
    <t>220</t>
  </si>
  <si>
    <t>211</t>
  </si>
  <si>
    <t>FGTS</t>
  </si>
  <si>
    <t>NÚMERO DE EMPREGADOS AFASTADOS PELO INSS</t>
  </si>
  <si>
    <t>251</t>
  </si>
  <si>
    <t>250</t>
  </si>
  <si>
    <t>261</t>
  </si>
  <si>
    <t>271</t>
  </si>
  <si>
    <t>270</t>
  </si>
  <si>
    <t>TAXA</t>
  </si>
  <si>
    <t>FREQUÊNCIA</t>
  </si>
  <si>
    <t>HORAS POSSÍVES DE TRABALHO</t>
  </si>
  <si>
    <t>FREQ.GERAL (CPT+SPT + FATAIS)</t>
  </si>
  <si>
    <t>236</t>
  </si>
  <si>
    <t>240</t>
  </si>
  <si>
    <t>241</t>
  </si>
  <si>
    <t>242</t>
  </si>
  <si>
    <t>243</t>
  </si>
  <si>
    <t>244</t>
  </si>
  <si>
    <t>245</t>
  </si>
  <si>
    <t>246</t>
  </si>
  <si>
    <t>370</t>
  </si>
  <si>
    <t>371</t>
  </si>
  <si>
    <t>360</t>
  </si>
  <si>
    <t>312</t>
  </si>
  <si>
    <t>313</t>
  </si>
  <si>
    <t>HORAS NÃO TRABALHADAS excetuando férias e considerando todos os afastamentos</t>
  </si>
  <si>
    <t>DIAS NÃO TRABALHADOS excetuando férias e considerando todos os afastamentos</t>
  </si>
  <si>
    <t>% (considerando todos os afastamentos)</t>
  </si>
  <si>
    <t>ABSENTEÍSMO TOTAL (HORAS)</t>
  </si>
  <si>
    <t>ACIDENTES DE TERCEIROS</t>
  </si>
  <si>
    <t>ACIDENTES COM EFETIVO PRÓPRIO TOTAL</t>
  </si>
  <si>
    <t>Só receberão os indicadores consolidados, as empresas que preencherem os dados deste questionário</t>
  </si>
  <si>
    <r>
      <t xml:space="preserve">HORAS NÃO TRABALHADAS excetuando férias e </t>
    </r>
    <r>
      <rPr>
        <b/>
        <u/>
        <sz val="8"/>
        <color indexed="9"/>
        <rFont val="Verdana"/>
        <family val="2"/>
      </rPr>
      <t>os afastamentos do INSS superiores a 6 meses</t>
    </r>
  </si>
  <si>
    <r>
      <t xml:space="preserve">DIAS NÃO TRABALHADOS excetuando férias e os </t>
    </r>
    <r>
      <rPr>
        <b/>
        <u/>
        <sz val="8"/>
        <color indexed="9"/>
        <rFont val="Verdana"/>
        <family val="2"/>
      </rPr>
      <t>afastamentos do INSS superiores a 6 meses</t>
    </r>
  </si>
  <si>
    <t>Acesita S.A.</t>
  </si>
  <si>
    <r>
      <t xml:space="preserve">TOTAL DE HORAS TRABALHADAS DE </t>
    </r>
    <r>
      <rPr>
        <b/>
        <u/>
        <sz val="8"/>
        <color indexed="9"/>
        <rFont val="Verdana"/>
        <family val="2"/>
      </rPr>
      <t>TERCEIROS</t>
    </r>
  </si>
  <si>
    <t>Belgo informará os dados abertos por unidade e consolidado. Os dados devem compreender as seguintes usinas:  Monlevade/MG; Grande Vitória/ES; Piracicaba/SP; Juiz de Fora/MG e Itaúna/MG.</t>
  </si>
  <si>
    <t>Gerdau Açominas informarão dados separados para Gerdau e Açominas. Os dados da Gerdau incluem as informações das usinas Açonorte/PE, Aços Finos Piratini/RS, Água Funda/SP; Barão de Cocais/MG, Cearense/CE, Divinópolis/MG, Guaíra/PR, Riograndense/RS e Usiba/BA.</t>
  </si>
  <si>
    <t>INSS</t>
  </si>
  <si>
    <t>DESPESA TOTAL COM BENEFÍCIOS (R$ Mil)</t>
  </si>
  <si>
    <t>TOTAL DE DESPESA COM ENCARGOS (R$ Mil)</t>
  </si>
  <si>
    <t>% de Licenças por Acidente do Trabalho/Licenças Totais</t>
  </si>
  <si>
    <t>% de Licenças por causa médica/Licenças Totais</t>
  </si>
  <si>
    <t>% Absenteísmo</t>
  </si>
  <si>
    <t>% EMPREGADOS AFASTADOS</t>
  </si>
  <si>
    <t>Horas perdidas total</t>
  </si>
  <si>
    <t xml:space="preserve">Horas perdidas </t>
  </si>
  <si>
    <t>HORAS PERDIDAS</t>
  </si>
  <si>
    <t>HORAS POSSÍVEIS DE TRABALHO</t>
  </si>
  <si>
    <t>HORAS PERDIDAS DOS EMPREGADOS AFASTADOS PELO INSS</t>
  </si>
  <si>
    <t>Nº DE DIAS SEM ACIDENTE (excluido trajeto)</t>
  </si>
  <si>
    <t>DIAS PERDIDOS (excluido trajeto)</t>
  </si>
  <si>
    <t>DIAS DEBITADOS (excluido trajeto)</t>
  </si>
  <si>
    <r>
      <t xml:space="preserve">Nº DE DIAS SEM ACIDENTE COM </t>
    </r>
    <r>
      <rPr>
        <b/>
        <u/>
        <sz val="8"/>
        <color indexed="9"/>
        <rFont val="Verdana"/>
        <family val="2"/>
      </rPr>
      <t>TERCEIROS (excluido trajeto)</t>
    </r>
  </si>
  <si>
    <t>EFETIVO DE PESSOAL - MENSAL</t>
  </si>
  <si>
    <t>DESPESA COM ENCARGOS (R$ MIL)</t>
  </si>
  <si>
    <r>
      <t xml:space="preserve">INDICADORES MENSAIS DE ACIDENTES DO TRABALHO
</t>
    </r>
    <r>
      <rPr>
        <b/>
        <sz val="14"/>
        <color indexed="51"/>
        <rFont val="Verdana"/>
        <family val="2"/>
      </rPr>
      <t>EFETIVO DE TERCEIROS</t>
    </r>
    <r>
      <rPr>
        <b/>
        <sz val="14"/>
        <color indexed="9"/>
        <rFont val="Verdana"/>
        <family val="2"/>
      </rPr>
      <t xml:space="preserve"> </t>
    </r>
  </si>
  <si>
    <t>PRODUÇÃO
 (direto com manutenção)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</si>
  <si>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</si>
  <si>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</si>
  <si>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</si>
  <si>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</si>
  <si>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</si>
  <si>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</si>
  <si>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</si>
  <si>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</si>
  <si>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</si>
  <si>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</si>
  <si>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237</t>
  </si>
  <si>
    <t>238</t>
  </si>
  <si>
    <t>239</t>
  </si>
  <si>
    <t>262</t>
  </si>
  <si>
    <t>263</t>
  </si>
  <si>
    <t>264</t>
  </si>
  <si>
    <t>265</t>
  </si>
  <si>
    <t>272</t>
  </si>
  <si>
    <t>273</t>
  </si>
  <si>
    <t>274</t>
  </si>
  <si>
    <t>275</t>
  </si>
  <si>
    <t>276</t>
  </si>
  <si>
    <t>277</t>
  </si>
  <si>
    <t>GASTOS COM PESSOAL TOTAL (Salário Base+Adicionais+Benefícios+Encargos sem PIS/PASEP) (R$ Mil)</t>
  </si>
  <si>
    <t>330</t>
  </si>
  <si>
    <t>%</t>
  </si>
  <si>
    <t>FREQ.GERAL (CPT+SPT +FATAIS)</t>
  </si>
  <si>
    <t>EFETIVO PRÓPRIO EM EFETIVO EXERCÍCIO</t>
  </si>
  <si>
    <r>
      <t xml:space="preserve">% (excluindo férias e os afastamentos do INSS </t>
    </r>
    <r>
      <rPr>
        <b/>
        <u/>
        <sz val="8"/>
        <color indexed="9"/>
        <rFont val="Verdana"/>
        <family val="2"/>
      </rPr>
      <t>superiores a 6 meses</t>
    </r>
    <r>
      <rPr>
        <b/>
        <sz val="8"/>
        <color indexed="9"/>
        <rFont val="Verdana"/>
        <family val="2"/>
      </rPr>
      <t>)</t>
    </r>
  </si>
  <si>
    <t>Horas perdidas</t>
  </si>
  <si>
    <t>Nº de licenças totais</t>
  </si>
  <si>
    <r>
      <t xml:space="preserve">INDICADORES MENSAIS DE ACIDENTES DO TRABALHO
</t>
    </r>
    <r>
      <rPr>
        <b/>
        <sz val="14"/>
        <color indexed="51"/>
        <rFont val="Verdana"/>
        <family val="2"/>
      </rPr>
      <t>EFETIVO PRÓPRIO</t>
    </r>
    <r>
      <rPr>
        <b/>
        <sz val="14"/>
        <color indexed="9"/>
        <rFont val="Verdana"/>
        <family val="2"/>
      </rPr>
      <t xml:space="preserve">                    </t>
    </r>
  </si>
  <si>
    <r>
      <t xml:space="preserve">INDICADORES MENSAIS DE ABSENTEÍSMO - MEDICINA DO TRABALHO
</t>
    </r>
    <r>
      <rPr>
        <b/>
        <sz val="14"/>
        <color indexed="51"/>
        <rFont val="Verdana"/>
        <family val="2"/>
      </rPr>
      <t>ATÉ 15 DIAS DE AFASTAMENTO</t>
    </r>
  </si>
  <si>
    <r>
      <t xml:space="preserve">INDICADORES MENSAIS DE ABSENTEÍSMO - MEDICINA DO TRABALHO 
</t>
    </r>
    <r>
      <rPr>
        <b/>
        <sz val="14"/>
        <color indexed="51"/>
        <rFont val="Verdana"/>
        <family val="2"/>
      </rPr>
      <t xml:space="preserve">MAIS DE 15 DIAS E ATÉ 6 MESES DE AFASTAMENTO </t>
    </r>
  </si>
  <si>
    <r>
      <t xml:space="preserve">INDICADORES  MENSAIS DE ABSENTEÍSMO - MEDICINA DO TRABALHO 
</t>
    </r>
    <r>
      <rPr>
        <b/>
        <sz val="14"/>
        <color indexed="51"/>
        <rFont val="Verdana"/>
        <family val="2"/>
      </rPr>
      <t xml:space="preserve">MAIS DE  6 MESES DE AFASTAMENTO </t>
    </r>
  </si>
  <si>
    <t>PIS/PASEP
(R$ Mil)</t>
  </si>
  <si>
    <r>
      <t>*</t>
    </r>
    <r>
      <rPr>
        <sz val="10"/>
        <rFont val="Arial"/>
        <family val="2"/>
      </rPr>
      <t>Nota: Nota Explicativa sobre o dado informado no mês, esta informação não é obrigatória.</t>
    </r>
  </si>
  <si>
    <t>314</t>
  </si>
  <si>
    <t>380</t>
  </si>
  <si>
    <t>EMPRESA</t>
  </si>
  <si>
    <t>344</t>
  </si>
  <si>
    <t>381</t>
  </si>
  <si>
    <t>372</t>
  </si>
  <si>
    <t>361</t>
  </si>
  <si>
    <t>13</t>
  </si>
  <si>
    <t>VILLARES METALS</t>
  </si>
  <si>
    <t>224</t>
  </si>
  <si>
    <t>221</t>
  </si>
  <si>
    <t>213</t>
  </si>
  <si>
    <t>331</t>
  </si>
  <si>
    <t>247</t>
  </si>
  <si>
    <t>266</t>
  </si>
  <si>
    <t>278</t>
  </si>
  <si>
    <t>ACUMULADO
(DIAS NÃO TRABALHADOS excetuando férias e considerando todos os afastamentos)</t>
  </si>
  <si>
    <r>
      <t xml:space="preserve">% (considerando todos os afastamentos)
</t>
    </r>
    <r>
      <rPr>
        <b/>
        <sz val="8"/>
        <color indexed="13"/>
        <rFont val="Verdana"/>
        <family val="2"/>
      </rPr>
      <t>ACUMULADO</t>
    </r>
  </si>
  <si>
    <r>
      <t xml:space="preserve">% (excluindo férias e os afastamentos do INSS superiores a 6 meses)
</t>
    </r>
    <r>
      <rPr>
        <b/>
        <sz val="8"/>
        <color indexed="13"/>
        <rFont val="Verdana"/>
        <family val="2"/>
      </rPr>
      <t>ACUMULADO</t>
    </r>
  </si>
  <si>
    <r>
      <t>%
Absenteísmo</t>
    </r>
    <r>
      <rPr>
        <b/>
        <sz val="8"/>
        <color indexed="13"/>
        <rFont val="Verdana"/>
        <family val="2"/>
      </rPr>
      <t xml:space="preserve"> ACUMULADO</t>
    </r>
  </si>
  <si>
    <r>
      <t xml:space="preserve">%
Licença por Doença Profissional/Licenças Totais 
</t>
    </r>
    <r>
      <rPr>
        <b/>
        <sz val="8"/>
        <color indexed="13"/>
        <rFont val="Verdana"/>
        <family val="2"/>
      </rPr>
      <t>ACUMULADO</t>
    </r>
  </si>
  <si>
    <t>%
Licença por Doença Profissional/Licenças Totais</t>
  </si>
  <si>
    <r>
      <t>% de Licenças por Acidente do Trabalho/Licenças Totais</t>
    </r>
    <r>
      <rPr>
        <b/>
        <sz val="8"/>
        <color indexed="13"/>
        <rFont val="Verdana"/>
        <family val="2"/>
      </rPr>
      <t xml:space="preserve"> ACUMULADO</t>
    </r>
  </si>
  <si>
    <r>
      <t>% Absenteísmo</t>
    </r>
    <r>
      <rPr>
        <b/>
        <sz val="8"/>
        <color indexed="13"/>
        <rFont val="Verdana"/>
        <family val="2"/>
      </rPr>
      <t xml:space="preserve"> ACUMULADO</t>
    </r>
  </si>
  <si>
    <t>POR DOENÇA PROFISSIONAL</t>
  </si>
  <si>
    <r>
      <t xml:space="preserve">TAXA </t>
    </r>
    <r>
      <rPr>
        <b/>
        <sz val="8"/>
        <color indexed="13"/>
        <rFont val="Verdana"/>
        <family val="2"/>
      </rPr>
      <t>ACUMULADA</t>
    </r>
  </si>
  <si>
    <r>
      <t>%</t>
    </r>
    <r>
      <rPr>
        <b/>
        <sz val="12"/>
        <color indexed="13"/>
        <rFont val="Verdana"/>
        <family val="2"/>
      </rPr>
      <t xml:space="preserve"> </t>
    </r>
    <r>
      <rPr>
        <b/>
        <sz val="8"/>
        <color indexed="13"/>
        <rFont val="Verdana"/>
        <family val="2"/>
      </rPr>
      <t>ACUMULADO</t>
    </r>
  </si>
  <si>
    <r>
      <t>TAXA</t>
    </r>
    <r>
      <rPr>
        <b/>
        <sz val="8"/>
        <color indexed="13"/>
        <rFont val="Verdana"/>
        <family val="2"/>
      </rPr>
      <t xml:space="preserve"> ACUMULADO</t>
    </r>
  </si>
  <si>
    <r>
      <t xml:space="preserve">TAXA </t>
    </r>
    <r>
      <rPr>
        <b/>
        <sz val="8"/>
        <color indexed="13"/>
        <rFont val="Verdana"/>
        <family val="2"/>
      </rPr>
      <t>ACUMULADO</t>
    </r>
  </si>
  <si>
    <r>
      <t>%</t>
    </r>
    <r>
      <rPr>
        <b/>
        <sz val="8"/>
        <color indexed="9"/>
        <rFont val="Verdana"/>
        <family val="2"/>
      </rPr>
      <t xml:space="preserve">
</t>
    </r>
    <r>
      <rPr>
        <b/>
        <sz val="8"/>
        <color indexed="13"/>
        <rFont val="Verdana"/>
        <family val="2"/>
      </rPr>
      <t>ACUMULADO</t>
    </r>
  </si>
  <si>
    <r>
      <t>TAXA</t>
    </r>
    <r>
      <rPr>
        <b/>
        <sz val="8"/>
        <color indexed="13"/>
        <rFont val="Verdana"/>
        <family val="2"/>
      </rPr>
      <t xml:space="preserve"> ACUMULADA</t>
    </r>
  </si>
  <si>
    <t>Horas perdidas total ACUMULADO</t>
  </si>
  <si>
    <t>Nº de licenças totais ACUMULADO</t>
  </si>
  <si>
    <t>Nº de Licenças ACUMULADO</t>
  </si>
  <si>
    <t>Horas perdidas ACUMULADO</t>
  </si>
  <si>
    <t>% de Licenças por causa médica/Licenças Totais ACUMULADO</t>
  </si>
  <si>
    <t>NÚMERO DE EMPREGADOS AFASTADOS PELO INSS ACUMULADO</t>
  </si>
  <si>
    <t>HORAS PERDIDAS ACUMULADO</t>
  </si>
  <si>
    <t>HORAS PERDIDAS DOS EMPREGADOS AFASTADOS PELO INSS ACUMULADO</t>
  </si>
  <si>
    <t>ARCELORMITTAL TUBARÃO</t>
  </si>
  <si>
    <t>ARCELORMITTAL VEGA</t>
  </si>
  <si>
    <t>TOTAL MÉDIO (até o mês)</t>
  </si>
  <si>
    <t>HORAS NÃO TRABALHADAS excetuando férias e considerando todos os afastamentos (MÉDIA)</t>
  </si>
  <si>
    <t>HORAS NÃO TRABALHADAS excetuando férias e os afastamentos do INSS superiores a 6 meses (MÉDIA)</t>
  </si>
  <si>
    <t>DIAS NÃO TRABALHADOS excetuando férias e os afastamentos do INSS superiores a 6 meses (MÉDIA)</t>
  </si>
  <si>
    <t>DIAS NÃO TRABALHADOS excetuando férias e considerando todos os afastamentos (MÉDIA)</t>
  </si>
  <si>
    <t>GERDAU</t>
  </si>
  <si>
    <t>18</t>
  </si>
  <si>
    <t>VOTORANTIM SIDERURGIA</t>
  </si>
  <si>
    <t>ARCELORMITTAL LONGOS</t>
  </si>
  <si>
    <t>SINOBRAS</t>
  </si>
  <si>
    <t>CSA</t>
  </si>
  <si>
    <t>MÊS: ABRIL</t>
  </si>
  <si>
    <t>05</t>
  </si>
  <si>
    <t>279</t>
  </si>
  <si>
    <t>280</t>
  </si>
  <si>
    <t>281</t>
  </si>
  <si>
    <t>282</t>
  </si>
  <si>
    <t>10</t>
  </si>
  <si>
    <t>283</t>
  </si>
  <si>
    <t>11</t>
  </si>
  <si>
    <t>284</t>
  </si>
  <si>
    <t>285</t>
  </si>
  <si>
    <t>286</t>
  </si>
  <si>
    <t>287</t>
  </si>
  <si>
    <t>288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</si>
  <si>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</si>
  <si>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</si>
  <si>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</si>
  <si>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</si>
  <si>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</si>
  <si>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</si>
  <si>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</si>
  <si>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</si>
  <si>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</si>
  <si>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</si>
  <si>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362</t>
  </si>
  <si>
    <t>363</t>
  </si>
  <si>
    <t>364</t>
  </si>
  <si>
    <t>365</t>
  </si>
  <si>
    <t>366</t>
  </si>
  <si>
    <t>367</t>
  </si>
  <si>
    <t>368</t>
  </si>
  <si>
    <t>369</t>
  </si>
  <si>
    <t>267</t>
  </si>
  <si>
    <t>268</t>
  </si>
  <si>
    <t>269</t>
  </si>
  <si>
    <t>VALLOUREC &amp; SUMITOMO TUBOS DO BRASIL</t>
  </si>
  <si>
    <t>315</t>
  </si>
  <si>
    <t>355</t>
  </si>
  <si>
    <t>289</t>
  </si>
  <si>
    <t>19</t>
  </si>
  <si>
    <t>USIMINAS</t>
  </si>
  <si>
    <t>VALLOUREC</t>
  </si>
  <si>
    <t>APERAM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</si>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</sst>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dd/mm/yy"/>
  </numFmts>
  <fonts count="50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Verdana"/>
      <family val="2"/>
    </font>
    <font>
      <sz val="9"/>
      <name val="Verdana"/>
      <family val="2"/>
    </font>
    <font>
      <b/>
      <sz val="8"/>
      <color indexed="9"/>
      <name val="Verdana"/>
      <family val="2"/>
    </font>
    <font>
      <b/>
      <sz val="16"/>
      <color indexed="9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1"/>
      <name val="Verdana"/>
      <family val="2"/>
    </font>
    <font>
      <sz val="8"/>
      <color indexed="81"/>
      <name val="Verdana"/>
      <family val="2"/>
    </font>
    <font>
      <sz val="10"/>
      <color indexed="81"/>
      <name val="Verdana"/>
      <family val="2"/>
    </font>
    <font>
      <sz val="8"/>
      <name val="Tahoma"/>
      <family val="2"/>
    </font>
    <font>
      <sz val="8"/>
      <color indexed="18"/>
      <name val="Arial"/>
      <family val="2"/>
    </font>
    <font>
      <sz val="8"/>
      <color indexed="18"/>
      <name val="Times New Roman"/>
      <family val="1"/>
    </font>
    <font>
      <b/>
      <u/>
      <sz val="8"/>
      <color indexed="18"/>
      <name val="Arial"/>
      <family val="2"/>
    </font>
    <font>
      <sz val="10"/>
      <name val="Arial"/>
      <family val="2"/>
    </font>
    <font>
      <u/>
      <sz val="10"/>
      <color indexed="81"/>
      <name val="Verdana"/>
      <family val="2"/>
    </font>
    <font>
      <b/>
      <sz val="14"/>
      <color indexed="9"/>
      <name val="Verdana"/>
      <family val="2"/>
    </font>
    <font>
      <b/>
      <sz val="14"/>
      <color indexed="51"/>
      <name val="Verdana"/>
      <family val="2"/>
    </font>
    <font>
      <b/>
      <sz val="9"/>
      <color indexed="9"/>
      <name val="Verdana"/>
      <family val="2"/>
    </font>
    <font>
      <b/>
      <sz val="9"/>
      <color indexed="60"/>
      <name val="Tahoma"/>
      <family val="2"/>
    </font>
    <font>
      <sz val="9"/>
      <name val="Tahoma"/>
      <family val="2"/>
    </font>
    <font>
      <sz val="14"/>
      <name val="Arial"/>
      <family val="2"/>
    </font>
    <font>
      <sz val="14"/>
      <name val="Verdana"/>
      <family val="2"/>
    </font>
    <font>
      <b/>
      <sz val="8"/>
      <color indexed="13"/>
      <name val="Verdana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sz val="10"/>
      <color indexed="60"/>
      <name val="Arial"/>
      <family val="2"/>
    </font>
    <font>
      <b/>
      <sz val="9"/>
      <color indexed="60"/>
      <name val="Verdana"/>
      <family val="2"/>
    </font>
    <font>
      <b/>
      <sz val="10"/>
      <color indexed="9"/>
      <name val="Verdana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u/>
      <sz val="8"/>
      <color indexed="9"/>
      <name val="Verdana"/>
      <family val="2"/>
    </font>
    <font>
      <sz val="12"/>
      <name val="Arial"/>
      <family val="2"/>
    </font>
    <font>
      <b/>
      <sz val="12"/>
      <color indexed="9"/>
      <name val="Verdan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6"/>
      <name val="Arial"/>
      <family val="2"/>
    </font>
    <font>
      <b/>
      <sz val="11"/>
      <color indexed="16"/>
      <name val="Arial"/>
      <family val="2"/>
    </font>
    <font>
      <b/>
      <sz val="11"/>
      <color indexed="16"/>
      <name val="Verdana"/>
      <family val="2"/>
    </font>
    <font>
      <b/>
      <sz val="8"/>
      <name val="Arial"/>
      <family val="2"/>
    </font>
    <font>
      <b/>
      <sz val="12"/>
      <color indexed="13"/>
      <name val="Verdana"/>
      <family val="2"/>
    </font>
    <font>
      <b/>
      <sz val="8"/>
      <color indexed="9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2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48"/>
      </patternFill>
    </fill>
    <fill>
      <patternFill patternType="solid">
        <fgColor indexed="9"/>
        <bgColor indexed="24"/>
      </patternFill>
    </fill>
  </fills>
  <borders count="3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double">
        <color indexed="22"/>
      </left>
      <right style="double">
        <color indexed="22"/>
      </right>
      <top style="double">
        <color indexed="22"/>
      </top>
      <bottom style="double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double">
        <color indexed="22"/>
      </left>
      <right/>
      <top style="double">
        <color indexed="22"/>
      </top>
      <bottom style="double">
        <color indexed="22"/>
      </bottom>
      <diagonal/>
    </border>
    <border>
      <left/>
      <right style="double">
        <color indexed="22"/>
      </right>
      <top style="double">
        <color indexed="22"/>
      </top>
      <bottom style="double">
        <color indexed="22"/>
      </bottom>
      <diagonal/>
    </border>
    <border>
      <left/>
      <right/>
      <top style="double">
        <color indexed="22"/>
      </top>
      <bottom style="double">
        <color indexed="22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/>
      <diagonal/>
    </border>
    <border>
      <left style="thin">
        <color indexed="9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9"/>
      </right>
      <top style="thin">
        <color indexed="22"/>
      </top>
      <bottom/>
      <diagonal/>
    </border>
    <border>
      <left/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8" fillId="0" borderId="0"/>
  </cellStyleXfs>
  <cellXfs count="283">
    <xf numFmtId="0" fontId="0" fillId="0" borderId="0" xfId="0"/>
    <xf numFmtId="0" fontId="6" fillId="0" borderId="0" xfId="0" applyFont="1"/>
    <xf numFmtId="0" fontId="6" fillId="2" borderId="0" xfId="0" applyFont="1" applyFill="1"/>
    <xf numFmtId="0" fontId="7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9" fillId="0" borderId="1" xfId="0" applyFont="1" applyBorder="1" applyAlignment="1">
      <alignment horizontal="center" vertical="center"/>
    </xf>
    <xf numFmtId="0" fontId="6" fillId="2" borderId="0" xfId="0" applyFont="1" applyFill="1" applyAlignment="1"/>
    <xf numFmtId="0" fontId="6" fillId="0" borderId="0" xfId="0" applyFont="1" applyAlignment="1"/>
    <xf numFmtId="0" fontId="14" fillId="2" borderId="0" xfId="0" applyFont="1" applyFill="1"/>
    <xf numFmtId="0" fontId="14" fillId="0" borderId="0" xfId="0" applyFont="1"/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Border="1" applyAlignment="1"/>
    <xf numFmtId="0" fontId="0" fillId="2" borderId="0" xfId="0" applyFill="1" applyAlignment="1"/>
    <xf numFmtId="0" fontId="0" fillId="0" borderId="0" xfId="0" applyAlignment="1"/>
    <xf numFmtId="0" fontId="18" fillId="2" borderId="0" xfId="0" applyFont="1" applyFill="1"/>
    <xf numFmtId="0" fontId="22" fillId="4" borderId="1" xfId="0" applyFont="1" applyFill="1" applyBorder="1" applyAlignment="1">
      <alignment horizontal="center" vertical="center"/>
    </xf>
    <xf numFmtId="0" fontId="24" fillId="2" borderId="0" xfId="0" applyFont="1" applyFill="1"/>
    <xf numFmtId="0" fontId="26" fillId="0" borderId="0" xfId="0" applyFont="1" applyFill="1"/>
    <xf numFmtId="0" fontId="26" fillId="2" borderId="0" xfId="0" applyFont="1" applyFill="1"/>
    <xf numFmtId="0" fontId="26" fillId="0" borderId="0" xfId="0" applyFont="1"/>
    <xf numFmtId="0" fontId="8" fillId="2" borderId="0" xfId="0" applyFont="1" applyFill="1" applyBorder="1" applyAlignment="1">
      <alignment horizontal="centerContinuous" vertical="center" wrapText="1"/>
    </xf>
    <xf numFmtId="0" fontId="25" fillId="2" borderId="0" xfId="0" applyFont="1" applyFill="1"/>
    <xf numFmtId="0" fontId="20" fillId="2" borderId="2" xfId="0" applyFont="1" applyFill="1" applyBorder="1" applyAlignment="1">
      <alignment horizontal="centerContinuous" vertical="center" wrapText="1"/>
    </xf>
    <xf numFmtId="165" fontId="23" fillId="0" borderId="0" xfId="0" applyNumberFormat="1" applyFont="1" applyFill="1" applyBorder="1" applyAlignment="1">
      <alignment horizontal="center"/>
    </xf>
    <xf numFmtId="0" fontId="24" fillId="0" borderId="0" xfId="0" applyFont="1" applyFill="1"/>
    <xf numFmtId="165" fontId="23" fillId="2" borderId="0" xfId="0" applyNumberFormat="1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Continuous" vertical="center" wrapText="1"/>
    </xf>
    <xf numFmtId="165" fontId="23" fillId="5" borderId="3" xfId="0" applyNumberFormat="1" applyFont="1" applyFill="1" applyBorder="1" applyAlignment="1" applyProtection="1">
      <alignment horizontal="center"/>
      <protection locked="0"/>
    </xf>
    <xf numFmtId="0" fontId="24" fillId="2" borderId="1" xfId="0" applyFont="1" applyFill="1" applyBorder="1" applyProtection="1">
      <protection locked="0"/>
    </xf>
    <xf numFmtId="165" fontId="23" fillId="6" borderId="3" xfId="0" applyNumberFormat="1" applyFont="1" applyFill="1" applyBorder="1" applyAlignment="1" applyProtection="1">
      <alignment horizontal="center"/>
      <protection locked="0"/>
    </xf>
    <xf numFmtId="0" fontId="31" fillId="5" borderId="3" xfId="0" applyFont="1" applyFill="1" applyBorder="1" applyAlignment="1" applyProtection="1">
      <alignment horizontal="center" vertical="center"/>
      <protection locked="0"/>
    </xf>
    <xf numFmtId="0" fontId="30" fillId="0" borderId="1" xfId="3" applyFont="1" applyFill="1" applyBorder="1" applyAlignment="1" applyProtection="1">
      <alignment horizontal="left" wrapText="1"/>
    </xf>
    <xf numFmtId="0" fontId="29" fillId="0" borderId="1" xfId="3" applyFont="1" applyFill="1" applyBorder="1" applyAlignment="1" applyProtection="1">
      <alignment horizontal="left" wrapText="1"/>
    </xf>
    <xf numFmtId="0" fontId="14" fillId="2" borderId="0" xfId="0" applyFont="1" applyFill="1" applyProtection="1"/>
    <xf numFmtId="0" fontId="14" fillId="2" borderId="0" xfId="0" quotePrefix="1" applyFont="1" applyFill="1" applyProtection="1"/>
    <xf numFmtId="0" fontId="14" fillId="0" borderId="0" xfId="0" applyFont="1" applyProtection="1"/>
    <xf numFmtId="49" fontId="10" fillId="0" borderId="1" xfId="0" quotePrefix="1" applyNumberFormat="1" applyFont="1" applyBorder="1" applyAlignment="1">
      <alignment horizontal="left"/>
    </xf>
    <xf numFmtId="49" fontId="10" fillId="0" borderId="1" xfId="0" applyNumberFormat="1" applyFont="1" applyBorder="1" applyAlignment="1"/>
    <xf numFmtId="49" fontId="10" fillId="0" borderId="1" xfId="0" quotePrefix="1" applyNumberFormat="1" applyFont="1" applyBorder="1" applyAlignment="1"/>
    <xf numFmtId="49" fontId="0" fillId="0" borderId="0" xfId="0" applyNumberFormat="1"/>
    <xf numFmtId="3" fontId="0" fillId="0" borderId="0" xfId="0" applyNumberFormat="1"/>
    <xf numFmtId="3" fontId="10" fillId="0" borderId="1" xfId="0" applyNumberFormat="1" applyFont="1" applyBorder="1" applyAlignment="1" applyProtection="1">
      <alignment horizontal="center" vertical="center"/>
      <protection locked="0"/>
    </xf>
    <xf numFmtId="4" fontId="0" fillId="0" borderId="0" xfId="0" applyNumberFormat="1"/>
    <xf numFmtId="0" fontId="27" fillId="3" borderId="5" xfId="0" applyFont="1" applyFill="1" applyBorder="1" applyAlignment="1">
      <alignment horizontal="center" vertical="center" wrapText="1"/>
    </xf>
    <xf numFmtId="0" fontId="32" fillId="4" borderId="6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 applyProtection="1">
      <alignment horizontal="center" vertical="center" wrapText="1"/>
    </xf>
    <xf numFmtId="0" fontId="0" fillId="4" borderId="6" xfId="0" applyFill="1" applyBorder="1" applyAlignment="1" applyProtection="1">
      <alignment horizontal="center" vertical="center" wrapText="1"/>
    </xf>
    <xf numFmtId="49" fontId="10" fillId="0" borderId="1" xfId="0" applyNumberFormat="1" applyFont="1" applyBorder="1" applyAlignment="1" applyProtection="1">
      <alignment horizontal="left"/>
    </xf>
    <xf numFmtId="49" fontId="10" fillId="0" borderId="1" xfId="0" applyNumberFormat="1" applyFont="1" applyBorder="1" applyAlignment="1" applyProtection="1"/>
    <xf numFmtId="49" fontId="10" fillId="0" borderId="1" xfId="0" quotePrefix="1" applyNumberFormat="1" applyFont="1" applyBorder="1" applyAlignment="1" applyProtection="1"/>
    <xf numFmtId="4" fontId="10" fillId="0" borderId="1" xfId="0" applyNumberFormat="1" applyFont="1" applyBorder="1" applyAlignment="1" applyProtection="1">
      <alignment horizontal="center" vertical="center"/>
    </xf>
    <xf numFmtId="0" fontId="32" fillId="4" borderId="6" xfId="0" applyFont="1" applyFill="1" applyBorder="1" applyAlignment="1" applyProtection="1">
      <alignment horizontal="center" vertical="center" wrapText="1"/>
    </xf>
    <xf numFmtId="0" fontId="0" fillId="4" borderId="7" xfId="0" applyFill="1" applyBorder="1" applyAlignment="1" applyProtection="1">
      <alignment horizontal="center" vertical="center" wrapText="1"/>
    </xf>
    <xf numFmtId="3" fontId="10" fillId="0" borderId="1" xfId="0" applyNumberFormat="1" applyFont="1" applyBorder="1" applyAlignment="1" applyProtection="1">
      <alignment horizontal="center"/>
    </xf>
    <xf numFmtId="0" fontId="0" fillId="0" borderId="0" xfId="0" applyNumberFormat="1"/>
    <xf numFmtId="2" fontId="0" fillId="0" borderId="0" xfId="0" applyNumberFormat="1"/>
    <xf numFmtId="49" fontId="10" fillId="0" borderId="1" xfId="0" quotePrefix="1" applyNumberFormat="1" applyFont="1" applyBorder="1" applyAlignment="1" applyProtection="1">
      <alignment horizontal="left"/>
    </xf>
    <xf numFmtId="3" fontId="10" fillId="0" borderId="1" xfId="0" applyNumberFormat="1" applyFont="1" applyBorder="1" applyAlignment="1" applyProtection="1">
      <alignment horizontal="center" vertical="center"/>
    </xf>
    <xf numFmtId="4" fontId="10" fillId="0" borderId="1" xfId="0" applyNumberFormat="1" applyFont="1" applyBorder="1" applyAlignment="1" applyProtection="1"/>
    <xf numFmtId="4" fontId="10" fillId="0" borderId="1" xfId="0" applyNumberFormat="1" applyFont="1" applyFill="1" applyBorder="1" applyAlignment="1" applyProtection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27" fillId="3" borderId="11" xfId="0" applyFont="1" applyFill="1" applyBorder="1" applyAlignment="1">
      <alignment horizontal="center" vertical="center" wrapText="1"/>
    </xf>
    <xf numFmtId="0" fontId="2" fillId="2" borderId="1" xfId="2" applyFill="1" applyBorder="1" applyAlignment="1" applyProtection="1">
      <protection locked="0"/>
    </xf>
    <xf numFmtId="0" fontId="23" fillId="6" borderId="3" xfId="0" applyNumberFormat="1" applyFont="1" applyFill="1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4" fontId="0" fillId="0" borderId="0" xfId="0" applyNumberFormat="1" applyProtection="1">
      <protection locked="0"/>
    </xf>
    <xf numFmtId="3" fontId="10" fillId="0" borderId="1" xfId="0" quotePrefix="1" applyNumberFormat="1" applyFont="1" applyBorder="1" applyAlignment="1" applyProtection="1">
      <alignment horizontal="left"/>
    </xf>
    <xf numFmtId="0" fontId="27" fillId="3" borderId="1" xfId="0" applyFont="1" applyFill="1" applyBorder="1" applyAlignment="1" applyProtection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4" fontId="10" fillId="0" borderId="1" xfId="1" applyNumberFormat="1" applyFont="1" applyBorder="1" applyAlignment="1" applyProtection="1"/>
    <xf numFmtId="0" fontId="2" fillId="2" borderId="1" xfId="2" applyFont="1" applyFill="1" applyBorder="1" applyAlignment="1" applyProtection="1">
      <protection locked="0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33" fillId="4" borderId="12" xfId="0" applyFont="1" applyFill="1" applyBorder="1" applyAlignment="1">
      <alignment horizontal="center" vertical="center" wrapText="1"/>
    </xf>
    <xf numFmtId="49" fontId="10" fillId="0" borderId="1" xfId="0" quotePrefix="1" applyNumberFormat="1" applyFont="1" applyFill="1" applyBorder="1" applyAlignment="1" applyProtection="1">
      <alignment horizontal="left"/>
    </xf>
    <xf numFmtId="49" fontId="10" fillId="0" borderId="1" xfId="0" applyNumberFormat="1" applyFont="1" applyFill="1" applyBorder="1" applyAlignment="1" applyProtection="1"/>
    <xf numFmtId="49" fontId="10" fillId="0" borderId="1" xfId="0" quotePrefix="1" applyNumberFormat="1" applyFont="1" applyFill="1" applyBorder="1" applyAlignment="1" applyProtection="1"/>
    <xf numFmtId="0" fontId="41" fillId="5" borderId="0" xfId="0" applyFont="1" applyFill="1"/>
    <xf numFmtId="0" fontId="18" fillId="5" borderId="0" xfId="0" applyFont="1" applyFill="1"/>
    <xf numFmtId="0" fontId="6" fillId="5" borderId="0" xfId="0" applyFont="1" applyFill="1"/>
    <xf numFmtId="49" fontId="10" fillId="0" borderId="1" xfId="0" applyNumberFormat="1" applyFont="1" applyFill="1" applyBorder="1" applyAlignment="1" applyProtection="1">
      <alignment horizontal="left"/>
    </xf>
    <xf numFmtId="0" fontId="42" fillId="2" borderId="0" xfId="0" applyFont="1" applyFill="1" applyBorder="1" applyAlignment="1"/>
    <xf numFmtId="0" fontId="43" fillId="2" borderId="0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49" fontId="10" fillId="0" borderId="5" xfId="0" quotePrefix="1" applyNumberFormat="1" applyFont="1" applyBorder="1" applyAlignment="1">
      <alignment horizontal="left"/>
    </xf>
    <xf numFmtId="49" fontId="10" fillId="0" borderId="5" xfId="0" applyNumberFormat="1" applyFont="1" applyBorder="1" applyAlignment="1"/>
    <xf numFmtId="49" fontId="10" fillId="0" borderId="5" xfId="0" quotePrefix="1" applyNumberFormat="1" applyFont="1" applyBorder="1" applyAlignment="1"/>
    <xf numFmtId="3" fontId="10" fillId="0" borderId="5" xfId="0" quotePrefix="1" applyNumberFormat="1" applyFont="1" applyBorder="1" applyAlignment="1" applyProtection="1">
      <alignment horizontal="left"/>
    </xf>
    <xf numFmtId="49" fontId="10" fillId="0" borderId="5" xfId="0" applyNumberFormat="1" applyFont="1" applyBorder="1" applyAlignment="1" applyProtection="1"/>
    <xf numFmtId="49" fontId="10" fillId="0" borderId="5" xfId="0" quotePrefix="1" applyNumberFormat="1" applyFont="1" applyBorder="1" applyAlignment="1" applyProtection="1"/>
    <xf numFmtId="3" fontId="10" fillId="0" borderId="5" xfId="0" applyNumberFormat="1" applyFont="1" applyBorder="1" applyAlignment="1" applyProtection="1">
      <alignment horizontal="center"/>
    </xf>
    <xf numFmtId="49" fontId="10" fillId="0" borderId="5" xfId="0" applyNumberFormat="1" applyFont="1" applyBorder="1" applyAlignment="1" applyProtection="1">
      <alignment horizontal="left"/>
    </xf>
    <xf numFmtId="0" fontId="45" fillId="2" borderId="16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3" fontId="9" fillId="0" borderId="17" xfId="0" applyNumberFormat="1" applyFont="1" applyBorder="1" applyAlignment="1" applyProtection="1">
      <alignment horizontal="center" vertical="center"/>
    </xf>
    <xf numFmtId="49" fontId="9" fillId="0" borderId="17" xfId="0" applyNumberFormat="1" applyFont="1" applyBorder="1" applyAlignment="1" applyProtection="1">
      <alignment horizontal="center" vertical="center"/>
    </xf>
    <xf numFmtId="49" fontId="9" fillId="0" borderId="17" xfId="0" quotePrefix="1" applyNumberFormat="1" applyFont="1" applyBorder="1" applyAlignment="1" applyProtection="1">
      <alignment horizontal="center" vertical="center"/>
    </xf>
    <xf numFmtId="4" fontId="9" fillId="0" borderId="17" xfId="1" applyNumberFormat="1" applyFont="1" applyBorder="1" applyAlignment="1" applyProtection="1">
      <alignment horizontal="right" vertical="center"/>
    </xf>
    <xf numFmtId="4" fontId="9" fillId="0" borderId="17" xfId="0" applyNumberFormat="1" applyFont="1" applyBorder="1" applyAlignment="1" applyProtection="1">
      <alignment horizontal="right" vertical="center"/>
    </xf>
    <xf numFmtId="3" fontId="10" fillId="0" borderId="5" xfId="0" applyNumberFormat="1" applyFont="1" applyBorder="1" applyAlignment="1" applyProtection="1">
      <alignment horizontal="center" vertical="center"/>
    </xf>
    <xf numFmtId="3" fontId="10" fillId="0" borderId="5" xfId="0" applyNumberFormat="1" applyFont="1" applyBorder="1" applyAlignment="1" applyProtection="1">
      <alignment horizontal="center" vertical="center"/>
      <protection locked="0"/>
    </xf>
    <xf numFmtId="49" fontId="10" fillId="0" borderId="5" xfId="0" quotePrefix="1" applyNumberFormat="1" applyFont="1" applyBorder="1" applyAlignment="1" applyProtection="1">
      <alignment horizontal="left"/>
    </xf>
    <xf numFmtId="3" fontId="9" fillId="2" borderId="17" xfId="0" applyNumberFormat="1" applyFont="1" applyFill="1" applyBorder="1" applyAlignment="1">
      <alignment horizontal="center" vertical="center"/>
    </xf>
    <xf numFmtId="4" fontId="10" fillId="0" borderId="5" xfId="0" applyNumberFormat="1" applyFont="1" applyBorder="1" applyAlignment="1" applyProtection="1">
      <alignment horizontal="center" vertical="center"/>
    </xf>
    <xf numFmtId="4" fontId="9" fillId="0" borderId="17" xfId="0" applyNumberFormat="1" applyFont="1" applyBorder="1" applyAlignment="1" applyProtection="1">
      <alignment horizontal="center" vertical="center"/>
    </xf>
    <xf numFmtId="4" fontId="9" fillId="0" borderId="17" xfId="0" applyNumberFormat="1" applyFont="1" applyFill="1" applyBorder="1" applyAlignment="1" applyProtection="1">
      <alignment horizontal="center" vertical="center"/>
    </xf>
    <xf numFmtId="49" fontId="9" fillId="0" borderId="17" xfId="0" quotePrefix="1" applyNumberFormat="1" applyFont="1" applyFill="1" applyBorder="1" applyAlignment="1" applyProtection="1">
      <alignment horizontal="center" vertical="center"/>
    </xf>
    <xf numFmtId="49" fontId="9" fillId="0" borderId="17" xfId="0" applyNumberFormat="1" applyFont="1" applyFill="1" applyBorder="1" applyAlignment="1" applyProtection="1">
      <alignment horizontal="center" vertical="center"/>
    </xf>
    <xf numFmtId="4" fontId="9" fillId="0" borderId="18" xfId="0" applyNumberFormat="1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4" fontId="9" fillId="0" borderId="17" xfId="0" applyNumberFormat="1" applyFont="1" applyBorder="1" applyAlignment="1" applyProtection="1">
      <alignment vertical="center"/>
    </xf>
    <xf numFmtId="4" fontId="9" fillId="0" borderId="17" xfId="1" applyNumberFormat="1" applyFont="1" applyBorder="1" applyAlignment="1" applyProtection="1">
      <alignment vertical="center"/>
    </xf>
    <xf numFmtId="0" fontId="27" fillId="3" borderId="15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27" fillId="3" borderId="7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 applyProtection="1">
      <alignment horizontal="center"/>
    </xf>
    <xf numFmtId="0" fontId="10" fillId="0" borderId="1" xfId="0" applyFont="1" applyBorder="1" applyAlignment="1" applyProtection="1">
      <alignment horizontal="center"/>
    </xf>
    <xf numFmtId="3" fontId="10" fillId="5" borderId="1" xfId="0" applyNumberFormat="1" applyFont="1" applyFill="1" applyBorder="1" applyAlignment="1" applyProtection="1">
      <alignment horizontal="center"/>
    </xf>
    <xf numFmtId="49" fontId="10" fillId="5" borderId="5" xfId="0" applyNumberFormat="1" applyFont="1" applyFill="1" applyBorder="1" applyAlignment="1" applyProtection="1">
      <alignment horizontal="center"/>
    </xf>
    <xf numFmtId="3" fontId="10" fillId="5" borderId="5" xfId="0" applyNumberFormat="1" applyFont="1" applyFill="1" applyBorder="1" applyAlignment="1" applyProtection="1">
      <alignment horizontal="center"/>
    </xf>
    <xf numFmtId="3" fontId="9" fillId="2" borderId="17" xfId="0" applyNumberFormat="1" applyFont="1" applyFill="1" applyBorder="1" applyAlignment="1" applyProtection="1">
      <alignment horizontal="center" vertical="center"/>
    </xf>
    <xf numFmtId="0" fontId="45" fillId="2" borderId="17" xfId="0" applyFont="1" applyFill="1" applyBorder="1" applyAlignment="1" applyProtection="1">
      <alignment horizontal="center" vertical="center"/>
    </xf>
    <xf numFmtId="0" fontId="9" fillId="2" borderId="17" xfId="0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9" fillId="0" borderId="1" xfId="0" applyFont="1" applyBorder="1" applyAlignment="1" applyProtection="1">
      <alignment horizontal="center" vertical="center"/>
    </xf>
    <xf numFmtId="49" fontId="10" fillId="5" borderId="1" xfId="0" applyNumberFormat="1" applyFont="1" applyFill="1" applyBorder="1" applyAlignment="1" applyProtection="1">
      <alignment horizontal="center" vertical="center"/>
    </xf>
    <xf numFmtId="3" fontId="10" fillId="5" borderId="1" xfId="0" applyNumberFormat="1" applyFont="1" applyFill="1" applyBorder="1" applyAlignment="1" applyProtection="1">
      <alignment horizontal="center" vertical="center"/>
    </xf>
    <xf numFmtId="3" fontId="10" fillId="0" borderId="1" xfId="0" applyNumberFormat="1" applyFont="1" applyFill="1" applyBorder="1" applyAlignment="1" applyProtection="1">
      <alignment horizontal="center" vertical="center"/>
    </xf>
    <xf numFmtId="49" fontId="10" fillId="0" borderId="1" xfId="0" applyNumberFormat="1" applyFont="1" applyFill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/>
    </xf>
    <xf numFmtId="49" fontId="10" fillId="5" borderId="5" xfId="0" applyNumberFormat="1" applyFont="1" applyFill="1" applyBorder="1" applyAlignment="1" applyProtection="1">
      <alignment horizontal="center" vertical="center"/>
    </xf>
    <xf numFmtId="3" fontId="10" fillId="5" borderId="5" xfId="0" applyNumberFormat="1" applyFont="1" applyFill="1" applyBorder="1" applyAlignment="1" applyProtection="1">
      <alignment horizontal="center" vertical="center"/>
    </xf>
    <xf numFmtId="3" fontId="10" fillId="0" borderId="5" xfId="0" applyNumberFormat="1" applyFont="1" applyFill="1" applyBorder="1" applyAlignment="1" applyProtection="1">
      <alignment horizontal="center" vertical="center"/>
    </xf>
    <xf numFmtId="49" fontId="10" fillId="0" borderId="5" xfId="0" applyNumberFormat="1" applyFont="1" applyFill="1" applyBorder="1" applyAlignment="1" applyProtection="1">
      <alignment horizontal="center" vertical="center"/>
    </xf>
    <xf numFmtId="3" fontId="10" fillId="5" borderId="1" xfId="0" quotePrefix="1" applyNumberFormat="1" applyFont="1" applyFill="1" applyBorder="1" applyAlignment="1" applyProtection="1">
      <alignment horizontal="center"/>
    </xf>
    <xf numFmtId="3" fontId="10" fillId="5" borderId="5" xfId="0" quotePrefix="1" applyNumberFormat="1" applyFont="1" applyFill="1" applyBorder="1" applyAlignment="1" applyProtection="1"/>
    <xf numFmtId="3" fontId="10" fillId="5" borderId="5" xfId="0" quotePrefix="1" applyNumberFormat="1" applyFont="1" applyFill="1" applyBorder="1" applyAlignment="1" applyProtection="1">
      <alignment horizontal="center"/>
    </xf>
    <xf numFmtId="0" fontId="6" fillId="2" borderId="0" xfId="0" applyFont="1" applyFill="1" applyProtection="1"/>
    <xf numFmtId="0" fontId="9" fillId="2" borderId="16" xfId="0" applyFont="1" applyFill="1" applyBorder="1" applyAlignment="1" applyProtection="1">
      <alignment horizontal="center" vertical="center"/>
    </xf>
    <xf numFmtId="0" fontId="9" fillId="0" borderId="20" xfId="0" applyFont="1" applyBorder="1" applyAlignment="1">
      <alignment horizontal="center" vertical="center"/>
    </xf>
    <xf numFmtId="49" fontId="10" fillId="0" borderId="4" xfId="0" quotePrefix="1" applyNumberFormat="1" applyFont="1" applyBorder="1" applyAlignment="1">
      <alignment horizontal="left"/>
    </xf>
    <xf numFmtId="49" fontId="10" fillId="0" borderId="4" xfId="0" applyNumberFormat="1" applyFont="1" applyBorder="1" applyAlignment="1"/>
    <xf numFmtId="49" fontId="10" fillId="0" borderId="4" xfId="0" quotePrefix="1" applyNumberFormat="1" applyFont="1" applyBorder="1" applyAlignment="1"/>
    <xf numFmtId="49" fontId="10" fillId="0" borderId="4" xfId="0" applyNumberFormat="1" applyFont="1" applyBorder="1" applyAlignment="1" applyProtection="1"/>
    <xf numFmtId="49" fontId="10" fillId="0" borderId="4" xfId="0" quotePrefix="1" applyNumberFormat="1" applyFont="1" applyBorder="1" applyAlignment="1" applyProtection="1"/>
    <xf numFmtId="49" fontId="10" fillId="0" borderId="4" xfId="0" applyNumberFormat="1" applyFont="1" applyBorder="1" applyAlignment="1" applyProtection="1">
      <alignment horizontal="left"/>
    </xf>
    <xf numFmtId="0" fontId="9" fillId="0" borderId="4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/>
    </xf>
    <xf numFmtId="1" fontId="10" fillId="0" borderId="1" xfId="0" applyNumberFormat="1" applyFont="1" applyBorder="1" applyAlignment="1" applyProtection="1">
      <alignment horizontal="center"/>
    </xf>
    <xf numFmtId="0" fontId="15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15" fillId="2" borderId="0" xfId="0" applyFont="1" applyFill="1" applyAlignment="1">
      <alignment horizontal="left" wrapText="1"/>
    </xf>
    <xf numFmtId="0" fontId="16" fillId="2" borderId="0" xfId="0" applyFont="1" applyFill="1" applyAlignment="1">
      <alignment horizontal="left" wrapText="1"/>
    </xf>
    <xf numFmtId="0" fontId="22" fillId="4" borderId="2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left"/>
    </xf>
    <xf numFmtId="0" fontId="23" fillId="6" borderId="21" xfId="0" applyNumberFormat="1" applyFont="1" applyFill="1" applyBorder="1" applyAlignment="1" applyProtection="1">
      <alignment horizontal="center"/>
    </xf>
    <xf numFmtId="0" fontId="23" fillId="6" borderId="23" xfId="0" applyNumberFormat="1" applyFont="1" applyFill="1" applyBorder="1" applyAlignment="1" applyProtection="1">
      <alignment horizontal="center"/>
    </xf>
    <xf numFmtId="0" fontId="23" fillId="6" borderId="22" xfId="0" applyNumberFormat="1" applyFont="1" applyFill="1" applyBorder="1" applyAlignment="1" applyProtection="1">
      <alignment horizontal="center"/>
    </xf>
    <xf numFmtId="0" fontId="22" fillId="4" borderId="8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7" fillId="3" borderId="1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 wrapText="1"/>
    </xf>
    <xf numFmtId="0" fontId="0" fillId="0" borderId="9" xfId="0" applyBorder="1" applyAlignment="1"/>
    <xf numFmtId="0" fontId="0" fillId="0" borderId="15" xfId="0" applyBorder="1" applyAlignment="1"/>
    <xf numFmtId="0" fontId="27" fillId="3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4" xfId="0" applyBorder="1" applyAlignment="1"/>
    <xf numFmtId="0" fontId="0" fillId="0" borderId="6" xfId="0" applyBorder="1" applyAlignment="1"/>
    <xf numFmtId="0" fontId="7" fillId="3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7" fillId="3" borderId="14" xfId="0" applyFont="1" applyFill="1" applyBorder="1" applyAlignment="1">
      <alignment horizontal="center" vertical="center" wrapText="1"/>
    </xf>
    <xf numFmtId="0" fontId="27" fillId="3" borderId="13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48" fillId="4" borderId="28" xfId="0" applyFont="1" applyFill="1" applyBorder="1" applyAlignment="1">
      <alignment horizontal="center" vertical="center" wrapText="1"/>
    </xf>
    <xf numFmtId="0" fontId="48" fillId="0" borderId="29" xfId="0" applyFont="1" applyBorder="1" applyAlignment="1">
      <alignment horizontal="center" vertical="center" wrapText="1"/>
    </xf>
    <xf numFmtId="0" fontId="47" fillId="0" borderId="2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7" fillId="4" borderId="5" xfId="0" applyFont="1" applyFill="1" applyBorder="1" applyAlignment="1" applyProtection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7" fillId="3" borderId="5" xfId="0" applyFont="1" applyFill="1" applyBorder="1" applyAlignment="1" applyProtection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4" borderId="13" xfId="0" applyFont="1" applyFill="1" applyBorder="1" applyAlignment="1" applyProtection="1">
      <alignment horizontal="center" vertical="center" wrapText="1"/>
    </xf>
    <xf numFmtId="0" fontId="7" fillId="4" borderId="10" xfId="0" applyFont="1" applyFill="1" applyBorder="1" applyAlignment="1" applyProtection="1">
      <alignment horizontal="center" vertical="center" wrapText="1"/>
    </xf>
    <xf numFmtId="0" fontId="27" fillId="4" borderId="5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 wrapText="1"/>
    </xf>
    <xf numFmtId="0" fontId="48" fillId="4" borderId="5" xfId="0" applyFont="1" applyFill="1" applyBorder="1" applyAlignment="1">
      <alignment horizontal="center" vertical="center" wrapText="1"/>
    </xf>
    <xf numFmtId="0" fontId="48" fillId="4" borderId="6" xfId="0" applyFont="1" applyFill="1" applyBorder="1" applyAlignment="1">
      <alignment horizontal="center" vertical="center" wrapText="1"/>
    </xf>
    <xf numFmtId="0" fontId="27" fillId="7" borderId="5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37" fillId="4" borderId="5" xfId="0" applyFont="1" applyFill="1" applyBorder="1" applyAlignment="1" applyProtection="1">
      <alignment horizontal="center" vertical="center" wrapText="1"/>
    </xf>
    <xf numFmtId="0" fontId="33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 applyProtection="1">
      <alignment horizontal="center" vertical="center" wrapText="1"/>
    </xf>
    <xf numFmtId="0" fontId="27" fillId="4" borderId="6" xfId="0" applyFont="1" applyFill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44" fillId="8" borderId="19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/>
    <xf numFmtId="0" fontId="0" fillId="0" borderId="0" xfId="0" applyAlignment="1"/>
    <xf numFmtId="0" fontId="0" fillId="0" borderId="7" xfId="0" applyBorder="1" applyAlignment="1"/>
    <xf numFmtId="0" fontId="0" fillId="0" borderId="19" xfId="0" applyBorder="1" applyAlignment="1"/>
    <xf numFmtId="0" fontId="7" fillId="3" borderId="1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4">
    <cellStyle name="Comma" xfId="1" builtinId="3"/>
    <cellStyle name="Hyperlink" xfId="2" builtinId="8"/>
    <cellStyle name="Normal" xfId="0" builtinId="0"/>
    <cellStyle name="Normal_EMPRESA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png"/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66675</xdr:rowOff>
    </xdr:from>
    <xdr:to>
      <xdr:col>3</xdr:col>
      <xdr:colOff>0</xdr:colOff>
      <xdr:row>1</xdr:row>
      <xdr:rowOff>0</xdr:rowOff>
    </xdr:to>
    <xdr:pic>
      <xdr:nvPicPr>
        <xdr:cNvPr id="16890" name="Figura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66675"/>
          <a:ext cx="0" cy="409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419100</xdr:colOff>
      <xdr:row>1</xdr:row>
      <xdr:rowOff>19050</xdr:rowOff>
    </xdr:to>
    <xdr:pic>
      <xdr:nvPicPr>
        <xdr:cNvPr id="16891" name="Picture 275" descr="Vertical PB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91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1</xdr:row>
          <xdr:rowOff>133350</xdr:rowOff>
        </xdr:from>
        <xdr:to>
          <xdr:col>5</xdr:col>
          <xdr:colOff>0</xdr:colOff>
          <xdr:row>3</xdr:row>
          <xdr:rowOff>9525</xdr:rowOff>
        </xdr:to>
        <xdr:sp macro="" textlink="">
          <xdr:nvSpPr>
            <xdr:cNvPr id="16388" name="ComboBox1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923925</xdr:colOff>
          <xdr:row>4</xdr:row>
          <xdr:rowOff>0</xdr:rowOff>
        </xdr:from>
        <xdr:to>
          <xdr:col>5</xdr:col>
          <xdr:colOff>19050</xdr:colOff>
          <xdr:row>5</xdr:row>
          <xdr:rowOff>9525</xdr:rowOff>
        </xdr:to>
        <xdr:sp macro="" textlink="">
          <xdr:nvSpPr>
            <xdr:cNvPr id="16389" name="ComboBox2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933450</xdr:colOff>
          <xdr:row>5</xdr:row>
          <xdr:rowOff>152400</xdr:rowOff>
        </xdr:from>
        <xdr:to>
          <xdr:col>5</xdr:col>
          <xdr:colOff>28575</xdr:colOff>
          <xdr:row>7</xdr:row>
          <xdr:rowOff>9525</xdr:rowOff>
        </xdr:to>
        <xdr:sp macro="" textlink="">
          <xdr:nvSpPr>
            <xdr:cNvPr id="16390" name="ComboBox3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66675</xdr:rowOff>
    </xdr:from>
    <xdr:to>
      <xdr:col>1</xdr:col>
      <xdr:colOff>0</xdr:colOff>
      <xdr:row>4</xdr:row>
      <xdr:rowOff>0</xdr:rowOff>
    </xdr:to>
    <xdr:pic>
      <xdr:nvPicPr>
        <xdr:cNvPr id="26587" name="Figura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66675"/>
          <a:ext cx="0" cy="5429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9</xdr:row>
      <xdr:rowOff>876300</xdr:rowOff>
    </xdr:from>
    <xdr:to>
      <xdr:col>6</xdr:col>
      <xdr:colOff>428625</xdr:colOff>
      <xdr:row>9</xdr:row>
      <xdr:rowOff>1057275</xdr:rowOff>
    </xdr:to>
    <xdr:sp macro="" textlink="">
      <xdr:nvSpPr>
        <xdr:cNvPr id="12324" name="Text Box 36"/>
        <xdr:cNvSpPr txBox="1">
          <a:spLocks noChangeArrowheads="1"/>
        </xdr:cNvSpPr>
      </xdr:nvSpPr>
      <xdr:spPr bwMode="auto">
        <a:xfrm>
          <a:off x="3848100" y="2657475"/>
          <a:ext cx="428625" cy="180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12</xdr:col>
      <xdr:colOff>0</xdr:colOff>
      <xdr:row>9</xdr:row>
      <xdr:rowOff>876300</xdr:rowOff>
    </xdr:from>
    <xdr:to>
      <xdr:col>12</xdr:col>
      <xdr:colOff>428625</xdr:colOff>
      <xdr:row>9</xdr:row>
      <xdr:rowOff>1057275</xdr:rowOff>
    </xdr:to>
    <xdr:sp macro="" textlink="">
      <xdr:nvSpPr>
        <xdr:cNvPr id="12325" name="Text Box 37"/>
        <xdr:cNvSpPr txBox="1">
          <a:spLocks noChangeArrowheads="1"/>
        </xdr:cNvSpPr>
      </xdr:nvSpPr>
      <xdr:spPr bwMode="auto">
        <a:xfrm>
          <a:off x="5248275" y="2657475"/>
          <a:ext cx="428625" cy="180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24</xdr:col>
      <xdr:colOff>9525</xdr:colOff>
      <xdr:row>9</xdr:row>
      <xdr:rowOff>866775</xdr:rowOff>
    </xdr:from>
    <xdr:to>
      <xdr:col>24</xdr:col>
      <xdr:colOff>495300</xdr:colOff>
      <xdr:row>9</xdr:row>
      <xdr:rowOff>1057275</xdr:rowOff>
    </xdr:to>
    <xdr:sp macro="" textlink="">
      <xdr:nvSpPr>
        <xdr:cNvPr id="12326" name="Text Box 38"/>
        <xdr:cNvSpPr txBox="1">
          <a:spLocks noChangeArrowheads="1"/>
        </xdr:cNvSpPr>
      </xdr:nvSpPr>
      <xdr:spPr bwMode="auto">
        <a:xfrm>
          <a:off x="8591550" y="2647950"/>
          <a:ext cx="485775" cy="190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30</xdr:col>
      <xdr:colOff>0</xdr:colOff>
      <xdr:row>9</xdr:row>
      <xdr:rowOff>866775</xdr:rowOff>
    </xdr:from>
    <xdr:to>
      <xdr:col>30</xdr:col>
      <xdr:colOff>428625</xdr:colOff>
      <xdr:row>9</xdr:row>
      <xdr:rowOff>1047750</xdr:rowOff>
    </xdr:to>
    <xdr:sp macro="" textlink="">
      <xdr:nvSpPr>
        <xdr:cNvPr id="12327" name="Text Box 39"/>
        <xdr:cNvSpPr txBox="1">
          <a:spLocks noChangeArrowheads="1"/>
        </xdr:cNvSpPr>
      </xdr:nvSpPr>
      <xdr:spPr bwMode="auto">
        <a:xfrm>
          <a:off x="10010775" y="2647950"/>
          <a:ext cx="428625" cy="180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47</xdr:col>
      <xdr:colOff>0</xdr:colOff>
      <xdr:row>9</xdr:row>
      <xdr:rowOff>866775</xdr:rowOff>
    </xdr:from>
    <xdr:to>
      <xdr:col>47</xdr:col>
      <xdr:colOff>0</xdr:colOff>
      <xdr:row>9</xdr:row>
      <xdr:rowOff>1057275</xdr:rowOff>
    </xdr:to>
    <xdr:sp macro="" textlink="">
      <xdr:nvSpPr>
        <xdr:cNvPr id="12328" name="Text Box 40"/>
        <xdr:cNvSpPr txBox="1">
          <a:spLocks noChangeArrowheads="1"/>
        </xdr:cNvSpPr>
      </xdr:nvSpPr>
      <xdr:spPr bwMode="auto">
        <a:xfrm>
          <a:off x="13544550" y="2647950"/>
          <a:ext cx="0" cy="190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48</xdr:col>
      <xdr:colOff>9525</xdr:colOff>
      <xdr:row>9</xdr:row>
      <xdr:rowOff>866775</xdr:rowOff>
    </xdr:from>
    <xdr:to>
      <xdr:col>48</xdr:col>
      <xdr:colOff>428625</xdr:colOff>
      <xdr:row>9</xdr:row>
      <xdr:rowOff>1057275</xdr:rowOff>
    </xdr:to>
    <xdr:sp macro="" textlink="">
      <xdr:nvSpPr>
        <xdr:cNvPr id="12329" name="Text Box 41"/>
        <xdr:cNvSpPr txBox="1">
          <a:spLocks noChangeArrowheads="1"/>
        </xdr:cNvSpPr>
      </xdr:nvSpPr>
      <xdr:spPr bwMode="auto">
        <a:xfrm>
          <a:off x="14582775" y="2647950"/>
          <a:ext cx="419100" cy="190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54</xdr:col>
      <xdr:colOff>0</xdr:colOff>
      <xdr:row>9</xdr:row>
      <xdr:rowOff>857250</xdr:rowOff>
    </xdr:from>
    <xdr:to>
      <xdr:col>54</xdr:col>
      <xdr:colOff>419100</xdr:colOff>
      <xdr:row>9</xdr:row>
      <xdr:rowOff>1047750</xdr:rowOff>
    </xdr:to>
    <xdr:sp macro="" textlink="">
      <xdr:nvSpPr>
        <xdr:cNvPr id="12330" name="Text Box 42"/>
        <xdr:cNvSpPr txBox="1">
          <a:spLocks noChangeArrowheads="1"/>
        </xdr:cNvSpPr>
      </xdr:nvSpPr>
      <xdr:spPr bwMode="auto">
        <a:xfrm>
          <a:off x="16059150" y="2638425"/>
          <a:ext cx="419100" cy="190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66</xdr:col>
      <xdr:colOff>9525</xdr:colOff>
      <xdr:row>9</xdr:row>
      <xdr:rowOff>866775</xdr:rowOff>
    </xdr:from>
    <xdr:to>
      <xdr:col>66</xdr:col>
      <xdr:colOff>428625</xdr:colOff>
      <xdr:row>9</xdr:row>
      <xdr:rowOff>1057275</xdr:rowOff>
    </xdr:to>
    <xdr:sp macro="" textlink="">
      <xdr:nvSpPr>
        <xdr:cNvPr id="12331" name="Text Box 43"/>
        <xdr:cNvSpPr txBox="1">
          <a:spLocks noChangeArrowheads="1"/>
        </xdr:cNvSpPr>
      </xdr:nvSpPr>
      <xdr:spPr bwMode="auto">
        <a:xfrm>
          <a:off x="19907250" y="2647950"/>
          <a:ext cx="419100" cy="190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73</xdr:col>
      <xdr:colOff>0</xdr:colOff>
      <xdr:row>9</xdr:row>
      <xdr:rowOff>866775</xdr:rowOff>
    </xdr:from>
    <xdr:to>
      <xdr:col>73</xdr:col>
      <xdr:colOff>419100</xdr:colOff>
      <xdr:row>9</xdr:row>
      <xdr:rowOff>1057275</xdr:rowOff>
    </xdr:to>
    <xdr:sp macro="" textlink="">
      <xdr:nvSpPr>
        <xdr:cNvPr id="12332" name="Text Box 44"/>
        <xdr:cNvSpPr txBox="1">
          <a:spLocks noChangeArrowheads="1"/>
        </xdr:cNvSpPr>
      </xdr:nvSpPr>
      <xdr:spPr bwMode="auto">
        <a:xfrm>
          <a:off x="23069550" y="2647950"/>
          <a:ext cx="419100" cy="190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42</xdr:col>
      <xdr:colOff>9525</xdr:colOff>
      <xdr:row>9</xdr:row>
      <xdr:rowOff>876300</xdr:rowOff>
    </xdr:from>
    <xdr:to>
      <xdr:col>42</xdr:col>
      <xdr:colOff>438150</xdr:colOff>
      <xdr:row>9</xdr:row>
      <xdr:rowOff>1057275</xdr:rowOff>
    </xdr:to>
    <xdr:sp macro="" textlink="">
      <xdr:nvSpPr>
        <xdr:cNvPr id="12333" name="Text Box 45"/>
        <xdr:cNvSpPr txBox="1">
          <a:spLocks noChangeArrowheads="1"/>
        </xdr:cNvSpPr>
      </xdr:nvSpPr>
      <xdr:spPr bwMode="auto">
        <a:xfrm>
          <a:off x="13106400" y="2657475"/>
          <a:ext cx="428625" cy="180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914400</xdr:colOff>
      <xdr:row>7</xdr:row>
      <xdr:rowOff>19050</xdr:rowOff>
    </xdr:to>
    <xdr:pic>
      <xdr:nvPicPr>
        <xdr:cNvPr id="26598" name="Picture 275" descr="Vertical PB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66675</xdr:rowOff>
    </xdr:from>
    <xdr:to>
      <xdr:col>7</xdr:col>
      <xdr:colOff>0</xdr:colOff>
      <xdr:row>1</xdr:row>
      <xdr:rowOff>0</xdr:rowOff>
    </xdr:to>
    <xdr:pic>
      <xdr:nvPicPr>
        <xdr:cNvPr id="2745" name="Figura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6675"/>
          <a:ext cx="0" cy="523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942975</xdr:colOff>
      <xdr:row>5</xdr:row>
      <xdr:rowOff>9525</xdr:rowOff>
    </xdr:to>
    <xdr:pic>
      <xdr:nvPicPr>
        <xdr:cNvPr id="2746" name="Picture 275" descr="Vertical PB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29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66675</xdr:rowOff>
    </xdr:from>
    <xdr:to>
      <xdr:col>18</xdr:col>
      <xdr:colOff>0</xdr:colOff>
      <xdr:row>5</xdr:row>
      <xdr:rowOff>0</xdr:rowOff>
    </xdr:to>
    <xdr:pic>
      <xdr:nvPicPr>
        <xdr:cNvPr id="25584" name="Figura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66675"/>
          <a:ext cx="0" cy="10191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0</xdr:colOff>
      <xdr:row>9</xdr:row>
      <xdr:rowOff>428625</xdr:rowOff>
    </xdr:from>
    <xdr:to>
      <xdr:col>24</xdr:col>
      <xdr:colOff>428625</xdr:colOff>
      <xdr:row>9</xdr:row>
      <xdr:rowOff>609600</xdr:rowOff>
    </xdr:to>
    <xdr:sp macro="" textlink="">
      <xdr:nvSpPr>
        <xdr:cNvPr id="13346" name="Text Box 34"/>
        <xdr:cNvSpPr txBox="1">
          <a:spLocks noChangeArrowheads="1"/>
        </xdr:cNvSpPr>
      </xdr:nvSpPr>
      <xdr:spPr bwMode="auto">
        <a:xfrm>
          <a:off x="9772650" y="2495550"/>
          <a:ext cx="428625" cy="180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36</xdr:col>
      <xdr:colOff>942975</xdr:colOff>
      <xdr:row>9</xdr:row>
      <xdr:rowOff>438150</xdr:rowOff>
    </xdr:from>
    <xdr:to>
      <xdr:col>37</xdr:col>
      <xdr:colOff>419100</xdr:colOff>
      <xdr:row>9</xdr:row>
      <xdr:rowOff>619125</xdr:rowOff>
    </xdr:to>
    <xdr:sp macro="" textlink="">
      <xdr:nvSpPr>
        <xdr:cNvPr id="13347" name="Text Box 35"/>
        <xdr:cNvSpPr txBox="1">
          <a:spLocks noChangeArrowheads="1"/>
        </xdr:cNvSpPr>
      </xdr:nvSpPr>
      <xdr:spPr bwMode="auto">
        <a:xfrm>
          <a:off x="13906500" y="2505075"/>
          <a:ext cx="428625" cy="180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50</xdr:col>
      <xdr:colOff>0</xdr:colOff>
      <xdr:row>9</xdr:row>
      <xdr:rowOff>438150</xdr:rowOff>
    </xdr:from>
    <xdr:to>
      <xdr:col>50</xdr:col>
      <xdr:colOff>428625</xdr:colOff>
      <xdr:row>9</xdr:row>
      <xdr:rowOff>619125</xdr:rowOff>
    </xdr:to>
    <xdr:sp macro="" textlink="">
      <xdr:nvSpPr>
        <xdr:cNvPr id="13348" name="Text Box 36"/>
        <xdr:cNvSpPr txBox="1">
          <a:spLocks noChangeArrowheads="1"/>
        </xdr:cNvSpPr>
      </xdr:nvSpPr>
      <xdr:spPr bwMode="auto">
        <a:xfrm>
          <a:off x="18364200" y="2505075"/>
          <a:ext cx="428625" cy="180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62</xdr:col>
      <xdr:colOff>952500</xdr:colOff>
      <xdr:row>9</xdr:row>
      <xdr:rowOff>428625</xdr:rowOff>
    </xdr:from>
    <xdr:to>
      <xdr:col>63</xdr:col>
      <xdr:colOff>419100</xdr:colOff>
      <xdr:row>9</xdr:row>
      <xdr:rowOff>609600</xdr:rowOff>
    </xdr:to>
    <xdr:sp macro="" textlink="">
      <xdr:nvSpPr>
        <xdr:cNvPr id="13349" name="Text Box 37"/>
        <xdr:cNvSpPr txBox="1">
          <a:spLocks noChangeArrowheads="1"/>
        </xdr:cNvSpPr>
      </xdr:nvSpPr>
      <xdr:spPr bwMode="auto">
        <a:xfrm>
          <a:off x="22621875" y="2495550"/>
          <a:ext cx="428625" cy="180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75</xdr:col>
      <xdr:colOff>962025</xdr:colOff>
      <xdr:row>9</xdr:row>
      <xdr:rowOff>438150</xdr:rowOff>
    </xdr:from>
    <xdr:to>
      <xdr:col>76</xdr:col>
      <xdr:colOff>419100</xdr:colOff>
      <xdr:row>9</xdr:row>
      <xdr:rowOff>619125</xdr:rowOff>
    </xdr:to>
    <xdr:sp macro="" textlink="">
      <xdr:nvSpPr>
        <xdr:cNvPr id="13350" name="Text Box 38"/>
        <xdr:cNvSpPr txBox="1">
          <a:spLocks noChangeArrowheads="1"/>
        </xdr:cNvSpPr>
      </xdr:nvSpPr>
      <xdr:spPr bwMode="auto">
        <a:xfrm>
          <a:off x="26984325" y="2505075"/>
          <a:ext cx="428625" cy="180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89</xdr:col>
      <xdr:colOff>0</xdr:colOff>
      <xdr:row>9</xdr:row>
      <xdr:rowOff>438150</xdr:rowOff>
    </xdr:from>
    <xdr:to>
      <xdr:col>89</xdr:col>
      <xdr:colOff>428625</xdr:colOff>
      <xdr:row>9</xdr:row>
      <xdr:rowOff>619125</xdr:rowOff>
    </xdr:to>
    <xdr:sp macro="" textlink="">
      <xdr:nvSpPr>
        <xdr:cNvPr id="13351" name="Text Box 39"/>
        <xdr:cNvSpPr txBox="1">
          <a:spLocks noChangeArrowheads="1"/>
        </xdr:cNvSpPr>
      </xdr:nvSpPr>
      <xdr:spPr bwMode="auto">
        <a:xfrm>
          <a:off x="31527750" y="2505075"/>
          <a:ext cx="428625" cy="180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942975</xdr:colOff>
      <xdr:row>5</xdr:row>
      <xdr:rowOff>19050</xdr:rowOff>
    </xdr:to>
    <xdr:pic>
      <xdr:nvPicPr>
        <xdr:cNvPr id="25591" name="Picture 275" descr="Vertical PB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297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66675</xdr:rowOff>
    </xdr:from>
    <xdr:to>
      <xdr:col>9</xdr:col>
      <xdr:colOff>0</xdr:colOff>
      <xdr:row>5</xdr:row>
      <xdr:rowOff>0</xdr:rowOff>
    </xdr:to>
    <xdr:pic>
      <xdr:nvPicPr>
        <xdr:cNvPr id="20283" name="Figura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66675"/>
          <a:ext cx="0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114300</xdr:rowOff>
    </xdr:from>
    <xdr:to>
      <xdr:col>0</xdr:col>
      <xdr:colOff>609600</xdr:colOff>
      <xdr:row>4</xdr:row>
      <xdr:rowOff>28575</xdr:rowOff>
    </xdr:to>
    <xdr:pic>
      <xdr:nvPicPr>
        <xdr:cNvPr id="20284" name="Picture 7" descr="LOGO-IBS-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4300"/>
          <a:ext cx="5524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962025</xdr:colOff>
      <xdr:row>6</xdr:row>
      <xdr:rowOff>9525</xdr:rowOff>
    </xdr:to>
    <xdr:pic>
      <xdr:nvPicPr>
        <xdr:cNvPr id="20285" name="Picture 275" descr="Vertical PB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0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66675</xdr:rowOff>
    </xdr:from>
    <xdr:to>
      <xdr:col>9</xdr:col>
      <xdr:colOff>0</xdr:colOff>
      <xdr:row>5</xdr:row>
      <xdr:rowOff>0</xdr:rowOff>
    </xdr:to>
    <xdr:pic>
      <xdr:nvPicPr>
        <xdr:cNvPr id="26882" name="Figura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66675"/>
          <a:ext cx="0" cy="7810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0</xdr:colOff>
      <xdr:row>9</xdr:row>
      <xdr:rowOff>219075</xdr:rowOff>
    </xdr:from>
    <xdr:to>
      <xdr:col>20</xdr:col>
      <xdr:colOff>428625</xdr:colOff>
      <xdr:row>9</xdr:row>
      <xdr:rowOff>400050</xdr:rowOff>
    </xdr:to>
    <xdr:sp macro="" textlink="">
      <xdr:nvSpPr>
        <xdr:cNvPr id="21515" name="Text Box 11"/>
        <xdr:cNvSpPr txBox="1">
          <a:spLocks noChangeArrowheads="1"/>
        </xdr:cNvSpPr>
      </xdr:nvSpPr>
      <xdr:spPr bwMode="auto">
        <a:xfrm>
          <a:off x="10220325" y="1990725"/>
          <a:ext cx="428625" cy="180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34</xdr:col>
      <xdr:colOff>0</xdr:colOff>
      <xdr:row>9</xdr:row>
      <xdr:rowOff>219075</xdr:rowOff>
    </xdr:from>
    <xdr:to>
      <xdr:col>34</xdr:col>
      <xdr:colOff>428625</xdr:colOff>
      <xdr:row>9</xdr:row>
      <xdr:rowOff>400050</xdr:rowOff>
    </xdr:to>
    <xdr:sp macro="" textlink="">
      <xdr:nvSpPr>
        <xdr:cNvPr id="21516" name="Text Box 12"/>
        <xdr:cNvSpPr txBox="1">
          <a:spLocks noChangeArrowheads="1"/>
        </xdr:cNvSpPr>
      </xdr:nvSpPr>
      <xdr:spPr bwMode="auto">
        <a:xfrm>
          <a:off x="16125825" y="1990725"/>
          <a:ext cx="428625" cy="180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48</xdr:col>
      <xdr:colOff>0</xdr:colOff>
      <xdr:row>9</xdr:row>
      <xdr:rowOff>219075</xdr:rowOff>
    </xdr:from>
    <xdr:to>
      <xdr:col>48</xdr:col>
      <xdr:colOff>428625</xdr:colOff>
      <xdr:row>9</xdr:row>
      <xdr:rowOff>400050</xdr:rowOff>
    </xdr:to>
    <xdr:sp macro="" textlink="">
      <xdr:nvSpPr>
        <xdr:cNvPr id="21517" name="Text Box 13"/>
        <xdr:cNvSpPr txBox="1">
          <a:spLocks noChangeArrowheads="1"/>
        </xdr:cNvSpPr>
      </xdr:nvSpPr>
      <xdr:spPr bwMode="auto">
        <a:xfrm>
          <a:off x="21964650" y="1990725"/>
          <a:ext cx="428625" cy="180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962025</xdr:colOff>
      <xdr:row>6</xdr:row>
      <xdr:rowOff>9525</xdr:rowOff>
    </xdr:to>
    <xdr:pic>
      <xdr:nvPicPr>
        <xdr:cNvPr id="26886" name="Picture 275" descr="Vertical PB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0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66675</xdr:rowOff>
    </xdr:from>
    <xdr:to>
      <xdr:col>4</xdr:col>
      <xdr:colOff>0</xdr:colOff>
      <xdr:row>4</xdr:row>
      <xdr:rowOff>0</xdr:rowOff>
    </xdr:to>
    <xdr:pic>
      <xdr:nvPicPr>
        <xdr:cNvPr id="16112" name="Figura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66675"/>
          <a:ext cx="0" cy="6858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942975</xdr:colOff>
      <xdr:row>5</xdr:row>
      <xdr:rowOff>19050</xdr:rowOff>
    </xdr:to>
    <xdr:pic>
      <xdr:nvPicPr>
        <xdr:cNvPr id="16113" name="Picture 275" descr="Vertical PB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29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66675</xdr:rowOff>
    </xdr:from>
    <xdr:to>
      <xdr:col>9</xdr:col>
      <xdr:colOff>0</xdr:colOff>
      <xdr:row>4</xdr:row>
      <xdr:rowOff>0</xdr:rowOff>
    </xdr:to>
    <xdr:pic>
      <xdr:nvPicPr>
        <xdr:cNvPr id="18408" name="Figura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66675"/>
          <a:ext cx="0" cy="8667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70</xdr:col>
      <xdr:colOff>0</xdr:colOff>
      <xdr:row>9</xdr:row>
      <xdr:rowOff>104775</xdr:rowOff>
    </xdr:from>
    <xdr:to>
      <xdr:col>70</xdr:col>
      <xdr:colOff>428625</xdr:colOff>
      <xdr:row>9</xdr:row>
      <xdr:rowOff>247650</xdr:rowOff>
    </xdr:to>
    <xdr:sp macro="" textlink="">
      <xdr:nvSpPr>
        <xdr:cNvPr id="17436" name="Text Box 28"/>
        <xdr:cNvSpPr txBox="1">
          <a:spLocks noChangeArrowheads="1"/>
        </xdr:cNvSpPr>
      </xdr:nvSpPr>
      <xdr:spPr bwMode="auto">
        <a:xfrm>
          <a:off x="26117550" y="2305050"/>
          <a:ext cx="428625" cy="142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8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8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800100</xdr:colOff>
      <xdr:row>4</xdr:row>
      <xdr:rowOff>9525</xdr:rowOff>
    </xdr:to>
    <xdr:pic>
      <xdr:nvPicPr>
        <xdr:cNvPr id="18410" name="Picture 275" descr="Vertical PB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01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ga%20do%20Su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S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rcelorMittal%20Longo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VSB%20TUBO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SN%2020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imin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alloure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Villares%20Metal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pera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Votorantim%20Siderurgi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Gerdau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inobr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R8">
            <v>604</v>
          </cell>
          <cell r="AI8">
            <v>601</v>
          </cell>
          <cell r="BF8">
            <v>524</v>
          </cell>
          <cell r="BK8">
            <v>1392</v>
          </cell>
          <cell r="BQ8">
            <v>1232</v>
          </cell>
        </row>
        <row r="9">
          <cell r="R9">
            <v>599</v>
          </cell>
          <cell r="AI9">
            <v>594</v>
          </cell>
          <cell r="BF9">
            <v>565</v>
          </cell>
          <cell r="BK9">
            <v>1876.25</v>
          </cell>
          <cell r="BQ9">
            <v>1729.5</v>
          </cell>
        </row>
        <row r="10">
          <cell r="R10">
            <v>593</v>
          </cell>
          <cell r="AI10">
            <v>587</v>
          </cell>
          <cell r="BF10">
            <v>510</v>
          </cell>
          <cell r="BK10">
            <v>2019.25</v>
          </cell>
          <cell r="BQ10">
            <v>1837.75</v>
          </cell>
        </row>
        <row r="11">
          <cell r="F11">
            <v>455</v>
          </cell>
          <cell r="L11">
            <v>134</v>
          </cell>
          <cell r="R11">
            <v>589</v>
          </cell>
          <cell r="W11">
            <v>450</v>
          </cell>
          <cell r="AC11">
            <v>132</v>
          </cell>
          <cell r="AI11">
            <v>582</v>
          </cell>
          <cell r="AN11">
            <v>410</v>
          </cell>
          <cell r="AT11">
            <v>105</v>
          </cell>
          <cell r="AZ11">
            <v>0</v>
          </cell>
          <cell r="BF11">
            <v>515</v>
          </cell>
          <cell r="BK11">
            <v>1469.5</v>
          </cell>
          <cell r="BQ11">
            <v>1288</v>
          </cell>
        </row>
      </sheetData>
      <sheetData sheetId="2">
        <row r="10">
          <cell r="F10">
            <v>98952</v>
          </cell>
          <cell r="G10">
            <v>400680</v>
          </cell>
          <cell r="L10">
            <v>82939.94</v>
          </cell>
          <cell r="N10">
            <v>342244.73</v>
          </cell>
          <cell r="S10">
            <v>2483.73</v>
          </cell>
          <cell r="U10">
            <v>7242.1299999999992</v>
          </cell>
          <cell r="AA10">
            <v>349486.85999999993</v>
          </cell>
          <cell r="AF10">
            <v>0</v>
          </cell>
          <cell r="AH10">
            <v>3</v>
          </cell>
          <cell r="AM10">
            <v>4</v>
          </cell>
          <cell r="AO10">
            <v>16</v>
          </cell>
          <cell r="AT10">
            <v>5495654.9100000001</v>
          </cell>
          <cell r="AV10">
            <v>23124624.109999999</v>
          </cell>
          <cell r="BA10">
            <v>966116.57</v>
          </cell>
          <cell r="BC10">
            <v>3895556.53</v>
          </cell>
          <cell r="BH10">
            <v>287448.37</v>
          </cell>
          <cell r="BJ10">
            <v>1174036.95</v>
          </cell>
          <cell r="BP10">
            <v>5069593.4800000004</v>
          </cell>
          <cell r="BU10">
            <v>528607.21</v>
          </cell>
          <cell r="BW10">
            <v>2137008.88</v>
          </cell>
          <cell r="CB10">
            <v>0</v>
          </cell>
          <cell r="CD10">
            <v>0</v>
          </cell>
        </row>
      </sheetData>
      <sheetData sheetId="3">
        <row r="11">
          <cell r="F11">
            <v>23</v>
          </cell>
          <cell r="K11">
            <v>572</v>
          </cell>
          <cell r="U11">
            <v>0</v>
          </cell>
          <cell r="AF11">
            <v>0</v>
          </cell>
          <cell r="AQ11">
            <v>0</v>
          </cell>
          <cell r="BB11">
            <v>0</v>
          </cell>
          <cell r="BM11">
            <v>23</v>
          </cell>
          <cell r="BX11">
            <v>572</v>
          </cell>
        </row>
        <row r="12">
          <cell r="F12">
            <v>25</v>
          </cell>
          <cell r="K12">
            <v>725.75</v>
          </cell>
          <cell r="U12">
            <v>0</v>
          </cell>
          <cell r="AF12">
            <v>0</v>
          </cell>
          <cell r="AQ12">
            <v>0</v>
          </cell>
          <cell r="BB12">
            <v>0</v>
          </cell>
          <cell r="BM12">
            <v>25</v>
          </cell>
          <cell r="BX12">
            <v>725.75</v>
          </cell>
        </row>
        <row r="13">
          <cell r="F13">
            <v>26</v>
          </cell>
          <cell r="K13">
            <v>650.5</v>
          </cell>
          <cell r="U13">
            <v>0</v>
          </cell>
          <cell r="AF13">
            <v>0</v>
          </cell>
          <cell r="AQ13">
            <v>0</v>
          </cell>
          <cell r="BB13">
            <v>0</v>
          </cell>
          <cell r="BM13">
            <v>26</v>
          </cell>
          <cell r="BX13">
            <v>650.5</v>
          </cell>
        </row>
        <row r="14">
          <cell r="F14">
            <v>20</v>
          </cell>
          <cell r="K14">
            <v>357</v>
          </cell>
          <cell r="U14">
            <v>0</v>
          </cell>
          <cell r="AF14">
            <v>0</v>
          </cell>
          <cell r="AQ14">
            <v>0</v>
          </cell>
          <cell r="BB14">
            <v>0</v>
          </cell>
          <cell r="BM14">
            <v>20</v>
          </cell>
          <cell r="BX14">
            <v>357</v>
          </cell>
        </row>
      </sheetData>
      <sheetData sheetId="4">
        <row r="10">
          <cell r="F10">
            <v>0.66225165562913912</v>
          </cell>
          <cell r="R10">
            <v>532</v>
          </cell>
          <cell r="AD10">
            <v>4</v>
          </cell>
          <cell r="AP10">
            <v>532</v>
          </cell>
        </row>
        <row r="11">
          <cell r="F11">
            <v>0.8347245409015025</v>
          </cell>
          <cell r="R11">
            <v>710.75</v>
          </cell>
          <cell r="AD11">
            <v>5</v>
          </cell>
          <cell r="AP11">
            <v>710.75</v>
          </cell>
        </row>
        <row r="12">
          <cell r="F12">
            <v>0.67453625632377734</v>
          </cell>
          <cell r="R12">
            <v>745.5</v>
          </cell>
          <cell r="AD12">
            <v>4</v>
          </cell>
          <cell r="AP12">
            <v>745.5</v>
          </cell>
        </row>
        <row r="13">
          <cell r="F13">
            <v>0.6791171477079796</v>
          </cell>
          <cell r="R13">
            <v>544.5</v>
          </cell>
          <cell r="AD13">
            <v>4</v>
          </cell>
          <cell r="AP13">
            <v>544.5</v>
          </cell>
        </row>
      </sheetData>
      <sheetData sheetId="5">
        <row r="10">
          <cell r="F10">
            <v>0.16556291390728478</v>
          </cell>
          <cell r="R10">
            <v>160</v>
          </cell>
          <cell r="AD10">
            <v>1</v>
          </cell>
          <cell r="AP10">
            <v>160</v>
          </cell>
        </row>
        <row r="11">
          <cell r="F11">
            <v>0.1669449081803005</v>
          </cell>
          <cell r="R11">
            <v>146.75</v>
          </cell>
          <cell r="AD11">
            <v>1</v>
          </cell>
          <cell r="AP11">
            <v>146.75</v>
          </cell>
        </row>
        <row r="12">
          <cell r="F12">
            <v>0.16863406408094433</v>
          </cell>
          <cell r="R12">
            <v>181.5</v>
          </cell>
          <cell r="AD12">
            <v>1</v>
          </cell>
          <cell r="AP12">
            <v>181.5</v>
          </cell>
        </row>
        <row r="13">
          <cell r="F13">
            <v>0.3395585738539898</v>
          </cell>
          <cell r="R13">
            <v>181.5</v>
          </cell>
          <cell r="AD13">
            <v>2</v>
          </cell>
          <cell r="AP13">
            <v>181.5</v>
          </cell>
        </row>
      </sheetData>
      <sheetData sheetId="6">
        <row r="13">
          <cell r="I13">
            <v>0</v>
          </cell>
          <cell r="K13">
            <v>0</v>
          </cell>
          <cell r="P13">
            <v>0</v>
          </cell>
          <cell r="R13">
            <v>1</v>
          </cell>
          <cell r="W13">
            <v>0</v>
          </cell>
          <cell r="Y13">
            <v>0</v>
          </cell>
          <cell r="AD13">
            <v>0</v>
          </cell>
          <cell r="AF13">
            <v>1</v>
          </cell>
          <cell r="AK13">
            <v>0</v>
          </cell>
          <cell r="AM13">
            <v>0</v>
          </cell>
          <cell r="AR13">
            <v>0</v>
          </cell>
          <cell r="AT13">
            <v>0</v>
          </cell>
          <cell r="AY13">
            <v>30</v>
          </cell>
          <cell r="BE13">
            <v>116</v>
          </cell>
          <cell r="BJ13">
            <v>0</v>
          </cell>
          <cell r="BL13">
            <v>0</v>
          </cell>
          <cell r="BQ13">
            <v>0</v>
          </cell>
          <cell r="BS13">
            <v>0</v>
          </cell>
        </row>
      </sheetData>
      <sheetData sheetId="7">
        <row r="13">
          <cell r="G13">
            <v>89610</v>
          </cell>
          <cell r="I13">
            <v>367836</v>
          </cell>
          <cell r="N13">
            <v>0</v>
          </cell>
          <cell r="P13">
            <v>0</v>
          </cell>
          <cell r="U13">
            <v>1</v>
          </cell>
          <cell r="W13">
            <v>1</v>
          </cell>
          <cell r="AB13">
            <v>0</v>
          </cell>
          <cell r="AD13">
            <v>0</v>
          </cell>
          <cell r="AI13">
            <v>0</v>
          </cell>
          <cell r="AK13">
            <v>0</v>
          </cell>
          <cell r="AP13">
            <v>0</v>
          </cell>
          <cell r="AR13">
            <v>0</v>
          </cell>
          <cell r="AW13">
            <v>0</v>
          </cell>
          <cell r="AY13">
            <v>0</v>
          </cell>
          <cell r="BD13">
            <v>15</v>
          </cell>
          <cell r="BF13">
            <v>105</v>
          </cell>
          <cell r="BK13">
            <v>0</v>
          </cell>
          <cell r="BM13">
            <v>0</v>
          </cell>
          <cell r="BR13">
            <v>0</v>
          </cell>
          <cell r="BT13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R8">
            <v>3773</v>
          </cell>
          <cell r="AI8">
            <v>3580</v>
          </cell>
          <cell r="BF8">
            <v>4724</v>
          </cell>
          <cell r="BK8">
            <v>20777</v>
          </cell>
          <cell r="BQ8">
            <v>9521</v>
          </cell>
        </row>
        <row r="9">
          <cell r="R9">
            <v>3777</v>
          </cell>
          <cell r="AI9">
            <v>3587</v>
          </cell>
          <cell r="BF9">
            <v>4333</v>
          </cell>
          <cell r="BK9">
            <v>20810</v>
          </cell>
          <cell r="BQ9">
            <v>9432.1</v>
          </cell>
        </row>
        <row r="10">
          <cell r="R10">
            <v>3769</v>
          </cell>
          <cell r="AI10">
            <v>3581</v>
          </cell>
          <cell r="BF10">
            <v>5306</v>
          </cell>
          <cell r="BK10">
            <v>34706</v>
          </cell>
          <cell r="BQ10">
            <v>9738.5300000000007</v>
          </cell>
        </row>
        <row r="11">
          <cell r="F11">
            <v>2547</v>
          </cell>
          <cell r="L11">
            <v>1218</v>
          </cell>
          <cell r="R11">
            <v>3765</v>
          </cell>
          <cell r="W11">
            <v>2380</v>
          </cell>
          <cell r="AC11">
            <v>1194</v>
          </cell>
          <cell r="AI11">
            <v>3574</v>
          </cell>
          <cell r="AN11">
            <v>2171</v>
          </cell>
          <cell r="AT11">
            <v>2597</v>
          </cell>
          <cell r="AZ11">
            <v>76</v>
          </cell>
          <cell r="BF11">
            <v>4844</v>
          </cell>
          <cell r="BK11">
            <v>37565</v>
          </cell>
          <cell r="BQ11">
            <v>10929.47</v>
          </cell>
        </row>
      </sheetData>
      <sheetData sheetId="2">
        <row r="10">
          <cell r="F10">
            <v>632520</v>
          </cell>
          <cell r="G10">
            <v>2534112</v>
          </cell>
          <cell r="L10">
            <v>667390.00000000023</v>
          </cell>
          <cell r="N10">
            <v>2642193.7000000011</v>
          </cell>
          <cell r="S10">
            <v>29291.990000000034</v>
          </cell>
          <cell r="U10">
            <v>160036.02000000002</v>
          </cell>
          <cell r="AA10">
            <v>2802229.7200000011</v>
          </cell>
          <cell r="AF10">
            <v>36</v>
          </cell>
          <cell r="AH10">
            <v>187</v>
          </cell>
          <cell r="AM10">
            <v>40</v>
          </cell>
          <cell r="AO10">
            <v>203</v>
          </cell>
          <cell r="AT10">
            <v>31377280.82</v>
          </cell>
          <cell r="AV10">
            <v>127311096.91999999</v>
          </cell>
          <cell r="BA10">
            <v>6596657.9800000004</v>
          </cell>
          <cell r="BC10">
            <v>27386539.650000002</v>
          </cell>
          <cell r="BH10">
            <v>2105522.63</v>
          </cell>
          <cell r="BJ10">
            <v>7385228.3899999997</v>
          </cell>
          <cell r="BP10">
            <v>34771768.039999999</v>
          </cell>
          <cell r="BU10">
            <v>6156517.1600000001</v>
          </cell>
          <cell r="BW10">
            <v>24983670.760000002</v>
          </cell>
          <cell r="CB10">
            <v>0</v>
          </cell>
          <cell r="CD10">
            <v>0</v>
          </cell>
        </row>
      </sheetData>
      <sheetData sheetId="3">
        <row r="11">
          <cell r="F11">
            <v>317</v>
          </cell>
          <cell r="K11">
            <v>5658.4</v>
          </cell>
          <cell r="U11">
            <v>0</v>
          </cell>
          <cell r="AF11">
            <v>0</v>
          </cell>
          <cell r="AQ11">
            <v>0</v>
          </cell>
          <cell r="BB11">
            <v>0</v>
          </cell>
          <cell r="BM11">
            <v>317</v>
          </cell>
          <cell r="BX11">
            <v>5658.4</v>
          </cell>
        </row>
        <row r="12">
          <cell r="F12">
            <v>330</v>
          </cell>
          <cell r="K12">
            <v>7400.8</v>
          </cell>
          <cell r="U12">
            <v>0</v>
          </cell>
          <cell r="AF12">
            <v>0</v>
          </cell>
          <cell r="AQ12">
            <v>0</v>
          </cell>
          <cell r="BB12">
            <v>0</v>
          </cell>
          <cell r="BM12">
            <v>330</v>
          </cell>
          <cell r="BX12">
            <v>7400.8</v>
          </cell>
        </row>
        <row r="13">
          <cell r="F13">
            <v>411</v>
          </cell>
          <cell r="K13">
            <v>8473.2000000000007</v>
          </cell>
          <cell r="U13">
            <v>0</v>
          </cell>
          <cell r="AF13">
            <v>0</v>
          </cell>
          <cell r="AQ13">
            <v>0</v>
          </cell>
          <cell r="BB13">
            <v>0</v>
          </cell>
          <cell r="BM13">
            <v>411</v>
          </cell>
          <cell r="BX13">
            <v>8473.2000000000007</v>
          </cell>
        </row>
        <row r="14">
          <cell r="F14">
            <v>371</v>
          </cell>
          <cell r="K14">
            <v>7761</v>
          </cell>
          <cell r="U14">
            <v>0</v>
          </cell>
          <cell r="AF14">
            <v>0</v>
          </cell>
          <cell r="AQ14">
            <v>0</v>
          </cell>
          <cell r="BB14">
            <v>0</v>
          </cell>
          <cell r="BM14">
            <v>371</v>
          </cell>
          <cell r="BX14">
            <v>7761</v>
          </cell>
        </row>
      </sheetData>
      <sheetData sheetId="4">
        <row r="10">
          <cell r="F10">
            <v>23</v>
          </cell>
          <cell r="R10">
            <v>19932</v>
          </cell>
          <cell r="AD10">
            <v>23</v>
          </cell>
          <cell r="AP10">
            <v>19932</v>
          </cell>
        </row>
        <row r="11">
          <cell r="F11">
            <v>23</v>
          </cell>
          <cell r="R11">
            <v>17102.2</v>
          </cell>
          <cell r="AD11">
            <v>23</v>
          </cell>
          <cell r="AP11">
            <v>17107.2</v>
          </cell>
        </row>
        <row r="12">
          <cell r="F12">
            <v>19</v>
          </cell>
          <cell r="R12">
            <v>15118.4</v>
          </cell>
          <cell r="AD12">
            <v>19</v>
          </cell>
          <cell r="AP12">
            <v>15118.4</v>
          </cell>
        </row>
        <row r="13">
          <cell r="F13">
            <v>19</v>
          </cell>
          <cell r="R13">
            <v>15160</v>
          </cell>
          <cell r="AD13">
            <v>19</v>
          </cell>
          <cell r="AP13">
            <v>15160</v>
          </cell>
        </row>
      </sheetData>
      <sheetData sheetId="5">
        <row r="10">
          <cell r="F10">
            <v>33</v>
          </cell>
          <cell r="R10">
            <v>192737.6</v>
          </cell>
          <cell r="AD10">
            <v>33</v>
          </cell>
          <cell r="AP10">
            <v>192737.6</v>
          </cell>
        </row>
        <row r="11">
          <cell r="F11">
            <v>30</v>
          </cell>
          <cell r="R11">
            <v>183594.2</v>
          </cell>
          <cell r="AD11">
            <v>30</v>
          </cell>
          <cell r="AP11">
            <v>183594.2</v>
          </cell>
        </row>
        <row r="12">
          <cell r="F12">
            <v>31</v>
          </cell>
          <cell r="R12">
            <v>204987.2</v>
          </cell>
          <cell r="AD12">
            <v>31</v>
          </cell>
          <cell r="AP12">
            <v>204987.2</v>
          </cell>
        </row>
        <row r="13">
          <cell r="F13">
            <v>31</v>
          </cell>
          <cell r="R13">
            <v>205988</v>
          </cell>
          <cell r="AD13">
            <v>31</v>
          </cell>
          <cell r="AP13">
            <v>205988</v>
          </cell>
        </row>
      </sheetData>
      <sheetData sheetId="6">
        <row r="13">
          <cell r="I13">
            <v>1</v>
          </cell>
          <cell r="K13">
            <v>1</v>
          </cell>
          <cell r="R13">
            <v>25</v>
          </cell>
          <cell r="Y13">
            <v>0</v>
          </cell>
          <cell r="AF13">
            <v>0</v>
          </cell>
          <cell r="AM13">
            <v>0</v>
          </cell>
          <cell r="AR13">
            <v>0</v>
          </cell>
          <cell r="AT13">
            <v>0</v>
          </cell>
          <cell r="AY13">
            <v>23</v>
          </cell>
          <cell r="BE13">
            <v>23</v>
          </cell>
          <cell r="BJ13">
            <v>7</v>
          </cell>
          <cell r="BL13">
            <v>7</v>
          </cell>
          <cell r="BQ13">
            <v>363</v>
          </cell>
          <cell r="BS13">
            <v>363</v>
          </cell>
        </row>
        <row r="16">
          <cell r="P16">
            <v>3</v>
          </cell>
          <cell r="W16">
            <v>0</v>
          </cell>
          <cell r="AD16">
            <v>0</v>
          </cell>
          <cell r="AK16">
            <v>0</v>
          </cell>
        </row>
      </sheetData>
      <sheetData sheetId="7">
        <row r="13">
          <cell r="G13">
            <v>1231705</v>
          </cell>
          <cell r="I13">
            <v>4662408</v>
          </cell>
          <cell r="N13">
            <v>0</v>
          </cell>
          <cell r="P13">
            <v>0</v>
          </cell>
          <cell r="U13">
            <v>4</v>
          </cell>
          <cell r="W13">
            <v>25</v>
          </cell>
          <cell r="AB13">
            <v>0</v>
          </cell>
          <cell r="AD13">
            <v>0</v>
          </cell>
          <cell r="AI13">
            <v>0</v>
          </cell>
          <cell r="AK13">
            <v>0</v>
          </cell>
          <cell r="AP13">
            <v>0</v>
          </cell>
          <cell r="AR13">
            <v>0</v>
          </cell>
          <cell r="AW13">
            <v>0</v>
          </cell>
          <cell r="AY13">
            <v>0</v>
          </cell>
          <cell r="BD13">
            <v>26</v>
          </cell>
          <cell r="BF13">
            <v>95</v>
          </cell>
          <cell r="BM13">
            <v>0</v>
          </cell>
          <cell r="BR13">
            <v>0</v>
          </cell>
          <cell r="BT13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R8">
            <v>3344</v>
          </cell>
          <cell r="AI8">
            <v>3219</v>
          </cell>
          <cell r="BF8">
            <v>829</v>
          </cell>
          <cell r="BK8">
            <v>30768.886999999999</v>
          </cell>
          <cell r="BQ8">
            <v>10290</v>
          </cell>
        </row>
        <row r="9">
          <cell r="R9">
            <v>3331</v>
          </cell>
          <cell r="AI9">
            <v>3200</v>
          </cell>
          <cell r="BF9">
            <v>827</v>
          </cell>
          <cell r="BK9">
            <v>32246.03</v>
          </cell>
          <cell r="BQ9">
            <v>10220</v>
          </cell>
        </row>
        <row r="10">
          <cell r="R10">
            <v>3301</v>
          </cell>
          <cell r="AI10">
            <v>3172</v>
          </cell>
          <cell r="BF10">
            <v>818</v>
          </cell>
          <cell r="BK10">
            <v>33919.894</v>
          </cell>
          <cell r="BQ10">
            <v>10790</v>
          </cell>
        </row>
        <row r="11">
          <cell r="F11">
            <v>2446</v>
          </cell>
          <cell r="L11">
            <v>843</v>
          </cell>
          <cell r="R11">
            <v>3289</v>
          </cell>
          <cell r="W11">
            <v>2331</v>
          </cell>
          <cell r="AC11">
            <v>829</v>
          </cell>
          <cell r="AI11">
            <v>3160</v>
          </cell>
          <cell r="AN11">
            <v>697</v>
          </cell>
          <cell r="AT11">
            <v>121</v>
          </cell>
          <cell r="AZ11">
            <v>0</v>
          </cell>
          <cell r="BF11">
            <v>818</v>
          </cell>
          <cell r="BK11">
            <v>29377.33</v>
          </cell>
          <cell r="BQ11">
            <v>10149</v>
          </cell>
        </row>
      </sheetData>
      <sheetData sheetId="2">
        <row r="10">
          <cell r="F10">
            <v>552552</v>
          </cell>
          <cell r="G10">
            <v>2228520</v>
          </cell>
          <cell r="L10">
            <v>480428.27799999999</v>
          </cell>
          <cell r="N10">
            <v>1989908.4309999999</v>
          </cell>
          <cell r="S10">
            <v>8131.1270000000004</v>
          </cell>
          <cell r="U10">
            <v>40826.141000000003</v>
          </cell>
          <cell r="AA10">
            <v>2030734.5719999999</v>
          </cell>
          <cell r="AF10">
            <v>14</v>
          </cell>
          <cell r="AH10">
            <v>101</v>
          </cell>
          <cell r="AM10">
            <v>16</v>
          </cell>
          <cell r="AO10">
            <v>175</v>
          </cell>
          <cell r="AT10">
            <v>33894305.140000001</v>
          </cell>
          <cell r="AV10">
            <v>167406812.77000001</v>
          </cell>
          <cell r="BA10">
            <v>5337046.51</v>
          </cell>
          <cell r="BC10">
            <v>22504621.449999996</v>
          </cell>
          <cell r="BH10">
            <v>1540014.03</v>
          </cell>
          <cell r="BJ10">
            <v>6597250.75</v>
          </cell>
          <cell r="BP10">
            <v>29101872.199999999</v>
          </cell>
          <cell r="BU10">
            <v>4290515.9400000004</v>
          </cell>
          <cell r="BW10">
            <v>17473513.259999998</v>
          </cell>
          <cell r="CB10">
            <v>3115350</v>
          </cell>
          <cell r="CD10">
            <v>11053487.550000001</v>
          </cell>
        </row>
      </sheetData>
      <sheetData sheetId="3">
        <row r="11">
          <cell r="F11">
            <v>152</v>
          </cell>
          <cell r="K11">
            <v>4489.0209999999997</v>
          </cell>
          <cell r="U11">
            <v>0</v>
          </cell>
          <cell r="AF11">
            <v>0</v>
          </cell>
          <cell r="AQ11">
            <v>0</v>
          </cell>
          <cell r="BB11">
            <v>0</v>
          </cell>
          <cell r="BM11">
            <v>152</v>
          </cell>
          <cell r="BX11">
            <v>4489.0209999999997</v>
          </cell>
        </row>
        <row r="12">
          <cell r="F12">
            <v>180</v>
          </cell>
          <cell r="K12">
            <v>4490.8099999999995</v>
          </cell>
          <cell r="U12">
            <v>0</v>
          </cell>
          <cell r="AF12">
            <v>0</v>
          </cell>
          <cell r="AQ12">
            <v>1</v>
          </cell>
          <cell r="BB12">
            <v>7.33</v>
          </cell>
          <cell r="BM12">
            <v>179</v>
          </cell>
          <cell r="BX12">
            <v>4483.4799999999996</v>
          </cell>
        </row>
        <row r="13">
          <cell r="F13">
            <v>189</v>
          </cell>
          <cell r="K13">
            <v>5389.24</v>
          </cell>
          <cell r="U13">
            <v>0</v>
          </cell>
          <cell r="AF13">
            <v>0</v>
          </cell>
          <cell r="AQ13">
            <v>2</v>
          </cell>
          <cell r="BB13">
            <v>24</v>
          </cell>
          <cell r="BM13">
            <v>187</v>
          </cell>
          <cell r="BX13">
            <v>5365.24</v>
          </cell>
        </row>
        <row r="14">
          <cell r="F14">
            <v>198</v>
          </cell>
          <cell r="K14">
            <v>5556.4470000000001</v>
          </cell>
          <cell r="U14">
            <v>0</v>
          </cell>
          <cell r="AF14">
            <v>0</v>
          </cell>
          <cell r="AQ14">
            <v>0</v>
          </cell>
          <cell r="BB14">
            <v>0</v>
          </cell>
          <cell r="BM14">
            <v>198</v>
          </cell>
          <cell r="BX14">
            <v>5556.4470000000001</v>
          </cell>
        </row>
      </sheetData>
      <sheetData sheetId="4">
        <row r="10">
          <cell r="F10">
            <v>44</v>
          </cell>
          <cell r="R10">
            <v>5800.55</v>
          </cell>
          <cell r="AD10">
            <v>44</v>
          </cell>
          <cell r="AP10">
            <v>5800.55</v>
          </cell>
        </row>
        <row r="11">
          <cell r="F11">
            <v>41</v>
          </cell>
          <cell r="R11">
            <v>5737.21</v>
          </cell>
          <cell r="AD11">
            <v>41</v>
          </cell>
          <cell r="AP11">
            <v>5737.21</v>
          </cell>
        </row>
        <row r="12">
          <cell r="F12">
            <v>36</v>
          </cell>
          <cell r="R12">
            <v>5424.87</v>
          </cell>
          <cell r="AD12">
            <v>36</v>
          </cell>
          <cell r="AP12">
            <v>5425</v>
          </cell>
        </row>
        <row r="13">
          <cell r="F13">
            <v>36</v>
          </cell>
          <cell r="R13">
            <v>4593.3159999999998</v>
          </cell>
          <cell r="AD13">
            <v>36</v>
          </cell>
          <cell r="AP13">
            <v>4593.3159999999998</v>
          </cell>
        </row>
      </sheetData>
      <sheetData sheetId="5">
        <row r="10">
          <cell r="F10">
            <v>84</v>
          </cell>
          <cell r="R10">
            <v>14029.47</v>
          </cell>
          <cell r="AD10">
            <v>84</v>
          </cell>
          <cell r="AP10">
            <v>14029.47</v>
          </cell>
        </row>
        <row r="11">
          <cell r="F11">
            <v>91</v>
          </cell>
          <cell r="R11">
            <v>13953.477999999999</v>
          </cell>
          <cell r="AD11">
            <v>91</v>
          </cell>
          <cell r="AP11">
            <v>13953.477999999999</v>
          </cell>
        </row>
        <row r="12">
          <cell r="F12">
            <v>90</v>
          </cell>
          <cell r="R12">
            <v>15568.724</v>
          </cell>
          <cell r="AD12">
            <v>90</v>
          </cell>
          <cell r="AP12">
            <v>15569</v>
          </cell>
        </row>
        <row r="13">
          <cell r="F13">
            <v>87</v>
          </cell>
          <cell r="R13">
            <v>13277.013999999999</v>
          </cell>
          <cell r="AD13">
            <v>87</v>
          </cell>
          <cell r="AP13">
            <v>13277.013999999999</v>
          </cell>
        </row>
      </sheetData>
      <sheetData sheetId="6">
        <row r="13">
          <cell r="I13">
            <v>0</v>
          </cell>
          <cell r="K13">
            <v>0</v>
          </cell>
          <cell r="P13">
            <v>1</v>
          </cell>
          <cell r="R13">
            <v>25</v>
          </cell>
          <cell r="W13">
            <v>0</v>
          </cell>
          <cell r="Y13">
            <v>0</v>
          </cell>
          <cell r="AD13">
            <v>0</v>
          </cell>
          <cell r="AF13">
            <v>0</v>
          </cell>
          <cell r="AK13">
            <v>0</v>
          </cell>
          <cell r="AM13">
            <v>1</v>
          </cell>
          <cell r="AR13">
            <v>0</v>
          </cell>
          <cell r="AT13">
            <v>0</v>
          </cell>
          <cell r="AY13">
            <v>30</v>
          </cell>
          <cell r="BE13">
            <v>121</v>
          </cell>
          <cell r="BJ13">
            <v>0</v>
          </cell>
          <cell r="BL13">
            <v>0</v>
          </cell>
          <cell r="BQ13">
            <v>0</v>
          </cell>
          <cell r="BS13">
            <v>0</v>
          </cell>
        </row>
      </sheetData>
      <sheetData sheetId="7">
        <row r="13">
          <cell r="G13">
            <v>142654</v>
          </cell>
          <cell r="I13">
            <v>570661</v>
          </cell>
          <cell r="N13">
            <v>0</v>
          </cell>
          <cell r="P13">
            <v>0</v>
          </cell>
          <cell r="U13">
            <v>3</v>
          </cell>
          <cell r="W13">
            <v>20</v>
          </cell>
          <cell r="AB13">
            <v>0</v>
          </cell>
          <cell r="AD13">
            <v>0</v>
          </cell>
          <cell r="AI13">
            <v>0</v>
          </cell>
          <cell r="AK13">
            <v>0</v>
          </cell>
          <cell r="AP13">
            <v>0</v>
          </cell>
          <cell r="AR13">
            <v>0</v>
          </cell>
          <cell r="AW13">
            <v>0</v>
          </cell>
          <cell r="AY13">
            <v>0</v>
          </cell>
          <cell r="BD13">
            <v>30</v>
          </cell>
          <cell r="BF13">
            <v>121</v>
          </cell>
          <cell r="BK13">
            <v>0</v>
          </cell>
          <cell r="BM13">
            <v>0</v>
          </cell>
          <cell r="BR13">
            <v>0</v>
          </cell>
          <cell r="BT13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R8">
            <v>2180</v>
          </cell>
          <cell r="AI8">
            <v>2176</v>
          </cell>
          <cell r="BF8">
            <v>2251</v>
          </cell>
          <cell r="BK8">
            <v>14427</v>
          </cell>
          <cell r="BQ8">
            <v>12690</v>
          </cell>
        </row>
        <row r="9">
          <cell r="R9">
            <v>2264</v>
          </cell>
          <cell r="AI9">
            <v>2260</v>
          </cell>
          <cell r="BF9">
            <v>2301</v>
          </cell>
          <cell r="BK9">
            <v>9005</v>
          </cell>
          <cell r="BQ9">
            <v>7468</v>
          </cell>
        </row>
        <row r="10">
          <cell r="R10">
            <v>2256</v>
          </cell>
          <cell r="AI10">
            <v>2251</v>
          </cell>
          <cell r="BF10">
            <v>2305</v>
          </cell>
          <cell r="BK10">
            <v>12573</v>
          </cell>
          <cell r="BQ10">
            <v>10848</v>
          </cell>
        </row>
        <row r="11">
          <cell r="F11">
            <v>1901</v>
          </cell>
          <cell r="L11">
            <v>339</v>
          </cell>
          <cell r="R11">
            <v>2240</v>
          </cell>
          <cell r="W11">
            <v>1895</v>
          </cell>
          <cell r="AC11">
            <v>339</v>
          </cell>
          <cell r="AI11">
            <v>2234</v>
          </cell>
          <cell r="AN11">
            <v>1759</v>
          </cell>
          <cell r="AT11">
            <v>367</v>
          </cell>
          <cell r="AZ11">
            <v>233</v>
          </cell>
          <cell r="BF11">
            <v>2359</v>
          </cell>
          <cell r="BK11">
            <v>13394</v>
          </cell>
          <cell r="BQ11">
            <v>12052</v>
          </cell>
        </row>
      </sheetData>
      <sheetData sheetId="2">
        <row r="10">
          <cell r="F10">
            <v>376320</v>
          </cell>
          <cell r="G10">
            <v>1501920</v>
          </cell>
          <cell r="L10">
            <v>367312</v>
          </cell>
          <cell r="N10">
            <v>1377562</v>
          </cell>
          <cell r="S10">
            <v>11121</v>
          </cell>
          <cell r="U10">
            <v>42035</v>
          </cell>
          <cell r="AA10">
            <v>1419597</v>
          </cell>
          <cell r="AF10">
            <v>3</v>
          </cell>
          <cell r="AH10">
            <v>126</v>
          </cell>
          <cell r="AM10">
            <v>19</v>
          </cell>
          <cell r="AO10">
            <v>44</v>
          </cell>
          <cell r="AT10">
            <v>21348</v>
          </cell>
          <cell r="AV10">
            <v>84569</v>
          </cell>
          <cell r="BA10">
            <v>3110</v>
          </cell>
          <cell r="BC10">
            <v>12251</v>
          </cell>
          <cell r="BH10">
            <v>1338</v>
          </cell>
          <cell r="BJ10">
            <v>4523</v>
          </cell>
          <cell r="BP10">
            <v>16774</v>
          </cell>
          <cell r="BU10">
            <v>3723</v>
          </cell>
          <cell r="BW10">
            <v>15280</v>
          </cell>
          <cell r="CB10">
            <v>0</v>
          </cell>
          <cell r="CD10">
            <v>0</v>
          </cell>
        </row>
      </sheetData>
      <sheetData sheetId="3">
        <row r="11">
          <cell r="F11">
            <v>204</v>
          </cell>
          <cell r="K11">
            <v>3447</v>
          </cell>
          <cell r="U11">
            <v>203</v>
          </cell>
          <cell r="AF11">
            <v>3359</v>
          </cell>
          <cell r="AQ11">
            <v>1</v>
          </cell>
          <cell r="BB11">
            <v>88</v>
          </cell>
          <cell r="BM11">
            <v>0</v>
          </cell>
          <cell r="BX11">
            <v>0</v>
          </cell>
        </row>
        <row r="12">
          <cell r="F12">
            <v>148</v>
          </cell>
          <cell r="K12">
            <v>2382</v>
          </cell>
          <cell r="U12">
            <v>147</v>
          </cell>
          <cell r="AF12">
            <v>2294</v>
          </cell>
          <cell r="AQ12">
            <v>1</v>
          </cell>
          <cell r="BB12">
            <v>88</v>
          </cell>
          <cell r="BM12">
            <v>0</v>
          </cell>
          <cell r="BX12">
            <v>0</v>
          </cell>
        </row>
        <row r="13">
          <cell r="F13">
            <v>198</v>
          </cell>
          <cell r="K13">
            <v>3430</v>
          </cell>
          <cell r="U13">
            <v>196</v>
          </cell>
          <cell r="AF13">
            <v>3374</v>
          </cell>
          <cell r="AQ13">
            <v>2</v>
          </cell>
          <cell r="BB13">
            <v>56</v>
          </cell>
          <cell r="BM13">
            <v>0</v>
          </cell>
          <cell r="BX13">
            <v>0</v>
          </cell>
        </row>
        <row r="14">
          <cell r="F14">
            <v>205</v>
          </cell>
          <cell r="K14">
            <v>3190</v>
          </cell>
          <cell r="U14">
            <v>204</v>
          </cell>
          <cell r="AF14">
            <v>3142</v>
          </cell>
          <cell r="AQ14">
            <v>1</v>
          </cell>
          <cell r="BB14">
            <v>48</v>
          </cell>
          <cell r="BM14">
            <v>0</v>
          </cell>
          <cell r="BX14">
            <v>0</v>
          </cell>
        </row>
      </sheetData>
      <sheetData sheetId="4">
        <row r="10">
          <cell r="F10">
            <v>20</v>
          </cell>
          <cell r="R10">
            <v>2951</v>
          </cell>
          <cell r="AD10">
            <v>20</v>
          </cell>
          <cell r="AP10">
            <v>2951</v>
          </cell>
        </row>
        <row r="11">
          <cell r="F11">
            <v>21</v>
          </cell>
          <cell r="R11">
            <v>3025</v>
          </cell>
          <cell r="AD11">
            <v>21</v>
          </cell>
          <cell r="AP11">
            <v>3025</v>
          </cell>
        </row>
        <row r="12">
          <cell r="F12">
            <v>16</v>
          </cell>
          <cell r="R12">
            <v>2433</v>
          </cell>
          <cell r="AD12">
            <v>16</v>
          </cell>
          <cell r="AP12">
            <v>2433</v>
          </cell>
        </row>
        <row r="13">
          <cell r="F13">
            <v>13</v>
          </cell>
          <cell r="R13">
            <v>1939</v>
          </cell>
          <cell r="AD13">
            <v>13</v>
          </cell>
          <cell r="AP13">
            <v>1939</v>
          </cell>
        </row>
      </sheetData>
      <sheetData sheetId="5">
        <row r="10">
          <cell r="F10">
            <v>9</v>
          </cell>
          <cell r="R10">
            <v>1553</v>
          </cell>
          <cell r="AD10">
            <v>9</v>
          </cell>
          <cell r="AP10">
            <v>1553</v>
          </cell>
        </row>
        <row r="11">
          <cell r="F11">
            <v>7</v>
          </cell>
          <cell r="R11">
            <v>1001</v>
          </cell>
          <cell r="AD11">
            <v>7</v>
          </cell>
          <cell r="AP11">
            <v>1001</v>
          </cell>
        </row>
        <row r="12">
          <cell r="F12">
            <v>10</v>
          </cell>
          <cell r="R12">
            <v>1725</v>
          </cell>
          <cell r="AD12">
            <v>10</v>
          </cell>
          <cell r="AP12">
            <v>1725</v>
          </cell>
        </row>
        <row r="13">
          <cell r="F13">
            <v>5</v>
          </cell>
          <cell r="R13">
            <v>789</v>
          </cell>
          <cell r="AD13">
            <v>5</v>
          </cell>
          <cell r="AP13">
            <v>789</v>
          </cell>
        </row>
      </sheetData>
      <sheetData sheetId="6">
        <row r="13">
          <cell r="I13">
            <v>0</v>
          </cell>
          <cell r="K13">
            <v>1</v>
          </cell>
          <cell r="P13">
            <v>0</v>
          </cell>
          <cell r="R13">
            <v>1</v>
          </cell>
          <cell r="W13">
            <v>0</v>
          </cell>
          <cell r="Y13">
            <v>0</v>
          </cell>
          <cell r="AD13">
            <v>0</v>
          </cell>
          <cell r="AF13">
            <v>2</v>
          </cell>
          <cell r="AK13">
            <v>0</v>
          </cell>
          <cell r="AM13">
            <v>0</v>
          </cell>
          <cell r="AR13">
            <v>0</v>
          </cell>
          <cell r="AT13">
            <v>0</v>
          </cell>
          <cell r="AY13">
            <v>30</v>
          </cell>
          <cell r="BJ13">
            <v>30</v>
          </cell>
          <cell r="BL13">
            <v>38</v>
          </cell>
          <cell r="BQ13">
            <v>0</v>
          </cell>
          <cell r="BS13">
            <v>0</v>
          </cell>
        </row>
      </sheetData>
      <sheetData sheetId="7">
        <row r="13">
          <cell r="G13">
            <v>416683</v>
          </cell>
          <cell r="I13">
            <v>1618423</v>
          </cell>
          <cell r="N13">
            <v>0</v>
          </cell>
          <cell r="P13">
            <v>1</v>
          </cell>
          <cell r="U13">
            <v>1</v>
          </cell>
          <cell r="W13">
            <v>3</v>
          </cell>
          <cell r="AB13">
            <v>0</v>
          </cell>
          <cell r="AD13">
            <v>0</v>
          </cell>
          <cell r="AI13">
            <v>0</v>
          </cell>
          <cell r="AK13">
            <v>0</v>
          </cell>
          <cell r="AP13">
            <v>0</v>
          </cell>
          <cell r="AR13">
            <v>0</v>
          </cell>
          <cell r="AW13">
            <v>0</v>
          </cell>
          <cell r="AY13">
            <v>0</v>
          </cell>
          <cell r="BD13">
            <v>29</v>
          </cell>
          <cell r="BF13">
            <v>117</v>
          </cell>
          <cell r="BK13">
            <v>29</v>
          </cell>
          <cell r="BM13">
            <v>89</v>
          </cell>
          <cell r="BR13">
            <v>29</v>
          </cell>
          <cell r="BT13">
            <v>89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  <sheetName val="Macro"/>
      <sheetName val="Absent + 14 dias e até 6 meses "/>
      <sheetName val="Absent + 16 dias e até 6 meses 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0">
          <cell r="E10">
            <v>301</v>
          </cell>
          <cell r="F10">
            <v>0</v>
          </cell>
          <cell r="G10" t="str">
            <v>2010</v>
          </cell>
          <cell r="H10" t="str">
            <v>01</v>
          </cell>
        </row>
      </sheetData>
      <sheetData sheetId="7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R8">
            <v>5522</v>
          </cell>
          <cell r="AI8">
            <v>5431</v>
          </cell>
          <cell r="BF8">
            <v>5367</v>
          </cell>
          <cell r="BK8">
            <v>17644.830000000002</v>
          </cell>
          <cell r="BQ8">
            <v>17644.830000000002</v>
          </cell>
        </row>
        <row r="9">
          <cell r="R9">
            <v>5517</v>
          </cell>
          <cell r="AI9">
            <v>5428</v>
          </cell>
          <cell r="BF9">
            <v>5119</v>
          </cell>
          <cell r="BK9">
            <v>15533.92</v>
          </cell>
          <cell r="BQ9">
            <v>16035.42</v>
          </cell>
        </row>
        <row r="10">
          <cell r="R10">
            <v>5521</v>
          </cell>
          <cell r="AI10">
            <v>5436</v>
          </cell>
          <cell r="BF10">
            <v>5244</v>
          </cell>
          <cell r="BK10">
            <v>17628.23</v>
          </cell>
          <cell r="BQ10">
            <v>17628.23</v>
          </cell>
        </row>
        <row r="11">
          <cell r="F11">
            <v>3803</v>
          </cell>
          <cell r="L11">
            <v>1733</v>
          </cell>
          <cell r="R11">
            <v>5536</v>
          </cell>
          <cell r="W11">
            <v>3752</v>
          </cell>
          <cell r="AC11">
            <v>1701</v>
          </cell>
          <cell r="AI11">
            <v>5453</v>
          </cell>
          <cell r="AN11">
            <v>2338</v>
          </cell>
          <cell r="AT11">
            <v>2496</v>
          </cell>
          <cell r="AZ11">
            <v>527</v>
          </cell>
          <cell r="BF11">
            <v>5361</v>
          </cell>
          <cell r="BK11">
            <v>14857.08</v>
          </cell>
          <cell r="BQ11">
            <v>15218.58</v>
          </cell>
        </row>
      </sheetData>
      <sheetData sheetId="2">
        <row r="10">
          <cell r="F10">
            <v>930048</v>
          </cell>
          <cell r="G10">
            <v>3712128</v>
          </cell>
          <cell r="L10">
            <v>777639.2</v>
          </cell>
          <cell r="N10">
            <v>3152650.1900000004</v>
          </cell>
          <cell r="S10">
            <v>31557.94</v>
          </cell>
          <cell r="U10">
            <v>127238.31000000001</v>
          </cell>
          <cell r="AA10">
            <v>3279888.5</v>
          </cell>
          <cell r="AF10">
            <v>44</v>
          </cell>
          <cell r="AH10">
            <v>106</v>
          </cell>
          <cell r="AM10">
            <v>31</v>
          </cell>
          <cell r="AO10">
            <v>107</v>
          </cell>
          <cell r="AT10">
            <v>81640.595289999997</v>
          </cell>
          <cell r="AV10">
            <v>303197.90925999999</v>
          </cell>
          <cell r="BA10">
            <v>11395.03549</v>
          </cell>
          <cell r="BC10">
            <v>42470.566840000007</v>
          </cell>
          <cell r="BH10">
            <v>3120.8960899999997</v>
          </cell>
          <cell r="BJ10">
            <v>11671.909799999999</v>
          </cell>
          <cell r="BP10">
            <v>54142.476640000008</v>
          </cell>
          <cell r="BU10">
            <v>20152.882389999999</v>
          </cell>
          <cell r="BW10">
            <v>83756.632210000011</v>
          </cell>
          <cell r="CD10">
            <v>0</v>
          </cell>
        </row>
      </sheetData>
      <sheetData sheetId="3">
        <row r="11">
          <cell r="F11">
            <v>120</v>
          </cell>
          <cell r="K11">
            <v>4430.75</v>
          </cell>
          <cell r="U11">
            <v>0</v>
          </cell>
          <cell r="AF11">
            <v>0</v>
          </cell>
          <cell r="AQ11">
            <v>0</v>
          </cell>
          <cell r="BB11">
            <v>0</v>
          </cell>
          <cell r="BM11">
            <v>120</v>
          </cell>
          <cell r="BX11">
            <v>4430.75</v>
          </cell>
        </row>
        <row r="12">
          <cell r="F12">
            <v>155</v>
          </cell>
          <cell r="K12">
            <v>4158.5</v>
          </cell>
          <cell r="U12">
            <v>0</v>
          </cell>
          <cell r="AF12">
            <v>0</v>
          </cell>
          <cell r="AQ12">
            <v>0</v>
          </cell>
          <cell r="BB12">
            <v>0</v>
          </cell>
          <cell r="BM12">
            <v>155</v>
          </cell>
          <cell r="BX12">
            <v>4158.5</v>
          </cell>
        </row>
        <row r="13">
          <cell r="F13">
            <v>179</v>
          </cell>
          <cell r="K13">
            <v>5016.25</v>
          </cell>
          <cell r="U13">
            <v>0</v>
          </cell>
          <cell r="AF13">
            <v>0</v>
          </cell>
          <cell r="AQ13">
            <v>0</v>
          </cell>
          <cell r="BB13">
            <v>0</v>
          </cell>
          <cell r="BM13">
            <v>179</v>
          </cell>
          <cell r="BX13">
            <v>5016.25</v>
          </cell>
        </row>
        <row r="14">
          <cell r="F14">
            <v>153</v>
          </cell>
          <cell r="K14">
            <v>4155.5</v>
          </cell>
          <cell r="U14">
            <v>0</v>
          </cell>
          <cell r="AF14">
            <v>0</v>
          </cell>
          <cell r="AQ14">
            <v>0</v>
          </cell>
          <cell r="BB14">
            <v>0</v>
          </cell>
          <cell r="BM14">
            <v>153</v>
          </cell>
          <cell r="BX14">
            <v>4155.5</v>
          </cell>
        </row>
      </sheetData>
      <sheetData sheetId="4">
        <row r="10">
          <cell r="F10">
            <v>40</v>
          </cell>
          <cell r="R10">
            <v>4856</v>
          </cell>
          <cell r="AD10">
            <v>40</v>
          </cell>
          <cell r="AP10">
            <v>4856</v>
          </cell>
        </row>
        <row r="11">
          <cell r="F11">
            <v>37</v>
          </cell>
          <cell r="R11">
            <v>4467.75</v>
          </cell>
          <cell r="AD11">
            <v>37</v>
          </cell>
          <cell r="AP11">
            <v>4467.75</v>
          </cell>
        </row>
        <row r="12">
          <cell r="F12">
            <v>32</v>
          </cell>
          <cell r="R12">
            <v>4256.25</v>
          </cell>
          <cell r="AD12">
            <v>32</v>
          </cell>
          <cell r="AP12">
            <v>4256.25</v>
          </cell>
        </row>
        <row r="13">
          <cell r="F13">
            <v>26</v>
          </cell>
          <cell r="R13">
            <v>2889.5</v>
          </cell>
          <cell r="AD13">
            <v>26</v>
          </cell>
          <cell r="AP13">
            <v>2889.5</v>
          </cell>
        </row>
      </sheetData>
      <sheetData sheetId="5">
        <row r="10">
          <cell r="F10">
            <v>33</v>
          </cell>
          <cell r="R10">
            <v>5185</v>
          </cell>
          <cell r="AD10">
            <v>33</v>
          </cell>
          <cell r="AP10">
            <v>5185</v>
          </cell>
        </row>
        <row r="11">
          <cell r="F11">
            <v>34</v>
          </cell>
          <cell r="R11">
            <v>4583.75</v>
          </cell>
          <cell r="AD11">
            <v>34</v>
          </cell>
          <cell r="AP11">
            <v>4583.75</v>
          </cell>
        </row>
        <row r="12">
          <cell r="F12">
            <v>30</v>
          </cell>
          <cell r="R12">
            <v>4749.5</v>
          </cell>
          <cell r="AD12">
            <v>30</v>
          </cell>
          <cell r="AP12">
            <v>4749.5</v>
          </cell>
        </row>
        <row r="13">
          <cell r="F13">
            <v>32</v>
          </cell>
          <cell r="R13">
            <v>4189.25</v>
          </cell>
          <cell r="AD13">
            <v>32</v>
          </cell>
          <cell r="AP13">
            <v>4189.25</v>
          </cell>
        </row>
      </sheetData>
      <sheetData sheetId="6">
        <row r="13">
          <cell r="I13">
            <v>0</v>
          </cell>
          <cell r="K13">
            <v>0</v>
          </cell>
          <cell r="P13">
            <v>3</v>
          </cell>
          <cell r="R13">
            <v>10</v>
          </cell>
          <cell r="W13">
            <v>0</v>
          </cell>
          <cell r="Y13">
            <v>0</v>
          </cell>
          <cell r="AD13">
            <v>0</v>
          </cell>
          <cell r="AF13">
            <v>0</v>
          </cell>
          <cell r="AK13">
            <v>0</v>
          </cell>
          <cell r="AM13">
            <v>0</v>
          </cell>
          <cell r="AR13">
            <v>0</v>
          </cell>
          <cell r="AT13">
            <v>0</v>
          </cell>
          <cell r="AY13">
            <v>5</v>
          </cell>
          <cell r="BE13">
            <v>38</v>
          </cell>
          <cell r="BJ13">
            <v>0</v>
          </cell>
          <cell r="BL13">
            <v>0</v>
          </cell>
          <cell r="BQ13">
            <v>0</v>
          </cell>
          <cell r="BS13">
            <v>0</v>
          </cell>
        </row>
      </sheetData>
      <sheetData sheetId="7">
        <row r="13">
          <cell r="G13">
            <v>955532</v>
          </cell>
          <cell r="I13">
            <v>3906145</v>
          </cell>
          <cell r="N13">
            <v>0</v>
          </cell>
          <cell r="P13">
            <v>1</v>
          </cell>
          <cell r="U13">
            <v>5</v>
          </cell>
          <cell r="W13">
            <v>18</v>
          </cell>
          <cell r="AB13">
            <v>0</v>
          </cell>
          <cell r="AD13">
            <v>0</v>
          </cell>
          <cell r="AI13">
            <v>0</v>
          </cell>
          <cell r="AK13">
            <v>0</v>
          </cell>
          <cell r="AP13">
            <v>0</v>
          </cell>
          <cell r="AR13">
            <v>0</v>
          </cell>
          <cell r="AW13">
            <v>0</v>
          </cell>
          <cell r="AY13">
            <v>0</v>
          </cell>
          <cell r="BD13">
            <v>5</v>
          </cell>
          <cell r="BF13">
            <v>21</v>
          </cell>
          <cell r="BK13">
            <v>0</v>
          </cell>
          <cell r="BM13">
            <v>1</v>
          </cell>
          <cell r="BR13">
            <v>0</v>
          </cell>
          <cell r="BT1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  <sheetName val="Macro"/>
    </sheetNames>
    <sheetDataSet>
      <sheetData sheetId="0"/>
      <sheetData sheetId="1">
        <row r="8">
          <cell r="R8">
            <v>10837</v>
          </cell>
          <cell r="AI8">
            <v>10294</v>
          </cell>
          <cell r="BF8">
            <v>9959.1561000000038</v>
          </cell>
          <cell r="BK8">
            <v>89387.43000000024</v>
          </cell>
          <cell r="BQ8">
            <v>49787.43000000024</v>
          </cell>
        </row>
        <row r="9">
          <cell r="R9">
            <v>9917</v>
          </cell>
          <cell r="AI9">
            <v>9368</v>
          </cell>
          <cell r="BF9">
            <v>8501.3126000000066</v>
          </cell>
          <cell r="BK9">
            <v>56771.409999999982</v>
          </cell>
          <cell r="BQ9">
            <v>15731.409999999982</v>
          </cell>
        </row>
        <row r="10">
          <cell r="R10">
            <v>9667</v>
          </cell>
          <cell r="AI10">
            <v>9128</v>
          </cell>
          <cell r="BF10">
            <v>7198.4408999999932</v>
          </cell>
          <cell r="BK10">
            <v>81246.380000000499</v>
          </cell>
          <cell r="BQ10">
            <v>44526.380000000499</v>
          </cell>
        </row>
        <row r="11">
          <cell r="F11">
            <v>7903</v>
          </cell>
          <cell r="L11">
            <v>1687</v>
          </cell>
          <cell r="R11">
            <v>9590</v>
          </cell>
          <cell r="W11">
            <v>7442</v>
          </cell>
          <cell r="AC11">
            <v>1624</v>
          </cell>
          <cell r="AI11">
            <v>9066</v>
          </cell>
          <cell r="AN11">
            <v>5199.2967930813593</v>
          </cell>
          <cell r="AT11">
            <v>1388.896733363614</v>
          </cell>
          <cell r="AZ11">
            <v>1033.755073555028</v>
          </cell>
          <cell r="BF11">
            <v>7621.9486000000015</v>
          </cell>
          <cell r="BK11">
            <v>105772.75000000128</v>
          </cell>
          <cell r="BQ11">
            <v>65932.750000001281</v>
          </cell>
        </row>
      </sheetData>
      <sheetData sheetId="2">
        <row r="10">
          <cell r="F10">
            <v>1611120</v>
          </cell>
          <cell r="G10">
            <v>6721848</v>
          </cell>
          <cell r="L10">
            <v>1374916</v>
          </cell>
          <cell r="N10">
            <v>5653867</v>
          </cell>
          <cell r="S10">
            <v>15883</v>
          </cell>
          <cell r="U10">
            <v>83024</v>
          </cell>
          <cell r="AA10">
            <v>5736891</v>
          </cell>
          <cell r="AF10">
            <v>18</v>
          </cell>
          <cell r="AH10">
            <v>25</v>
          </cell>
          <cell r="AM10">
            <v>97</v>
          </cell>
          <cell r="AO10">
            <v>2169</v>
          </cell>
          <cell r="AT10">
            <v>75655.771700000027</v>
          </cell>
          <cell r="AV10">
            <v>312125.69136000006</v>
          </cell>
          <cell r="BA10">
            <v>9164.5826400000024</v>
          </cell>
          <cell r="BC10">
            <v>39702.249190000002</v>
          </cell>
          <cell r="BH10">
            <v>3356.01037</v>
          </cell>
          <cell r="BJ10">
            <v>16312.8109</v>
          </cell>
          <cell r="BP10">
            <v>56015.060090000006</v>
          </cell>
          <cell r="BU10">
            <v>8864.8146000000033</v>
          </cell>
          <cell r="BW10">
            <v>40483.263190000005</v>
          </cell>
          <cell r="CB10">
            <v>1269.95596</v>
          </cell>
          <cell r="CD10">
            <v>6962.0754800000004</v>
          </cell>
        </row>
      </sheetData>
      <sheetData sheetId="3">
        <row r="11">
          <cell r="F11">
            <v>1607</v>
          </cell>
          <cell r="K11">
            <v>23600.830000000027</v>
          </cell>
          <cell r="U11">
            <v>0</v>
          </cell>
          <cell r="AF11">
            <v>0</v>
          </cell>
          <cell r="AQ11">
            <v>8</v>
          </cell>
          <cell r="BB11">
            <v>296.25</v>
          </cell>
          <cell r="BM11">
            <v>1599</v>
          </cell>
          <cell r="BX11">
            <v>23304.580000000027</v>
          </cell>
        </row>
        <row r="12">
          <cell r="F12">
            <v>1282</v>
          </cell>
          <cell r="K12">
            <v>18339.27000000003</v>
          </cell>
          <cell r="U12">
            <v>0</v>
          </cell>
          <cell r="AF12">
            <v>0</v>
          </cell>
          <cell r="AQ12">
            <v>7</v>
          </cell>
          <cell r="BB12">
            <v>343.9</v>
          </cell>
          <cell r="BM12">
            <v>1275</v>
          </cell>
          <cell r="BX12">
            <v>17995.370000000028</v>
          </cell>
        </row>
        <row r="13">
          <cell r="F13">
            <v>1236</v>
          </cell>
          <cell r="K13">
            <v>16661.440000000002</v>
          </cell>
          <cell r="U13">
            <v>0</v>
          </cell>
          <cell r="AF13">
            <v>0</v>
          </cell>
          <cell r="AQ13">
            <v>5</v>
          </cell>
          <cell r="BB13">
            <v>181.14999999999998</v>
          </cell>
          <cell r="BM13">
            <v>1231</v>
          </cell>
          <cell r="BX13">
            <v>16480.29</v>
          </cell>
        </row>
        <row r="14">
          <cell r="F14">
            <v>1226</v>
          </cell>
          <cell r="K14">
            <v>16331.68</v>
          </cell>
          <cell r="U14">
            <v>0</v>
          </cell>
          <cell r="AF14">
            <v>0</v>
          </cell>
          <cell r="AQ14">
            <v>3</v>
          </cell>
          <cell r="BB14">
            <v>198.57</v>
          </cell>
          <cell r="BM14">
            <v>1223</v>
          </cell>
          <cell r="BX14">
            <v>16133.11</v>
          </cell>
        </row>
      </sheetData>
      <sheetData sheetId="4">
        <row r="10">
          <cell r="F10">
            <v>118</v>
          </cell>
          <cell r="R10">
            <v>28320</v>
          </cell>
          <cell r="AD10">
            <v>118</v>
          </cell>
          <cell r="AP10">
            <v>28320</v>
          </cell>
        </row>
        <row r="11">
          <cell r="F11">
            <v>119</v>
          </cell>
          <cell r="R11">
            <v>28560</v>
          </cell>
          <cell r="AD11">
            <v>119</v>
          </cell>
          <cell r="AP11">
            <v>28560</v>
          </cell>
        </row>
        <row r="12">
          <cell r="F12">
            <v>123</v>
          </cell>
          <cell r="R12">
            <v>29520</v>
          </cell>
          <cell r="AD12">
            <v>123</v>
          </cell>
          <cell r="AP12">
            <v>29520</v>
          </cell>
        </row>
        <row r="13">
          <cell r="F13">
            <v>102</v>
          </cell>
          <cell r="R13">
            <v>24480</v>
          </cell>
          <cell r="AD13">
            <v>102</v>
          </cell>
          <cell r="AP13">
            <v>24480</v>
          </cell>
        </row>
      </sheetData>
      <sheetData sheetId="5">
        <row r="10">
          <cell r="F10">
            <v>165</v>
          </cell>
          <cell r="R10">
            <v>39600</v>
          </cell>
          <cell r="AD10">
            <v>165</v>
          </cell>
          <cell r="AP10">
            <v>39600</v>
          </cell>
        </row>
        <row r="11">
          <cell r="F11">
            <v>171</v>
          </cell>
          <cell r="R11">
            <v>41040</v>
          </cell>
          <cell r="AD11">
            <v>171</v>
          </cell>
          <cell r="AP11">
            <v>41040</v>
          </cell>
        </row>
        <row r="12">
          <cell r="F12">
            <v>153</v>
          </cell>
          <cell r="R12">
            <v>36720</v>
          </cell>
          <cell r="AD12">
            <v>153</v>
          </cell>
          <cell r="AP12">
            <v>36720</v>
          </cell>
        </row>
        <row r="13">
          <cell r="F13">
            <v>166</v>
          </cell>
          <cell r="R13">
            <v>39840</v>
          </cell>
          <cell r="AD13">
            <v>166</v>
          </cell>
          <cell r="AP13">
            <v>39840</v>
          </cell>
        </row>
      </sheetData>
      <sheetData sheetId="6">
        <row r="13">
          <cell r="I13">
            <v>2</v>
          </cell>
          <cell r="K13">
            <v>5</v>
          </cell>
          <cell r="P13">
            <v>0</v>
          </cell>
          <cell r="R13">
            <v>3</v>
          </cell>
          <cell r="W13">
            <v>0</v>
          </cell>
          <cell r="Y13">
            <v>0</v>
          </cell>
          <cell r="AD13">
            <v>3</v>
          </cell>
          <cell r="AF13">
            <v>11</v>
          </cell>
          <cell r="AK13">
            <v>0</v>
          </cell>
          <cell r="AM13">
            <v>1</v>
          </cell>
          <cell r="AR13">
            <v>0</v>
          </cell>
          <cell r="AT13">
            <v>0</v>
          </cell>
          <cell r="AY13">
            <v>28</v>
          </cell>
          <cell r="BE13">
            <v>113</v>
          </cell>
          <cell r="BJ13">
            <v>33</v>
          </cell>
          <cell r="BL13">
            <v>61</v>
          </cell>
          <cell r="BQ13">
            <v>0</v>
          </cell>
          <cell r="BS13">
            <v>0</v>
          </cell>
        </row>
      </sheetData>
      <sheetData sheetId="7">
        <row r="13">
          <cell r="G13">
            <v>1114810.2999999996</v>
          </cell>
          <cell r="I13">
            <v>5162941.6900000013</v>
          </cell>
          <cell r="N13">
            <v>1</v>
          </cell>
          <cell r="P13">
            <v>3</v>
          </cell>
          <cell r="U13">
            <v>4</v>
          </cell>
          <cell r="W13">
            <v>9</v>
          </cell>
          <cell r="AB13">
            <v>0</v>
          </cell>
          <cell r="AD13">
            <v>0</v>
          </cell>
          <cell r="AI13">
            <v>1</v>
          </cell>
          <cell r="AK13">
            <v>4</v>
          </cell>
          <cell r="AP13">
            <v>0</v>
          </cell>
          <cell r="AR13">
            <v>7</v>
          </cell>
          <cell r="AW13">
            <v>0</v>
          </cell>
          <cell r="AY13">
            <v>0</v>
          </cell>
          <cell r="BD13">
            <v>25</v>
          </cell>
          <cell r="BF13">
            <v>109</v>
          </cell>
          <cell r="BK13">
            <v>53</v>
          </cell>
          <cell r="BM13">
            <v>77</v>
          </cell>
          <cell r="BR13">
            <v>0</v>
          </cell>
          <cell r="BT13">
            <v>0</v>
          </cell>
        </row>
      </sheetData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  <sheetName val="Plan1"/>
    </sheetNames>
    <sheetDataSet>
      <sheetData sheetId="0"/>
      <sheetData sheetId="1">
        <row r="8">
          <cell r="R8">
            <v>3403</v>
          </cell>
          <cell r="AI8">
            <v>3381</v>
          </cell>
          <cell r="BF8">
            <v>1226</v>
          </cell>
          <cell r="BK8">
            <v>29536</v>
          </cell>
          <cell r="BQ8">
            <v>23616</v>
          </cell>
        </row>
        <row r="9">
          <cell r="R9">
            <v>3364</v>
          </cell>
          <cell r="AI9">
            <v>3341</v>
          </cell>
          <cell r="BF9">
            <v>1130</v>
          </cell>
          <cell r="BK9">
            <v>31231</v>
          </cell>
          <cell r="BQ9">
            <v>25661</v>
          </cell>
        </row>
        <row r="10">
          <cell r="R10">
            <v>3319</v>
          </cell>
          <cell r="AI10">
            <v>3297</v>
          </cell>
          <cell r="BF10">
            <v>1078</v>
          </cell>
          <cell r="BK10">
            <v>39819</v>
          </cell>
          <cell r="BQ10">
            <v>33968</v>
          </cell>
        </row>
        <row r="11">
          <cell r="F11">
            <v>2695</v>
          </cell>
          <cell r="L11">
            <v>580</v>
          </cell>
          <cell r="R11">
            <v>3275</v>
          </cell>
          <cell r="W11">
            <v>2674</v>
          </cell>
          <cell r="AC11">
            <v>580</v>
          </cell>
          <cell r="AI11">
            <v>3254</v>
          </cell>
          <cell r="AN11">
            <v>636</v>
          </cell>
          <cell r="AT11">
            <v>258</v>
          </cell>
          <cell r="AZ11">
            <v>44</v>
          </cell>
          <cell r="BF11">
            <v>938</v>
          </cell>
          <cell r="BK11">
            <v>42603</v>
          </cell>
          <cell r="BQ11">
            <v>37697</v>
          </cell>
        </row>
      </sheetData>
      <sheetData sheetId="2">
        <row r="10">
          <cell r="F10">
            <v>550200</v>
          </cell>
          <cell r="G10">
            <v>2244648</v>
          </cell>
          <cell r="L10">
            <v>580712</v>
          </cell>
          <cell r="N10">
            <v>2075981</v>
          </cell>
          <cell r="S10">
            <v>18795</v>
          </cell>
          <cell r="U10">
            <v>63896</v>
          </cell>
          <cell r="AA10">
            <v>2139877</v>
          </cell>
          <cell r="AF10">
            <v>2</v>
          </cell>
          <cell r="AH10">
            <v>12</v>
          </cell>
          <cell r="AM10">
            <v>46</v>
          </cell>
          <cell r="AO10">
            <v>157</v>
          </cell>
          <cell r="AT10">
            <v>49583</v>
          </cell>
          <cell r="AV10">
            <v>207979</v>
          </cell>
          <cell r="BA10">
            <v>7402</v>
          </cell>
          <cell r="BC10">
            <v>30941</v>
          </cell>
          <cell r="BH10">
            <v>3934</v>
          </cell>
          <cell r="BJ10">
            <v>14158</v>
          </cell>
          <cell r="BP10">
            <v>45099</v>
          </cell>
          <cell r="BU10">
            <v>5345</v>
          </cell>
          <cell r="BW10">
            <v>31093</v>
          </cell>
          <cell r="CB10">
            <v>390</v>
          </cell>
          <cell r="CD10">
            <v>2663</v>
          </cell>
        </row>
      </sheetData>
      <sheetData sheetId="3">
        <row r="11">
          <cell r="F11">
            <v>248</v>
          </cell>
          <cell r="K11">
            <v>6646.42</v>
          </cell>
          <cell r="U11">
            <v>0</v>
          </cell>
          <cell r="AF11">
            <v>0</v>
          </cell>
          <cell r="AQ11">
            <v>2</v>
          </cell>
          <cell r="BB11">
            <v>240</v>
          </cell>
          <cell r="BM11">
            <v>246</v>
          </cell>
          <cell r="BX11">
            <v>6406.42</v>
          </cell>
        </row>
        <row r="12">
          <cell r="F12">
            <v>270</v>
          </cell>
          <cell r="K12">
            <v>5944.67</v>
          </cell>
          <cell r="U12">
            <v>0</v>
          </cell>
          <cell r="AF12">
            <v>0</v>
          </cell>
          <cell r="AQ12">
            <v>0</v>
          </cell>
          <cell r="BB12">
            <v>88</v>
          </cell>
          <cell r="BM12">
            <v>270</v>
          </cell>
          <cell r="BX12">
            <v>5856.67</v>
          </cell>
        </row>
        <row r="13">
          <cell r="F13">
            <v>431</v>
          </cell>
          <cell r="K13">
            <v>11599</v>
          </cell>
          <cell r="U13">
            <v>0</v>
          </cell>
          <cell r="AF13">
            <v>0</v>
          </cell>
          <cell r="AQ13">
            <v>1</v>
          </cell>
          <cell r="BB13">
            <v>120</v>
          </cell>
          <cell r="BM13">
            <v>430</v>
          </cell>
          <cell r="BX13">
            <v>11479</v>
          </cell>
        </row>
        <row r="14">
          <cell r="F14">
            <v>520</v>
          </cell>
          <cell r="K14">
            <v>12981.43</v>
          </cell>
          <cell r="U14">
            <v>0</v>
          </cell>
          <cell r="AF14">
            <v>0</v>
          </cell>
          <cell r="AQ14">
            <v>0</v>
          </cell>
          <cell r="BB14">
            <v>0</v>
          </cell>
          <cell r="BM14">
            <v>520</v>
          </cell>
          <cell r="BX14">
            <v>12981.43</v>
          </cell>
        </row>
      </sheetData>
      <sheetData sheetId="4">
        <row r="10">
          <cell r="F10">
            <v>27</v>
          </cell>
          <cell r="R10">
            <v>3581</v>
          </cell>
          <cell r="AD10">
            <v>27</v>
          </cell>
          <cell r="AP10">
            <v>3581</v>
          </cell>
        </row>
        <row r="11">
          <cell r="F11">
            <v>18</v>
          </cell>
          <cell r="R11">
            <v>2795</v>
          </cell>
          <cell r="AD11">
            <v>18</v>
          </cell>
          <cell r="AP11">
            <v>2795</v>
          </cell>
        </row>
        <row r="12">
          <cell r="F12">
            <v>14</v>
          </cell>
          <cell r="R12">
            <v>2053</v>
          </cell>
          <cell r="AD12">
            <v>14</v>
          </cell>
          <cell r="AP12">
            <v>2053</v>
          </cell>
        </row>
        <row r="13">
          <cell r="F13">
            <v>16</v>
          </cell>
          <cell r="R13">
            <v>2351</v>
          </cell>
          <cell r="AD13">
            <v>16</v>
          </cell>
          <cell r="AP13">
            <v>2351</v>
          </cell>
        </row>
      </sheetData>
      <sheetData sheetId="5">
        <row r="10">
          <cell r="F10">
            <v>21</v>
          </cell>
          <cell r="R10">
            <v>3744</v>
          </cell>
          <cell r="AD10">
            <v>21</v>
          </cell>
          <cell r="AP10">
            <v>3744</v>
          </cell>
        </row>
        <row r="11">
          <cell r="F11">
            <v>20</v>
          </cell>
          <cell r="R11">
            <v>3400</v>
          </cell>
          <cell r="AD11">
            <v>20</v>
          </cell>
          <cell r="AP11">
            <v>3400</v>
          </cell>
        </row>
        <row r="12">
          <cell r="F12">
            <v>19</v>
          </cell>
          <cell r="R12">
            <v>3708</v>
          </cell>
          <cell r="AD12">
            <v>19</v>
          </cell>
          <cell r="AP12">
            <v>3708</v>
          </cell>
        </row>
        <row r="13">
          <cell r="F13">
            <v>19</v>
          </cell>
          <cell r="R13">
            <v>3207</v>
          </cell>
          <cell r="AD13">
            <v>19</v>
          </cell>
          <cell r="AP13">
            <v>3207</v>
          </cell>
        </row>
      </sheetData>
      <sheetData sheetId="6">
        <row r="13">
          <cell r="I13">
            <v>0</v>
          </cell>
          <cell r="K13">
            <v>2</v>
          </cell>
          <cell r="P13">
            <v>1</v>
          </cell>
          <cell r="R13">
            <v>5</v>
          </cell>
          <cell r="W13">
            <v>0</v>
          </cell>
          <cell r="Y13">
            <v>0</v>
          </cell>
          <cell r="AD13">
            <v>0</v>
          </cell>
          <cell r="AF13">
            <v>0</v>
          </cell>
          <cell r="AK13">
            <v>0</v>
          </cell>
          <cell r="AM13">
            <v>0</v>
          </cell>
          <cell r="AR13">
            <v>0</v>
          </cell>
          <cell r="AT13">
            <v>0</v>
          </cell>
          <cell r="AY13">
            <v>0</v>
          </cell>
          <cell r="BE13">
            <v>0</v>
          </cell>
          <cell r="BJ13">
            <v>0</v>
          </cell>
          <cell r="BL13">
            <v>30</v>
          </cell>
          <cell r="BQ13">
            <v>0</v>
          </cell>
          <cell r="BS13">
            <v>0</v>
          </cell>
        </row>
      </sheetData>
      <sheetData sheetId="7">
        <row r="13">
          <cell r="G13">
            <v>180831.05</v>
          </cell>
          <cell r="I13">
            <v>824961.28799999994</v>
          </cell>
          <cell r="N13">
            <v>0</v>
          </cell>
          <cell r="P13">
            <v>1</v>
          </cell>
          <cell r="U13">
            <v>0</v>
          </cell>
          <cell r="W13">
            <v>1</v>
          </cell>
          <cell r="AB13">
            <v>0</v>
          </cell>
          <cell r="AD13">
            <v>0</v>
          </cell>
          <cell r="AI13">
            <v>0</v>
          </cell>
          <cell r="AK13">
            <v>0</v>
          </cell>
          <cell r="AP13">
            <v>0</v>
          </cell>
          <cell r="AR13">
            <v>0</v>
          </cell>
          <cell r="AW13">
            <v>0</v>
          </cell>
          <cell r="AY13">
            <v>0</v>
          </cell>
          <cell r="BD13">
            <v>0</v>
          </cell>
          <cell r="BF13">
            <v>62</v>
          </cell>
          <cell r="BK13">
            <v>0</v>
          </cell>
          <cell r="BM13">
            <v>0</v>
          </cell>
          <cell r="BR13">
            <v>0</v>
          </cell>
          <cell r="BT13">
            <v>0</v>
          </cell>
        </row>
      </sheetData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R8">
            <v>1406</v>
          </cell>
          <cell r="AI8">
            <v>1254</v>
          </cell>
          <cell r="BF8">
            <v>507</v>
          </cell>
        </row>
        <row r="9">
          <cell r="R9">
            <v>1403</v>
          </cell>
          <cell r="AI9">
            <v>1252</v>
          </cell>
          <cell r="BF9">
            <v>503</v>
          </cell>
        </row>
        <row r="10">
          <cell r="R10">
            <v>1411</v>
          </cell>
          <cell r="AI10">
            <v>1259</v>
          </cell>
          <cell r="BF10">
            <v>499</v>
          </cell>
        </row>
        <row r="11">
          <cell r="F11">
            <v>1234</v>
          </cell>
          <cell r="L11">
            <v>183</v>
          </cell>
          <cell r="R11">
            <v>1417</v>
          </cell>
          <cell r="W11">
            <v>1107</v>
          </cell>
          <cell r="AC11">
            <v>157</v>
          </cell>
          <cell r="AI11">
            <v>1264</v>
          </cell>
          <cell r="AT11">
            <v>495</v>
          </cell>
          <cell r="BF11">
            <v>495</v>
          </cell>
        </row>
      </sheetData>
      <sheetData sheetId="2">
        <row r="10">
          <cell r="F10">
            <v>238056</v>
          </cell>
          <cell r="G10">
            <v>947016</v>
          </cell>
          <cell r="L10">
            <v>241207.38700000002</v>
          </cell>
          <cell r="N10">
            <v>943563.40499999991</v>
          </cell>
          <cell r="S10">
            <v>7408.5389999999989</v>
          </cell>
          <cell r="U10">
            <v>24792.881999999998</v>
          </cell>
          <cell r="AA10">
            <v>968356.28700000001</v>
          </cell>
          <cell r="AF10">
            <v>15</v>
          </cell>
          <cell r="AH10">
            <v>41</v>
          </cell>
          <cell r="AM10">
            <v>9</v>
          </cell>
          <cell r="AO10">
            <v>34</v>
          </cell>
          <cell r="AT10">
            <v>13279662.700000001</v>
          </cell>
          <cell r="AV10">
            <v>52788754.960000008</v>
          </cell>
          <cell r="BA10">
            <v>3392958.5600000005</v>
          </cell>
          <cell r="BC10">
            <v>12661308.85</v>
          </cell>
          <cell r="BH10">
            <v>753456.14</v>
          </cell>
          <cell r="BJ10">
            <v>3026012.11</v>
          </cell>
          <cell r="BP10">
            <v>15687320.960000001</v>
          </cell>
          <cell r="BU10">
            <v>1446</v>
          </cell>
          <cell r="BW10">
            <v>5838</v>
          </cell>
          <cell r="CB10">
            <v>0</v>
          </cell>
          <cell r="CD10">
            <v>0</v>
          </cell>
        </row>
      </sheetData>
      <sheetData sheetId="3">
        <row r="11">
          <cell r="F11">
            <v>131</v>
          </cell>
          <cell r="K11">
            <v>2033</v>
          </cell>
          <cell r="U11">
            <v>0</v>
          </cell>
          <cell r="AF11">
            <v>0</v>
          </cell>
          <cell r="AQ11">
            <v>1</v>
          </cell>
          <cell r="BB11">
            <v>107</v>
          </cell>
          <cell r="BM11">
            <v>130</v>
          </cell>
          <cell r="BX11">
            <v>1926</v>
          </cell>
        </row>
        <row r="12">
          <cell r="F12">
            <v>144</v>
          </cell>
          <cell r="K12">
            <v>2057</v>
          </cell>
          <cell r="U12">
            <v>0</v>
          </cell>
          <cell r="AF12">
            <v>0</v>
          </cell>
          <cell r="AQ12">
            <v>0</v>
          </cell>
          <cell r="BB12">
            <v>0</v>
          </cell>
          <cell r="BM12">
            <v>144</v>
          </cell>
          <cell r="BX12">
            <v>2057</v>
          </cell>
        </row>
        <row r="13">
          <cell r="F13">
            <v>193</v>
          </cell>
          <cell r="K13">
            <v>2799</v>
          </cell>
          <cell r="U13">
            <v>0</v>
          </cell>
          <cell r="AF13">
            <v>0</v>
          </cell>
          <cell r="AQ13">
            <v>0</v>
          </cell>
          <cell r="BB13">
            <v>0</v>
          </cell>
          <cell r="BM13">
            <v>193</v>
          </cell>
          <cell r="BX13">
            <v>2799</v>
          </cell>
        </row>
        <row r="14">
          <cell r="F14">
            <v>151</v>
          </cell>
          <cell r="K14">
            <v>2262</v>
          </cell>
          <cell r="U14">
            <v>0</v>
          </cell>
          <cell r="AF14">
            <v>0</v>
          </cell>
          <cell r="AQ14">
            <v>2</v>
          </cell>
          <cell r="BB14">
            <v>50</v>
          </cell>
          <cell r="BM14">
            <v>149</v>
          </cell>
          <cell r="BX14">
            <v>2212</v>
          </cell>
        </row>
      </sheetData>
      <sheetData sheetId="4">
        <row r="10">
          <cell r="F10">
            <v>8</v>
          </cell>
          <cell r="R10">
            <v>1371</v>
          </cell>
          <cell r="AD10">
            <v>8</v>
          </cell>
          <cell r="AP10">
            <v>1371</v>
          </cell>
        </row>
        <row r="11">
          <cell r="F11">
            <v>6</v>
          </cell>
          <cell r="R11">
            <v>637</v>
          </cell>
          <cell r="AD11">
            <v>6</v>
          </cell>
          <cell r="AP11">
            <v>637</v>
          </cell>
        </row>
        <row r="12">
          <cell r="F12">
            <v>4</v>
          </cell>
          <cell r="R12">
            <v>787</v>
          </cell>
          <cell r="AD12">
            <v>4</v>
          </cell>
          <cell r="AP12">
            <v>787</v>
          </cell>
        </row>
        <row r="13">
          <cell r="F13">
            <v>6</v>
          </cell>
          <cell r="R13">
            <v>1043</v>
          </cell>
          <cell r="AD13">
            <v>6</v>
          </cell>
          <cell r="AP13">
            <v>1043</v>
          </cell>
        </row>
      </sheetData>
      <sheetData sheetId="5">
        <row r="10">
          <cell r="F10">
            <v>8</v>
          </cell>
          <cell r="R10">
            <v>1712</v>
          </cell>
          <cell r="AD10">
            <v>8</v>
          </cell>
          <cell r="AP10">
            <v>1712</v>
          </cell>
        </row>
        <row r="11">
          <cell r="F11">
            <v>8</v>
          </cell>
          <cell r="R11">
            <v>1570</v>
          </cell>
          <cell r="AD11">
            <v>8</v>
          </cell>
          <cell r="AP11">
            <v>1570</v>
          </cell>
        </row>
        <row r="12">
          <cell r="F12">
            <v>8</v>
          </cell>
          <cell r="R12">
            <v>1656</v>
          </cell>
          <cell r="AD12">
            <v>8</v>
          </cell>
          <cell r="AP12">
            <v>1656</v>
          </cell>
        </row>
        <row r="13">
          <cell r="F13">
            <v>7</v>
          </cell>
          <cell r="R13">
            <v>1313</v>
          </cell>
          <cell r="AD13">
            <v>7</v>
          </cell>
          <cell r="AP13">
            <v>1313</v>
          </cell>
        </row>
      </sheetData>
      <sheetData sheetId="6">
        <row r="13">
          <cell r="I13">
            <v>1</v>
          </cell>
          <cell r="K13">
            <v>2</v>
          </cell>
          <cell r="P13">
            <v>0</v>
          </cell>
          <cell r="R13">
            <v>3</v>
          </cell>
          <cell r="W13">
            <v>0</v>
          </cell>
          <cell r="Y13">
            <v>0</v>
          </cell>
          <cell r="AD13">
            <v>3</v>
          </cell>
          <cell r="AF13">
            <v>3</v>
          </cell>
          <cell r="AK13">
            <v>0</v>
          </cell>
          <cell r="AM13">
            <v>1</v>
          </cell>
          <cell r="AR13">
            <v>1</v>
          </cell>
          <cell r="AT13">
            <v>1</v>
          </cell>
          <cell r="AY13">
            <v>24</v>
          </cell>
          <cell r="BE13">
            <v>111</v>
          </cell>
          <cell r="BJ13">
            <v>2</v>
          </cell>
          <cell r="BL13">
            <v>22</v>
          </cell>
          <cell r="BQ13">
            <v>0</v>
          </cell>
          <cell r="BS13">
            <v>0</v>
          </cell>
        </row>
      </sheetData>
      <sheetData sheetId="7">
        <row r="13">
          <cell r="G13">
            <v>75149</v>
          </cell>
          <cell r="I13">
            <v>292998</v>
          </cell>
          <cell r="N13">
            <v>0</v>
          </cell>
          <cell r="P13">
            <v>1</v>
          </cell>
          <cell r="U13">
            <v>0</v>
          </cell>
          <cell r="W13">
            <v>1</v>
          </cell>
          <cell r="AB13">
            <v>0</v>
          </cell>
          <cell r="AD13">
            <v>0</v>
          </cell>
          <cell r="AI13">
            <v>0</v>
          </cell>
          <cell r="AK13">
            <v>0</v>
          </cell>
          <cell r="AP13">
            <v>0</v>
          </cell>
          <cell r="AR13">
            <v>0</v>
          </cell>
          <cell r="AW13">
            <v>0</v>
          </cell>
          <cell r="AY13">
            <v>0</v>
          </cell>
          <cell r="BD13">
            <v>30</v>
          </cell>
          <cell r="BF13">
            <v>119</v>
          </cell>
          <cell r="BK13">
            <v>0</v>
          </cell>
          <cell r="BM13">
            <v>6</v>
          </cell>
          <cell r="BR13">
            <v>0</v>
          </cell>
          <cell r="BT13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R8">
            <v>2765</v>
          </cell>
          <cell r="AI8">
            <v>2266</v>
          </cell>
          <cell r="BF8">
            <v>1078</v>
          </cell>
          <cell r="BK8">
            <v>9432.7000000000007</v>
          </cell>
          <cell r="BQ8">
            <v>5840.7</v>
          </cell>
        </row>
        <row r="9">
          <cell r="R9">
            <v>2763</v>
          </cell>
          <cell r="AI9">
            <v>2265</v>
          </cell>
          <cell r="BF9">
            <v>1078</v>
          </cell>
          <cell r="BK9">
            <v>8958.2999999999993</v>
          </cell>
          <cell r="BQ9">
            <v>6062.3</v>
          </cell>
        </row>
        <row r="10">
          <cell r="R10">
            <v>2777</v>
          </cell>
          <cell r="AI10">
            <v>2277</v>
          </cell>
          <cell r="BF10">
            <v>1078</v>
          </cell>
          <cell r="BK10">
            <v>7816.26</v>
          </cell>
          <cell r="BQ10">
            <v>4992.26</v>
          </cell>
        </row>
        <row r="11">
          <cell r="F11">
            <v>2680</v>
          </cell>
          <cell r="L11">
            <v>100</v>
          </cell>
          <cell r="R11">
            <v>2780</v>
          </cell>
          <cell r="W11">
            <v>2192</v>
          </cell>
          <cell r="AC11">
            <v>91</v>
          </cell>
          <cell r="AI11">
            <v>2283</v>
          </cell>
          <cell r="AN11">
            <v>838</v>
          </cell>
          <cell r="AT11">
            <v>240</v>
          </cell>
          <cell r="AZ11">
            <v>0</v>
          </cell>
          <cell r="BF11">
            <v>1078</v>
          </cell>
          <cell r="BK11">
            <v>7103.3</v>
          </cell>
          <cell r="BQ11">
            <v>4007.3</v>
          </cell>
        </row>
      </sheetData>
      <sheetData sheetId="2">
        <row r="10">
          <cell r="F10">
            <v>467040</v>
          </cell>
          <cell r="G10">
            <v>1862280</v>
          </cell>
          <cell r="L10">
            <v>353158.51</v>
          </cell>
          <cell r="N10">
            <v>1411976.19</v>
          </cell>
          <cell r="S10">
            <v>23276.55</v>
          </cell>
          <cell r="U10">
            <v>93191.56</v>
          </cell>
          <cell r="AA10">
            <v>1505167.75</v>
          </cell>
          <cell r="AF10">
            <v>15</v>
          </cell>
          <cell r="AH10">
            <v>43</v>
          </cell>
          <cell r="AM10">
            <v>9</v>
          </cell>
          <cell r="AO10">
            <v>35</v>
          </cell>
          <cell r="AT10">
            <v>24319.984329999999</v>
          </cell>
          <cell r="AV10">
            <v>96853.82779000001</v>
          </cell>
          <cell r="BA10">
            <v>3647</v>
          </cell>
          <cell r="BC10">
            <v>13867.61</v>
          </cell>
          <cell r="BH10">
            <v>1485</v>
          </cell>
          <cell r="BJ10">
            <v>6057.8</v>
          </cell>
          <cell r="BP10">
            <v>19925.41</v>
          </cell>
          <cell r="BU10">
            <v>2319</v>
          </cell>
          <cell r="BW10">
            <v>9293.59</v>
          </cell>
          <cell r="CB10">
            <v>606</v>
          </cell>
          <cell r="CD10">
            <v>962.97</v>
          </cell>
        </row>
      </sheetData>
      <sheetData sheetId="3">
        <row r="11">
          <cell r="F11">
            <v>79</v>
          </cell>
          <cell r="K11">
            <v>1592</v>
          </cell>
          <cell r="U11">
            <v>0</v>
          </cell>
          <cell r="AF11">
            <v>0</v>
          </cell>
          <cell r="AQ11">
            <v>0</v>
          </cell>
          <cell r="BB11">
            <v>0</v>
          </cell>
          <cell r="BM11">
            <v>79</v>
          </cell>
          <cell r="BX11">
            <v>1592</v>
          </cell>
        </row>
        <row r="12">
          <cell r="F12">
            <v>93</v>
          </cell>
          <cell r="K12">
            <v>2536</v>
          </cell>
          <cell r="U12">
            <v>0</v>
          </cell>
          <cell r="AF12">
            <v>0</v>
          </cell>
          <cell r="AQ12">
            <v>0</v>
          </cell>
          <cell r="BB12">
            <v>0</v>
          </cell>
          <cell r="BM12">
            <v>93</v>
          </cell>
          <cell r="BX12">
            <v>2536</v>
          </cell>
        </row>
        <row r="13">
          <cell r="F13">
            <v>87</v>
          </cell>
          <cell r="K13">
            <v>2072</v>
          </cell>
          <cell r="U13">
            <v>0</v>
          </cell>
          <cell r="AF13">
            <v>0</v>
          </cell>
          <cell r="AQ13">
            <v>0</v>
          </cell>
          <cell r="BB13">
            <v>0</v>
          </cell>
          <cell r="BM13">
            <v>87</v>
          </cell>
          <cell r="BX13">
            <v>2072</v>
          </cell>
        </row>
        <row r="14">
          <cell r="F14">
            <v>75</v>
          </cell>
          <cell r="K14">
            <v>1800</v>
          </cell>
          <cell r="U14">
            <v>0</v>
          </cell>
          <cell r="AF14">
            <v>0</v>
          </cell>
          <cell r="AQ14">
            <v>0</v>
          </cell>
          <cell r="BB14">
            <v>0</v>
          </cell>
          <cell r="BM14">
            <v>75</v>
          </cell>
          <cell r="BX14">
            <v>1800</v>
          </cell>
        </row>
      </sheetData>
      <sheetData sheetId="4">
        <row r="10">
          <cell r="F10">
            <v>6</v>
          </cell>
          <cell r="R10">
            <v>1576</v>
          </cell>
          <cell r="AD10">
            <v>6</v>
          </cell>
          <cell r="AP10">
            <v>1576</v>
          </cell>
        </row>
        <row r="11">
          <cell r="F11">
            <v>7</v>
          </cell>
          <cell r="R11">
            <v>1272</v>
          </cell>
          <cell r="AD11">
            <v>7</v>
          </cell>
          <cell r="AP11">
            <v>1272</v>
          </cell>
        </row>
        <row r="12">
          <cell r="F12">
            <v>4</v>
          </cell>
          <cell r="R12">
            <v>672</v>
          </cell>
          <cell r="AD12">
            <v>4</v>
          </cell>
          <cell r="AP12">
            <v>672</v>
          </cell>
        </row>
        <row r="13">
          <cell r="F13">
            <v>3</v>
          </cell>
          <cell r="R13">
            <v>696</v>
          </cell>
          <cell r="AD13">
            <v>3</v>
          </cell>
          <cell r="AP13">
            <v>696</v>
          </cell>
        </row>
      </sheetData>
      <sheetData sheetId="5">
        <row r="10">
          <cell r="F10">
            <v>51</v>
          </cell>
          <cell r="R10">
            <v>6587</v>
          </cell>
          <cell r="AD10">
            <v>51</v>
          </cell>
          <cell r="AP10">
            <v>6587</v>
          </cell>
        </row>
        <row r="11">
          <cell r="F11">
            <v>47</v>
          </cell>
          <cell r="R11">
            <v>6552</v>
          </cell>
          <cell r="AD11">
            <v>47</v>
          </cell>
          <cell r="AP11">
            <v>6552</v>
          </cell>
        </row>
        <row r="12">
          <cell r="F12">
            <v>48</v>
          </cell>
          <cell r="R12">
            <v>5672</v>
          </cell>
          <cell r="AD12">
            <v>48</v>
          </cell>
          <cell r="AP12">
            <v>5672</v>
          </cell>
        </row>
        <row r="13">
          <cell r="F13">
            <v>48</v>
          </cell>
          <cell r="R13">
            <v>5808</v>
          </cell>
          <cell r="AD13">
            <v>48</v>
          </cell>
          <cell r="AP13">
            <v>5808</v>
          </cell>
        </row>
      </sheetData>
      <sheetData sheetId="6">
        <row r="13">
          <cell r="I13">
            <v>1</v>
          </cell>
          <cell r="K13">
            <v>2</v>
          </cell>
          <cell r="P13">
            <v>1</v>
          </cell>
          <cell r="R13">
            <v>1</v>
          </cell>
          <cell r="W13">
            <v>0</v>
          </cell>
          <cell r="Y13">
            <v>0</v>
          </cell>
          <cell r="AD13">
            <v>0</v>
          </cell>
          <cell r="AF13">
            <v>1</v>
          </cell>
          <cell r="AK13">
            <v>1</v>
          </cell>
          <cell r="AM13">
            <v>1</v>
          </cell>
          <cell r="AR13">
            <v>0</v>
          </cell>
          <cell r="AT13">
            <v>0</v>
          </cell>
          <cell r="AY13">
            <v>29</v>
          </cell>
          <cell r="BE13">
            <v>119</v>
          </cell>
          <cell r="BJ13">
            <v>1</v>
          </cell>
          <cell r="BL13">
            <v>3</v>
          </cell>
          <cell r="BQ13">
            <v>0</v>
          </cell>
          <cell r="BS13">
            <v>0</v>
          </cell>
        </row>
      </sheetData>
      <sheetData sheetId="7">
        <row r="13">
          <cell r="G13">
            <v>316505</v>
          </cell>
          <cell r="I13">
            <v>1491742</v>
          </cell>
          <cell r="N13">
            <v>0</v>
          </cell>
          <cell r="P13">
            <v>0</v>
          </cell>
          <cell r="U13">
            <v>0</v>
          </cell>
          <cell r="W13">
            <v>1</v>
          </cell>
          <cell r="AB13">
            <v>0</v>
          </cell>
          <cell r="AD13">
            <v>0</v>
          </cell>
          <cell r="AI13">
            <v>0</v>
          </cell>
          <cell r="AK13">
            <v>0</v>
          </cell>
          <cell r="AP13">
            <v>0</v>
          </cell>
          <cell r="AR13">
            <v>0</v>
          </cell>
          <cell r="AW13">
            <v>0</v>
          </cell>
          <cell r="AY13">
            <v>0</v>
          </cell>
          <cell r="BD13">
            <v>30</v>
          </cell>
          <cell r="BF13">
            <v>120</v>
          </cell>
          <cell r="BK13">
            <v>0</v>
          </cell>
          <cell r="BM13">
            <v>0</v>
          </cell>
          <cell r="BR13">
            <v>0</v>
          </cell>
          <cell r="BT13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R8">
            <v>2706</v>
          </cell>
          <cell r="AI8">
            <v>2527</v>
          </cell>
          <cell r="BF8">
            <v>1048</v>
          </cell>
          <cell r="BK8">
            <v>35576.74</v>
          </cell>
          <cell r="BQ8">
            <v>14456.74</v>
          </cell>
        </row>
        <row r="9">
          <cell r="R9">
            <v>2694</v>
          </cell>
          <cell r="AI9">
            <v>2499</v>
          </cell>
          <cell r="BF9">
            <v>1023</v>
          </cell>
          <cell r="BK9">
            <v>38128.01</v>
          </cell>
          <cell r="BQ9">
            <v>12208.01</v>
          </cell>
        </row>
        <row r="10">
          <cell r="R10">
            <v>2614</v>
          </cell>
          <cell r="AI10">
            <v>2440</v>
          </cell>
          <cell r="BF10">
            <v>1051</v>
          </cell>
          <cell r="BK10">
            <v>39340</v>
          </cell>
          <cell r="BQ10">
            <v>16828</v>
          </cell>
        </row>
        <row r="11">
          <cell r="F11">
            <v>1813</v>
          </cell>
          <cell r="L11">
            <v>789</v>
          </cell>
          <cell r="R11">
            <v>2602</v>
          </cell>
          <cell r="W11">
            <v>1666</v>
          </cell>
          <cell r="AC11">
            <v>770</v>
          </cell>
          <cell r="AI11">
            <v>2436</v>
          </cell>
          <cell r="AN11">
            <v>0</v>
          </cell>
          <cell r="AT11">
            <v>1057</v>
          </cell>
          <cell r="AZ11">
            <v>0</v>
          </cell>
          <cell r="BF11">
            <v>1057</v>
          </cell>
          <cell r="BK11">
            <v>38982</v>
          </cell>
          <cell r="BQ11">
            <v>14502</v>
          </cell>
        </row>
      </sheetData>
      <sheetData sheetId="2">
        <row r="10">
          <cell r="F10">
            <v>437136</v>
          </cell>
          <cell r="G10">
            <v>1783488</v>
          </cell>
          <cell r="L10">
            <v>397195</v>
          </cell>
          <cell r="N10">
            <v>1574232.62</v>
          </cell>
          <cell r="S10">
            <v>4815</v>
          </cell>
          <cell r="U10">
            <v>34131.339999999997</v>
          </cell>
          <cell r="AA10">
            <v>1608363.96</v>
          </cell>
          <cell r="AF10">
            <v>32</v>
          </cell>
          <cell r="AH10">
            <v>98</v>
          </cell>
          <cell r="AM10">
            <v>31</v>
          </cell>
          <cell r="AO10">
            <v>176</v>
          </cell>
          <cell r="AT10">
            <v>22116</v>
          </cell>
          <cell r="AV10">
            <v>95202</v>
          </cell>
          <cell r="BA10">
            <v>3698</v>
          </cell>
          <cell r="BC10">
            <v>15230</v>
          </cell>
          <cell r="BH10">
            <v>831</v>
          </cell>
          <cell r="BJ10">
            <v>3432</v>
          </cell>
          <cell r="BP10">
            <v>18662</v>
          </cell>
          <cell r="BU10">
            <v>5557</v>
          </cell>
          <cell r="BW10">
            <v>29219</v>
          </cell>
          <cell r="CB10">
            <v>4030</v>
          </cell>
          <cell r="CD10">
            <v>15066</v>
          </cell>
        </row>
      </sheetData>
      <sheetData sheetId="3">
        <row r="11">
          <cell r="F11">
            <v>7</v>
          </cell>
          <cell r="K11">
            <v>496</v>
          </cell>
          <cell r="U11">
            <v>0</v>
          </cell>
          <cell r="AF11">
            <v>0</v>
          </cell>
          <cell r="AQ11">
            <v>3</v>
          </cell>
          <cell r="BB11">
            <v>240</v>
          </cell>
          <cell r="BM11">
            <v>4</v>
          </cell>
          <cell r="BX11">
            <v>256</v>
          </cell>
        </row>
        <row r="12">
          <cell r="F12">
            <v>5</v>
          </cell>
          <cell r="K12">
            <v>440</v>
          </cell>
          <cell r="U12">
            <v>0</v>
          </cell>
          <cell r="AF12">
            <v>0</v>
          </cell>
          <cell r="AQ12">
            <v>0</v>
          </cell>
          <cell r="BB12">
            <v>0</v>
          </cell>
          <cell r="BM12">
            <v>5</v>
          </cell>
          <cell r="BX12">
            <v>440</v>
          </cell>
        </row>
        <row r="13">
          <cell r="F13">
            <v>4</v>
          </cell>
          <cell r="K13">
            <v>256</v>
          </cell>
          <cell r="U13">
            <v>0</v>
          </cell>
          <cell r="AF13">
            <v>0</v>
          </cell>
          <cell r="AQ13">
            <v>0</v>
          </cell>
          <cell r="BB13">
            <v>0</v>
          </cell>
          <cell r="BM13">
            <v>4</v>
          </cell>
          <cell r="BX13">
            <v>256</v>
          </cell>
        </row>
        <row r="14">
          <cell r="F14">
            <v>4</v>
          </cell>
          <cell r="K14">
            <v>280</v>
          </cell>
          <cell r="U14">
            <v>0</v>
          </cell>
          <cell r="AF14">
            <v>0</v>
          </cell>
          <cell r="AQ14">
            <v>0</v>
          </cell>
          <cell r="BB14">
            <v>0</v>
          </cell>
          <cell r="BM14">
            <v>4</v>
          </cell>
          <cell r="BX14">
            <v>280</v>
          </cell>
        </row>
      </sheetData>
      <sheetData sheetId="4">
        <row r="10">
          <cell r="F10">
            <v>25</v>
          </cell>
          <cell r="R10">
            <v>4400</v>
          </cell>
          <cell r="AD10">
            <v>25</v>
          </cell>
          <cell r="AP10">
            <v>4400</v>
          </cell>
        </row>
        <row r="11">
          <cell r="F11">
            <v>30</v>
          </cell>
          <cell r="R11">
            <v>5280</v>
          </cell>
          <cell r="AD11">
            <v>30</v>
          </cell>
          <cell r="AP11">
            <v>5280</v>
          </cell>
        </row>
        <row r="12">
          <cell r="F12">
            <v>25</v>
          </cell>
          <cell r="R12">
            <v>4400</v>
          </cell>
          <cell r="AD12">
            <v>25</v>
          </cell>
          <cell r="AP12">
            <v>4400</v>
          </cell>
        </row>
        <row r="13">
          <cell r="F13">
            <v>23</v>
          </cell>
          <cell r="R13">
            <v>4048</v>
          </cell>
          <cell r="AD13">
            <v>23</v>
          </cell>
          <cell r="AP13">
            <v>4048</v>
          </cell>
        </row>
      </sheetData>
      <sheetData sheetId="5">
        <row r="10">
          <cell r="F10">
            <v>142</v>
          </cell>
          <cell r="R10">
            <v>24992</v>
          </cell>
          <cell r="AD10">
            <v>142</v>
          </cell>
          <cell r="AP10">
            <v>24992</v>
          </cell>
        </row>
        <row r="11">
          <cell r="F11">
            <v>154</v>
          </cell>
          <cell r="R11">
            <v>27104</v>
          </cell>
          <cell r="AD11">
            <v>154</v>
          </cell>
          <cell r="AP11">
            <v>27104</v>
          </cell>
        </row>
        <row r="12">
          <cell r="F12">
            <v>151</v>
          </cell>
          <cell r="R12">
            <v>26576</v>
          </cell>
          <cell r="AD12">
            <v>151</v>
          </cell>
          <cell r="AP12">
            <v>26576</v>
          </cell>
        </row>
        <row r="13">
          <cell r="F13">
            <v>157</v>
          </cell>
          <cell r="R13">
            <v>27632</v>
          </cell>
          <cell r="AD13">
            <v>157</v>
          </cell>
          <cell r="AP13">
            <v>27632</v>
          </cell>
        </row>
      </sheetData>
      <sheetData sheetId="6">
        <row r="13">
          <cell r="I13">
            <v>0</v>
          </cell>
          <cell r="K13">
            <v>3</v>
          </cell>
          <cell r="P13">
            <v>2</v>
          </cell>
          <cell r="R13">
            <v>2</v>
          </cell>
          <cell r="W13">
            <v>0</v>
          </cell>
          <cell r="Y13">
            <v>1</v>
          </cell>
          <cell r="AD13">
            <v>0</v>
          </cell>
          <cell r="AF13">
            <v>0</v>
          </cell>
          <cell r="AK13">
            <v>1</v>
          </cell>
          <cell r="AM13">
            <v>5</v>
          </cell>
          <cell r="AR13">
            <v>0</v>
          </cell>
          <cell r="AT13">
            <v>0</v>
          </cell>
          <cell r="AY13">
            <v>28</v>
          </cell>
          <cell r="BE13">
            <v>117</v>
          </cell>
          <cell r="BJ13">
            <v>60</v>
          </cell>
          <cell r="BL13">
            <v>240</v>
          </cell>
          <cell r="BQ13">
            <v>0</v>
          </cell>
          <cell r="BS13">
            <v>6000</v>
          </cell>
        </row>
      </sheetData>
      <sheetData sheetId="7">
        <row r="13">
          <cell r="G13">
            <v>177576</v>
          </cell>
          <cell r="I13">
            <v>702072</v>
          </cell>
          <cell r="N13">
            <v>0</v>
          </cell>
          <cell r="P13">
            <v>2</v>
          </cell>
          <cell r="U13">
            <v>0</v>
          </cell>
          <cell r="W13">
            <v>0</v>
          </cell>
          <cell r="AB13">
            <v>0</v>
          </cell>
          <cell r="AD13">
            <v>0</v>
          </cell>
          <cell r="AI13">
            <v>0</v>
          </cell>
          <cell r="AK13">
            <v>0</v>
          </cell>
          <cell r="AP13">
            <v>0</v>
          </cell>
          <cell r="AR13">
            <v>0</v>
          </cell>
          <cell r="AW13">
            <v>0</v>
          </cell>
          <cell r="AY13">
            <v>0</v>
          </cell>
          <cell r="BD13">
            <v>30</v>
          </cell>
          <cell r="BF13">
            <v>118</v>
          </cell>
          <cell r="BK13">
            <v>30</v>
          </cell>
          <cell r="BM13">
            <v>111</v>
          </cell>
          <cell r="BR13">
            <v>0</v>
          </cell>
          <cell r="BT13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R8">
            <v>15761</v>
          </cell>
          <cell r="AI8">
            <v>13602</v>
          </cell>
          <cell r="BF8">
            <v>7018</v>
          </cell>
          <cell r="BK8">
            <v>344261</v>
          </cell>
          <cell r="BQ8">
            <v>133318</v>
          </cell>
        </row>
        <row r="9">
          <cell r="R9">
            <v>15487</v>
          </cell>
          <cell r="AI9">
            <v>13520</v>
          </cell>
          <cell r="BF9">
            <v>6945</v>
          </cell>
          <cell r="BK9">
            <v>297055.58000000374</v>
          </cell>
          <cell r="BQ9">
            <v>109348.94000000089</v>
          </cell>
        </row>
        <row r="10">
          <cell r="R10">
            <v>15262</v>
          </cell>
          <cell r="AI10">
            <v>13455</v>
          </cell>
          <cell r="BF10">
            <v>6944</v>
          </cell>
          <cell r="BK10">
            <v>285452</v>
          </cell>
          <cell r="BQ10">
            <v>89793</v>
          </cell>
        </row>
        <row r="11">
          <cell r="F11">
            <v>12722</v>
          </cell>
          <cell r="L11">
            <v>2424</v>
          </cell>
          <cell r="R11">
            <v>15146</v>
          </cell>
          <cell r="W11">
            <v>11100</v>
          </cell>
          <cell r="AC11">
            <v>2219</v>
          </cell>
          <cell r="AI11">
            <v>13319</v>
          </cell>
          <cell r="AN11">
            <v>2943</v>
          </cell>
          <cell r="AT11">
            <v>1035</v>
          </cell>
          <cell r="AZ11">
            <v>3187</v>
          </cell>
          <cell r="BF11">
            <v>7165</v>
          </cell>
          <cell r="BK11">
            <v>263829</v>
          </cell>
          <cell r="BQ11">
            <v>81363</v>
          </cell>
        </row>
      </sheetData>
      <sheetData sheetId="2">
        <row r="10">
          <cell r="F10">
            <v>2544528</v>
          </cell>
          <cell r="G10">
            <v>10358208</v>
          </cell>
          <cell r="L10">
            <v>2185149.5999999894</v>
          </cell>
          <cell r="N10">
            <v>8994850.4900000561</v>
          </cell>
          <cell r="S10">
            <v>148374.9700000044</v>
          </cell>
          <cell r="U10">
            <v>366137.41999999108</v>
          </cell>
          <cell r="AA10">
            <v>9360987.9100000486</v>
          </cell>
          <cell r="AF10">
            <v>90</v>
          </cell>
          <cell r="AH10">
            <v>372</v>
          </cell>
          <cell r="AM10">
            <v>199</v>
          </cell>
          <cell r="AO10">
            <v>1193</v>
          </cell>
          <cell r="AT10">
            <v>101868</v>
          </cell>
          <cell r="AV10">
            <v>404732</v>
          </cell>
          <cell r="BA10">
            <v>18435</v>
          </cell>
          <cell r="BC10">
            <v>76063</v>
          </cell>
          <cell r="BH10">
            <v>9618</v>
          </cell>
          <cell r="BJ10">
            <v>43617</v>
          </cell>
          <cell r="BP10">
            <v>119680</v>
          </cell>
          <cell r="BU10">
            <v>8081</v>
          </cell>
          <cell r="BW10">
            <v>33090</v>
          </cell>
          <cell r="CB10">
            <v>17597</v>
          </cell>
          <cell r="CD10">
            <v>67725</v>
          </cell>
        </row>
      </sheetData>
      <sheetData sheetId="3">
        <row r="11">
          <cell r="F11">
            <v>1103</v>
          </cell>
          <cell r="K11">
            <v>8085</v>
          </cell>
          <cell r="U11">
            <v>0</v>
          </cell>
          <cell r="AF11">
            <v>0</v>
          </cell>
          <cell r="AQ11">
            <v>0</v>
          </cell>
          <cell r="BB11">
            <v>0</v>
          </cell>
          <cell r="BM11">
            <v>1103</v>
          </cell>
          <cell r="BX11">
            <v>8085</v>
          </cell>
        </row>
        <row r="12">
          <cell r="F12">
            <v>1218</v>
          </cell>
          <cell r="K12">
            <v>8928</v>
          </cell>
          <cell r="U12">
            <v>0</v>
          </cell>
          <cell r="AF12">
            <v>0</v>
          </cell>
          <cell r="AQ12">
            <v>34</v>
          </cell>
          <cell r="BB12">
            <v>249</v>
          </cell>
          <cell r="BM12">
            <v>1184</v>
          </cell>
          <cell r="BX12">
            <v>8679</v>
          </cell>
        </row>
        <row r="13">
          <cell r="F13">
            <v>2001</v>
          </cell>
          <cell r="K13">
            <v>14667</v>
          </cell>
          <cell r="U13">
            <v>0</v>
          </cell>
          <cell r="AF13">
            <v>0</v>
          </cell>
          <cell r="AQ13">
            <v>28</v>
          </cell>
          <cell r="BB13">
            <v>205</v>
          </cell>
          <cell r="BM13">
            <v>1973</v>
          </cell>
          <cell r="BX13">
            <v>14462</v>
          </cell>
        </row>
        <row r="14">
          <cell r="F14">
            <v>1727</v>
          </cell>
          <cell r="K14">
            <v>12659</v>
          </cell>
          <cell r="U14">
            <v>0</v>
          </cell>
          <cell r="AF14">
            <v>0</v>
          </cell>
          <cell r="AQ14">
            <v>23</v>
          </cell>
          <cell r="BB14">
            <v>169</v>
          </cell>
          <cell r="BM14">
            <v>1704</v>
          </cell>
          <cell r="BX14">
            <v>12490</v>
          </cell>
        </row>
      </sheetData>
      <sheetData sheetId="4">
        <row r="10">
          <cell r="F10">
            <v>147</v>
          </cell>
          <cell r="R10">
            <v>22914</v>
          </cell>
          <cell r="AD10">
            <v>147</v>
          </cell>
          <cell r="AP10">
            <v>22914</v>
          </cell>
        </row>
        <row r="11">
          <cell r="F11">
            <v>149</v>
          </cell>
          <cell r="R11">
            <v>23742</v>
          </cell>
          <cell r="AD11">
            <v>149</v>
          </cell>
          <cell r="AP11">
            <v>23742</v>
          </cell>
        </row>
        <row r="12">
          <cell r="F12">
            <v>150</v>
          </cell>
          <cell r="R12">
            <v>24306</v>
          </cell>
          <cell r="AD12">
            <v>150</v>
          </cell>
          <cell r="AP12">
            <v>24306</v>
          </cell>
        </row>
        <row r="13">
          <cell r="F13">
            <v>147</v>
          </cell>
          <cell r="R13">
            <v>23449</v>
          </cell>
          <cell r="AD13">
            <v>147</v>
          </cell>
          <cell r="AP13">
            <v>23449</v>
          </cell>
        </row>
      </sheetData>
      <sheetData sheetId="5">
        <row r="10">
          <cell r="F10">
            <v>837</v>
          </cell>
          <cell r="R10">
            <v>153014</v>
          </cell>
          <cell r="AD10">
            <v>837</v>
          </cell>
          <cell r="AP10">
            <v>153014</v>
          </cell>
        </row>
        <row r="11">
          <cell r="F11">
            <v>833</v>
          </cell>
          <cell r="R11">
            <v>145134</v>
          </cell>
          <cell r="AD11">
            <v>833</v>
          </cell>
          <cell r="AP11">
            <v>145134</v>
          </cell>
        </row>
        <row r="12">
          <cell r="F12">
            <v>833</v>
          </cell>
          <cell r="R12">
            <v>150800</v>
          </cell>
          <cell r="AD12">
            <v>833</v>
          </cell>
          <cell r="AP12">
            <v>150800</v>
          </cell>
        </row>
        <row r="13">
          <cell r="F13">
            <v>819</v>
          </cell>
          <cell r="R13">
            <v>143477</v>
          </cell>
          <cell r="AD13">
            <v>819</v>
          </cell>
          <cell r="AP13">
            <v>143477</v>
          </cell>
        </row>
      </sheetData>
      <sheetData sheetId="6">
        <row r="13">
          <cell r="I13">
            <v>5</v>
          </cell>
          <cell r="K13">
            <v>14</v>
          </cell>
          <cell r="P13">
            <v>13</v>
          </cell>
          <cell r="R13">
            <v>46</v>
          </cell>
          <cell r="W13">
            <v>0</v>
          </cell>
          <cell r="Y13">
            <v>0</v>
          </cell>
          <cell r="AD13">
            <v>0</v>
          </cell>
          <cell r="AF13">
            <v>0</v>
          </cell>
          <cell r="AK13">
            <v>0</v>
          </cell>
          <cell r="AM13">
            <v>0</v>
          </cell>
          <cell r="AR13">
            <v>0</v>
          </cell>
          <cell r="AT13">
            <v>0</v>
          </cell>
          <cell r="AY13">
            <v>0</v>
          </cell>
          <cell r="BE13">
            <v>0</v>
          </cell>
          <cell r="BJ13">
            <v>186</v>
          </cell>
          <cell r="BL13">
            <v>372</v>
          </cell>
          <cell r="BQ13">
            <v>75</v>
          </cell>
          <cell r="BS13">
            <v>75</v>
          </cell>
        </row>
      </sheetData>
      <sheetData sheetId="7">
        <row r="13">
          <cell r="G13">
            <v>1791250</v>
          </cell>
          <cell r="I13">
            <v>7018000</v>
          </cell>
          <cell r="N13">
            <v>0</v>
          </cell>
          <cell r="P13">
            <v>4</v>
          </cell>
          <cell r="U13">
            <v>5</v>
          </cell>
          <cell r="W13">
            <v>30</v>
          </cell>
          <cell r="AB13">
            <v>0</v>
          </cell>
          <cell r="AD13">
            <v>0</v>
          </cell>
          <cell r="AI13">
            <v>0</v>
          </cell>
          <cell r="AK13">
            <v>0</v>
          </cell>
          <cell r="AP13">
            <v>0</v>
          </cell>
          <cell r="AR13">
            <v>0</v>
          </cell>
          <cell r="AW13">
            <v>0</v>
          </cell>
          <cell r="AY13">
            <v>0</v>
          </cell>
          <cell r="BD13">
            <v>0</v>
          </cell>
          <cell r="BF13">
            <v>0</v>
          </cell>
          <cell r="BK13">
            <v>60</v>
          </cell>
          <cell r="BM13">
            <v>173</v>
          </cell>
          <cell r="BR13">
            <v>0</v>
          </cell>
          <cell r="BT13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R8">
            <v>1255</v>
          </cell>
          <cell r="AI8">
            <v>1187</v>
          </cell>
          <cell r="BF8">
            <v>346</v>
          </cell>
          <cell r="BK8">
            <v>4439</v>
          </cell>
          <cell r="BQ8">
            <v>21055</v>
          </cell>
        </row>
        <row r="9">
          <cell r="R9">
            <v>1230</v>
          </cell>
          <cell r="AI9">
            <v>1160</v>
          </cell>
          <cell r="BF9">
            <v>338</v>
          </cell>
          <cell r="BK9">
            <v>3441</v>
          </cell>
          <cell r="BQ9">
            <v>21182</v>
          </cell>
        </row>
        <row r="10">
          <cell r="R10">
            <v>1219</v>
          </cell>
          <cell r="AI10">
            <v>1144</v>
          </cell>
          <cell r="BF10">
            <v>378</v>
          </cell>
          <cell r="BK10">
            <v>2871</v>
          </cell>
          <cell r="BQ10">
            <v>21453</v>
          </cell>
        </row>
        <row r="11">
          <cell r="F11">
            <v>937</v>
          </cell>
          <cell r="L11">
            <v>274</v>
          </cell>
          <cell r="R11">
            <v>1211</v>
          </cell>
          <cell r="W11">
            <v>874</v>
          </cell>
          <cell r="AC11">
            <v>263</v>
          </cell>
          <cell r="AI11">
            <v>1137</v>
          </cell>
          <cell r="AN11">
            <v>265</v>
          </cell>
          <cell r="AT11">
            <v>74</v>
          </cell>
          <cell r="AZ11">
            <v>49</v>
          </cell>
          <cell r="BF11">
            <v>388</v>
          </cell>
          <cell r="BK11">
            <v>4578</v>
          </cell>
          <cell r="BQ11">
            <v>21742</v>
          </cell>
        </row>
      </sheetData>
      <sheetData sheetId="2">
        <row r="10">
          <cell r="F10">
            <v>203448</v>
          </cell>
          <cell r="G10">
            <v>825720</v>
          </cell>
          <cell r="L10">
            <v>259012</v>
          </cell>
          <cell r="N10">
            <v>1051808</v>
          </cell>
          <cell r="S10">
            <v>10571</v>
          </cell>
          <cell r="U10">
            <v>26661</v>
          </cell>
          <cell r="AA10">
            <v>1078469</v>
          </cell>
          <cell r="AF10">
            <v>9</v>
          </cell>
          <cell r="AH10">
            <v>40</v>
          </cell>
          <cell r="AM10">
            <v>16</v>
          </cell>
          <cell r="AO10">
            <v>89</v>
          </cell>
          <cell r="AT10">
            <v>3274150</v>
          </cell>
          <cell r="AV10">
            <v>13018736</v>
          </cell>
          <cell r="BA10">
            <v>1432491</v>
          </cell>
          <cell r="BC10">
            <v>5725181</v>
          </cell>
          <cell r="BH10">
            <v>303783</v>
          </cell>
          <cell r="BJ10">
            <v>1201756</v>
          </cell>
          <cell r="BP10">
            <v>6926937</v>
          </cell>
          <cell r="BU10">
            <v>487423</v>
          </cell>
          <cell r="BW10">
            <v>2001619</v>
          </cell>
          <cell r="CB10">
            <v>0</v>
          </cell>
          <cell r="CD10">
            <v>0</v>
          </cell>
        </row>
      </sheetData>
      <sheetData sheetId="3">
        <row r="11">
          <cell r="F11">
            <v>99</v>
          </cell>
          <cell r="K11">
            <v>1520</v>
          </cell>
          <cell r="U11">
            <v>0</v>
          </cell>
          <cell r="AF11">
            <v>0</v>
          </cell>
          <cell r="AQ11">
            <v>0</v>
          </cell>
          <cell r="BB11">
            <v>0</v>
          </cell>
          <cell r="BM11">
            <v>99</v>
          </cell>
          <cell r="BX11">
            <v>1520</v>
          </cell>
        </row>
        <row r="12">
          <cell r="F12">
            <v>118</v>
          </cell>
          <cell r="K12">
            <v>1664</v>
          </cell>
          <cell r="U12">
            <v>0</v>
          </cell>
          <cell r="AF12">
            <v>0</v>
          </cell>
          <cell r="AQ12">
            <v>1</v>
          </cell>
          <cell r="BB12">
            <v>56</v>
          </cell>
          <cell r="BM12">
            <v>117</v>
          </cell>
          <cell r="BX12">
            <v>1608</v>
          </cell>
        </row>
        <row r="13">
          <cell r="F13">
            <v>115</v>
          </cell>
          <cell r="K13">
            <v>1936</v>
          </cell>
          <cell r="U13">
            <v>0</v>
          </cell>
          <cell r="AF13">
            <v>0</v>
          </cell>
          <cell r="AQ13">
            <v>1</v>
          </cell>
          <cell r="BB13">
            <v>24</v>
          </cell>
          <cell r="BM13">
            <v>114</v>
          </cell>
          <cell r="BX13">
            <v>1912</v>
          </cell>
        </row>
        <row r="14">
          <cell r="F14">
            <v>106</v>
          </cell>
          <cell r="K14">
            <v>1392</v>
          </cell>
          <cell r="U14">
            <v>0</v>
          </cell>
          <cell r="AF14">
            <v>0</v>
          </cell>
          <cell r="AQ14">
            <v>0</v>
          </cell>
          <cell r="BB14">
            <v>0</v>
          </cell>
          <cell r="BM14">
            <v>106</v>
          </cell>
          <cell r="BX14">
            <v>1392</v>
          </cell>
        </row>
      </sheetData>
      <sheetData sheetId="4">
        <row r="10">
          <cell r="F10">
            <v>3</v>
          </cell>
          <cell r="R10">
            <v>1520</v>
          </cell>
          <cell r="AD10">
            <v>3</v>
          </cell>
          <cell r="AP10">
            <v>1520</v>
          </cell>
        </row>
        <row r="11">
          <cell r="F11">
            <v>7</v>
          </cell>
          <cell r="R11">
            <v>840</v>
          </cell>
          <cell r="AD11">
            <v>7</v>
          </cell>
          <cell r="AP11">
            <v>840</v>
          </cell>
        </row>
        <row r="12">
          <cell r="F12">
            <v>4</v>
          </cell>
          <cell r="R12">
            <v>480</v>
          </cell>
          <cell r="AD12">
            <v>4</v>
          </cell>
          <cell r="AP12">
            <v>480</v>
          </cell>
        </row>
        <row r="13">
          <cell r="F13">
            <v>2</v>
          </cell>
          <cell r="R13">
            <v>240</v>
          </cell>
          <cell r="AD13">
            <v>2</v>
          </cell>
          <cell r="AP13">
            <v>240</v>
          </cell>
        </row>
      </sheetData>
      <sheetData sheetId="5">
        <row r="10">
          <cell r="F10">
            <v>65</v>
          </cell>
          <cell r="R10">
            <v>1380</v>
          </cell>
          <cell r="AD10">
            <v>65</v>
          </cell>
          <cell r="AP10">
            <v>1380</v>
          </cell>
        </row>
        <row r="11">
          <cell r="F11">
            <v>70</v>
          </cell>
          <cell r="R11">
            <v>1380</v>
          </cell>
          <cell r="AD11">
            <v>70</v>
          </cell>
          <cell r="AP11">
            <v>1380</v>
          </cell>
        </row>
        <row r="12">
          <cell r="F12">
            <v>72</v>
          </cell>
          <cell r="R12">
            <v>1380</v>
          </cell>
          <cell r="AD12">
            <v>72</v>
          </cell>
          <cell r="AP12">
            <v>1380</v>
          </cell>
        </row>
        <row r="13">
          <cell r="F13">
            <v>72</v>
          </cell>
          <cell r="R13">
            <v>1380</v>
          </cell>
          <cell r="AD13">
            <v>72</v>
          </cell>
          <cell r="AP13">
            <v>1380</v>
          </cell>
        </row>
      </sheetData>
      <sheetData sheetId="6">
        <row r="13">
          <cell r="I13">
            <v>0</v>
          </cell>
          <cell r="K13">
            <v>2</v>
          </cell>
          <cell r="P13">
            <v>1</v>
          </cell>
          <cell r="R13">
            <v>2</v>
          </cell>
          <cell r="W13">
            <v>0</v>
          </cell>
          <cell r="Y13">
            <v>0</v>
          </cell>
          <cell r="AD13">
            <v>0</v>
          </cell>
          <cell r="AF13">
            <v>1</v>
          </cell>
          <cell r="AK13">
            <v>0</v>
          </cell>
          <cell r="AM13">
            <v>0</v>
          </cell>
          <cell r="AR13">
            <v>0</v>
          </cell>
          <cell r="AT13">
            <v>0</v>
          </cell>
          <cell r="AY13">
            <v>20</v>
          </cell>
          <cell r="BE13">
            <v>0</v>
          </cell>
          <cell r="BJ13">
            <v>0</v>
          </cell>
          <cell r="BL13">
            <v>18</v>
          </cell>
          <cell r="BQ13">
            <v>0</v>
          </cell>
          <cell r="BS13">
            <v>0</v>
          </cell>
        </row>
      </sheetData>
      <sheetData sheetId="7">
        <row r="13">
          <cell r="G13">
            <v>85360</v>
          </cell>
          <cell r="I13">
            <v>319000</v>
          </cell>
          <cell r="N13">
            <v>0</v>
          </cell>
          <cell r="P13">
            <v>0</v>
          </cell>
          <cell r="U13">
            <v>0</v>
          </cell>
          <cell r="W13">
            <v>1</v>
          </cell>
          <cell r="AB13">
            <v>0</v>
          </cell>
          <cell r="AD13">
            <v>0</v>
          </cell>
          <cell r="AI13">
            <v>0</v>
          </cell>
          <cell r="AK13">
            <v>0</v>
          </cell>
          <cell r="AP13">
            <v>0</v>
          </cell>
          <cell r="AR13">
            <v>0</v>
          </cell>
          <cell r="AW13">
            <v>0</v>
          </cell>
          <cell r="AY13">
            <v>0</v>
          </cell>
          <cell r="BD13">
            <v>0</v>
          </cell>
          <cell r="BF13">
            <v>11</v>
          </cell>
          <cell r="BK13">
            <v>0</v>
          </cell>
          <cell r="BM13">
            <v>0</v>
          </cell>
          <cell r="BR13">
            <v>0</v>
          </cell>
          <cell r="BT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CU61"/>
  <sheetViews>
    <sheetView zoomScaleNormal="100" workbookViewId="0">
      <selection activeCell="B48" sqref="B48"/>
    </sheetView>
  </sheetViews>
  <sheetFormatPr defaultRowHeight="10.5" x14ac:dyDescent="0.15"/>
  <cols>
    <col min="1" max="1" width="37.140625" style="10" customWidth="1"/>
    <col min="2" max="2" width="31.140625" style="10" customWidth="1"/>
    <col min="3" max="3" width="14.140625" style="10" customWidth="1"/>
    <col min="4" max="4" width="19" style="10" customWidth="1"/>
    <col min="5" max="5" width="9.140625" style="9" hidden="1" customWidth="1"/>
    <col min="6" max="44" width="9.140625" style="9"/>
    <col min="45" max="16384" width="9.140625" style="10"/>
  </cols>
  <sheetData>
    <row r="1" spans="1:95" s="22" customFormat="1" ht="37.5" customHeight="1" x14ac:dyDescent="0.25">
      <c r="A1" s="178" t="s">
        <v>46</v>
      </c>
      <c r="B1" s="178"/>
      <c r="C1" s="178"/>
      <c r="D1" s="178"/>
      <c r="E1" s="24"/>
      <c r="F1" s="25"/>
      <c r="G1" s="25"/>
      <c r="H1" s="25"/>
      <c r="I1" s="25"/>
      <c r="J1" s="25"/>
      <c r="K1" s="25"/>
      <c r="L1" s="25"/>
      <c r="M1" s="25"/>
      <c r="N1" s="32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</row>
    <row r="2" spans="1:95" ht="11.25" thickBot="1" x14ac:dyDescent="0.2"/>
    <row r="3" spans="1:95" s="19" customFormat="1" ht="15" customHeight="1" thickTop="1" thickBot="1" x14ac:dyDescent="0.2">
      <c r="A3" s="29" t="s">
        <v>12</v>
      </c>
      <c r="B3" s="180"/>
      <c r="C3" s="181"/>
      <c r="D3" s="182"/>
      <c r="E3" s="36"/>
    </row>
    <row r="4" spans="1:95" s="19" customFormat="1" ht="12.75" customHeight="1" thickTop="1" thickBot="1" x14ac:dyDescent="0.25">
      <c r="A4" s="13"/>
      <c r="C4"/>
    </row>
    <row r="5" spans="1:95" s="27" customFormat="1" ht="15" customHeight="1" thickTop="1" thickBot="1" x14ac:dyDescent="0.25">
      <c r="A5" s="13"/>
      <c r="B5" s="176" t="s">
        <v>49</v>
      </c>
      <c r="C5" s="177"/>
      <c r="D5" s="73" t="s">
        <v>286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95" s="27" customFormat="1" ht="12.75" customHeight="1" thickTop="1" thickBot="1" x14ac:dyDescent="0.25">
      <c r="A6" s="13"/>
      <c r="B6" s="26"/>
      <c r="C6" s="13"/>
      <c r="D6" s="2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95" s="27" customFormat="1" ht="15" customHeight="1" thickTop="1" thickBot="1" x14ac:dyDescent="0.25">
      <c r="A7" s="13"/>
      <c r="B7" s="176" t="s">
        <v>91</v>
      </c>
      <c r="C7" s="177"/>
      <c r="D7" s="35" t="s">
        <v>6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95" s="27" customFormat="1" ht="12.75" customHeight="1" thickTop="1" thickBot="1" x14ac:dyDescent="0.25">
      <c r="A8" s="13"/>
      <c r="B8" s="26"/>
      <c r="C8" s="13"/>
      <c r="D8" s="2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95" s="19" customFormat="1" ht="14.25" thickTop="1" thickBot="1" x14ac:dyDescent="0.25">
      <c r="A9" s="13"/>
      <c r="B9" s="176" t="s">
        <v>48</v>
      </c>
      <c r="C9" s="177"/>
      <c r="D9" s="33"/>
    </row>
    <row r="10" spans="1:95" s="19" customFormat="1" ht="12" thickTop="1" x14ac:dyDescent="0.15"/>
    <row r="11" spans="1:95" s="19" customFormat="1" ht="11.25" x14ac:dyDescent="0.15">
      <c r="A11" s="183" t="s">
        <v>13</v>
      </c>
      <c r="B11" s="184"/>
      <c r="C11" s="184"/>
      <c r="D11" s="185"/>
    </row>
    <row r="12" spans="1:95" s="19" customFormat="1" ht="11.25" x14ac:dyDescent="0.15">
      <c r="A12" s="18" t="s">
        <v>14</v>
      </c>
      <c r="B12" s="18" t="s">
        <v>15</v>
      </c>
      <c r="C12" s="18" t="s">
        <v>16</v>
      </c>
      <c r="D12" s="18" t="s">
        <v>17</v>
      </c>
    </row>
    <row r="13" spans="1:95" s="19" customFormat="1" ht="12.75" x14ac:dyDescent="0.2">
      <c r="A13" s="34"/>
      <c r="B13" s="34"/>
      <c r="C13" s="34"/>
      <c r="D13" s="80"/>
    </row>
    <row r="14" spans="1:95" s="19" customFormat="1" ht="12.75" x14ac:dyDescent="0.2">
      <c r="A14" s="34"/>
      <c r="B14" s="34"/>
      <c r="C14" s="34"/>
      <c r="D14" s="72"/>
    </row>
    <row r="15" spans="1:95" s="19" customFormat="1" ht="11.25" x14ac:dyDescent="0.15">
      <c r="A15" s="34"/>
      <c r="B15" s="34"/>
      <c r="C15" s="34"/>
      <c r="D15" s="34"/>
    </row>
    <row r="16" spans="1:95" s="19" customFormat="1" ht="11.25" x14ac:dyDescent="0.15">
      <c r="A16" s="34"/>
      <c r="B16" s="34"/>
      <c r="C16" s="34"/>
      <c r="D16" s="34"/>
    </row>
    <row r="17" spans="1:44" s="19" customFormat="1" ht="11.25" x14ac:dyDescent="0.15">
      <c r="A17" s="34"/>
      <c r="B17" s="34"/>
      <c r="C17" s="34"/>
      <c r="D17" s="34"/>
    </row>
    <row r="18" spans="1:44" x14ac:dyDescent="0.15">
      <c r="A18" s="9"/>
      <c r="B18" s="9"/>
      <c r="C18" s="9"/>
      <c r="D18" s="9"/>
    </row>
    <row r="19" spans="1:44" ht="11.25" x14ac:dyDescent="0.2">
      <c r="A19" s="179" t="s">
        <v>18</v>
      </c>
      <c r="B19" s="179"/>
      <c r="C19" s="179"/>
      <c r="D19" s="179"/>
    </row>
    <row r="20" spans="1:44" ht="11.25" x14ac:dyDescent="0.2">
      <c r="A20" s="172" t="s">
        <v>19</v>
      </c>
      <c r="B20" s="173"/>
      <c r="C20" s="173"/>
      <c r="D20" s="173"/>
    </row>
    <row r="21" spans="1:44" ht="11.25" x14ac:dyDescent="0.2">
      <c r="A21" s="172" t="s">
        <v>53</v>
      </c>
      <c r="B21" s="173"/>
      <c r="C21" s="173"/>
      <c r="D21" s="173"/>
    </row>
    <row r="22" spans="1:44" ht="21" customHeight="1" x14ac:dyDescent="0.2">
      <c r="A22" s="174" t="s">
        <v>132</v>
      </c>
      <c r="B22" s="175"/>
      <c r="C22" s="175"/>
      <c r="D22" s="175"/>
    </row>
    <row r="23" spans="1:44" ht="33.75" customHeight="1" x14ac:dyDescent="0.2">
      <c r="A23" s="174" t="s">
        <v>133</v>
      </c>
      <c r="B23" s="175"/>
      <c r="C23" s="175"/>
      <c r="D23" s="175"/>
    </row>
    <row r="24" spans="1:44" ht="11.25" x14ac:dyDescent="0.2">
      <c r="A24" s="172" t="s">
        <v>127</v>
      </c>
      <c r="B24" s="173"/>
      <c r="C24" s="173"/>
      <c r="D24" s="173"/>
    </row>
    <row r="25" spans="1:44" x14ac:dyDescent="0.15">
      <c r="A25" s="9"/>
      <c r="B25" s="9"/>
      <c r="C25" s="9"/>
      <c r="D25" s="9"/>
    </row>
    <row r="26" spans="1:44" x14ac:dyDescent="0.15">
      <c r="A26" s="9"/>
      <c r="B26" s="9"/>
      <c r="C26" s="9"/>
      <c r="D26" s="9"/>
    </row>
    <row r="27" spans="1:44" x14ac:dyDescent="0.15">
      <c r="A27" s="9"/>
      <c r="B27" s="9"/>
      <c r="C27" s="9"/>
      <c r="D27" s="9"/>
    </row>
    <row r="28" spans="1:44" x14ac:dyDescent="0.15">
      <c r="A28" s="9"/>
      <c r="B28" s="9"/>
      <c r="C28" s="9"/>
      <c r="D28" s="9"/>
    </row>
    <row r="29" spans="1:44" x14ac:dyDescent="0.15">
      <c r="A29" s="9"/>
      <c r="B29" s="9"/>
      <c r="C29" s="9"/>
      <c r="D29" s="9"/>
    </row>
    <row r="30" spans="1:44" s="41" customFormat="1" ht="12.75" hidden="1" x14ac:dyDescent="0.2">
      <c r="A30" s="37" t="s">
        <v>74</v>
      </c>
      <c r="B30" s="38" t="s">
        <v>73</v>
      </c>
      <c r="C30" s="39"/>
      <c r="D30" s="40">
        <v>2016</v>
      </c>
      <c r="E30" s="39" t="s">
        <v>3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</row>
    <row r="31" spans="1:44" s="41" customFormat="1" ht="12.75" hidden="1" x14ac:dyDescent="0.2">
      <c r="A31" s="37" t="s">
        <v>86</v>
      </c>
      <c r="B31" s="38" t="s">
        <v>85</v>
      </c>
      <c r="C31" s="39"/>
      <c r="D31" s="40">
        <v>2017</v>
      </c>
      <c r="E31" s="39" t="s">
        <v>4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</row>
    <row r="32" spans="1:44" s="41" customFormat="1" ht="12.75" hidden="1" x14ac:dyDescent="0.2">
      <c r="A32" s="37" t="s">
        <v>130</v>
      </c>
      <c r="B32" s="38" t="s">
        <v>72</v>
      </c>
      <c r="C32" s="39"/>
      <c r="D32" s="40">
        <v>2018</v>
      </c>
      <c r="E32" s="39" t="s">
        <v>5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</row>
    <row r="33" spans="1:99" s="41" customFormat="1" ht="12.75" hidden="1" x14ac:dyDescent="0.2">
      <c r="A33" s="37" t="s">
        <v>69</v>
      </c>
      <c r="B33" s="38" t="s">
        <v>68</v>
      </c>
      <c r="C33" s="39"/>
      <c r="D33" s="40">
        <v>2019</v>
      </c>
      <c r="E33" s="39" t="s">
        <v>6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</row>
    <row r="34" spans="1:99" s="41" customFormat="1" ht="12.75" hidden="1" x14ac:dyDescent="0.2">
      <c r="A34" s="37" t="s">
        <v>76</v>
      </c>
      <c r="B34" s="38" t="s">
        <v>75</v>
      </c>
      <c r="C34" s="39"/>
      <c r="D34" s="40">
        <v>2020</v>
      </c>
      <c r="E34" s="39" t="s">
        <v>20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</row>
    <row r="35" spans="1:99" s="41" customFormat="1" ht="12.75" hidden="1" x14ac:dyDescent="0.2">
      <c r="A35" s="37" t="s">
        <v>78</v>
      </c>
      <c r="B35" s="38" t="s">
        <v>77</v>
      </c>
      <c r="C35" s="39"/>
      <c r="D35" s="40">
        <v>2021</v>
      </c>
      <c r="E35" s="39" t="s">
        <v>21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</row>
    <row r="36" spans="1:99" s="41" customFormat="1" ht="12.75" hidden="1" x14ac:dyDescent="0.2">
      <c r="A36" s="37" t="s">
        <v>82</v>
      </c>
      <c r="B36" s="38" t="s">
        <v>81</v>
      </c>
      <c r="C36" s="39"/>
      <c r="D36" s="40">
        <v>2022</v>
      </c>
      <c r="E36" s="39" t="s">
        <v>22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</row>
    <row r="37" spans="1:99" s="41" customFormat="1" ht="12.75" hidden="1" x14ac:dyDescent="0.2">
      <c r="A37" s="37" t="s">
        <v>88</v>
      </c>
      <c r="B37" s="38" t="s">
        <v>87</v>
      </c>
      <c r="C37" s="39"/>
      <c r="E37" s="39" t="s">
        <v>23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</row>
    <row r="38" spans="1:99" s="41" customFormat="1" ht="12.75" hidden="1" x14ac:dyDescent="0.2">
      <c r="A38" s="37" t="s">
        <v>80</v>
      </c>
      <c r="B38" s="38" t="s">
        <v>79</v>
      </c>
      <c r="C38" s="39"/>
      <c r="D38" s="39"/>
      <c r="E38" s="39" t="s">
        <v>24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</row>
    <row r="39" spans="1:99" s="41" customFormat="1" ht="12.75" hidden="1" x14ac:dyDescent="0.2">
      <c r="A39" s="37" t="s">
        <v>67</v>
      </c>
      <c r="B39" s="38" t="s">
        <v>66</v>
      </c>
      <c r="C39" s="39"/>
      <c r="D39" s="39"/>
      <c r="E39" s="39" t="s">
        <v>25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</row>
    <row r="40" spans="1:99" s="41" customFormat="1" ht="12.75" hidden="1" x14ac:dyDescent="0.2">
      <c r="A40" s="37" t="s">
        <v>71</v>
      </c>
      <c r="B40" s="38" t="s">
        <v>70</v>
      </c>
      <c r="C40" s="39"/>
      <c r="D40" s="39"/>
      <c r="E40" s="39" t="s">
        <v>26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</row>
    <row r="41" spans="1:99" s="41" customFormat="1" ht="12.75" hidden="1" x14ac:dyDescent="0.2">
      <c r="A41" s="37" t="s">
        <v>90</v>
      </c>
      <c r="B41" s="38" t="s">
        <v>89</v>
      </c>
      <c r="C41" s="39"/>
      <c r="D41" s="39"/>
      <c r="E41" s="39" t="s">
        <v>27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</row>
    <row r="42" spans="1:99" s="41" customFormat="1" ht="12.75" hidden="1" x14ac:dyDescent="0.2">
      <c r="A42" s="37" t="s">
        <v>84</v>
      </c>
      <c r="B42" s="38" t="s">
        <v>83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</row>
    <row r="43" spans="1:99" x14ac:dyDescent="0.15">
      <c r="A43" s="9"/>
      <c r="B43" s="9"/>
      <c r="C43" s="9"/>
      <c r="D43" s="9"/>
    </row>
    <row r="44" spans="1:99" x14ac:dyDescent="0.15">
      <c r="A44" s="9"/>
      <c r="B44" s="9"/>
      <c r="C44" s="9"/>
      <c r="D44" s="9"/>
    </row>
    <row r="45" spans="1:99" x14ac:dyDescent="0.15">
      <c r="A45" s="9"/>
      <c r="B45" s="9"/>
      <c r="C45" s="9"/>
      <c r="D45" s="9"/>
    </row>
    <row r="46" spans="1:99" x14ac:dyDescent="0.15">
      <c r="A46" s="9"/>
      <c r="B46" s="9"/>
      <c r="C46" s="9"/>
      <c r="D46" s="9"/>
    </row>
    <row r="47" spans="1:99" s="9" customFormat="1" x14ac:dyDescent="0.15"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</row>
    <row r="48" spans="1:99" s="9" customFormat="1" x14ac:dyDescent="0.15"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</row>
    <row r="49" spans="45:99" s="9" customFormat="1" x14ac:dyDescent="0.15"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</row>
    <row r="50" spans="45:99" s="9" customFormat="1" x14ac:dyDescent="0.15"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</row>
    <row r="51" spans="45:99" s="9" customFormat="1" x14ac:dyDescent="0.15"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</row>
    <row r="52" spans="45:99" s="9" customFormat="1" x14ac:dyDescent="0.15"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</row>
    <row r="53" spans="45:99" s="9" customFormat="1" x14ac:dyDescent="0.15"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</row>
    <row r="54" spans="45:99" s="9" customFormat="1" x14ac:dyDescent="0.15"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</row>
    <row r="55" spans="45:99" s="9" customFormat="1" x14ac:dyDescent="0.15"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</row>
    <row r="56" spans="45:99" s="9" customFormat="1" x14ac:dyDescent="0.15"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</row>
    <row r="57" spans="45:99" s="9" customFormat="1" x14ac:dyDescent="0.15"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</row>
    <row r="58" spans="45:99" s="9" customFormat="1" x14ac:dyDescent="0.15"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</row>
    <row r="59" spans="45:99" s="9" customFormat="1" x14ac:dyDescent="0.15"/>
    <row r="60" spans="45:99" s="9" customFormat="1" x14ac:dyDescent="0.15"/>
    <row r="61" spans="45:99" s="9" customFormat="1" x14ac:dyDescent="0.15"/>
  </sheetData>
  <sheetProtection password="C48F" sheet="1" objects="1" scenarios="1"/>
  <mergeCells count="12">
    <mergeCell ref="B7:C7"/>
    <mergeCell ref="A1:D1"/>
    <mergeCell ref="A19:D19"/>
    <mergeCell ref="B3:D3"/>
    <mergeCell ref="B5:C5"/>
    <mergeCell ref="B9:C9"/>
    <mergeCell ref="A11:D11"/>
    <mergeCell ref="A24:D24"/>
    <mergeCell ref="A20:D20"/>
    <mergeCell ref="A22:D22"/>
    <mergeCell ref="A23:D23"/>
    <mergeCell ref="A21:D21"/>
  </mergeCells>
  <phoneticPr fontId="33" type="noConversion"/>
  <printOptions horizontalCentered="1"/>
  <pageMargins left="0.39370078740157483" right="0.39370078740157483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6388" r:id="rId4" name="ComboBox1">
          <controlPr locked="0" defaultSize="0" autoLine="0" linkedCell="E3" listFillRange="A30:B43" r:id="rId5">
            <anchor>
              <from>
                <xdr:col>1</xdr:col>
                <xdr:colOff>9525</xdr:colOff>
                <xdr:row>1</xdr:row>
                <xdr:rowOff>133350</xdr:rowOff>
              </from>
              <to>
                <xdr:col>5</xdr:col>
                <xdr:colOff>0</xdr:colOff>
                <xdr:row>3</xdr:row>
                <xdr:rowOff>9525</xdr:rowOff>
              </to>
            </anchor>
          </controlPr>
        </control>
      </mc:Choice>
      <mc:Fallback>
        <control shapeId="16388" r:id="rId4" name="ComboBox1"/>
      </mc:Fallback>
    </mc:AlternateContent>
    <mc:AlternateContent xmlns:mc="http://schemas.openxmlformats.org/markup-compatibility/2006">
      <mc:Choice Requires="x14">
        <control shapeId="16389" r:id="rId6" name="ComboBox2">
          <controlPr locked="0" defaultSize="0" autoLine="0" linkedCell="D5" listFillRange="D30:D36" r:id="rId7">
            <anchor>
              <from>
                <xdr:col>2</xdr:col>
                <xdr:colOff>923925</xdr:colOff>
                <xdr:row>4</xdr:row>
                <xdr:rowOff>0</xdr:rowOff>
              </from>
              <to>
                <xdr:col>5</xdr:col>
                <xdr:colOff>19050</xdr:colOff>
                <xdr:row>5</xdr:row>
                <xdr:rowOff>9525</xdr:rowOff>
              </to>
            </anchor>
          </controlPr>
        </control>
      </mc:Choice>
      <mc:Fallback>
        <control shapeId="16389" r:id="rId6" name="ComboBox2"/>
      </mc:Fallback>
    </mc:AlternateContent>
    <mc:AlternateContent xmlns:mc="http://schemas.openxmlformats.org/markup-compatibility/2006">
      <mc:Choice Requires="x14">
        <control shapeId="16390" r:id="rId8" name="ComboBox3">
          <controlPr locked="0" defaultSize="0" autoLine="0" linkedCell="D7" listFillRange="E30:E41" r:id="rId9">
            <anchor>
              <from>
                <xdr:col>2</xdr:col>
                <xdr:colOff>933450</xdr:colOff>
                <xdr:row>5</xdr:row>
                <xdr:rowOff>152400</xdr:rowOff>
              </from>
              <to>
                <xdr:col>5</xdr:col>
                <xdr:colOff>28575</xdr:colOff>
                <xdr:row>7</xdr:row>
                <xdr:rowOff>9525</xdr:rowOff>
              </to>
            </anchor>
          </controlPr>
        </control>
      </mc:Choice>
      <mc:Fallback>
        <control shapeId="16390" r:id="rId8" name="ComboBox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EY3426"/>
  <sheetViews>
    <sheetView tabSelected="1" zoomScale="75" zoomScaleNormal="75" zoomScaleSheetLayoutView="90" workbookViewId="0">
      <selection activeCell="F11" sqref="F11"/>
    </sheetView>
  </sheetViews>
  <sheetFormatPr defaultRowHeight="12.75" x14ac:dyDescent="0.2"/>
  <cols>
    <col min="1" max="1" width="43.5703125" customWidth="1"/>
    <col min="2" max="2" width="10.7109375" hidden="1" customWidth="1"/>
    <col min="3" max="3" width="12.28515625" hidden="1" customWidth="1"/>
    <col min="4" max="5" width="10.7109375" hidden="1" customWidth="1"/>
    <col min="6" max="6" width="14.140625" customWidth="1"/>
    <col min="7" max="7" width="6.7109375" customWidth="1"/>
    <col min="8" max="8" width="10.7109375" hidden="1" customWidth="1"/>
    <col min="9" max="9" width="11.85546875" hidden="1" customWidth="1"/>
    <col min="10" max="11" width="10.7109375" hidden="1" customWidth="1"/>
    <col min="12" max="12" width="14.28515625" customWidth="1"/>
    <col min="13" max="13" width="6.7109375" customWidth="1"/>
    <col min="14" max="14" width="10.7109375" hidden="1" customWidth="1"/>
    <col min="15" max="15" width="11.7109375" hidden="1" customWidth="1"/>
    <col min="16" max="16" width="10.7109375" hidden="1" customWidth="1"/>
    <col min="17" max="17" width="12.140625" hidden="1" customWidth="1"/>
    <col min="18" max="18" width="12.140625" customWidth="1"/>
    <col min="19" max="19" width="14.85546875" customWidth="1"/>
    <col min="20" max="20" width="10.7109375" hidden="1" customWidth="1"/>
    <col min="21" max="21" width="11.85546875" hidden="1" customWidth="1"/>
    <col min="22" max="23" width="10.7109375" hidden="1" customWidth="1"/>
    <col min="24" max="24" width="16.28515625" customWidth="1"/>
    <col min="25" max="25" width="7.5703125" customWidth="1"/>
    <col min="26" max="26" width="10.7109375" hidden="1" customWidth="1"/>
    <col min="27" max="27" width="11.5703125" hidden="1" customWidth="1"/>
    <col min="28" max="29" width="10.7109375" hidden="1" customWidth="1"/>
    <col min="30" max="30" width="13.85546875" customWidth="1"/>
    <col min="31" max="31" width="6.7109375" customWidth="1"/>
    <col min="32" max="32" width="10.7109375" hidden="1" customWidth="1"/>
    <col min="33" max="33" width="11.5703125" hidden="1" customWidth="1"/>
    <col min="34" max="35" width="10.7109375" hidden="1" customWidth="1"/>
    <col min="36" max="36" width="10.7109375" customWidth="1"/>
    <col min="37" max="37" width="14" customWidth="1"/>
    <col min="38" max="38" width="10.7109375" hidden="1" customWidth="1"/>
    <col min="39" max="39" width="12.140625" hidden="1" customWidth="1"/>
    <col min="40" max="41" width="10.7109375" hidden="1" customWidth="1"/>
    <col min="42" max="42" width="14.85546875" customWidth="1"/>
    <col min="43" max="43" width="6.7109375" customWidth="1"/>
    <col min="44" max="44" width="10.7109375" hidden="1" customWidth="1"/>
    <col min="45" max="45" width="12" hidden="1" customWidth="1"/>
    <col min="46" max="46" width="10.7109375" hidden="1" customWidth="1"/>
    <col min="47" max="47" width="8.7109375" hidden="1" customWidth="1"/>
    <col min="48" max="48" width="15.42578125" customWidth="1"/>
    <col min="49" max="49" width="6.7109375" customWidth="1"/>
    <col min="50" max="50" width="10.7109375" hidden="1" customWidth="1"/>
    <col min="51" max="51" width="11.85546875" hidden="1" customWidth="1"/>
    <col min="52" max="53" width="10.7109375" hidden="1" customWidth="1"/>
    <col min="54" max="54" width="15.5703125" customWidth="1"/>
    <col min="55" max="55" width="6.7109375" customWidth="1"/>
    <col min="56" max="56" width="10.7109375" hidden="1" customWidth="1"/>
    <col min="57" max="57" width="11.5703125" hidden="1" customWidth="1"/>
    <col min="58" max="59" width="10.7109375" hidden="1" customWidth="1"/>
    <col min="60" max="60" width="15.140625" customWidth="1"/>
    <col min="61" max="61" width="16.28515625" customWidth="1"/>
    <col min="62" max="62" width="12.140625" hidden="1" customWidth="1"/>
    <col min="63" max="63" width="12" hidden="1" customWidth="1"/>
    <col min="64" max="64" width="9.28515625" hidden="1" customWidth="1"/>
    <col min="65" max="65" width="10.5703125" hidden="1" customWidth="1"/>
    <col min="66" max="66" width="19.42578125" customWidth="1"/>
    <col min="67" max="67" width="6.7109375" customWidth="1"/>
    <col min="68" max="68" width="12.28515625" hidden="1" customWidth="1"/>
    <col min="69" max="69" width="12.5703125" hidden="1" customWidth="1"/>
    <col min="70" max="70" width="8" hidden="1" customWidth="1"/>
    <col min="71" max="71" width="8.28515625" hidden="1" customWidth="1"/>
    <col min="72" max="72" width="20.140625" customWidth="1"/>
    <col min="73" max="73" width="20.7109375" customWidth="1"/>
    <col min="74" max="74" width="6.7109375" customWidth="1"/>
    <col min="75" max="75" width="11.28515625" hidden="1" customWidth="1"/>
    <col min="76" max="76" width="12" hidden="1" customWidth="1"/>
    <col min="77" max="77" width="8.140625" hidden="1" customWidth="1"/>
    <col min="78" max="78" width="9" hidden="1" customWidth="1"/>
    <col min="79" max="79" width="17.28515625" customWidth="1"/>
    <col min="80" max="80" width="15.42578125" customWidth="1"/>
    <col min="81" max="83" width="11.5703125" hidden="1" customWidth="1"/>
    <col min="84" max="84" width="1.7109375" hidden="1" customWidth="1"/>
    <col min="85" max="85" width="16.5703125" customWidth="1"/>
    <col min="86" max="86" width="17.28515625" customWidth="1"/>
    <col min="87" max="87" width="17" customWidth="1"/>
    <col min="88" max="88" width="12.5703125" hidden="1" customWidth="1"/>
    <col min="89" max="89" width="11.7109375" hidden="1" customWidth="1"/>
    <col min="90" max="90" width="11.140625" hidden="1" customWidth="1"/>
    <col min="91" max="91" width="11.28515625" hidden="1" customWidth="1"/>
    <col min="92" max="92" width="16.85546875" customWidth="1"/>
    <col min="93" max="93" width="15.140625" customWidth="1"/>
    <col min="94" max="95" width="11.7109375" hidden="1" customWidth="1"/>
    <col min="96" max="96" width="8.42578125" hidden="1" customWidth="1"/>
    <col min="97" max="97" width="9.85546875" hidden="1" customWidth="1"/>
    <col min="98" max="98" width="14.42578125" customWidth="1"/>
    <col min="99" max="100" width="16" customWidth="1"/>
    <col min="101" max="155" width="9.140625" style="13"/>
  </cols>
  <sheetData>
    <row r="1" spans="1:155" ht="12" customHeight="1" x14ac:dyDescent="0.2">
      <c r="A1" s="188" t="s">
        <v>150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/>
      <c r="BS1" s="188"/>
      <c r="BT1" s="188"/>
      <c r="BU1" s="188"/>
      <c r="BV1" s="188"/>
      <c r="BW1" s="188"/>
      <c r="BX1" s="188"/>
      <c r="BY1" s="188"/>
      <c r="BZ1" s="188"/>
      <c r="CA1" s="188"/>
      <c r="CB1" s="188"/>
      <c r="CC1" s="188"/>
      <c r="CD1" s="188"/>
      <c r="CE1" s="188"/>
      <c r="CF1" s="188"/>
      <c r="CG1" s="188"/>
      <c r="CH1" s="188"/>
      <c r="CI1" s="188"/>
      <c r="CJ1" s="188"/>
      <c r="CK1" s="188"/>
      <c r="CL1" s="188"/>
      <c r="CM1" s="188"/>
      <c r="CN1" s="188"/>
      <c r="CO1" s="188"/>
      <c r="CP1" s="188"/>
      <c r="CQ1" s="188"/>
      <c r="CR1" s="188"/>
      <c r="CS1" s="188"/>
      <c r="CT1" s="188"/>
      <c r="CU1" s="188"/>
      <c r="CV1" s="126"/>
    </row>
    <row r="2" spans="1:155" ht="12" customHeight="1" x14ac:dyDescent="0.2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8"/>
      <c r="BZ2" s="188"/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8"/>
      <c r="CR2" s="188"/>
      <c r="CS2" s="188"/>
      <c r="CT2" s="188"/>
      <c r="CU2" s="188"/>
      <c r="CV2" s="126"/>
    </row>
    <row r="3" spans="1:155" ht="12" customHeight="1" x14ac:dyDescent="0.2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8"/>
      <c r="AY3" s="188"/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8"/>
      <c r="BK3" s="188"/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8"/>
      <c r="BW3" s="188"/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8"/>
      <c r="CI3" s="188"/>
      <c r="CJ3" s="188"/>
      <c r="CK3" s="188"/>
      <c r="CL3" s="188"/>
      <c r="CM3" s="188"/>
      <c r="CN3" s="188"/>
      <c r="CO3" s="188"/>
      <c r="CP3" s="188"/>
      <c r="CQ3" s="188"/>
      <c r="CR3" s="188"/>
      <c r="CS3" s="188"/>
      <c r="CT3" s="188"/>
      <c r="CU3" s="188"/>
      <c r="CV3" s="126"/>
    </row>
    <row r="4" spans="1:155" ht="12" customHeight="1" x14ac:dyDescent="0.2">
      <c r="A4" s="188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8"/>
      <c r="BR4" s="188"/>
      <c r="BS4" s="188"/>
      <c r="BT4" s="188"/>
      <c r="BU4" s="188"/>
      <c r="BV4" s="188"/>
      <c r="BW4" s="188"/>
      <c r="BX4" s="188"/>
      <c r="BY4" s="188"/>
      <c r="BZ4" s="188"/>
      <c r="CA4" s="188"/>
      <c r="CB4" s="188"/>
      <c r="CC4" s="188"/>
      <c r="CD4" s="188"/>
      <c r="CE4" s="188"/>
      <c r="CF4" s="188"/>
      <c r="CG4" s="188"/>
      <c r="CH4" s="188"/>
      <c r="CI4" s="188"/>
      <c r="CJ4" s="188"/>
      <c r="CK4" s="188"/>
      <c r="CL4" s="188"/>
      <c r="CM4" s="188"/>
      <c r="CN4" s="188"/>
      <c r="CO4" s="188"/>
      <c r="CP4" s="188"/>
      <c r="CQ4" s="188"/>
      <c r="CR4" s="188"/>
      <c r="CS4" s="188"/>
      <c r="CT4" s="188"/>
      <c r="CU4" s="188"/>
      <c r="CV4" s="126"/>
    </row>
    <row r="5" spans="1:155" ht="12" customHeight="1" x14ac:dyDescent="0.2">
      <c r="A5" s="12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6"/>
      <c r="CB5" s="126"/>
      <c r="CC5" s="126"/>
      <c r="CD5" s="126"/>
      <c r="CE5" s="126"/>
      <c r="CF5" s="126"/>
      <c r="CG5" s="126"/>
      <c r="CH5" s="126"/>
      <c r="CI5" s="126"/>
      <c r="CJ5" s="126"/>
      <c r="CK5" s="126"/>
      <c r="CL5" s="126"/>
      <c r="CM5" s="126"/>
      <c r="CN5" s="126"/>
      <c r="CO5" s="126"/>
      <c r="CP5" s="126"/>
      <c r="CQ5" s="126"/>
      <c r="CR5" s="126"/>
      <c r="CS5" s="126"/>
      <c r="CT5" s="126"/>
      <c r="CU5" s="126"/>
      <c r="CV5" s="126"/>
    </row>
    <row r="6" spans="1:155" ht="12" customHeight="1" x14ac:dyDescent="0.2">
      <c r="A6" s="126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26"/>
      <c r="BG6" s="126"/>
      <c r="BH6" s="126"/>
      <c r="BI6" s="126"/>
      <c r="BJ6" s="126"/>
      <c r="BK6" s="126"/>
      <c r="BL6" s="126"/>
      <c r="BM6" s="126"/>
      <c r="BN6" s="126"/>
      <c r="BO6" s="126"/>
      <c r="BP6" s="126"/>
      <c r="BQ6" s="126"/>
      <c r="BR6" s="126"/>
      <c r="BS6" s="126"/>
      <c r="BT6" s="126"/>
      <c r="BU6" s="126"/>
      <c r="BV6" s="126"/>
      <c r="BW6" s="126"/>
      <c r="BX6" s="126"/>
      <c r="BY6" s="126"/>
      <c r="BZ6" s="126"/>
      <c r="CA6" s="126"/>
      <c r="CB6" s="126"/>
      <c r="CC6" s="126"/>
      <c r="CD6" s="126"/>
      <c r="CE6" s="126"/>
      <c r="CF6" s="126"/>
      <c r="CG6" s="126"/>
      <c r="CH6" s="126"/>
      <c r="CI6" s="126"/>
      <c r="CJ6" s="126"/>
      <c r="CK6" s="126"/>
      <c r="CL6" s="126"/>
      <c r="CM6" s="126"/>
      <c r="CN6" s="126"/>
      <c r="CO6" s="126"/>
      <c r="CP6" s="126"/>
      <c r="CQ6" s="126"/>
      <c r="CR6" s="126"/>
      <c r="CS6" s="126"/>
      <c r="CT6" s="126"/>
      <c r="CU6" s="126"/>
      <c r="CV6" s="126"/>
    </row>
    <row r="7" spans="1:155" ht="12" customHeight="1" x14ac:dyDescent="0.2">
      <c r="A7" s="126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  <c r="CB7" s="126"/>
      <c r="CC7" s="126"/>
      <c r="CD7" s="126"/>
      <c r="CE7" s="126"/>
      <c r="CF7" s="126"/>
      <c r="CG7" s="126"/>
      <c r="CH7" s="126"/>
      <c r="CI7" s="126"/>
      <c r="CJ7" s="126"/>
      <c r="CK7" s="126"/>
      <c r="CL7" s="126"/>
      <c r="CM7" s="126"/>
      <c r="CN7" s="126"/>
      <c r="CO7" s="126"/>
      <c r="CP7" s="126"/>
      <c r="CQ7" s="126"/>
      <c r="CR7" s="126"/>
      <c r="CS7" s="126"/>
      <c r="CT7" s="126"/>
      <c r="CU7" s="126"/>
      <c r="CV7" s="126"/>
    </row>
    <row r="8" spans="1:155" s="14" customFormat="1" ht="15" customHeight="1" x14ac:dyDescent="0.2">
      <c r="A8" s="99" t="s">
        <v>243</v>
      </c>
      <c r="F8" s="98"/>
    </row>
    <row r="9" spans="1:155" ht="41.25" customHeight="1" x14ac:dyDescent="0.2">
      <c r="A9" s="196" t="s">
        <v>0</v>
      </c>
      <c r="B9" s="189" t="s">
        <v>28</v>
      </c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1"/>
      <c r="T9" s="189" t="s">
        <v>181</v>
      </c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1"/>
      <c r="AL9" s="189" t="s">
        <v>29</v>
      </c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1"/>
      <c r="BJ9" s="192" t="s">
        <v>30</v>
      </c>
      <c r="BK9" s="193"/>
      <c r="BL9" s="193"/>
      <c r="BM9" s="193"/>
      <c r="BN9" s="193"/>
      <c r="BO9" s="193"/>
      <c r="BP9" s="193"/>
      <c r="BQ9" s="193"/>
      <c r="BR9" s="193"/>
      <c r="BS9" s="193"/>
      <c r="BT9" s="193"/>
      <c r="BU9" s="193"/>
      <c r="BV9" s="193"/>
      <c r="BW9" s="193"/>
      <c r="BX9" s="193"/>
      <c r="BY9" s="193"/>
      <c r="BZ9" s="193"/>
      <c r="CA9" s="193"/>
      <c r="CB9" s="194"/>
      <c r="CC9" s="194"/>
      <c r="CD9" s="194"/>
      <c r="CE9" s="194"/>
      <c r="CF9" s="194"/>
      <c r="CG9" s="194"/>
      <c r="CH9" s="194"/>
      <c r="CI9" s="194"/>
      <c r="CJ9" s="194"/>
      <c r="CK9" s="194"/>
      <c r="CL9" s="194"/>
      <c r="CM9" s="194"/>
      <c r="CN9" s="194"/>
      <c r="CO9" s="194"/>
      <c r="CP9" s="194"/>
      <c r="CQ9" s="194"/>
      <c r="CR9" s="194"/>
      <c r="CS9" s="194"/>
      <c r="CT9" s="194"/>
      <c r="CU9" s="194"/>
      <c r="CV9" s="195"/>
    </row>
    <row r="10" spans="1:155" ht="84.75" customHeight="1" x14ac:dyDescent="0.2">
      <c r="A10" s="197"/>
      <c r="B10" s="30" t="s">
        <v>54</v>
      </c>
      <c r="C10" s="30" t="s">
        <v>55</v>
      </c>
      <c r="D10" s="30" t="s">
        <v>56</v>
      </c>
      <c r="E10" s="30" t="s">
        <v>57</v>
      </c>
      <c r="F10" s="186" t="s">
        <v>153</v>
      </c>
      <c r="G10" s="187"/>
      <c r="H10" s="30" t="s">
        <v>54</v>
      </c>
      <c r="I10" s="30" t="s">
        <v>55</v>
      </c>
      <c r="J10" s="30" t="s">
        <v>56</v>
      </c>
      <c r="K10" s="30" t="s">
        <v>57</v>
      </c>
      <c r="L10" s="186" t="s">
        <v>31</v>
      </c>
      <c r="M10" s="187"/>
      <c r="N10" s="30" t="s">
        <v>54</v>
      </c>
      <c r="O10" s="30" t="s">
        <v>55</v>
      </c>
      <c r="P10" s="30" t="s">
        <v>56</v>
      </c>
      <c r="Q10" s="30" t="s">
        <v>57</v>
      </c>
      <c r="R10" s="3" t="s">
        <v>32</v>
      </c>
      <c r="S10" s="30" t="s">
        <v>232</v>
      </c>
      <c r="T10" s="30" t="s">
        <v>54</v>
      </c>
      <c r="U10" s="30" t="s">
        <v>55</v>
      </c>
      <c r="V10" s="30" t="s">
        <v>56</v>
      </c>
      <c r="W10" s="30" t="s">
        <v>57</v>
      </c>
      <c r="X10" s="186" t="s">
        <v>153</v>
      </c>
      <c r="Y10" s="187"/>
      <c r="Z10" s="77" t="s">
        <v>54</v>
      </c>
      <c r="AA10" s="77" t="s">
        <v>55</v>
      </c>
      <c r="AB10" s="77" t="s">
        <v>56</v>
      </c>
      <c r="AC10" s="77" t="s">
        <v>57</v>
      </c>
      <c r="AD10" s="186" t="s">
        <v>31</v>
      </c>
      <c r="AE10" s="187"/>
      <c r="AF10" s="30" t="s">
        <v>54</v>
      </c>
      <c r="AG10" s="30" t="s">
        <v>55</v>
      </c>
      <c r="AH10" s="30" t="s">
        <v>56</v>
      </c>
      <c r="AI10" s="30" t="s">
        <v>57</v>
      </c>
      <c r="AJ10" s="3" t="s">
        <v>32</v>
      </c>
      <c r="AK10" s="30" t="s">
        <v>232</v>
      </c>
      <c r="AL10" s="30" t="s">
        <v>54</v>
      </c>
      <c r="AM10" s="30" t="s">
        <v>55</v>
      </c>
      <c r="AN10" s="30" t="s">
        <v>56</v>
      </c>
      <c r="AO10" s="30" t="s">
        <v>57</v>
      </c>
      <c r="AP10" s="186" t="s">
        <v>153</v>
      </c>
      <c r="AQ10" s="187"/>
      <c r="AR10" s="30" t="s">
        <v>54</v>
      </c>
      <c r="AS10" s="30" t="s">
        <v>55</v>
      </c>
      <c r="AT10" s="30" t="s">
        <v>56</v>
      </c>
      <c r="AU10" s="30" t="s">
        <v>57</v>
      </c>
      <c r="AV10" s="186" t="s">
        <v>31</v>
      </c>
      <c r="AW10" s="187"/>
      <c r="AX10" s="77" t="s">
        <v>54</v>
      </c>
      <c r="AY10" s="77" t="s">
        <v>55</v>
      </c>
      <c r="AZ10" s="77" t="s">
        <v>56</v>
      </c>
      <c r="BA10" s="77" t="s">
        <v>57</v>
      </c>
      <c r="BB10" s="186" t="s">
        <v>33</v>
      </c>
      <c r="BC10" s="187"/>
      <c r="BD10" s="30" t="s">
        <v>54</v>
      </c>
      <c r="BE10" s="30" t="s">
        <v>55</v>
      </c>
      <c r="BF10" s="30" t="s">
        <v>56</v>
      </c>
      <c r="BG10" s="30" t="s">
        <v>57</v>
      </c>
      <c r="BH10" s="3" t="s">
        <v>32</v>
      </c>
      <c r="BI10" s="30" t="s">
        <v>232</v>
      </c>
      <c r="BJ10" s="30" t="s">
        <v>54</v>
      </c>
      <c r="BK10" s="30" t="s">
        <v>55</v>
      </c>
      <c r="BL10" s="30" t="s">
        <v>56</v>
      </c>
      <c r="BM10" s="30" t="s">
        <v>57</v>
      </c>
      <c r="BN10" s="186" t="s">
        <v>121</v>
      </c>
      <c r="BO10" s="187"/>
      <c r="BP10" s="30" t="s">
        <v>54</v>
      </c>
      <c r="BQ10" s="30" t="s">
        <v>55</v>
      </c>
      <c r="BR10" s="30" t="s">
        <v>56</v>
      </c>
      <c r="BS10" s="30" t="s">
        <v>57</v>
      </c>
      <c r="BT10" s="130" t="s">
        <v>233</v>
      </c>
      <c r="BU10" s="186" t="s">
        <v>128</v>
      </c>
      <c r="BV10" s="187"/>
      <c r="BW10" s="30" t="s">
        <v>54</v>
      </c>
      <c r="BX10" s="30" t="s">
        <v>55</v>
      </c>
      <c r="BY10" s="30" t="s">
        <v>56</v>
      </c>
      <c r="BZ10" s="30" t="s">
        <v>57</v>
      </c>
      <c r="CA10" s="30" t="s">
        <v>234</v>
      </c>
      <c r="CB10" s="3" t="s">
        <v>122</v>
      </c>
      <c r="CC10" s="30" t="s">
        <v>54</v>
      </c>
      <c r="CD10" s="30" t="s">
        <v>55</v>
      </c>
      <c r="CE10" s="30" t="s">
        <v>56</v>
      </c>
      <c r="CF10" s="30" t="s">
        <v>57</v>
      </c>
      <c r="CG10" s="30" t="s">
        <v>236</v>
      </c>
      <c r="CH10" s="3" t="s">
        <v>207</v>
      </c>
      <c r="CI10" s="3" t="s">
        <v>129</v>
      </c>
      <c r="CJ10" s="30" t="s">
        <v>54</v>
      </c>
      <c r="CK10" s="30" t="s">
        <v>55</v>
      </c>
      <c r="CL10" s="30" t="s">
        <v>56</v>
      </c>
      <c r="CM10" s="30" t="s">
        <v>57</v>
      </c>
      <c r="CN10" s="30" t="s">
        <v>235</v>
      </c>
      <c r="CO10" s="3" t="s">
        <v>123</v>
      </c>
      <c r="CP10" s="30" t="s">
        <v>54</v>
      </c>
      <c r="CQ10" s="30" t="s">
        <v>55</v>
      </c>
      <c r="CR10" s="30" t="s">
        <v>56</v>
      </c>
      <c r="CS10" s="30" t="s">
        <v>57</v>
      </c>
      <c r="CT10" s="3" t="s">
        <v>208</v>
      </c>
      <c r="CU10" s="3" t="s">
        <v>182</v>
      </c>
      <c r="CV10" s="3" t="s">
        <v>209</v>
      </c>
    </row>
    <row r="11" spans="1:155" s="16" customFormat="1" ht="15.95" customHeight="1" x14ac:dyDescent="0.2">
      <c r="A11" s="6" t="s">
        <v>231</v>
      </c>
      <c r="B11" s="42"/>
      <c r="C11" s="43"/>
      <c r="D11" s="43"/>
      <c r="E11" s="44"/>
      <c r="F11" s="60">
        <f>[1]Efetivo!F11</f>
        <v>455</v>
      </c>
      <c r="G11" s="138"/>
      <c r="H11" s="76"/>
      <c r="I11" s="55"/>
      <c r="J11" s="55"/>
      <c r="K11" s="56"/>
      <c r="L11" s="60">
        <f>[1]Efetivo!L11</f>
        <v>134</v>
      </c>
      <c r="M11" s="138"/>
      <c r="N11" s="63"/>
      <c r="O11" s="55"/>
      <c r="P11" s="55"/>
      <c r="Q11" s="56"/>
      <c r="R11" s="60">
        <f t="shared" ref="R11:R21" si="0">F11+L11</f>
        <v>589</v>
      </c>
      <c r="S11" s="60">
        <f>SUM([1]Efetivo!R8:R11)/4</f>
        <v>596.25</v>
      </c>
      <c r="T11" s="63"/>
      <c r="U11" s="55"/>
      <c r="V11" s="55"/>
      <c r="W11" s="56"/>
      <c r="X11" s="60">
        <f>[1]Efetivo!W11</f>
        <v>450</v>
      </c>
      <c r="Y11" s="138"/>
      <c r="Z11" s="76"/>
      <c r="AA11" s="55"/>
      <c r="AB11" s="55"/>
      <c r="AC11" s="56"/>
      <c r="AD11" s="60">
        <f>[1]Efetivo!AC11</f>
        <v>132</v>
      </c>
      <c r="AE11" s="138"/>
      <c r="AF11" s="63"/>
      <c r="AG11" s="55"/>
      <c r="AH11" s="55"/>
      <c r="AI11" s="56"/>
      <c r="AJ11" s="139">
        <f t="shared" ref="AJ11:AJ21" si="1">X11+AD11</f>
        <v>582</v>
      </c>
      <c r="AK11" s="60">
        <f>SUM([1]Efetivo!AI8:AI11)/4</f>
        <v>591</v>
      </c>
      <c r="AL11" s="63"/>
      <c r="AM11" s="55"/>
      <c r="AN11" s="55"/>
      <c r="AO11" s="56"/>
      <c r="AP11" s="60">
        <f>[1]Efetivo!AN11</f>
        <v>410</v>
      </c>
      <c r="AQ11" s="140"/>
      <c r="AR11" s="76"/>
      <c r="AS11" s="55"/>
      <c r="AT11" s="55"/>
      <c r="AU11" s="56"/>
      <c r="AV11" s="60">
        <f>[1]Efetivo!AT11</f>
        <v>105</v>
      </c>
      <c r="AW11" s="138"/>
      <c r="AX11" s="76"/>
      <c r="AY11" s="55"/>
      <c r="AZ11" s="55"/>
      <c r="BA11" s="56"/>
      <c r="BB11" s="60">
        <f>[1]Efetivo!AZ11</f>
        <v>0</v>
      </c>
      <c r="BC11" s="138"/>
      <c r="BD11" s="63"/>
      <c r="BE11" s="55"/>
      <c r="BF11" s="55"/>
      <c r="BG11" s="56"/>
      <c r="BH11" s="139">
        <f t="shared" ref="BH11:BH21" si="2">AP11+AV11+BB11</f>
        <v>515</v>
      </c>
      <c r="BI11" s="60">
        <f>SUM([1]Efetivo!BF8:BF11)/4</f>
        <v>528.5</v>
      </c>
      <c r="BJ11" s="54"/>
      <c r="BK11" s="55"/>
      <c r="BL11" s="55"/>
      <c r="BM11" s="56"/>
      <c r="BN11" s="60">
        <f>[1]Efetivo!BK11</f>
        <v>1469.5</v>
      </c>
      <c r="BO11" s="138"/>
      <c r="BP11" s="54"/>
      <c r="BQ11" s="55"/>
      <c r="BR11" s="55"/>
      <c r="BS11" s="56"/>
      <c r="BT11" s="60">
        <f>SUM([1]Efetivo!BK8:BK11)/4</f>
        <v>1689.25</v>
      </c>
      <c r="BU11" s="60">
        <f>[1]Efetivo!BQ11</f>
        <v>1288</v>
      </c>
      <c r="BV11" s="140"/>
      <c r="BW11" s="54"/>
      <c r="BX11" s="55"/>
      <c r="BY11" s="55"/>
      <c r="BZ11" s="56"/>
      <c r="CA11" s="60">
        <f>SUM([1]Efetivo!BQ8:BQ11)/4</f>
        <v>1521.8125</v>
      </c>
      <c r="CB11" s="65">
        <f t="shared" ref="CB11:CB23" si="3">BN11/8</f>
        <v>183.6875</v>
      </c>
      <c r="CC11" s="54"/>
      <c r="CD11" s="55"/>
      <c r="CE11" s="55"/>
      <c r="CF11" s="56"/>
      <c r="CG11" s="65">
        <f t="shared" ref="CG11:CG23" si="4">BT11/8</f>
        <v>211.15625</v>
      </c>
      <c r="CH11" s="65">
        <f t="shared" ref="CH11:CH21" si="5">BN11/8</f>
        <v>183.6875</v>
      </c>
      <c r="CI11" s="65">
        <f t="shared" ref="CI11:CI23" si="6">BU11/8</f>
        <v>161</v>
      </c>
      <c r="CJ11" s="54"/>
      <c r="CK11" s="55"/>
      <c r="CL11" s="55"/>
      <c r="CM11" s="56"/>
      <c r="CN11" s="65">
        <f t="shared" ref="CN11:CN21" si="7">CA11/8</f>
        <v>190.2265625</v>
      </c>
      <c r="CO11" s="79">
        <f t="shared" ref="CO11:CO21" si="8">(CB11/(R11*21))*100</f>
        <v>1.485063465114399</v>
      </c>
      <c r="CP11" s="79" t="e">
        <f t="shared" ref="CP11:CP21" si="9">(CC11/(T11*21))*100</f>
        <v>#DIV/0!</v>
      </c>
      <c r="CQ11" s="79" t="e">
        <f t="shared" ref="CQ11:CQ21" si="10">(CD11/(U11*21))*100</f>
        <v>#DIV/0!</v>
      </c>
      <c r="CR11" s="79" t="e">
        <f t="shared" ref="CR11:CR21" si="11">(CE11/(V11*21))*100</f>
        <v>#DIV/0!</v>
      </c>
      <c r="CS11" s="79" t="e">
        <f t="shared" ref="CS11:CS21" si="12">(CF11/(W11*21))*100</f>
        <v>#DIV/0!</v>
      </c>
      <c r="CT11" s="79">
        <f t="shared" ref="CT11:CT21" si="13">(CG11/(S11*21))*100</f>
        <v>1.6863831486472995</v>
      </c>
      <c r="CU11" s="79">
        <f t="shared" ref="CU11:CU21" si="14">(CI11/(R11*21))*100</f>
        <v>1.3016411997736277</v>
      </c>
      <c r="CV11" s="79">
        <f t="shared" ref="CV11:CV21" si="15">(CN11/(S11*21))*100</f>
        <v>1.519229809324149</v>
      </c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</row>
    <row r="12" spans="1:155" s="16" customFormat="1" ht="15.95" customHeight="1" x14ac:dyDescent="0.2">
      <c r="A12" s="6" t="s">
        <v>230</v>
      </c>
      <c r="B12" s="42">
        <v>111</v>
      </c>
      <c r="C12" s="43">
        <f>EMPRESA!$E$3</f>
        <v>0</v>
      </c>
      <c r="D12" s="43" t="str">
        <f>EMPRESA!$D$5</f>
        <v>2016</v>
      </c>
      <c r="E12" s="44" t="s">
        <v>58</v>
      </c>
      <c r="F12" s="60">
        <f>[2]Efetivo!F11</f>
        <v>3803</v>
      </c>
      <c r="G12" s="138"/>
      <c r="H12" s="76">
        <v>112</v>
      </c>
      <c r="I12" s="55">
        <f>EMPRESA!$E$3</f>
        <v>0</v>
      </c>
      <c r="J12" s="55" t="str">
        <f>EMPRESA!$D$5</f>
        <v>2016</v>
      </c>
      <c r="K12" s="56" t="s">
        <v>58</v>
      </c>
      <c r="L12" s="60">
        <f>[2]Efetivo!L11</f>
        <v>1733</v>
      </c>
      <c r="M12" s="138"/>
      <c r="N12" s="63">
        <v>110</v>
      </c>
      <c r="O12" s="55">
        <f>EMPRESA!$E$3</f>
        <v>0</v>
      </c>
      <c r="P12" s="55" t="str">
        <f>EMPRESA!$D$5</f>
        <v>2016</v>
      </c>
      <c r="Q12" s="56" t="s">
        <v>58</v>
      </c>
      <c r="R12" s="60">
        <f t="shared" si="0"/>
        <v>5536</v>
      </c>
      <c r="S12" s="60">
        <f>SUM([2]Efetivo!R8:R11)/4</f>
        <v>5524</v>
      </c>
      <c r="T12" s="63">
        <v>121</v>
      </c>
      <c r="U12" s="55">
        <f>EMPRESA!$E$3</f>
        <v>0</v>
      </c>
      <c r="V12" s="55" t="str">
        <f>EMPRESA!$D$5</f>
        <v>2016</v>
      </c>
      <c r="W12" s="56" t="s">
        <v>58</v>
      </c>
      <c r="X12" s="60">
        <f>[2]Efetivo!W11</f>
        <v>3752</v>
      </c>
      <c r="Y12" s="138"/>
      <c r="Z12" s="76">
        <v>122</v>
      </c>
      <c r="AA12" s="55">
        <f>EMPRESA!$E$3</f>
        <v>0</v>
      </c>
      <c r="AB12" s="55" t="str">
        <f>EMPRESA!$D$5</f>
        <v>2016</v>
      </c>
      <c r="AC12" s="56" t="s">
        <v>58</v>
      </c>
      <c r="AD12" s="60">
        <f>[2]Efetivo!AC11</f>
        <v>1701</v>
      </c>
      <c r="AE12" s="138"/>
      <c r="AF12" s="63">
        <v>120</v>
      </c>
      <c r="AG12" s="55">
        <f>EMPRESA!$E$3</f>
        <v>0</v>
      </c>
      <c r="AH12" s="55" t="str">
        <f>EMPRESA!$D$5</f>
        <v>2016</v>
      </c>
      <c r="AI12" s="56" t="s">
        <v>58</v>
      </c>
      <c r="AJ12" s="139">
        <f t="shared" si="1"/>
        <v>5453</v>
      </c>
      <c r="AK12" s="60">
        <f>SUM([2]Efetivo!AI8:AI11)/4</f>
        <v>5437</v>
      </c>
      <c r="AL12" s="63">
        <v>111</v>
      </c>
      <c r="AM12" s="55">
        <f>EMPRESA!$E$3</f>
        <v>0</v>
      </c>
      <c r="AN12" s="55" t="str">
        <f>EMPRESA!$D$5</f>
        <v>2016</v>
      </c>
      <c r="AO12" s="56" t="s">
        <v>58</v>
      </c>
      <c r="AP12" s="60">
        <f>[2]Efetivo!AN11</f>
        <v>2338</v>
      </c>
      <c r="AQ12" s="140"/>
      <c r="AR12" s="76">
        <v>112</v>
      </c>
      <c r="AS12" s="55">
        <f>EMPRESA!$E$3</f>
        <v>0</v>
      </c>
      <c r="AT12" s="55" t="str">
        <f>EMPRESA!$D$5</f>
        <v>2016</v>
      </c>
      <c r="AU12" s="56" t="s">
        <v>58</v>
      </c>
      <c r="AV12" s="60">
        <f>[2]Efetivo!AT11</f>
        <v>2496</v>
      </c>
      <c r="AW12" s="138"/>
      <c r="AX12" s="76">
        <v>113</v>
      </c>
      <c r="AY12" s="55">
        <f>EMPRESA!$E$3</f>
        <v>0</v>
      </c>
      <c r="AZ12" s="55" t="str">
        <f>EMPRESA!$D$5</f>
        <v>2016</v>
      </c>
      <c r="BA12" s="56" t="s">
        <v>58</v>
      </c>
      <c r="BB12" s="60">
        <f>[2]Efetivo!AZ11</f>
        <v>527</v>
      </c>
      <c r="BC12" s="138"/>
      <c r="BD12" s="63">
        <v>110</v>
      </c>
      <c r="BE12" s="55">
        <f>EMPRESA!$E$3</f>
        <v>0</v>
      </c>
      <c r="BF12" s="55" t="str">
        <f>EMPRESA!$D$5</f>
        <v>2016</v>
      </c>
      <c r="BG12" s="56" t="s">
        <v>58</v>
      </c>
      <c r="BH12" s="139">
        <f t="shared" si="2"/>
        <v>5361</v>
      </c>
      <c r="BI12" s="60">
        <f>SUM([2]Efetivo!BF8:BF11)/4</f>
        <v>5272.75</v>
      </c>
      <c r="BJ12" s="54" t="s">
        <v>154</v>
      </c>
      <c r="BK12" s="55">
        <f>EMPRESA!$E$3</f>
        <v>0</v>
      </c>
      <c r="BL12" s="55" t="str">
        <f>EMPRESA!$D$5</f>
        <v>2016</v>
      </c>
      <c r="BM12" s="56" t="s">
        <v>58</v>
      </c>
      <c r="BN12" s="60">
        <f>[2]Efetivo!BK11</f>
        <v>14857.08</v>
      </c>
      <c r="BO12" s="138"/>
      <c r="BP12" s="54" t="s">
        <v>155</v>
      </c>
      <c r="BQ12" s="55">
        <f>EMPRESA!$E$3</f>
        <v>0</v>
      </c>
      <c r="BR12" s="55" t="str">
        <f>EMPRESA!$D$5</f>
        <v>2016</v>
      </c>
      <c r="BS12" s="56" t="s">
        <v>58</v>
      </c>
      <c r="BT12" s="60">
        <f>SUM([2]Efetivo!BK8:BK11)/4</f>
        <v>16416.014999999999</v>
      </c>
      <c r="BU12" s="60">
        <f>[2]Efetivo!BQ11</f>
        <v>15218.58</v>
      </c>
      <c r="BV12" s="140"/>
      <c r="BW12" s="54" t="s">
        <v>156</v>
      </c>
      <c r="BX12" s="55">
        <f>EMPRESA!$E$3</f>
        <v>0</v>
      </c>
      <c r="BY12" s="55" t="str">
        <f>EMPRESA!$D$5</f>
        <v>2016</v>
      </c>
      <c r="BZ12" s="56" t="s">
        <v>58</v>
      </c>
      <c r="CA12" s="60">
        <f>SUM([2]Efetivo!BQ8:BQ11)/4</f>
        <v>16631.764999999999</v>
      </c>
      <c r="CB12" s="65">
        <f t="shared" si="3"/>
        <v>1857.135</v>
      </c>
      <c r="CC12" s="54" t="s">
        <v>157</v>
      </c>
      <c r="CD12" s="55">
        <f>EMPRESA!$E$3</f>
        <v>0</v>
      </c>
      <c r="CE12" s="55" t="str">
        <f>EMPRESA!$D$5</f>
        <v>2016</v>
      </c>
      <c r="CF12" s="56" t="s">
        <v>58</v>
      </c>
      <c r="CG12" s="65">
        <f t="shared" si="4"/>
        <v>2052.0018749999999</v>
      </c>
      <c r="CH12" s="65">
        <f t="shared" si="5"/>
        <v>1857.135</v>
      </c>
      <c r="CI12" s="65">
        <f t="shared" si="6"/>
        <v>1902.3225</v>
      </c>
      <c r="CJ12" s="54" t="s">
        <v>158</v>
      </c>
      <c r="CK12" s="55">
        <f>EMPRESA!$E$3</f>
        <v>0</v>
      </c>
      <c r="CL12" s="55" t="str">
        <f>EMPRESA!$D$5</f>
        <v>2016</v>
      </c>
      <c r="CM12" s="56" t="s">
        <v>58</v>
      </c>
      <c r="CN12" s="65">
        <f t="shared" si="7"/>
        <v>2078.9706249999999</v>
      </c>
      <c r="CO12" s="79">
        <f t="shared" si="8"/>
        <v>1.597453034682081</v>
      </c>
      <c r="CP12" s="79">
        <f t="shared" si="9"/>
        <v>9.012199921290831</v>
      </c>
      <c r="CQ12" s="79" t="e">
        <f t="shared" si="10"/>
        <v>#DIV/0!</v>
      </c>
      <c r="CR12" s="79">
        <f t="shared" si="11"/>
        <v>4.7619047619047619</v>
      </c>
      <c r="CS12" s="79">
        <f t="shared" si="12"/>
        <v>4.7619047619047619</v>
      </c>
      <c r="CT12" s="79">
        <f t="shared" si="13"/>
        <v>1.7689061368573498</v>
      </c>
      <c r="CU12" s="79">
        <f t="shared" si="14"/>
        <v>1.6363219962840629</v>
      </c>
      <c r="CV12" s="79">
        <f t="shared" si="15"/>
        <v>1.7921542576118066</v>
      </c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</row>
    <row r="13" spans="1:155" s="16" customFormat="1" ht="15.95" customHeight="1" x14ac:dyDescent="0.2">
      <c r="A13" s="6" t="s">
        <v>283</v>
      </c>
      <c r="B13" s="42">
        <v>111</v>
      </c>
      <c r="C13" s="43">
        <f>EMPRESA!$E$3</f>
        <v>0</v>
      </c>
      <c r="D13" s="43" t="str">
        <f>EMPRESA!$D$5</f>
        <v>2016</v>
      </c>
      <c r="E13" s="44" t="s">
        <v>59</v>
      </c>
      <c r="F13" s="60">
        <f>[3]Efetivo!F11</f>
        <v>7903</v>
      </c>
      <c r="G13" s="138"/>
      <c r="H13" s="76">
        <v>112</v>
      </c>
      <c r="I13" s="55">
        <f>EMPRESA!$E$3</f>
        <v>0</v>
      </c>
      <c r="J13" s="55" t="str">
        <f>EMPRESA!$D$5</f>
        <v>2016</v>
      </c>
      <c r="K13" s="56" t="s">
        <v>59</v>
      </c>
      <c r="L13" s="60">
        <f>[3]Efetivo!L11</f>
        <v>1687</v>
      </c>
      <c r="M13" s="138"/>
      <c r="N13" s="63">
        <v>110</v>
      </c>
      <c r="O13" s="55">
        <f>EMPRESA!$E$3</f>
        <v>0</v>
      </c>
      <c r="P13" s="55" t="str">
        <f>EMPRESA!$D$5</f>
        <v>2016</v>
      </c>
      <c r="Q13" s="56" t="s">
        <v>59</v>
      </c>
      <c r="R13" s="60">
        <f t="shared" si="0"/>
        <v>9590</v>
      </c>
      <c r="S13" s="60">
        <f>SUM([3]Efetivo!R8:R11)/4</f>
        <v>10002.75</v>
      </c>
      <c r="T13" s="63">
        <v>121</v>
      </c>
      <c r="U13" s="55">
        <f>EMPRESA!$E$3</f>
        <v>0</v>
      </c>
      <c r="V13" s="55" t="str">
        <f>EMPRESA!$D$5</f>
        <v>2016</v>
      </c>
      <c r="W13" s="56" t="s">
        <v>59</v>
      </c>
      <c r="X13" s="60">
        <f>[3]Efetivo!W11</f>
        <v>7442</v>
      </c>
      <c r="Y13" s="138"/>
      <c r="Z13" s="76">
        <v>122</v>
      </c>
      <c r="AA13" s="55">
        <f>EMPRESA!$E$3</f>
        <v>0</v>
      </c>
      <c r="AB13" s="55" t="str">
        <f>EMPRESA!$D$5</f>
        <v>2016</v>
      </c>
      <c r="AC13" s="56" t="s">
        <v>59</v>
      </c>
      <c r="AD13" s="60">
        <f>[3]Efetivo!AC11</f>
        <v>1624</v>
      </c>
      <c r="AE13" s="138"/>
      <c r="AF13" s="63">
        <v>120</v>
      </c>
      <c r="AG13" s="55">
        <f>EMPRESA!$E$3</f>
        <v>0</v>
      </c>
      <c r="AH13" s="55" t="str">
        <f>EMPRESA!$D$5</f>
        <v>2016</v>
      </c>
      <c r="AI13" s="56" t="s">
        <v>59</v>
      </c>
      <c r="AJ13" s="139">
        <f t="shared" si="1"/>
        <v>9066</v>
      </c>
      <c r="AK13" s="60">
        <f>SUM([3]Efetivo!AI8:AI11)/4</f>
        <v>9464</v>
      </c>
      <c r="AL13" s="63">
        <v>111</v>
      </c>
      <c r="AM13" s="55">
        <f>EMPRESA!$E$3</f>
        <v>0</v>
      </c>
      <c r="AN13" s="55" t="str">
        <f>EMPRESA!$D$5</f>
        <v>2016</v>
      </c>
      <c r="AO13" s="56" t="s">
        <v>59</v>
      </c>
      <c r="AP13" s="60">
        <f>[3]Efetivo!AN11</f>
        <v>5199.2967930813593</v>
      </c>
      <c r="AQ13" s="140"/>
      <c r="AR13" s="76">
        <v>112</v>
      </c>
      <c r="AS13" s="55">
        <f>EMPRESA!$E$3</f>
        <v>0</v>
      </c>
      <c r="AT13" s="55" t="str">
        <f>EMPRESA!$D$5</f>
        <v>2016</v>
      </c>
      <c r="AU13" s="56" t="s">
        <v>59</v>
      </c>
      <c r="AV13" s="60">
        <f>[3]Efetivo!AT11</f>
        <v>1388.896733363614</v>
      </c>
      <c r="AW13" s="138"/>
      <c r="AX13" s="76">
        <v>113</v>
      </c>
      <c r="AY13" s="55">
        <f>EMPRESA!$E$3</f>
        <v>0</v>
      </c>
      <c r="AZ13" s="55" t="str">
        <f>EMPRESA!$D$5</f>
        <v>2016</v>
      </c>
      <c r="BA13" s="56" t="s">
        <v>59</v>
      </c>
      <c r="BB13" s="60">
        <f>[3]Efetivo!AZ11</f>
        <v>1033.755073555028</v>
      </c>
      <c r="BC13" s="138"/>
      <c r="BD13" s="63">
        <v>110</v>
      </c>
      <c r="BE13" s="55">
        <f>EMPRESA!$E$3</f>
        <v>0</v>
      </c>
      <c r="BF13" s="55" t="str">
        <f>EMPRESA!$D$5</f>
        <v>2016</v>
      </c>
      <c r="BG13" s="56" t="s">
        <v>59</v>
      </c>
      <c r="BH13" s="171">
        <f t="shared" si="2"/>
        <v>7621.9486000000015</v>
      </c>
      <c r="BI13" s="60">
        <f>SUM([3]Efetivo!BF8:BF11)/4</f>
        <v>8320.2145500000024</v>
      </c>
      <c r="BJ13" s="54" t="s">
        <v>154</v>
      </c>
      <c r="BK13" s="55">
        <f>EMPRESA!$E$3</f>
        <v>0</v>
      </c>
      <c r="BL13" s="55" t="str">
        <f>EMPRESA!$D$5</f>
        <v>2016</v>
      </c>
      <c r="BM13" s="56" t="s">
        <v>59</v>
      </c>
      <c r="BN13" s="60">
        <f>[3]Efetivo!BK11</f>
        <v>105772.75000000128</v>
      </c>
      <c r="BO13" s="138"/>
      <c r="BP13" s="54" t="s">
        <v>155</v>
      </c>
      <c r="BQ13" s="55">
        <f>EMPRESA!$E$3</f>
        <v>0</v>
      </c>
      <c r="BR13" s="55" t="str">
        <f>EMPRESA!$D$5</f>
        <v>2016</v>
      </c>
      <c r="BS13" s="56" t="s">
        <v>59</v>
      </c>
      <c r="BT13" s="60">
        <f>SUM([3]Efetivo!BK8:BK11)/4</f>
        <v>83294.492500000502</v>
      </c>
      <c r="BU13" s="60">
        <f>[3]Efetivo!BQ11</f>
        <v>65932.750000001281</v>
      </c>
      <c r="BV13" s="140"/>
      <c r="BW13" s="54" t="s">
        <v>156</v>
      </c>
      <c r="BX13" s="55">
        <f>EMPRESA!$E$3</f>
        <v>0</v>
      </c>
      <c r="BY13" s="55" t="str">
        <f>EMPRESA!$D$5</f>
        <v>2016</v>
      </c>
      <c r="BZ13" s="56" t="s">
        <v>59</v>
      </c>
      <c r="CA13" s="60">
        <f>SUM([3]Efetivo!BQ8:BQ11)/4</f>
        <v>43994.492500000502</v>
      </c>
      <c r="CB13" s="65">
        <f t="shared" si="3"/>
        <v>13221.59375000016</v>
      </c>
      <c r="CC13" s="54" t="s">
        <v>157</v>
      </c>
      <c r="CD13" s="55">
        <f>EMPRESA!$E$3</f>
        <v>0</v>
      </c>
      <c r="CE13" s="55" t="str">
        <f>EMPRESA!$D$5</f>
        <v>2016</v>
      </c>
      <c r="CF13" s="56" t="s">
        <v>59</v>
      </c>
      <c r="CG13" s="65">
        <f t="shared" si="4"/>
        <v>10411.811562500063</v>
      </c>
      <c r="CH13" s="65">
        <f t="shared" si="5"/>
        <v>13221.59375000016</v>
      </c>
      <c r="CI13" s="65">
        <f t="shared" si="6"/>
        <v>8241.5937500001601</v>
      </c>
      <c r="CJ13" s="54" t="s">
        <v>158</v>
      </c>
      <c r="CK13" s="55">
        <f>EMPRESA!$E$3</f>
        <v>0</v>
      </c>
      <c r="CL13" s="55" t="str">
        <f>EMPRESA!$D$5</f>
        <v>2016</v>
      </c>
      <c r="CM13" s="56" t="s">
        <v>59</v>
      </c>
      <c r="CN13" s="65">
        <f t="shared" si="7"/>
        <v>5499.3115625000628</v>
      </c>
      <c r="CO13" s="79">
        <f t="shared" si="8"/>
        <v>6.5651689507920743</v>
      </c>
      <c r="CP13" s="79">
        <f t="shared" si="9"/>
        <v>9.012199921290831</v>
      </c>
      <c r="CQ13" s="79" t="e">
        <f t="shared" si="10"/>
        <v>#DIV/0!</v>
      </c>
      <c r="CR13" s="79">
        <f t="shared" si="11"/>
        <v>4.7619047619047619</v>
      </c>
      <c r="CS13" s="79">
        <f t="shared" si="12"/>
        <v>4.7619047619047619</v>
      </c>
      <c r="CT13" s="79">
        <f t="shared" si="13"/>
        <v>4.9566424292843569</v>
      </c>
      <c r="CU13" s="79">
        <f t="shared" si="14"/>
        <v>4.0923550076965887</v>
      </c>
      <c r="CV13" s="79">
        <f t="shared" si="15"/>
        <v>2.6179998417102261</v>
      </c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</row>
    <row r="14" spans="1:155" s="16" customFormat="1" ht="15.95" customHeight="1" x14ac:dyDescent="0.2">
      <c r="A14" s="6" t="s">
        <v>284</v>
      </c>
      <c r="B14" s="42">
        <v>111</v>
      </c>
      <c r="C14" s="43">
        <f>EMPRESA!$E$3</f>
        <v>0</v>
      </c>
      <c r="D14" s="43" t="str">
        <f>EMPRESA!$D$5</f>
        <v>2016</v>
      </c>
      <c r="E14" s="44" t="s">
        <v>60</v>
      </c>
      <c r="F14" s="60">
        <f>[4]Efetivo!$F$11</f>
        <v>2695</v>
      </c>
      <c r="G14" s="138"/>
      <c r="H14" s="76">
        <v>112</v>
      </c>
      <c r="I14" s="55">
        <f>EMPRESA!$E$3</f>
        <v>0</v>
      </c>
      <c r="J14" s="55" t="str">
        <f>EMPRESA!$D$5</f>
        <v>2016</v>
      </c>
      <c r="K14" s="56" t="s">
        <v>59</v>
      </c>
      <c r="L14" s="60">
        <f>[4]Efetivo!$L$11</f>
        <v>580</v>
      </c>
      <c r="M14" s="138"/>
      <c r="N14" s="63">
        <v>110</v>
      </c>
      <c r="O14" s="55">
        <f>EMPRESA!$E$3</f>
        <v>0</v>
      </c>
      <c r="P14" s="55" t="str">
        <f>EMPRESA!$D$5</f>
        <v>2016</v>
      </c>
      <c r="Q14" s="56" t="s">
        <v>59</v>
      </c>
      <c r="R14" s="60">
        <f t="shared" si="0"/>
        <v>3275</v>
      </c>
      <c r="S14" s="60">
        <f>SUM([4]Efetivo!R8:R11)/4</f>
        <v>3340.25</v>
      </c>
      <c r="T14" s="63">
        <v>121</v>
      </c>
      <c r="U14" s="55">
        <f>EMPRESA!$E$3</f>
        <v>0</v>
      </c>
      <c r="V14" s="55" t="str">
        <f>EMPRESA!$D$5</f>
        <v>2016</v>
      </c>
      <c r="W14" s="56" t="s">
        <v>59</v>
      </c>
      <c r="X14" s="60">
        <f>[4]Efetivo!$W$11</f>
        <v>2674</v>
      </c>
      <c r="Y14" s="138"/>
      <c r="Z14" s="76">
        <v>122</v>
      </c>
      <c r="AA14" s="55">
        <f>EMPRESA!$E$3</f>
        <v>0</v>
      </c>
      <c r="AB14" s="55" t="str">
        <f>EMPRESA!$D$5</f>
        <v>2016</v>
      </c>
      <c r="AC14" s="56" t="s">
        <v>59</v>
      </c>
      <c r="AD14" s="60">
        <f>[4]Efetivo!$AC$11</f>
        <v>580</v>
      </c>
      <c r="AE14" s="138"/>
      <c r="AF14" s="63">
        <v>120</v>
      </c>
      <c r="AG14" s="55">
        <f>EMPRESA!$E$3</f>
        <v>0</v>
      </c>
      <c r="AH14" s="55" t="str">
        <f>EMPRESA!$D$5</f>
        <v>2016</v>
      </c>
      <c r="AI14" s="56" t="s">
        <v>59</v>
      </c>
      <c r="AJ14" s="139">
        <f t="shared" si="1"/>
        <v>3254</v>
      </c>
      <c r="AK14" s="60">
        <f>SUM([4]Efetivo!AI8:AI11)/4</f>
        <v>3318.25</v>
      </c>
      <c r="AL14" s="63">
        <v>111</v>
      </c>
      <c r="AM14" s="55">
        <f>EMPRESA!$E$3</f>
        <v>0</v>
      </c>
      <c r="AN14" s="55" t="str">
        <f>EMPRESA!$D$5</f>
        <v>2016</v>
      </c>
      <c r="AO14" s="56" t="s">
        <v>59</v>
      </c>
      <c r="AP14" s="60">
        <f>[4]Efetivo!$AN$11</f>
        <v>636</v>
      </c>
      <c r="AQ14" s="140"/>
      <c r="AR14" s="76">
        <v>112</v>
      </c>
      <c r="AS14" s="55">
        <f>EMPRESA!$E$3</f>
        <v>0</v>
      </c>
      <c r="AT14" s="55" t="str">
        <f>EMPRESA!$D$5</f>
        <v>2016</v>
      </c>
      <c r="AU14" s="56" t="s">
        <v>59</v>
      </c>
      <c r="AV14" s="60">
        <f>[4]Efetivo!$AT$11</f>
        <v>258</v>
      </c>
      <c r="AW14" s="138"/>
      <c r="AX14" s="76">
        <v>113</v>
      </c>
      <c r="AY14" s="55">
        <f>EMPRESA!$E$3</f>
        <v>0</v>
      </c>
      <c r="AZ14" s="55" t="str">
        <f>EMPRESA!$D$5</f>
        <v>2016</v>
      </c>
      <c r="BA14" s="56" t="s">
        <v>59</v>
      </c>
      <c r="BB14" s="60">
        <f>[4]Efetivo!$AZ$11</f>
        <v>44</v>
      </c>
      <c r="BC14" s="138"/>
      <c r="BD14" s="63">
        <v>110</v>
      </c>
      <c r="BE14" s="55">
        <f>EMPRESA!$E$3</f>
        <v>0</v>
      </c>
      <c r="BF14" s="55" t="str">
        <f>EMPRESA!$D$5</f>
        <v>2016</v>
      </c>
      <c r="BG14" s="56" t="s">
        <v>59</v>
      </c>
      <c r="BH14" s="139">
        <f t="shared" si="2"/>
        <v>938</v>
      </c>
      <c r="BI14" s="60">
        <f>SUM([4]Efetivo!BF8:BF11)/4</f>
        <v>1093</v>
      </c>
      <c r="BJ14" s="54" t="s">
        <v>154</v>
      </c>
      <c r="BK14" s="55">
        <f>EMPRESA!$E$3</f>
        <v>0</v>
      </c>
      <c r="BL14" s="55" t="str">
        <f>EMPRESA!$D$5</f>
        <v>2016</v>
      </c>
      <c r="BM14" s="56" t="s">
        <v>59</v>
      </c>
      <c r="BN14" s="60">
        <f>[4]Efetivo!BK11</f>
        <v>42603</v>
      </c>
      <c r="BO14" s="138"/>
      <c r="BP14" s="54" t="s">
        <v>155</v>
      </c>
      <c r="BQ14" s="55">
        <f>EMPRESA!$E$3</f>
        <v>0</v>
      </c>
      <c r="BR14" s="55" t="str">
        <f>EMPRESA!$D$5</f>
        <v>2016</v>
      </c>
      <c r="BS14" s="56" t="s">
        <v>59</v>
      </c>
      <c r="BT14" s="60">
        <f>SUM([4]Efetivo!BK8:BK11)/4</f>
        <v>35797.25</v>
      </c>
      <c r="BU14" s="60">
        <f>[4]Efetivo!BQ11</f>
        <v>37697</v>
      </c>
      <c r="BV14" s="140"/>
      <c r="BW14" s="54" t="s">
        <v>156</v>
      </c>
      <c r="BX14" s="55">
        <f>EMPRESA!$E$3</f>
        <v>0</v>
      </c>
      <c r="BY14" s="55" t="str">
        <f>EMPRESA!$D$5</f>
        <v>2016</v>
      </c>
      <c r="BZ14" s="56" t="s">
        <v>59</v>
      </c>
      <c r="CA14" s="60">
        <f>SUM([4]Efetivo!BQ8:BQ11)/4</f>
        <v>30235.5</v>
      </c>
      <c r="CB14" s="65">
        <f t="shared" si="3"/>
        <v>5325.375</v>
      </c>
      <c r="CC14" s="54">
        <v>228</v>
      </c>
      <c r="CD14" s="55">
        <f>EMPRESA!$E$3</f>
        <v>0</v>
      </c>
      <c r="CE14" s="55" t="str">
        <f>EMPRESA!$D$5</f>
        <v>2016</v>
      </c>
      <c r="CF14" s="56" t="s">
        <v>59</v>
      </c>
      <c r="CG14" s="65">
        <f t="shared" si="4"/>
        <v>4474.65625</v>
      </c>
      <c r="CH14" s="65">
        <f t="shared" si="5"/>
        <v>5325.375</v>
      </c>
      <c r="CI14" s="65">
        <f t="shared" si="6"/>
        <v>4712.125</v>
      </c>
      <c r="CJ14" s="54" t="s">
        <v>158</v>
      </c>
      <c r="CK14" s="55">
        <f>EMPRESA!$E$3</f>
        <v>0</v>
      </c>
      <c r="CL14" s="55" t="str">
        <f>EMPRESA!$D$5</f>
        <v>2016</v>
      </c>
      <c r="CM14" s="56" t="s">
        <v>59</v>
      </c>
      <c r="CN14" s="65">
        <f t="shared" si="7"/>
        <v>3779.4375</v>
      </c>
      <c r="CO14" s="79">
        <f t="shared" si="8"/>
        <v>7.7431842966194111</v>
      </c>
      <c r="CP14" s="79">
        <f t="shared" si="9"/>
        <v>8.9728453364816989</v>
      </c>
      <c r="CQ14" s="79" t="e">
        <f t="shared" si="10"/>
        <v>#DIV/0!</v>
      </c>
      <c r="CR14" s="79">
        <f t="shared" si="11"/>
        <v>4.7619047619047619</v>
      </c>
      <c r="CS14" s="79">
        <f t="shared" si="12"/>
        <v>4.7619047619047619</v>
      </c>
      <c r="CT14" s="79">
        <f t="shared" si="13"/>
        <v>6.379129377969285</v>
      </c>
      <c r="CU14" s="79">
        <f t="shared" si="14"/>
        <v>6.8515085423482365</v>
      </c>
      <c r="CV14" s="79">
        <f t="shared" si="15"/>
        <v>5.3880162947598027</v>
      </c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</row>
    <row r="15" spans="1:155" s="16" customFormat="1" ht="15.95" customHeight="1" x14ac:dyDescent="0.2">
      <c r="A15" s="6" t="s">
        <v>199</v>
      </c>
      <c r="B15" s="42"/>
      <c r="C15" s="43"/>
      <c r="D15" s="43"/>
      <c r="E15" s="44"/>
      <c r="F15" s="60">
        <f>[5]Efetivo!F11</f>
        <v>1234</v>
      </c>
      <c r="G15" s="138"/>
      <c r="H15" s="76">
        <v>111</v>
      </c>
      <c r="I15" s="55">
        <f>EMPRESA!$E$3</f>
        <v>0</v>
      </c>
      <c r="J15" s="55" t="str">
        <f>EMPRESA!$D$5</f>
        <v>2016</v>
      </c>
      <c r="K15" s="56" t="s">
        <v>61</v>
      </c>
      <c r="L15" s="60">
        <f>[5]Efetivo!L11</f>
        <v>183</v>
      </c>
      <c r="M15" s="138"/>
      <c r="N15" s="63">
        <v>111</v>
      </c>
      <c r="O15" s="55">
        <f>EMPRESA!$E$3</f>
        <v>0</v>
      </c>
      <c r="P15" s="55" t="str">
        <f>EMPRESA!$D$5</f>
        <v>2016</v>
      </c>
      <c r="Q15" s="56" t="s">
        <v>61</v>
      </c>
      <c r="R15" s="60">
        <f t="shared" si="0"/>
        <v>1417</v>
      </c>
      <c r="S15" s="60">
        <f>SUM([5]Efetivo!R8:R11)/4</f>
        <v>1409.25</v>
      </c>
      <c r="T15" s="63">
        <v>122</v>
      </c>
      <c r="U15" s="55">
        <f>EMPRESA!$E$3</f>
        <v>0</v>
      </c>
      <c r="V15" s="55" t="str">
        <f>EMPRESA!$D$5</f>
        <v>2016</v>
      </c>
      <c r="W15" s="56" t="s">
        <v>61</v>
      </c>
      <c r="X15" s="60">
        <f>[5]Efetivo!W11</f>
        <v>1107</v>
      </c>
      <c r="Y15" s="138"/>
      <c r="Z15" s="76">
        <v>123</v>
      </c>
      <c r="AA15" s="55">
        <f>EMPRESA!$E$3</f>
        <v>0</v>
      </c>
      <c r="AB15" s="55" t="str">
        <f>EMPRESA!$D$5</f>
        <v>2016</v>
      </c>
      <c r="AC15" s="56" t="s">
        <v>61</v>
      </c>
      <c r="AD15" s="60">
        <f>[5]Efetivo!AC11</f>
        <v>157</v>
      </c>
      <c r="AE15" s="138"/>
      <c r="AF15" s="63">
        <v>121</v>
      </c>
      <c r="AG15" s="55">
        <f>EMPRESA!$E$3</f>
        <v>0</v>
      </c>
      <c r="AH15" s="55" t="str">
        <f>EMPRESA!$D$5</f>
        <v>2016</v>
      </c>
      <c r="AI15" s="56" t="s">
        <v>61</v>
      </c>
      <c r="AJ15" s="139">
        <f t="shared" si="1"/>
        <v>1264</v>
      </c>
      <c r="AK15" s="60">
        <f>SUM([5]Efetivo!AI8:AI11)/4</f>
        <v>1257.25</v>
      </c>
      <c r="AL15" s="63">
        <v>112</v>
      </c>
      <c r="AM15" s="55">
        <f>EMPRESA!$E$3</f>
        <v>0</v>
      </c>
      <c r="AN15" s="55" t="str">
        <f>EMPRESA!$D$5</f>
        <v>2016</v>
      </c>
      <c r="AO15" s="56" t="s">
        <v>61</v>
      </c>
      <c r="AP15" s="60">
        <f>[5]Efetivo!AN11</f>
        <v>0</v>
      </c>
      <c r="AQ15" s="140"/>
      <c r="AR15" s="76">
        <v>113</v>
      </c>
      <c r="AS15" s="55">
        <f>EMPRESA!$E$3</f>
        <v>0</v>
      </c>
      <c r="AT15" s="55" t="str">
        <f>EMPRESA!$D$5</f>
        <v>2016</v>
      </c>
      <c r="AU15" s="56" t="s">
        <v>61</v>
      </c>
      <c r="AV15" s="60">
        <f>[5]Efetivo!AT11</f>
        <v>495</v>
      </c>
      <c r="AW15" s="138"/>
      <c r="AX15" s="76">
        <v>114</v>
      </c>
      <c r="AY15" s="55">
        <f>EMPRESA!$E$3</f>
        <v>0</v>
      </c>
      <c r="AZ15" s="55" t="str">
        <f>EMPRESA!$D$5</f>
        <v>2016</v>
      </c>
      <c r="BA15" s="56" t="s">
        <v>61</v>
      </c>
      <c r="BB15" s="60">
        <f>[5]Efetivo!AZ11</f>
        <v>0</v>
      </c>
      <c r="BC15" s="138"/>
      <c r="BD15" s="63">
        <v>111</v>
      </c>
      <c r="BE15" s="55">
        <f>EMPRESA!$E$3</f>
        <v>0</v>
      </c>
      <c r="BF15" s="55" t="str">
        <f>EMPRESA!$D$5</f>
        <v>2016</v>
      </c>
      <c r="BG15" s="56" t="s">
        <v>61</v>
      </c>
      <c r="BH15" s="139">
        <f t="shared" si="2"/>
        <v>495</v>
      </c>
      <c r="BI15" s="60">
        <f>SUM([5]Efetivo!BF8:BF11)/4</f>
        <v>501</v>
      </c>
      <c r="BJ15" s="54" t="s">
        <v>155</v>
      </c>
      <c r="BK15" s="55">
        <f>EMPRESA!$E$3</f>
        <v>0</v>
      </c>
      <c r="BL15" s="55" t="str">
        <f>EMPRESA!$D$5</f>
        <v>2016</v>
      </c>
      <c r="BM15" s="56" t="s">
        <v>61</v>
      </c>
      <c r="BN15" s="60">
        <f>[5]Efetivo!BK11</f>
        <v>0</v>
      </c>
      <c r="BO15" s="138"/>
      <c r="BP15" s="54" t="s">
        <v>156</v>
      </c>
      <c r="BQ15" s="55">
        <f>EMPRESA!$E$3</f>
        <v>0</v>
      </c>
      <c r="BR15" s="55" t="str">
        <f>EMPRESA!$D$5</f>
        <v>2016</v>
      </c>
      <c r="BS15" s="56" t="s">
        <v>61</v>
      </c>
      <c r="BT15" s="60">
        <f>SUM([5]Efetivo!BK8:BK11)/4</f>
        <v>0</v>
      </c>
      <c r="BU15" s="60">
        <f>[5]Efetivo!BQ11</f>
        <v>0</v>
      </c>
      <c r="BV15" s="140"/>
      <c r="BW15" s="54" t="s">
        <v>157</v>
      </c>
      <c r="BX15" s="55">
        <f>EMPRESA!$E$3</f>
        <v>0</v>
      </c>
      <c r="BY15" s="55" t="str">
        <f>EMPRESA!$D$5</f>
        <v>2016</v>
      </c>
      <c r="BZ15" s="56" t="s">
        <v>61</v>
      </c>
      <c r="CA15" s="60">
        <f>SUM([5]Efetivo!BQ8:BQ11)/4</f>
        <v>0</v>
      </c>
      <c r="CB15" s="65">
        <f t="shared" si="3"/>
        <v>0</v>
      </c>
      <c r="CC15" s="54" t="s">
        <v>158</v>
      </c>
      <c r="CD15" s="55">
        <f>EMPRESA!$E$3</f>
        <v>0</v>
      </c>
      <c r="CE15" s="55" t="str">
        <f>EMPRESA!$D$5</f>
        <v>2016</v>
      </c>
      <c r="CF15" s="56" t="s">
        <v>61</v>
      </c>
      <c r="CG15" s="65">
        <f t="shared" si="4"/>
        <v>0</v>
      </c>
      <c r="CH15" s="65">
        <f t="shared" si="5"/>
        <v>0</v>
      </c>
      <c r="CI15" s="65">
        <f t="shared" si="6"/>
        <v>0</v>
      </c>
      <c r="CJ15" s="54" t="s">
        <v>159</v>
      </c>
      <c r="CK15" s="55">
        <f>EMPRESA!$E$3</f>
        <v>0</v>
      </c>
      <c r="CL15" s="55" t="str">
        <f>EMPRESA!$D$5</f>
        <v>2016</v>
      </c>
      <c r="CM15" s="56" t="s">
        <v>61</v>
      </c>
      <c r="CN15" s="65">
        <f t="shared" si="7"/>
        <v>0</v>
      </c>
      <c r="CO15" s="79">
        <f t="shared" si="8"/>
        <v>0</v>
      </c>
      <c r="CP15" s="79">
        <f t="shared" si="9"/>
        <v>8.97736143637783</v>
      </c>
      <c r="CQ15" s="79" t="e">
        <f t="shared" si="10"/>
        <v>#DIV/0!</v>
      </c>
      <c r="CR15" s="79">
        <f t="shared" si="11"/>
        <v>4.7619047619047619</v>
      </c>
      <c r="CS15" s="79">
        <f t="shared" si="12"/>
        <v>4.7619047619047619</v>
      </c>
      <c r="CT15" s="79">
        <f t="shared" si="13"/>
        <v>0</v>
      </c>
      <c r="CU15" s="79">
        <f t="shared" si="14"/>
        <v>0</v>
      </c>
      <c r="CV15" s="79">
        <f t="shared" si="15"/>
        <v>0</v>
      </c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</row>
    <row r="16" spans="1:155" s="16" customFormat="1" ht="15.95" customHeight="1" x14ac:dyDescent="0.2">
      <c r="A16" s="6" t="s">
        <v>285</v>
      </c>
      <c r="B16" s="42">
        <v>111</v>
      </c>
      <c r="C16" s="43">
        <f>EMPRESA!$E$3</f>
        <v>0</v>
      </c>
      <c r="D16" s="43" t="str">
        <f>EMPRESA!$D$5</f>
        <v>2016</v>
      </c>
      <c r="E16" s="44" t="s">
        <v>61</v>
      </c>
      <c r="F16" s="60">
        <f>[6]Efetivo!F11</f>
        <v>2680</v>
      </c>
      <c r="G16" s="138"/>
      <c r="H16" s="76">
        <v>112</v>
      </c>
      <c r="I16" s="55">
        <f>EMPRESA!$E$3</f>
        <v>0</v>
      </c>
      <c r="J16" s="55" t="str">
        <f>EMPRESA!$D$5</f>
        <v>2016</v>
      </c>
      <c r="K16" s="56" t="s">
        <v>61</v>
      </c>
      <c r="L16" s="60">
        <f>[6]Efetivo!L11</f>
        <v>100</v>
      </c>
      <c r="M16" s="138"/>
      <c r="N16" s="63">
        <v>110</v>
      </c>
      <c r="O16" s="55">
        <f>EMPRESA!$E$3</f>
        <v>0</v>
      </c>
      <c r="P16" s="55" t="str">
        <f>EMPRESA!$D$5</f>
        <v>2016</v>
      </c>
      <c r="Q16" s="56" t="s">
        <v>61</v>
      </c>
      <c r="R16" s="60">
        <f t="shared" si="0"/>
        <v>2780</v>
      </c>
      <c r="S16" s="60">
        <f>SUM([6]Efetivo!R8:R11)/4</f>
        <v>2771.25</v>
      </c>
      <c r="T16" s="63">
        <v>121</v>
      </c>
      <c r="U16" s="55">
        <f>EMPRESA!$E$3</f>
        <v>0</v>
      </c>
      <c r="V16" s="55" t="str">
        <f>EMPRESA!$D$5</f>
        <v>2016</v>
      </c>
      <c r="W16" s="56" t="s">
        <v>61</v>
      </c>
      <c r="X16" s="60">
        <f>[6]Efetivo!W11</f>
        <v>2192</v>
      </c>
      <c r="Y16" s="138"/>
      <c r="Z16" s="76">
        <v>122</v>
      </c>
      <c r="AA16" s="55">
        <f>EMPRESA!$E$3</f>
        <v>0</v>
      </c>
      <c r="AB16" s="55" t="str">
        <f>EMPRESA!$D$5</f>
        <v>2016</v>
      </c>
      <c r="AC16" s="56" t="s">
        <v>61</v>
      </c>
      <c r="AD16" s="60">
        <f>[6]Efetivo!AC11</f>
        <v>91</v>
      </c>
      <c r="AE16" s="138"/>
      <c r="AF16" s="63">
        <v>120</v>
      </c>
      <c r="AG16" s="55">
        <f>EMPRESA!$E$3</f>
        <v>0</v>
      </c>
      <c r="AH16" s="55" t="str">
        <f>EMPRESA!$D$5</f>
        <v>2016</v>
      </c>
      <c r="AI16" s="56" t="s">
        <v>61</v>
      </c>
      <c r="AJ16" s="139">
        <f t="shared" si="1"/>
        <v>2283</v>
      </c>
      <c r="AK16" s="60">
        <f>SUM([6]Efetivo!AI8:AI11)/4</f>
        <v>2272.75</v>
      </c>
      <c r="AL16" s="63">
        <v>111</v>
      </c>
      <c r="AM16" s="55">
        <f>EMPRESA!$E$3</f>
        <v>0</v>
      </c>
      <c r="AN16" s="55" t="str">
        <f>EMPRESA!$D$5</f>
        <v>2016</v>
      </c>
      <c r="AO16" s="56" t="s">
        <v>61</v>
      </c>
      <c r="AP16" s="60">
        <f>[6]Efetivo!AN11</f>
        <v>838</v>
      </c>
      <c r="AQ16" s="140"/>
      <c r="AR16" s="76">
        <v>112</v>
      </c>
      <c r="AS16" s="55">
        <f>EMPRESA!$E$3</f>
        <v>0</v>
      </c>
      <c r="AT16" s="55" t="str">
        <f>EMPRESA!$D$5</f>
        <v>2016</v>
      </c>
      <c r="AU16" s="56" t="s">
        <v>61</v>
      </c>
      <c r="AV16" s="60">
        <f>[6]Efetivo!AT11</f>
        <v>240</v>
      </c>
      <c r="AW16" s="138"/>
      <c r="AX16" s="76">
        <v>113</v>
      </c>
      <c r="AY16" s="55">
        <f>EMPRESA!$E$3</f>
        <v>0</v>
      </c>
      <c r="AZ16" s="55" t="str">
        <f>EMPRESA!$D$5</f>
        <v>2016</v>
      </c>
      <c r="BA16" s="56" t="s">
        <v>61</v>
      </c>
      <c r="BB16" s="60">
        <f>[6]Efetivo!AZ11</f>
        <v>0</v>
      </c>
      <c r="BC16" s="138"/>
      <c r="BD16" s="63">
        <v>110</v>
      </c>
      <c r="BE16" s="55">
        <f>EMPRESA!$E$3</f>
        <v>0</v>
      </c>
      <c r="BF16" s="55" t="str">
        <f>EMPRESA!$D$5</f>
        <v>2016</v>
      </c>
      <c r="BG16" s="56" t="s">
        <v>61</v>
      </c>
      <c r="BH16" s="139">
        <f t="shared" si="2"/>
        <v>1078</v>
      </c>
      <c r="BI16" s="60">
        <f>SUM([6]Efetivo!BF8:BF11)/4</f>
        <v>1078</v>
      </c>
      <c r="BJ16" s="54" t="s">
        <v>154</v>
      </c>
      <c r="BK16" s="55">
        <f>EMPRESA!$E$3</f>
        <v>0</v>
      </c>
      <c r="BL16" s="55" t="str">
        <f>EMPRESA!$D$5</f>
        <v>2016</v>
      </c>
      <c r="BM16" s="56" t="s">
        <v>61</v>
      </c>
      <c r="BN16" s="60">
        <f>[6]Efetivo!BK11</f>
        <v>7103.3</v>
      </c>
      <c r="BO16" s="138"/>
      <c r="BP16" s="54" t="s">
        <v>155</v>
      </c>
      <c r="BQ16" s="55">
        <f>EMPRESA!$E$3</f>
        <v>0</v>
      </c>
      <c r="BR16" s="55" t="str">
        <f>EMPRESA!$D$5</f>
        <v>2016</v>
      </c>
      <c r="BS16" s="56" t="s">
        <v>61</v>
      </c>
      <c r="BT16" s="60">
        <f>SUM([6]Efetivo!BK8:BK11)/4</f>
        <v>8327.6400000000012</v>
      </c>
      <c r="BU16" s="60">
        <f>[6]Efetivo!BQ11</f>
        <v>4007.3</v>
      </c>
      <c r="BV16" s="140"/>
      <c r="BW16" s="54" t="s">
        <v>156</v>
      </c>
      <c r="BX16" s="55">
        <f>EMPRESA!$E$3</f>
        <v>0</v>
      </c>
      <c r="BY16" s="55" t="str">
        <f>EMPRESA!$D$5</f>
        <v>2016</v>
      </c>
      <c r="BZ16" s="56" t="s">
        <v>61</v>
      </c>
      <c r="CA16" s="60">
        <f>SUM([6]Efetivo!BQ8:BQ11)/4</f>
        <v>5225.6400000000003</v>
      </c>
      <c r="CB16" s="65">
        <f t="shared" si="3"/>
        <v>887.91250000000002</v>
      </c>
      <c r="CC16" s="54" t="s">
        <v>157</v>
      </c>
      <c r="CD16" s="55">
        <f>EMPRESA!$E$3</f>
        <v>0</v>
      </c>
      <c r="CE16" s="55" t="str">
        <f>EMPRESA!$D$5</f>
        <v>2016</v>
      </c>
      <c r="CF16" s="56" t="s">
        <v>61</v>
      </c>
      <c r="CG16" s="65">
        <f t="shared" si="4"/>
        <v>1040.9550000000002</v>
      </c>
      <c r="CH16" s="65">
        <f t="shared" si="5"/>
        <v>887.91250000000002</v>
      </c>
      <c r="CI16" s="65">
        <f t="shared" si="6"/>
        <v>500.91250000000002</v>
      </c>
      <c r="CJ16" s="54" t="s">
        <v>158</v>
      </c>
      <c r="CK16" s="55">
        <f>EMPRESA!$E$3</f>
        <v>0</v>
      </c>
      <c r="CL16" s="55" t="str">
        <f>EMPRESA!$D$5</f>
        <v>2016</v>
      </c>
      <c r="CM16" s="56" t="s">
        <v>61</v>
      </c>
      <c r="CN16" s="65">
        <f t="shared" si="7"/>
        <v>653.20500000000004</v>
      </c>
      <c r="CO16" s="79">
        <f t="shared" si="8"/>
        <v>1.5209189791024325</v>
      </c>
      <c r="CP16" s="79">
        <f t="shared" si="9"/>
        <v>9.012199921290831</v>
      </c>
      <c r="CQ16" s="79" t="e">
        <f t="shared" si="10"/>
        <v>#DIV/0!</v>
      </c>
      <c r="CR16" s="79">
        <f t="shared" si="11"/>
        <v>4.7619047619047619</v>
      </c>
      <c r="CS16" s="79">
        <f t="shared" si="12"/>
        <v>4.7619047619047619</v>
      </c>
      <c r="CT16" s="79">
        <f t="shared" si="13"/>
        <v>1.7886977253689029</v>
      </c>
      <c r="CU16" s="79">
        <f t="shared" si="14"/>
        <v>0.85802072627612203</v>
      </c>
      <c r="CV16" s="79">
        <f t="shared" si="15"/>
        <v>1.1224176815516465</v>
      </c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</row>
    <row r="17" spans="1:155" s="16" customFormat="1" ht="15.95" customHeight="1" x14ac:dyDescent="0.2">
      <c r="A17" s="147" t="s">
        <v>239</v>
      </c>
      <c r="B17" s="42"/>
      <c r="C17" s="43"/>
      <c r="D17" s="43"/>
      <c r="E17" s="44"/>
      <c r="F17" s="60">
        <f>[7]Efetivo!F11</f>
        <v>1813</v>
      </c>
      <c r="G17" s="138"/>
      <c r="H17" s="76"/>
      <c r="I17" s="55"/>
      <c r="J17" s="55"/>
      <c r="K17" s="56"/>
      <c r="L17" s="60">
        <f>[7]Efetivo!L11</f>
        <v>789</v>
      </c>
      <c r="M17" s="138"/>
      <c r="N17" s="63"/>
      <c r="O17" s="55"/>
      <c r="P17" s="55"/>
      <c r="Q17" s="56"/>
      <c r="R17" s="60">
        <f t="shared" si="0"/>
        <v>2602</v>
      </c>
      <c r="S17" s="60">
        <f>SUM([7]Efetivo!R8:R11)/4</f>
        <v>2654</v>
      </c>
      <c r="T17" s="63"/>
      <c r="U17" s="55"/>
      <c r="V17" s="55"/>
      <c r="W17" s="56"/>
      <c r="X17" s="60">
        <f>[7]Efetivo!W11</f>
        <v>1666</v>
      </c>
      <c r="Y17" s="138"/>
      <c r="Z17" s="76"/>
      <c r="AA17" s="55"/>
      <c r="AB17" s="55"/>
      <c r="AC17" s="56"/>
      <c r="AD17" s="60">
        <f>[7]Efetivo!AC11</f>
        <v>770</v>
      </c>
      <c r="AE17" s="138"/>
      <c r="AF17" s="63"/>
      <c r="AG17" s="55"/>
      <c r="AH17" s="55"/>
      <c r="AI17" s="56"/>
      <c r="AJ17" s="139">
        <f t="shared" si="1"/>
        <v>2436</v>
      </c>
      <c r="AK17" s="60">
        <f>SUM([7]Efetivo!AI8:AI11)/4</f>
        <v>2475.5</v>
      </c>
      <c r="AL17" s="63"/>
      <c r="AM17" s="55"/>
      <c r="AN17" s="55"/>
      <c r="AO17" s="56"/>
      <c r="AP17" s="60">
        <f>[7]Efetivo!AN11</f>
        <v>0</v>
      </c>
      <c r="AQ17" s="140"/>
      <c r="AR17" s="76"/>
      <c r="AS17" s="55"/>
      <c r="AT17" s="55"/>
      <c r="AU17" s="56"/>
      <c r="AV17" s="60">
        <f>[7]Efetivo!AT11</f>
        <v>1057</v>
      </c>
      <c r="AW17" s="138"/>
      <c r="AX17" s="76"/>
      <c r="AY17" s="55"/>
      <c r="AZ17" s="55"/>
      <c r="BA17" s="56"/>
      <c r="BB17" s="60">
        <f>[7]Efetivo!AZ11</f>
        <v>0</v>
      </c>
      <c r="BC17" s="138"/>
      <c r="BD17" s="63"/>
      <c r="BE17" s="55"/>
      <c r="BF17" s="55"/>
      <c r="BG17" s="56"/>
      <c r="BH17" s="139">
        <f t="shared" si="2"/>
        <v>1057</v>
      </c>
      <c r="BI17" s="60">
        <f>SUM([7]Efetivo!BF8:BF11)/4</f>
        <v>1044.75</v>
      </c>
      <c r="BJ17" s="54"/>
      <c r="BK17" s="55"/>
      <c r="BL17" s="55"/>
      <c r="BM17" s="56"/>
      <c r="BN17" s="60">
        <f>[7]Efetivo!BK11</f>
        <v>38982</v>
      </c>
      <c r="BO17" s="138"/>
      <c r="BP17" s="54"/>
      <c r="BQ17" s="55"/>
      <c r="BR17" s="55"/>
      <c r="BS17" s="56"/>
      <c r="BT17" s="60">
        <f>SUM([7]Efetivo!BK8:BK11)/4</f>
        <v>38006.6875</v>
      </c>
      <c r="BU17" s="60">
        <f>[7]Efetivo!BQ11</f>
        <v>14502</v>
      </c>
      <c r="BV17" s="140"/>
      <c r="BW17" s="54"/>
      <c r="BX17" s="55"/>
      <c r="BY17" s="55"/>
      <c r="BZ17" s="56"/>
      <c r="CA17" s="60">
        <f>SUM([7]Efetivo!BQ8:BQ11)/4</f>
        <v>14498.6875</v>
      </c>
      <c r="CB17" s="65">
        <f t="shared" si="3"/>
        <v>4872.75</v>
      </c>
      <c r="CC17" s="54" t="s">
        <v>158</v>
      </c>
      <c r="CD17" s="55">
        <f>EMPRESA!$E$3</f>
        <v>0</v>
      </c>
      <c r="CE17" s="55" t="str">
        <f>EMPRESA!$D$5</f>
        <v>2016</v>
      </c>
      <c r="CF17" s="56" t="s">
        <v>62</v>
      </c>
      <c r="CG17" s="65">
        <f t="shared" si="4"/>
        <v>4750.8359375</v>
      </c>
      <c r="CH17" s="65">
        <f t="shared" si="5"/>
        <v>4872.75</v>
      </c>
      <c r="CI17" s="65">
        <f t="shared" si="6"/>
        <v>1812.75</v>
      </c>
      <c r="CJ17" s="54" t="s">
        <v>159</v>
      </c>
      <c r="CK17" s="55">
        <f>EMPRESA!$E$3</f>
        <v>0</v>
      </c>
      <c r="CL17" s="55" t="str">
        <f>EMPRESA!$D$5</f>
        <v>2016</v>
      </c>
      <c r="CM17" s="56" t="s">
        <v>62</v>
      </c>
      <c r="CN17" s="65">
        <f t="shared" si="7"/>
        <v>1812.3359375</v>
      </c>
      <c r="CO17" s="79">
        <f t="shared" si="8"/>
        <v>8.9175908641704194</v>
      </c>
      <c r="CP17" s="79" t="e">
        <f t="shared" si="9"/>
        <v>#DIV/0!</v>
      </c>
      <c r="CQ17" s="79" t="e">
        <f t="shared" si="10"/>
        <v>#DIV/0!</v>
      </c>
      <c r="CR17" s="79" t="e">
        <f t="shared" si="11"/>
        <v>#DIV/0!</v>
      </c>
      <c r="CS17" s="79" t="e">
        <f t="shared" si="12"/>
        <v>#DIV/0!</v>
      </c>
      <c r="CT17" s="79">
        <f t="shared" si="13"/>
        <v>8.5241251973660592</v>
      </c>
      <c r="CU17" s="79">
        <f t="shared" si="14"/>
        <v>3.3175030196552102</v>
      </c>
      <c r="CV17" s="79">
        <f t="shared" si="15"/>
        <v>3.2517600342699251</v>
      </c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</row>
    <row r="18" spans="1:155" s="16" customFormat="1" ht="15.95" customHeight="1" x14ac:dyDescent="0.2">
      <c r="A18" s="6" t="s">
        <v>237</v>
      </c>
      <c r="B18" s="42"/>
      <c r="C18" s="43"/>
      <c r="D18" s="43"/>
      <c r="E18" s="44"/>
      <c r="F18" s="60">
        <f>[8]Efetivo!F11</f>
        <v>12722</v>
      </c>
      <c r="G18" s="138"/>
      <c r="H18" s="76">
        <v>111</v>
      </c>
      <c r="I18" s="55">
        <f>EMPRESA!$E$3</f>
        <v>0</v>
      </c>
      <c r="J18" s="55" t="str">
        <f>EMPRESA!$D$5</f>
        <v>2016</v>
      </c>
      <c r="K18" s="56" t="s">
        <v>62</v>
      </c>
      <c r="L18" s="60">
        <f>[8]Efetivo!L11</f>
        <v>2424</v>
      </c>
      <c r="M18" s="138"/>
      <c r="N18" s="63">
        <v>111</v>
      </c>
      <c r="O18" s="55">
        <f>EMPRESA!$E$3</f>
        <v>0</v>
      </c>
      <c r="P18" s="55" t="str">
        <f>EMPRESA!$D$5</f>
        <v>2016</v>
      </c>
      <c r="Q18" s="56" t="s">
        <v>62</v>
      </c>
      <c r="R18" s="60">
        <f t="shared" si="0"/>
        <v>15146</v>
      </c>
      <c r="S18" s="60">
        <f>SUM([8]Efetivo!R8:R11)/4</f>
        <v>15414</v>
      </c>
      <c r="T18" s="63">
        <v>122</v>
      </c>
      <c r="U18" s="55">
        <f>EMPRESA!$E$3</f>
        <v>0</v>
      </c>
      <c r="V18" s="55" t="str">
        <f>EMPRESA!$D$5</f>
        <v>2016</v>
      </c>
      <c r="W18" s="56" t="s">
        <v>62</v>
      </c>
      <c r="X18" s="60">
        <f>[8]Efetivo!W11</f>
        <v>11100</v>
      </c>
      <c r="Y18" s="138"/>
      <c r="Z18" s="76">
        <v>123</v>
      </c>
      <c r="AA18" s="55">
        <f>EMPRESA!$E$3</f>
        <v>0</v>
      </c>
      <c r="AB18" s="55" t="str">
        <f>EMPRESA!$D$5</f>
        <v>2016</v>
      </c>
      <c r="AC18" s="56" t="s">
        <v>62</v>
      </c>
      <c r="AD18" s="60">
        <f>[8]Efetivo!AC11</f>
        <v>2219</v>
      </c>
      <c r="AE18" s="138"/>
      <c r="AF18" s="63">
        <v>121</v>
      </c>
      <c r="AG18" s="55">
        <f>EMPRESA!$E$3</f>
        <v>0</v>
      </c>
      <c r="AH18" s="55" t="str">
        <f>EMPRESA!$D$5</f>
        <v>2016</v>
      </c>
      <c r="AI18" s="56" t="s">
        <v>62</v>
      </c>
      <c r="AJ18" s="139">
        <f t="shared" si="1"/>
        <v>13319</v>
      </c>
      <c r="AK18" s="60">
        <f>SUM([8]Efetivo!AI8:AI11)/4</f>
        <v>13474</v>
      </c>
      <c r="AL18" s="63">
        <v>112</v>
      </c>
      <c r="AM18" s="55">
        <f>EMPRESA!$E$3</f>
        <v>0</v>
      </c>
      <c r="AN18" s="55" t="str">
        <f>EMPRESA!$D$5</f>
        <v>2016</v>
      </c>
      <c r="AO18" s="56" t="s">
        <v>62</v>
      </c>
      <c r="AP18" s="60">
        <f>[8]Efetivo!AN11</f>
        <v>2943</v>
      </c>
      <c r="AQ18" s="140"/>
      <c r="AR18" s="76">
        <v>113</v>
      </c>
      <c r="AS18" s="55">
        <f>EMPRESA!$E$3</f>
        <v>0</v>
      </c>
      <c r="AT18" s="55" t="str">
        <f>EMPRESA!$D$5</f>
        <v>2016</v>
      </c>
      <c r="AU18" s="56" t="s">
        <v>62</v>
      </c>
      <c r="AV18" s="60">
        <f>[8]Efetivo!AT11</f>
        <v>1035</v>
      </c>
      <c r="AW18" s="138"/>
      <c r="AX18" s="76">
        <v>114</v>
      </c>
      <c r="AY18" s="55">
        <f>EMPRESA!$E$3</f>
        <v>0</v>
      </c>
      <c r="AZ18" s="55" t="str">
        <f>EMPRESA!$D$5</f>
        <v>2016</v>
      </c>
      <c r="BA18" s="56" t="s">
        <v>62</v>
      </c>
      <c r="BB18" s="60">
        <f>[8]Efetivo!AZ11</f>
        <v>3187</v>
      </c>
      <c r="BC18" s="138"/>
      <c r="BD18" s="63">
        <v>111</v>
      </c>
      <c r="BE18" s="55">
        <f>EMPRESA!$E$3</f>
        <v>0</v>
      </c>
      <c r="BF18" s="55" t="str">
        <f>EMPRESA!$D$5</f>
        <v>2016</v>
      </c>
      <c r="BG18" s="56" t="s">
        <v>62</v>
      </c>
      <c r="BH18" s="139">
        <f t="shared" si="2"/>
        <v>7165</v>
      </c>
      <c r="BI18" s="60">
        <f>SUM([8]Efetivo!BF8:BF11)/4</f>
        <v>7018</v>
      </c>
      <c r="BJ18" s="54" t="s">
        <v>155</v>
      </c>
      <c r="BK18" s="55">
        <f>EMPRESA!$E$3</f>
        <v>0</v>
      </c>
      <c r="BL18" s="55" t="str">
        <f>EMPRESA!$D$5</f>
        <v>2016</v>
      </c>
      <c r="BM18" s="56" t="s">
        <v>62</v>
      </c>
      <c r="BN18" s="60">
        <f>[8]Efetivo!BK11</f>
        <v>263829</v>
      </c>
      <c r="BO18" s="138"/>
      <c r="BP18" s="54" t="s">
        <v>156</v>
      </c>
      <c r="BQ18" s="55">
        <f>EMPRESA!$E$3</f>
        <v>0</v>
      </c>
      <c r="BR18" s="55" t="str">
        <f>EMPRESA!$D$5</f>
        <v>2016</v>
      </c>
      <c r="BS18" s="56" t="s">
        <v>62</v>
      </c>
      <c r="BT18" s="60">
        <f>SUM([8]Efetivo!BK8:BK11)/4</f>
        <v>297649.39500000095</v>
      </c>
      <c r="BU18" s="60">
        <f>[8]Efetivo!BQ11</f>
        <v>81363</v>
      </c>
      <c r="BV18" s="140"/>
      <c r="BW18" s="54" t="s">
        <v>157</v>
      </c>
      <c r="BX18" s="55">
        <f>EMPRESA!$E$3</f>
        <v>0</v>
      </c>
      <c r="BY18" s="55" t="str">
        <f>EMPRESA!$D$5</f>
        <v>2016</v>
      </c>
      <c r="BZ18" s="56" t="s">
        <v>62</v>
      </c>
      <c r="CA18" s="60">
        <f>SUM([8]Efetivo!BQ8:BQ11)/4</f>
        <v>103455.73500000022</v>
      </c>
      <c r="CB18" s="65">
        <f t="shared" si="3"/>
        <v>32978.625</v>
      </c>
      <c r="CC18" s="54" t="s">
        <v>158</v>
      </c>
      <c r="CD18" s="55">
        <f>EMPRESA!$E$3</f>
        <v>0</v>
      </c>
      <c r="CE18" s="55" t="str">
        <f>EMPRESA!$D$5</f>
        <v>2016</v>
      </c>
      <c r="CF18" s="56" t="s">
        <v>62</v>
      </c>
      <c r="CG18" s="65">
        <f t="shared" si="4"/>
        <v>37206.174375000119</v>
      </c>
      <c r="CH18" s="65">
        <f t="shared" si="5"/>
        <v>32978.625</v>
      </c>
      <c r="CI18" s="65">
        <f t="shared" si="6"/>
        <v>10170.375</v>
      </c>
      <c r="CJ18" s="54" t="s">
        <v>159</v>
      </c>
      <c r="CK18" s="55">
        <f>EMPRESA!$E$3</f>
        <v>0</v>
      </c>
      <c r="CL18" s="55" t="str">
        <f>EMPRESA!$D$5</f>
        <v>2016</v>
      </c>
      <c r="CM18" s="56" t="s">
        <v>62</v>
      </c>
      <c r="CN18" s="65">
        <f t="shared" si="7"/>
        <v>12931.966875000027</v>
      </c>
      <c r="CO18" s="79">
        <f t="shared" si="8"/>
        <v>10.368484842768481</v>
      </c>
      <c r="CP18" s="79">
        <f t="shared" si="9"/>
        <v>8.97736143637783</v>
      </c>
      <c r="CQ18" s="79" t="e">
        <f t="shared" si="10"/>
        <v>#DIV/0!</v>
      </c>
      <c r="CR18" s="79">
        <f t="shared" si="11"/>
        <v>4.7619047619047619</v>
      </c>
      <c r="CS18" s="79">
        <f t="shared" si="12"/>
        <v>4.7619047619047619</v>
      </c>
      <c r="CT18" s="79">
        <f t="shared" si="13"/>
        <v>11.494242826558452</v>
      </c>
      <c r="CU18" s="79">
        <f t="shared" si="14"/>
        <v>3.1975674859934728</v>
      </c>
      <c r="CV18" s="79">
        <f t="shared" si="15"/>
        <v>3.9951209707316258</v>
      </c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</row>
    <row r="19" spans="1:155" s="16" customFormat="1" ht="15.95" customHeight="1" x14ac:dyDescent="0.2">
      <c r="A19" s="147" t="s">
        <v>241</v>
      </c>
      <c r="B19" s="42">
        <v>111</v>
      </c>
      <c r="C19" s="43">
        <f>EMPRESA!$E$3</f>
        <v>0</v>
      </c>
      <c r="D19" s="43" t="str">
        <f>EMPRESA!$D$5</f>
        <v>2016</v>
      </c>
      <c r="E19" s="44" t="s">
        <v>62</v>
      </c>
      <c r="F19" s="60">
        <f>[9]Efetivo!F11</f>
        <v>937</v>
      </c>
      <c r="G19" s="138"/>
      <c r="H19" s="76">
        <v>112</v>
      </c>
      <c r="I19" s="55">
        <f>EMPRESA!$E$3</f>
        <v>0</v>
      </c>
      <c r="J19" s="55" t="str">
        <f>EMPRESA!$D$5</f>
        <v>2016</v>
      </c>
      <c r="K19" s="56" t="s">
        <v>62</v>
      </c>
      <c r="L19" s="60">
        <f>[9]Efetivo!L11</f>
        <v>274</v>
      </c>
      <c r="M19" s="138"/>
      <c r="N19" s="63">
        <v>110</v>
      </c>
      <c r="O19" s="55">
        <f>EMPRESA!$E$3</f>
        <v>0</v>
      </c>
      <c r="P19" s="55" t="str">
        <f>EMPRESA!$D$5</f>
        <v>2016</v>
      </c>
      <c r="Q19" s="56" t="s">
        <v>62</v>
      </c>
      <c r="R19" s="60">
        <f t="shared" si="0"/>
        <v>1211</v>
      </c>
      <c r="S19" s="60">
        <f>SUM([9]Efetivo!R8:R11)/4</f>
        <v>1228.75</v>
      </c>
      <c r="T19" s="63">
        <v>121</v>
      </c>
      <c r="U19" s="55">
        <f>EMPRESA!$E$3</f>
        <v>0</v>
      </c>
      <c r="V19" s="55" t="str">
        <f>EMPRESA!$D$5</f>
        <v>2016</v>
      </c>
      <c r="W19" s="56" t="s">
        <v>62</v>
      </c>
      <c r="X19" s="60">
        <f>[9]Efetivo!W11</f>
        <v>874</v>
      </c>
      <c r="Y19" s="138"/>
      <c r="Z19" s="76">
        <v>122</v>
      </c>
      <c r="AA19" s="55">
        <f>EMPRESA!$E$3</f>
        <v>0</v>
      </c>
      <c r="AB19" s="55" t="str">
        <f>EMPRESA!$D$5</f>
        <v>2016</v>
      </c>
      <c r="AC19" s="56" t="s">
        <v>62</v>
      </c>
      <c r="AD19" s="60">
        <f>[9]Efetivo!AC11</f>
        <v>263</v>
      </c>
      <c r="AE19" s="138"/>
      <c r="AF19" s="63">
        <v>120</v>
      </c>
      <c r="AG19" s="55">
        <f>EMPRESA!$E$3</f>
        <v>0</v>
      </c>
      <c r="AH19" s="55" t="str">
        <f>EMPRESA!$D$5</f>
        <v>2016</v>
      </c>
      <c r="AI19" s="56" t="s">
        <v>62</v>
      </c>
      <c r="AJ19" s="139">
        <f t="shared" si="1"/>
        <v>1137</v>
      </c>
      <c r="AK19" s="60">
        <f>SUM([9]Efetivo!AI8:AI11)/4</f>
        <v>1157</v>
      </c>
      <c r="AL19" s="63">
        <v>111</v>
      </c>
      <c r="AM19" s="55">
        <f>EMPRESA!$E$3</f>
        <v>0</v>
      </c>
      <c r="AN19" s="55" t="str">
        <f>EMPRESA!$D$5</f>
        <v>2016</v>
      </c>
      <c r="AO19" s="56" t="s">
        <v>62</v>
      </c>
      <c r="AP19" s="60">
        <f>[9]Efetivo!AN11</f>
        <v>265</v>
      </c>
      <c r="AQ19" s="140"/>
      <c r="AR19" s="76">
        <v>112</v>
      </c>
      <c r="AS19" s="55">
        <f>EMPRESA!$E$3</f>
        <v>0</v>
      </c>
      <c r="AT19" s="55" t="str">
        <f>EMPRESA!$D$5</f>
        <v>2016</v>
      </c>
      <c r="AU19" s="56" t="s">
        <v>62</v>
      </c>
      <c r="AV19" s="60">
        <f>[9]Efetivo!AT11</f>
        <v>74</v>
      </c>
      <c r="AW19" s="138"/>
      <c r="AX19" s="76">
        <v>113</v>
      </c>
      <c r="AY19" s="55">
        <f>EMPRESA!$E$3</f>
        <v>0</v>
      </c>
      <c r="AZ19" s="55" t="str">
        <f>EMPRESA!$D$5</f>
        <v>2016</v>
      </c>
      <c r="BA19" s="56" t="s">
        <v>62</v>
      </c>
      <c r="BB19" s="60">
        <f>[9]Efetivo!AZ11</f>
        <v>49</v>
      </c>
      <c r="BC19" s="138"/>
      <c r="BD19" s="63">
        <v>110</v>
      </c>
      <c r="BE19" s="55">
        <f>EMPRESA!$E$3</f>
        <v>0</v>
      </c>
      <c r="BF19" s="55" t="str">
        <f>EMPRESA!$D$5</f>
        <v>2016</v>
      </c>
      <c r="BG19" s="56" t="s">
        <v>62</v>
      </c>
      <c r="BH19" s="139">
        <f t="shared" si="2"/>
        <v>388</v>
      </c>
      <c r="BI19" s="60">
        <f>SUM([9]Efetivo!BF8:BF11)/4</f>
        <v>362.5</v>
      </c>
      <c r="BJ19" s="54" t="s">
        <v>154</v>
      </c>
      <c r="BK19" s="55">
        <f>EMPRESA!$E$3</f>
        <v>0</v>
      </c>
      <c r="BL19" s="55" t="str">
        <f>EMPRESA!$D$5</f>
        <v>2016</v>
      </c>
      <c r="BM19" s="56" t="s">
        <v>62</v>
      </c>
      <c r="BN19" s="60">
        <f>[9]Efetivo!BK11</f>
        <v>4578</v>
      </c>
      <c r="BO19" s="138"/>
      <c r="BP19" s="54" t="s">
        <v>155</v>
      </c>
      <c r="BQ19" s="55">
        <f>EMPRESA!$E$3</f>
        <v>0</v>
      </c>
      <c r="BR19" s="55" t="str">
        <f>EMPRESA!$D$5</f>
        <v>2016</v>
      </c>
      <c r="BS19" s="56" t="s">
        <v>62</v>
      </c>
      <c r="BT19" s="60">
        <f>SUM([9]Efetivo!BK8:BK11)/4</f>
        <v>3832.25</v>
      </c>
      <c r="BU19" s="60">
        <f>[9]Efetivo!BQ11</f>
        <v>21742</v>
      </c>
      <c r="BV19" s="140"/>
      <c r="BW19" s="54" t="s">
        <v>156</v>
      </c>
      <c r="BX19" s="55">
        <f>EMPRESA!$E$3</f>
        <v>0</v>
      </c>
      <c r="BY19" s="55" t="str">
        <f>EMPRESA!$D$5</f>
        <v>2016</v>
      </c>
      <c r="BZ19" s="56" t="s">
        <v>62</v>
      </c>
      <c r="CA19" s="60">
        <f>SUM([9]Efetivo!BQ8:BQ11)/4</f>
        <v>21358</v>
      </c>
      <c r="CB19" s="65">
        <f t="shared" si="3"/>
        <v>572.25</v>
      </c>
      <c r="CC19" s="54" t="s">
        <v>157</v>
      </c>
      <c r="CD19" s="55">
        <f>EMPRESA!$E$3</f>
        <v>0</v>
      </c>
      <c r="CE19" s="55" t="str">
        <f>EMPRESA!$D$5</f>
        <v>2016</v>
      </c>
      <c r="CF19" s="56" t="s">
        <v>62</v>
      </c>
      <c r="CG19" s="65">
        <f t="shared" si="4"/>
        <v>479.03125</v>
      </c>
      <c r="CH19" s="65">
        <f t="shared" si="5"/>
        <v>572.25</v>
      </c>
      <c r="CI19" s="65">
        <f t="shared" si="6"/>
        <v>2717.75</v>
      </c>
      <c r="CJ19" s="54" t="s">
        <v>158</v>
      </c>
      <c r="CK19" s="55">
        <f>EMPRESA!$E$3</f>
        <v>0</v>
      </c>
      <c r="CL19" s="55" t="str">
        <f>EMPRESA!$D$5</f>
        <v>2016</v>
      </c>
      <c r="CM19" s="56" t="s">
        <v>62</v>
      </c>
      <c r="CN19" s="65">
        <f t="shared" si="7"/>
        <v>2669.75</v>
      </c>
      <c r="CO19" s="79">
        <f t="shared" si="8"/>
        <v>2.2502064409578857</v>
      </c>
      <c r="CP19" s="79">
        <f t="shared" si="9"/>
        <v>9.012199921290831</v>
      </c>
      <c r="CQ19" s="79" t="e">
        <f t="shared" si="10"/>
        <v>#DIV/0!</v>
      </c>
      <c r="CR19" s="79">
        <f t="shared" si="11"/>
        <v>4.7619047619047619</v>
      </c>
      <c r="CS19" s="79">
        <f t="shared" si="12"/>
        <v>4.7619047619047619</v>
      </c>
      <c r="CT19" s="79">
        <f t="shared" si="13"/>
        <v>1.8564404398585477</v>
      </c>
      <c r="CU19" s="79">
        <f t="shared" si="14"/>
        <v>10.686760253234242</v>
      </c>
      <c r="CV19" s="79">
        <f t="shared" si="15"/>
        <v>10.346364385021557</v>
      </c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</row>
    <row r="20" spans="1:155" s="16" customFormat="1" ht="15.95" customHeight="1" x14ac:dyDescent="0.2">
      <c r="A20" s="147" t="s">
        <v>242</v>
      </c>
      <c r="B20" s="42">
        <v>111</v>
      </c>
      <c r="C20" s="43">
        <f>EMPRESA!$E$3</f>
        <v>0</v>
      </c>
      <c r="D20" s="43" t="str">
        <f>EMPRESA!$D$5</f>
        <v>2016</v>
      </c>
      <c r="E20" s="44" t="s">
        <v>62</v>
      </c>
      <c r="F20" s="60">
        <f>[10]Efetivo!F11</f>
        <v>2547</v>
      </c>
      <c r="G20" s="138"/>
      <c r="H20" s="76">
        <v>112</v>
      </c>
      <c r="I20" s="55">
        <f>EMPRESA!$E$3</f>
        <v>0</v>
      </c>
      <c r="J20" s="55" t="str">
        <f>EMPRESA!$D$5</f>
        <v>2016</v>
      </c>
      <c r="K20" s="56" t="s">
        <v>62</v>
      </c>
      <c r="L20" s="60">
        <f>[10]Efetivo!L11</f>
        <v>1218</v>
      </c>
      <c r="M20" s="138"/>
      <c r="N20" s="63">
        <v>110</v>
      </c>
      <c r="O20" s="55">
        <f>EMPRESA!$E$3</f>
        <v>0</v>
      </c>
      <c r="P20" s="55" t="str">
        <f>EMPRESA!$D$5</f>
        <v>2016</v>
      </c>
      <c r="Q20" s="56" t="s">
        <v>62</v>
      </c>
      <c r="R20" s="60">
        <f t="shared" si="0"/>
        <v>3765</v>
      </c>
      <c r="S20" s="60">
        <f>SUM([10]Efetivo!R8:R11)/4</f>
        <v>3771</v>
      </c>
      <c r="T20" s="63">
        <v>121</v>
      </c>
      <c r="U20" s="55">
        <f>EMPRESA!$E$3</f>
        <v>0</v>
      </c>
      <c r="V20" s="55" t="str">
        <f>EMPRESA!$D$5</f>
        <v>2016</v>
      </c>
      <c r="W20" s="56" t="s">
        <v>62</v>
      </c>
      <c r="X20" s="60">
        <f>[10]Efetivo!W11</f>
        <v>2380</v>
      </c>
      <c r="Y20" s="138"/>
      <c r="Z20" s="76">
        <v>122</v>
      </c>
      <c r="AA20" s="55">
        <f>EMPRESA!$E$3</f>
        <v>0</v>
      </c>
      <c r="AB20" s="55" t="str">
        <f>EMPRESA!$D$5</f>
        <v>2016</v>
      </c>
      <c r="AC20" s="56" t="s">
        <v>62</v>
      </c>
      <c r="AD20" s="60">
        <f>[10]Efetivo!AC11</f>
        <v>1194</v>
      </c>
      <c r="AE20" s="138"/>
      <c r="AF20" s="63">
        <v>120</v>
      </c>
      <c r="AG20" s="55">
        <f>EMPRESA!$E$3</f>
        <v>0</v>
      </c>
      <c r="AH20" s="55" t="str">
        <f>EMPRESA!$D$5</f>
        <v>2016</v>
      </c>
      <c r="AI20" s="56" t="s">
        <v>62</v>
      </c>
      <c r="AJ20" s="139">
        <f t="shared" si="1"/>
        <v>3574</v>
      </c>
      <c r="AK20" s="60">
        <f>SUM([10]Efetivo!AI8:AI11)/4</f>
        <v>3580.5</v>
      </c>
      <c r="AL20" s="63">
        <v>111</v>
      </c>
      <c r="AM20" s="55">
        <f>EMPRESA!$E$3</f>
        <v>0</v>
      </c>
      <c r="AN20" s="55" t="str">
        <f>EMPRESA!$D$5</f>
        <v>2016</v>
      </c>
      <c r="AO20" s="56" t="s">
        <v>62</v>
      </c>
      <c r="AP20" s="60">
        <f>[10]Efetivo!AN11</f>
        <v>2171</v>
      </c>
      <c r="AQ20" s="140"/>
      <c r="AR20" s="76">
        <v>112</v>
      </c>
      <c r="AS20" s="55">
        <f>EMPRESA!$E$3</f>
        <v>0</v>
      </c>
      <c r="AT20" s="55" t="str">
        <f>EMPRESA!$D$5</f>
        <v>2016</v>
      </c>
      <c r="AU20" s="56" t="s">
        <v>62</v>
      </c>
      <c r="AV20" s="60">
        <f>[10]Efetivo!AT11</f>
        <v>2597</v>
      </c>
      <c r="AW20" s="138"/>
      <c r="AX20" s="76">
        <v>113</v>
      </c>
      <c r="AY20" s="55">
        <f>EMPRESA!$E$3</f>
        <v>0</v>
      </c>
      <c r="AZ20" s="55" t="str">
        <f>EMPRESA!$D$5</f>
        <v>2016</v>
      </c>
      <c r="BA20" s="56" t="s">
        <v>62</v>
      </c>
      <c r="BB20" s="60">
        <f>[10]Efetivo!AZ11</f>
        <v>76</v>
      </c>
      <c r="BC20" s="138"/>
      <c r="BD20" s="63">
        <v>110</v>
      </c>
      <c r="BE20" s="55">
        <f>EMPRESA!$E$3</f>
        <v>0</v>
      </c>
      <c r="BF20" s="55" t="str">
        <f>EMPRESA!$D$5</f>
        <v>2016</v>
      </c>
      <c r="BG20" s="56" t="s">
        <v>62</v>
      </c>
      <c r="BH20" s="139">
        <f t="shared" si="2"/>
        <v>4844</v>
      </c>
      <c r="BI20" s="60">
        <f>SUM([10]Efetivo!BF8:BF11)/4</f>
        <v>4801.75</v>
      </c>
      <c r="BJ20" s="54" t="s">
        <v>154</v>
      </c>
      <c r="BK20" s="55">
        <f>EMPRESA!$E$3</f>
        <v>0</v>
      </c>
      <c r="BL20" s="55" t="str">
        <f>EMPRESA!$D$5</f>
        <v>2016</v>
      </c>
      <c r="BM20" s="56" t="s">
        <v>62</v>
      </c>
      <c r="BN20" s="60">
        <f>[10]Efetivo!BK11</f>
        <v>37565</v>
      </c>
      <c r="BO20" s="138"/>
      <c r="BP20" s="54" t="s">
        <v>155</v>
      </c>
      <c r="BQ20" s="55">
        <f>EMPRESA!$E$3</f>
        <v>0</v>
      </c>
      <c r="BR20" s="55" t="str">
        <f>EMPRESA!$D$5</f>
        <v>2016</v>
      </c>
      <c r="BS20" s="56" t="s">
        <v>62</v>
      </c>
      <c r="BT20" s="60">
        <f>SUM([10]Efetivo!BK8:BK11)/4</f>
        <v>28464.5</v>
      </c>
      <c r="BU20" s="60">
        <f>[10]Efetivo!BQ11</f>
        <v>10929.47</v>
      </c>
      <c r="BV20" s="140"/>
      <c r="BW20" s="54" t="s">
        <v>156</v>
      </c>
      <c r="BX20" s="55">
        <f>EMPRESA!$E$3</f>
        <v>0</v>
      </c>
      <c r="BY20" s="55" t="str">
        <f>EMPRESA!$D$5</f>
        <v>2016</v>
      </c>
      <c r="BZ20" s="56" t="s">
        <v>62</v>
      </c>
      <c r="CA20" s="60">
        <f>SUM([10]Efetivo!BQ8:BQ11)/4</f>
        <v>9905.2749999999996</v>
      </c>
      <c r="CB20" s="65">
        <f t="shared" si="3"/>
        <v>4695.625</v>
      </c>
      <c r="CC20" s="54" t="s">
        <v>157</v>
      </c>
      <c r="CD20" s="55">
        <f>EMPRESA!$E$3</f>
        <v>0</v>
      </c>
      <c r="CE20" s="55" t="str">
        <f>EMPRESA!$D$5</f>
        <v>2016</v>
      </c>
      <c r="CF20" s="56" t="s">
        <v>62</v>
      </c>
      <c r="CG20" s="65">
        <f t="shared" si="4"/>
        <v>3558.0625</v>
      </c>
      <c r="CH20" s="65">
        <f t="shared" si="5"/>
        <v>4695.625</v>
      </c>
      <c r="CI20" s="65">
        <f t="shared" si="6"/>
        <v>1366.1837499999999</v>
      </c>
      <c r="CJ20" s="54" t="s">
        <v>158</v>
      </c>
      <c r="CK20" s="55">
        <f>EMPRESA!$E$3</f>
        <v>0</v>
      </c>
      <c r="CL20" s="55" t="str">
        <f>EMPRESA!$D$5</f>
        <v>2016</v>
      </c>
      <c r="CM20" s="56" t="s">
        <v>62</v>
      </c>
      <c r="CN20" s="65">
        <f t="shared" si="7"/>
        <v>1238.159375</v>
      </c>
      <c r="CO20" s="79">
        <f t="shared" si="8"/>
        <v>5.9389426421298932</v>
      </c>
      <c r="CP20" s="79">
        <f t="shared" si="9"/>
        <v>9.012199921290831</v>
      </c>
      <c r="CQ20" s="79" t="e">
        <f t="shared" si="10"/>
        <v>#DIV/0!</v>
      </c>
      <c r="CR20" s="79">
        <f t="shared" si="11"/>
        <v>4.7619047619047619</v>
      </c>
      <c r="CS20" s="79">
        <f t="shared" si="12"/>
        <v>4.7619047619047619</v>
      </c>
      <c r="CT20" s="79">
        <f t="shared" si="13"/>
        <v>4.4930137263072822</v>
      </c>
      <c r="CU20" s="79">
        <f t="shared" si="14"/>
        <v>1.727924808701701</v>
      </c>
      <c r="CV20" s="79">
        <f t="shared" si="15"/>
        <v>1.5635102158073517</v>
      </c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</row>
    <row r="21" spans="1:155" s="16" customFormat="1" ht="15.95" customHeight="1" x14ac:dyDescent="0.2">
      <c r="A21" s="100" t="s">
        <v>240</v>
      </c>
      <c r="B21" s="101">
        <v>111</v>
      </c>
      <c r="C21" s="102">
        <f>EMPRESA!$E$3</f>
        <v>0</v>
      </c>
      <c r="D21" s="102" t="str">
        <f>EMPRESA!$D$5</f>
        <v>2016</v>
      </c>
      <c r="E21" s="103" t="s">
        <v>65</v>
      </c>
      <c r="F21" s="107">
        <f>[11]Efetivo!F11</f>
        <v>2446</v>
      </c>
      <c r="G21" s="141"/>
      <c r="H21" s="104">
        <v>112</v>
      </c>
      <c r="I21" s="105">
        <f>EMPRESA!$E$3</f>
        <v>0</v>
      </c>
      <c r="J21" s="105" t="str">
        <f>EMPRESA!$D$5</f>
        <v>2016</v>
      </c>
      <c r="K21" s="106" t="s">
        <v>65</v>
      </c>
      <c r="L21" s="107">
        <f>[11]Efetivo!L11</f>
        <v>843</v>
      </c>
      <c r="M21" s="141"/>
      <c r="N21" s="118">
        <v>110</v>
      </c>
      <c r="O21" s="105">
        <f>EMPRESA!$E$3</f>
        <v>0</v>
      </c>
      <c r="P21" s="105" t="str">
        <f>EMPRESA!$D$5</f>
        <v>2016</v>
      </c>
      <c r="Q21" s="106" t="s">
        <v>65</v>
      </c>
      <c r="R21" s="60">
        <f t="shared" si="0"/>
        <v>3289</v>
      </c>
      <c r="S21" s="107">
        <f>SUM([11]Efetivo!R8:R11)/4</f>
        <v>3316.25</v>
      </c>
      <c r="T21" s="118">
        <v>121</v>
      </c>
      <c r="U21" s="105">
        <f>EMPRESA!$E$3</f>
        <v>0</v>
      </c>
      <c r="V21" s="105" t="str">
        <f>EMPRESA!$D$5</f>
        <v>2016</v>
      </c>
      <c r="W21" s="106" t="s">
        <v>65</v>
      </c>
      <c r="X21" s="107">
        <f>[11]Efetivo!W11</f>
        <v>2331</v>
      </c>
      <c r="Y21" s="141"/>
      <c r="Z21" s="104">
        <v>122</v>
      </c>
      <c r="AA21" s="105">
        <f>EMPRESA!$E$3</f>
        <v>0</v>
      </c>
      <c r="AB21" s="105" t="str">
        <f>EMPRESA!$D$5</f>
        <v>2016</v>
      </c>
      <c r="AC21" s="106" t="s">
        <v>65</v>
      </c>
      <c r="AD21" s="107">
        <f>[11]Efetivo!AC11</f>
        <v>829</v>
      </c>
      <c r="AE21" s="141"/>
      <c r="AF21" s="118">
        <v>120</v>
      </c>
      <c r="AG21" s="105">
        <f>EMPRESA!$E$3</f>
        <v>0</v>
      </c>
      <c r="AH21" s="105" t="str">
        <f>EMPRESA!$D$5</f>
        <v>2016</v>
      </c>
      <c r="AI21" s="106" t="s">
        <v>65</v>
      </c>
      <c r="AJ21" s="139">
        <f t="shared" si="1"/>
        <v>3160</v>
      </c>
      <c r="AK21" s="107">
        <f>SUM([11]Efetivo!AI8:AI11)/4</f>
        <v>3187.75</v>
      </c>
      <c r="AL21" s="118">
        <v>111</v>
      </c>
      <c r="AM21" s="105">
        <f>EMPRESA!$E$3</f>
        <v>0</v>
      </c>
      <c r="AN21" s="105" t="str">
        <f>EMPRESA!$D$5</f>
        <v>2016</v>
      </c>
      <c r="AO21" s="106" t="s">
        <v>65</v>
      </c>
      <c r="AP21" s="107">
        <f>[11]Efetivo!AN11</f>
        <v>697</v>
      </c>
      <c r="AQ21" s="142"/>
      <c r="AR21" s="104">
        <v>112</v>
      </c>
      <c r="AS21" s="105">
        <f>EMPRESA!$E$3</f>
        <v>0</v>
      </c>
      <c r="AT21" s="105" t="str">
        <f>EMPRESA!$D$5</f>
        <v>2016</v>
      </c>
      <c r="AU21" s="106" t="s">
        <v>65</v>
      </c>
      <c r="AV21" s="107">
        <f>[11]Efetivo!AT11</f>
        <v>121</v>
      </c>
      <c r="AW21" s="141"/>
      <c r="AX21" s="104">
        <v>113</v>
      </c>
      <c r="AY21" s="105">
        <f>EMPRESA!$E$3</f>
        <v>0</v>
      </c>
      <c r="AZ21" s="105" t="str">
        <f>EMPRESA!$D$5</f>
        <v>2016</v>
      </c>
      <c r="BA21" s="106" t="s">
        <v>65</v>
      </c>
      <c r="BB21" s="107">
        <f>[11]Efetivo!AZ11</f>
        <v>0</v>
      </c>
      <c r="BC21" s="141"/>
      <c r="BD21" s="118">
        <v>110</v>
      </c>
      <c r="BE21" s="105">
        <f>EMPRESA!$E$3</f>
        <v>0</v>
      </c>
      <c r="BF21" s="105" t="str">
        <f>EMPRESA!$D$5</f>
        <v>2016</v>
      </c>
      <c r="BG21" s="106" t="s">
        <v>65</v>
      </c>
      <c r="BH21" s="139">
        <f t="shared" si="2"/>
        <v>818</v>
      </c>
      <c r="BI21" s="107">
        <f>SUM([11]Efetivo!BF8:BF11)/4</f>
        <v>823</v>
      </c>
      <c r="BJ21" s="108" t="s">
        <v>154</v>
      </c>
      <c r="BK21" s="105">
        <f>EMPRESA!$E$3</f>
        <v>0</v>
      </c>
      <c r="BL21" s="105" t="str">
        <f>EMPRESA!$D$5</f>
        <v>2016</v>
      </c>
      <c r="BM21" s="106" t="s">
        <v>65</v>
      </c>
      <c r="BN21" s="107">
        <f>[11]Efetivo!BK11</f>
        <v>29377.33</v>
      </c>
      <c r="BO21" s="141"/>
      <c r="BP21" s="108" t="s">
        <v>155</v>
      </c>
      <c r="BQ21" s="105">
        <f>EMPRESA!$E$3</f>
        <v>0</v>
      </c>
      <c r="BR21" s="105" t="str">
        <f>EMPRESA!$D$5</f>
        <v>2016</v>
      </c>
      <c r="BS21" s="106" t="s">
        <v>65</v>
      </c>
      <c r="BT21" s="107">
        <f>SUM([11]Efetivo!BK8:BK11)/4</f>
        <v>31578.035250000001</v>
      </c>
      <c r="BU21" s="107">
        <f>[11]Efetivo!BQ11</f>
        <v>10149</v>
      </c>
      <c r="BV21" s="142"/>
      <c r="BW21" s="108" t="s">
        <v>156</v>
      </c>
      <c r="BX21" s="105">
        <f>EMPRESA!$E$3</f>
        <v>0</v>
      </c>
      <c r="BY21" s="105" t="str">
        <f>EMPRESA!$D$5</f>
        <v>2016</v>
      </c>
      <c r="BZ21" s="106" t="s">
        <v>65</v>
      </c>
      <c r="CA21" s="107">
        <f>SUM([11]Efetivo!BQ8:BQ11)/4</f>
        <v>10362.25</v>
      </c>
      <c r="CB21" s="65">
        <f t="shared" si="3"/>
        <v>3672.1662500000002</v>
      </c>
      <c r="CC21" s="108" t="s">
        <v>157</v>
      </c>
      <c r="CD21" s="105">
        <f>EMPRESA!$E$3</f>
        <v>0</v>
      </c>
      <c r="CE21" s="105" t="str">
        <f>EMPRESA!$D$5</f>
        <v>2016</v>
      </c>
      <c r="CF21" s="106" t="s">
        <v>65</v>
      </c>
      <c r="CG21" s="65">
        <f t="shared" si="4"/>
        <v>3947.2544062500001</v>
      </c>
      <c r="CH21" s="65">
        <f t="shared" si="5"/>
        <v>3672.1662500000002</v>
      </c>
      <c r="CI21" s="65">
        <f t="shared" si="6"/>
        <v>1268.625</v>
      </c>
      <c r="CJ21" s="108" t="s">
        <v>158</v>
      </c>
      <c r="CK21" s="105">
        <f>EMPRESA!$E$3</f>
        <v>0</v>
      </c>
      <c r="CL21" s="105" t="str">
        <f>EMPRESA!$D$5</f>
        <v>2016</v>
      </c>
      <c r="CM21" s="106" t="s">
        <v>65</v>
      </c>
      <c r="CN21" s="65">
        <f t="shared" si="7"/>
        <v>1295.28125</v>
      </c>
      <c r="CO21" s="79">
        <f t="shared" si="8"/>
        <v>5.3166634090547138</v>
      </c>
      <c r="CP21" s="79">
        <f t="shared" si="9"/>
        <v>9.012199921290831</v>
      </c>
      <c r="CQ21" s="79" t="e">
        <f t="shared" si="10"/>
        <v>#DIV/0!</v>
      </c>
      <c r="CR21" s="79">
        <f t="shared" si="11"/>
        <v>4.7619047619047619</v>
      </c>
      <c r="CS21" s="79">
        <f t="shared" si="12"/>
        <v>4.7619047619047619</v>
      </c>
      <c r="CT21" s="79">
        <f t="shared" si="13"/>
        <v>5.6679832803833934</v>
      </c>
      <c r="CU21" s="79">
        <f t="shared" si="14"/>
        <v>1.8367502063154235</v>
      </c>
      <c r="CV21" s="79">
        <f t="shared" si="15"/>
        <v>1.8599339471936531</v>
      </c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</row>
    <row r="22" spans="1:155" s="16" customFormat="1" ht="15.95" customHeight="1" x14ac:dyDescent="0.2">
      <c r="A22" s="162" t="s">
        <v>278</v>
      </c>
      <c r="B22" s="163"/>
      <c r="C22" s="164"/>
      <c r="D22" s="164"/>
      <c r="E22" s="165"/>
      <c r="F22" s="107">
        <f>[12]Efetivo!F11</f>
        <v>1901</v>
      </c>
      <c r="G22" s="141"/>
      <c r="H22" s="104">
        <v>113</v>
      </c>
      <c r="I22" s="105">
        <f>EMPRESA!$E$3</f>
        <v>0</v>
      </c>
      <c r="J22" s="105" t="str">
        <f>EMPRESA!$D$5</f>
        <v>2016</v>
      </c>
      <c r="K22" s="106" t="s">
        <v>198</v>
      </c>
      <c r="L22" s="107">
        <f>[12]Efetivo!L11</f>
        <v>339</v>
      </c>
      <c r="M22" s="141"/>
      <c r="N22" s="118">
        <v>111</v>
      </c>
      <c r="O22" s="105">
        <f>EMPRESA!$E$3</f>
        <v>0</v>
      </c>
      <c r="P22" s="105" t="str">
        <f>EMPRESA!$D$5</f>
        <v>2016</v>
      </c>
      <c r="Q22" s="106" t="s">
        <v>198</v>
      </c>
      <c r="R22" s="60">
        <f>F22+L22</f>
        <v>2240</v>
      </c>
      <c r="S22" s="107">
        <f>SUM([12]Efetivo!R8:R11)/4</f>
        <v>2235</v>
      </c>
      <c r="T22" s="118">
        <v>122</v>
      </c>
      <c r="U22" s="105">
        <f>EMPRESA!$E$3</f>
        <v>0</v>
      </c>
      <c r="V22" s="105" t="str">
        <f>EMPRESA!$D$5</f>
        <v>2016</v>
      </c>
      <c r="W22" s="106" t="s">
        <v>198</v>
      </c>
      <c r="X22" s="107">
        <f>[12]Efetivo!W11</f>
        <v>1895</v>
      </c>
      <c r="Y22" s="141"/>
      <c r="Z22" s="104">
        <v>123</v>
      </c>
      <c r="AA22" s="105">
        <f>EMPRESA!$E$3</f>
        <v>0</v>
      </c>
      <c r="AB22" s="105" t="str">
        <f>EMPRESA!$D$5</f>
        <v>2016</v>
      </c>
      <c r="AC22" s="106" t="s">
        <v>198</v>
      </c>
      <c r="AD22" s="107">
        <f>[12]Efetivo!AC11</f>
        <v>339</v>
      </c>
      <c r="AE22" s="141"/>
      <c r="AF22" s="118">
        <v>121</v>
      </c>
      <c r="AG22" s="105">
        <f>EMPRESA!$E$3</f>
        <v>0</v>
      </c>
      <c r="AH22" s="105" t="str">
        <f>EMPRESA!$D$5</f>
        <v>2016</v>
      </c>
      <c r="AI22" s="106" t="s">
        <v>198</v>
      </c>
      <c r="AJ22" s="139">
        <f>X22+AD22</f>
        <v>2234</v>
      </c>
      <c r="AK22" s="107">
        <f>SUM([12]Efetivo!AI8:AI11)/4</f>
        <v>2230.25</v>
      </c>
      <c r="AL22" s="118">
        <v>112</v>
      </c>
      <c r="AM22" s="105">
        <f>EMPRESA!$E$3</f>
        <v>0</v>
      </c>
      <c r="AN22" s="105" t="str">
        <f>EMPRESA!$D$5</f>
        <v>2016</v>
      </c>
      <c r="AO22" s="106" t="s">
        <v>198</v>
      </c>
      <c r="AP22" s="107">
        <f>[12]Efetivo!AN11</f>
        <v>1759</v>
      </c>
      <c r="AQ22" s="142"/>
      <c r="AR22" s="104">
        <v>113</v>
      </c>
      <c r="AS22" s="105">
        <f>EMPRESA!$E$3</f>
        <v>0</v>
      </c>
      <c r="AT22" s="105" t="str">
        <f>EMPRESA!$D$5</f>
        <v>2016</v>
      </c>
      <c r="AU22" s="106" t="s">
        <v>198</v>
      </c>
      <c r="AV22" s="107">
        <f>[12]Efetivo!AT11</f>
        <v>367</v>
      </c>
      <c r="AW22" s="141"/>
      <c r="AX22" s="104">
        <v>114</v>
      </c>
      <c r="AY22" s="105">
        <f>EMPRESA!$E$3</f>
        <v>0</v>
      </c>
      <c r="AZ22" s="105" t="str">
        <f>EMPRESA!$D$5</f>
        <v>2016</v>
      </c>
      <c r="BA22" s="106" t="s">
        <v>198</v>
      </c>
      <c r="BB22" s="107">
        <f>[12]Efetivo!AZ11</f>
        <v>233</v>
      </c>
      <c r="BC22" s="141"/>
      <c r="BD22" s="118">
        <v>111</v>
      </c>
      <c r="BE22" s="105">
        <f>EMPRESA!$E$3</f>
        <v>0</v>
      </c>
      <c r="BF22" s="105" t="str">
        <f>EMPRESA!$D$5</f>
        <v>2016</v>
      </c>
      <c r="BG22" s="106" t="s">
        <v>198</v>
      </c>
      <c r="BH22" s="139">
        <f>AP22+AV22+BB22</f>
        <v>2359</v>
      </c>
      <c r="BI22" s="107">
        <f>SUM([12]Efetivo!BF8:BF11)/4</f>
        <v>2304</v>
      </c>
      <c r="BJ22" s="108" t="s">
        <v>155</v>
      </c>
      <c r="BK22" s="105">
        <f>EMPRESA!$E$3</f>
        <v>0</v>
      </c>
      <c r="BL22" s="105" t="str">
        <f>EMPRESA!$D$5</f>
        <v>2016</v>
      </c>
      <c r="BM22" s="106" t="s">
        <v>198</v>
      </c>
      <c r="BN22" s="107">
        <f>[12]Efetivo!BK11</f>
        <v>13394</v>
      </c>
      <c r="BO22" s="141"/>
      <c r="BP22" s="108" t="s">
        <v>156</v>
      </c>
      <c r="BQ22" s="105">
        <f>EMPRESA!$E$3</f>
        <v>0</v>
      </c>
      <c r="BR22" s="105" t="str">
        <f>EMPRESA!$D$5</f>
        <v>2016</v>
      </c>
      <c r="BS22" s="106" t="s">
        <v>198</v>
      </c>
      <c r="BT22" s="107">
        <f>SUM([12]Efetivo!BK8:BK11)/4</f>
        <v>12349.75</v>
      </c>
      <c r="BU22" s="107">
        <f>[12]Efetivo!BQ11</f>
        <v>12052</v>
      </c>
      <c r="BV22" s="142"/>
      <c r="BW22" s="108" t="s">
        <v>157</v>
      </c>
      <c r="BX22" s="105">
        <f>EMPRESA!$E$3</f>
        <v>0</v>
      </c>
      <c r="BY22" s="105" t="str">
        <f>EMPRESA!$D$5</f>
        <v>2016</v>
      </c>
      <c r="BZ22" s="106" t="s">
        <v>198</v>
      </c>
      <c r="CA22" s="107">
        <f>SUM([12]Efetivo!BQ8:BQ11)/4</f>
        <v>10764.5</v>
      </c>
      <c r="CB22" s="65">
        <f>BN22/8</f>
        <v>1674.25</v>
      </c>
      <c r="CC22" s="108" t="s">
        <v>158</v>
      </c>
      <c r="CD22" s="105">
        <f>EMPRESA!$E$3</f>
        <v>0</v>
      </c>
      <c r="CE22" s="105" t="str">
        <f>EMPRESA!$D$5</f>
        <v>2016</v>
      </c>
      <c r="CF22" s="106" t="s">
        <v>198</v>
      </c>
      <c r="CG22" s="65">
        <f>BT22/8</f>
        <v>1543.71875</v>
      </c>
      <c r="CH22" s="65">
        <f>BN22/8</f>
        <v>1674.25</v>
      </c>
      <c r="CI22" s="65">
        <f>BU22/8</f>
        <v>1506.5</v>
      </c>
      <c r="CJ22" s="108" t="s">
        <v>159</v>
      </c>
      <c r="CK22" s="105">
        <f>EMPRESA!$E$3</f>
        <v>0</v>
      </c>
      <c r="CL22" s="105" t="str">
        <f>EMPRESA!$D$5</f>
        <v>2016</v>
      </c>
      <c r="CM22" s="106" t="s">
        <v>198</v>
      </c>
      <c r="CN22" s="65">
        <f>CA22/8</f>
        <v>1345.5625</v>
      </c>
      <c r="CO22" s="79">
        <f>(CB22/(R22*21))*100</f>
        <v>3.559204931972789</v>
      </c>
      <c r="CP22" s="79">
        <f>(CC22/(T22*21))*100</f>
        <v>8.97736143637783</v>
      </c>
      <c r="CQ22" s="79" t="e">
        <f>(CD22/(U22*21))*100</f>
        <v>#DIV/0!</v>
      </c>
      <c r="CR22" s="79">
        <f>(CE22/(V22*21))*100</f>
        <v>4.7619047619047619</v>
      </c>
      <c r="CS22" s="79">
        <f>(CF22/(W22*21))*100</f>
        <v>4.7619047619047619</v>
      </c>
      <c r="CT22" s="79">
        <f>(CG22/(S22*21))*100</f>
        <v>3.2890566741237879</v>
      </c>
      <c r="CU22" s="79">
        <f>(CI22/(R22*21))*100</f>
        <v>3.2025935374149661</v>
      </c>
      <c r="CV22" s="79">
        <f>(CN22/(S22*21))*100</f>
        <v>2.8668637477362311</v>
      </c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</row>
    <row r="23" spans="1:155" s="17" customFormat="1" ht="18" customHeight="1" x14ac:dyDescent="0.2">
      <c r="A23" s="109" t="s">
        <v>32</v>
      </c>
      <c r="B23" s="110"/>
      <c r="C23" s="110"/>
      <c r="D23" s="110"/>
      <c r="E23" s="110"/>
      <c r="F23" s="143">
        <f>SUM(F11:F22)</f>
        <v>41136</v>
      </c>
      <c r="G23" s="144"/>
      <c r="H23" s="144"/>
      <c r="I23" s="144"/>
      <c r="J23" s="144"/>
      <c r="K23" s="144"/>
      <c r="L23" s="143">
        <f>SUM(L11:L22)</f>
        <v>10304</v>
      </c>
      <c r="M23" s="144"/>
      <c r="N23" s="144"/>
      <c r="O23" s="144"/>
      <c r="P23" s="144"/>
      <c r="Q23" s="144"/>
      <c r="R23" s="111">
        <f>SUM(R11:R22)</f>
        <v>51440</v>
      </c>
      <c r="S23" s="143">
        <f>SUM(S11:W22)</f>
        <v>53475.75</v>
      </c>
      <c r="T23" s="144"/>
      <c r="U23" s="144"/>
      <c r="V23" s="144"/>
      <c r="W23" s="144"/>
      <c r="X23" s="143">
        <f>SUM(X11:X22)</f>
        <v>37863</v>
      </c>
      <c r="Y23" s="144"/>
      <c r="Z23" s="144"/>
      <c r="AA23" s="144"/>
      <c r="AB23" s="144"/>
      <c r="AC23" s="144"/>
      <c r="AD23" s="143">
        <f>SUM(AD11:AD22)</f>
        <v>9899</v>
      </c>
      <c r="AE23" s="144"/>
      <c r="AF23" s="144"/>
      <c r="AG23" s="144"/>
      <c r="AH23" s="144"/>
      <c r="AI23" s="144"/>
      <c r="AJ23" s="145">
        <f>SUM(AJ11:AJ22)</f>
        <v>47762</v>
      </c>
      <c r="AK23" s="143">
        <f>SUM(AK11:AK22)</f>
        <v>48445.25</v>
      </c>
      <c r="AL23" s="144"/>
      <c r="AM23" s="144"/>
      <c r="AN23" s="144"/>
      <c r="AO23" s="144"/>
      <c r="AP23" s="143">
        <f>SUM(AP11:AP22)</f>
        <v>17256.296793081361</v>
      </c>
      <c r="AQ23" s="144"/>
      <c r="AR23" s="144"/>
      <c r="AS23" s="144"/>
      <c r="AT23" s="144"/>
      <c r="AU23" s="144"/>
      <c r="AV23" s="143">
        <f>SUM(AV11:AV22)</f>
        <v>10233.896733363614</v>
      </c>
      <c r="AW23" s="144"/>
      <c r="AX23" s="144"/>
      <c r="AY23" s="144"/>
      <c r="AZ23" s="144"/>
      <c r="BA23" s="144"/>
      <c r="BB23" s="143">
        <f>SUM(BB11:BB22)</f>
        <v>5149.7550735550285</v>
      </c>
      <c r="BC23" s="144"/>
      <c r="BD23" s="144"/>
      <c r="BE23" s="144"/>
      <c r="BF23" s="144"/>
      <c r="BG23" s="144"/>
      <c r="BH23" s="143">
        <f>SUM(BH11:BH22)</f>
        <v>32639.948600000003</v>
      </c>
      <c r="BI23" s="143">
        <f>SUM(BI11:BI22)</f>
        <v>33147.464550000004</v>
      </c>
      <c r="BJ23" s="143">
        <f>SUM(BJ11:BJ21)</f>
        <v>0</v>
      </c>
      <c r="BK23" s="143">
        <f>SUM(BK11:BK21)</f>
        <v>0</v>
      </c>
      <c r="BL23" s="143">
        <f>SUM(BL11:BL21)</f>
        <v>0</v>
      </c>
      <c r="BM23" s="143">
        <f>SUM(BM11:BM21)</f>
        <v>0</v>
      </c>
      <c r="BN23" s="143">
        <f>SUM(BN11:BN22)</f>
        <v>559530.96000000124</v>
      </c>
      <c r="BO23" s="144"/>
      <c r="BP23" s="144"/>
      <c r="BQ23" s="144"/>
      <c r="BR23" s="144"/>
      <c r="BS23" s="144"/>
      <c r="BT23" s="143">
        <f>SUM(BT11:BT22)</f>
        <v>557405.26525000145</v>
      </c>
      <c r="BU23" s="143">
        <f>SUM(BU11:BU22)</f>
        <v>274881.10000000126</v>
      </c>
      <c r="BV23" s="144"/>
      <c r="BW23" s="144"/>
      <c r="BX23" s="144"/>
      <c r="BY23" s="144"/>
      <c r="BZ23" s="144"/>
      <c r="CA23" s="143">
        <f>SUM(CA11:CA22)</f>
        <v>267953.65750000067</v>
      </c>
      <c r="CB23" s="115">
        <f t="shared" si="3"/>
        <v>69941.370000000155</v>
      </c>
      <c r="CC23" s="112" t="s">
        <v>158</v>
      </c>
      <c r="CD23" s="112">
        <f>EMPRESA!$E$3</f>
        <v>0</v>
      </c>
      <c r="CE23" s="112" t="str">
        <f>EMPRESA!$D$5</f>
        <v>2016</v>
      </c>
      <c r="CF23" s="113" t="s">
        <v>198</v>
      </c>
      <c r="CG23" s="115">
        <f t="shared" si="4"/>
        <v>69675.658156250181</v>
      </c>
      <c r="CH23" s="127">
        <f>BN23/8</f>
        <v>69941.370000000155</v>
      </c>
      <c r="CI23" s="115">
        <f t="shared" si="6"/>
        <v>34360.137500000157</v>
      </c>
      <c r="CJ23" s="112" t="s">
        <v>159</v>
      </c>
      <c r="CK23" s="112">
        <f>EMPRESA!$E$3</f>
        <v>0</v>
      </c>
      <c r="CL23" s="112" t="str">
        <f>EMPRESA!$D$5</f>
        <v>2016</v>
      </c>
      <c r="CM23" s="113" t="s">
        <v>198</v>
      </c>
      <c r="CN23" s="115">
        <f>CA23/8</f>
        <v>33494.207187500084</v>
      </c>
      <c r="CO23" s="114">
        <f>(CB23/(R23*21))*100</f>
        <v>6.4746139746723097</v>
      </c>
      <c r="CP23" s="112" t="s">
        <v>160</v>
      </c>
      <c r="CQ23" s="112">
        <f>EMPRESA!$E$3</f>
        <v>0</v>
      </c>
      <c r="CR23" s="112" t="str">
        <f>EMPRESA!$D$5</f>
        <v>2016</v>
      </c>
      <c r="CS23" s="113" t="s">
        <v>198</v>
      </c>
      <c r="CT23" s="128">
        <f>(CG23/(S23*21))*100</f>
        <v>6.2044730249336588</v>
      </c>
      <c r="CU23" s="114">
        <f>(CI23/(R23*21))*100</f>
        <v>3.1807873713249051</v>
      </c>
      <c r="CV23" s="128">
        <f>(CN23/(S23*21))*100</f>
        <v>2.9825897664339696</v>
      </c>
    </row>
    <row r="24" spans="1:155" s="17" customFormat="1" x14ac:dyDescent="0.2">
      <c r="A24" s="94" t="s">
        <v>190</v>
      </c>
      <c r="B24" s="95"/>
      <c r="C24" s="95"/>
      <c r="D24" s="95"/>
      <c r="E24" s="95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46"/>
      <c r="BK24" s="146"/>
      <c r="BL24" s="14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  <c r="CD24" s="146"/>
      <c r="CE24" s="146"/>
      <c r="CF24" s="146"/>
      <c r="CG24" s="146"/>
      <c r="CH24" s="146"/>
      <c r="CI24" s="146"/>
      <c r="CJ24" s="146"/>
      <c r="CK24" s="146"/>
      <c r="CL24" s="146"/>
      <c r="CM24" s="146"/>
      <c r="CN24" s="146"/>
      <c r="CO24" s="146"/>
      <c r="CP24" s="146"/>
      <c r="CQ24" s="146"/>
      <c r="CR24" s="146"/>
      <c r="CS24" s="146"/>
      <c r="CT24" s="146"/>
      <c r="CU24" s="146"/>
      <c r="CV24" s="146"/>
    </row>
    <row r="25" spans="1:155" s="17" customFormat="1" x14ac:dyDescent="0.2"/>
    <row r="26" spans="1:155" s="17" customFormat="1" x14ac:dyDescent="0.2"/>
    <row r="27" spans="1:155" s="17" customFormat="1" x14ac:dyDescent="0.2"/>
    <row r="28" spans="1:155" s="17" customFormat="1" x14ac:dyDescent="0.2"/>
    <row r="29" spans="1:155" s="17" customFormat="1" x14ac:dyDescent="0.2"/>
    <row r="30" spans="1:155" s="17" customFormat="1" x14ac:dyDescent="0.2"/>
    <row r="31" spans="1:155" s="17" customFormat="1" x14ac:dyDescent="0.2"/>
    <row r="32" spans="1:155" s="17" customFormat="1" x14ac:dyDescent="0.2"/>
    <row r="33" s="17" customFormat="1" x14ac:dyDescent="0.2"/>
    <row r="34" s="17" customFormat="1" x14ac:dyDescent="0.2"/>
    <row r="35" s="17" customFormat="1" x14ac:dyDescent="0.2"/>
    <row r="36" s="17" customFormat="1" x14ac:dyDescent="0.2"/>
    <row r="37" s="17" customFormat="1" x14ac:dyDescent="0.2"/>
    <row r="38" s="17" customFormat="1" x14ac:dyDescent="0.2"/>
    <row r="39" s="17" customFormat="1" x14ac:dyDescent="0.2"/>
    <row r="40" s="17" customFormat="1" x14ac:dyDescent="0.2"/>
    <row r="41" s="17" customFormat="1" x14ac:dyDescent="0.2"/>
    <row r="42" s="17" customFormat="1" x14ac:dyDescent="0.2"/>
    <row r="43" s="17" customFormat="1" x14ac:dyDescent="0.2"/>
    <row r="44" s="17" customFormat="1" x14ac:dyDescent="0.2"/>
    <row r="45" s="17" customFormat="1" x14ac:dyDescent="0.2"/>
    <row r="46" s="17" customFormat="1" x14ac:dyDescent="0.2"/>
    <row r="47" s="17" customFormat="1" x14ac:dyDescent="0.2"/>
    <row r="48" s="17" customFormat="1" x14ac:dyDescent="0.2"/>
    <row r="49" s="17" customFormat="1" x14ac:dyDescent="0.2"/>
    <row r="50" s="17" customFormat="1" x14ac:dyDescent="0.2"/>
    <row r="51" s="17" customFormat="1" x14ac:dyDescent="0.2"/>
    <row r="52" s="17" customFormat="1" x14ac:dyDescent="0.2"/>
    <row r="53" s="17" customFormat="1" x14ac:dyDescent="0.2"/>
    <row r="54" s="17" customFormat="1" x14ac:dyDescent="0.2"/>
    <row r="55" s="17" customFormat="1" x14ac:dyDescent="0.2"/>
    <row r="56" s="17" customFormat="1" x14ac:dyDescent="0.2"/>
    <row r="57" s="17" customFormat="1" x14ac:dyDescent="0.2"/>
    <row r="58" s="17" customFormat="1" x14ac:dyDescent="0.2"/>
    <row r="59" s="17" customFormat="1" x14ac:dyDescent="0.2"/>
    <row r="60" s="17" customFormat="1" x14ac:dyDescent="0.2"/>
    <row r="61" s="17" customFormat="1" x14ac:dyDescent="0.2"/>
    <row r="62" s="17" customFormat="1" x14ac:dyDescent="0.2"/>
    <row r="63" s="17" customFormat="1" x14ac:dyDescent="0.2"/>
    <row r="64" s="17" customFormat="1" x14ac:dyDescent="0.2"/>
    <row r="65" s="17" customFormat="1" x14ac:dyDescent="0.2"/>
    <row r="66" s="17" customFormat="1" x14ac:dyDescent="0.2"/>
    <row r="67" s="17" customFormat="1" x14ac:dyDescent="0.2"/>
    <row r="68" s="17" customFormat="1" x14ac:dyDescent="0.2"/>
    <row r="69" s="17" customFormat="1" x14ac:dyDescent="0.2"/>
    <row r="70" s="17" customFormat="1" x14ac:dyDescent="0.2"/>
    <row r="71" s="17" customFormat="1" x14ac:dyDescent="0.2"/>
    <row r="72" s="17" customFormat="1" x14ac:dyDescent="0.2"/>
    <row r="73" s="17" customFormat="1" x14ac:dyDescent="0.2"/>
    <row r="74" s="17" customFormat="1" x14ac:dyDescent="0.2"/>
    <row r="75" s="17" customFormat="1" x14ac:dyDescent="0.2"/>
    <row r="76" s="17" customFormat="1" x14ac:dyDescent="0.2"/>
    <row r="77" s="17" customFormat="1" x14ac:dyDescent="0.2"/>
    <row r="78" s="17" customFormat="1" x14ac:dyDescent="0.2"/>
    <row r="79" s="17" customFormat="1" x14ac:dyDescent="0.2"/>
    <row r="80" s="17" customFormat="1" x14ac:dyDescent="0.2"/>
    <row r="81" s="17" customFormat="1" x14ac:dyDescent="0.2"/>
    <row r="82" s="17" customFormat="1" x14ac:dyDescent="0.2"/>
    <row r="83" s="17" customFormat="1" x14ac:dyDescent="0.2"/>
    <row r="84" s="17" customFormat="1" x14ac:dyDescent="0.2"/>
    <row r="85" s="17" customFormat="1" x14ac:dyDescent="0.2"/>
    <row r="86" s="17" customFormat="1" x14ac:dyDescent="0.2"/>
    <row r="87" s="17" customFormat="1" x14ac:dyDescent="0.2"/>
    <row r="88" s="17" customFormat="1" x14ac:dyDescent="0.2"/>
    <row r="89" s="17" customFormat="1" x14ac:dyDescent="0.2"/>
    <row r="90" s="17" customFormat="1" x14ac:dyDescent="0.2"/>
    <row r="91" s="17" customFormat="1" x14ac:dyDescent="0.2"/>
    <row r="92" s="17" customFormat="1" x14ac:dyDescent="0.2"/>
    <row r="93" s="17" customFormat="1" x14ac:dyDescent="0.2"/>
    <row r="94" s="17" customFormat="1" x14ac:dyDescent="0.2"/>
    <row r="95" s="17" customFormat="1" x14ac:dyDescent="0.2"/>
    <row r="96" s="17" customFormat="1" x14ac:dyDescent="0.2"/>
    <row r="97" s="17" customFormat="1" x14ac:dyDescent="0.2"/>
    <row r="98" s="17" customFormat="1" x14ac:dyDescent="0.2"/>
    <row r="99" s="17" customFormat="1" x14ac:dyDescent="0.2"/>
    <row r="100" s="17" customFormat="1" x14ac:dyDescent="0.2"/>
    <row r="101" s="17" customFormat="1" x14ac:dyDescent="0.2"/>
    <row r="102" s="17" customFormat="1" x14ac:dyDescent="0.2"/>
    <row r="103" s="17" customFormat="1" x14ac:dyDescent="0.2"/>
    <row r="104" s="17" customFormat="1" x14ac:dyDescent="0.2"/>
    <row r="105" s="17" customFormat="1" x14ac:dyDescent="0.2"/>
    <row r="106" s="17" customFormat="1" x14ac:dyDescent="0.2"/>
    <row r="107" s="17" customFormat="1" x14ac:dyDescent="0.2"/>
    <row r="108" s="17" customFormat="1" x14ac:dyDescent="0.2"/>
    <row r="109" s="17" customFormat="1" x14ac:dyDescent="0.2"/>
    <row r="110" s="17" customFormat="1" x14ac:dyDescent="0.2"/>
    <row r="111" s="17" customFormat="1" x14ac:dyDescent="0.2"/>
    <row r="112" s="17" customFormat="1" x14ac:dyDescent="0.2"/>
    <row r="113" s="17" customFormat="1" x14ac:dyDescent="0.2"/>
    <row r="114" s="17" customFormat="1" x14ac:dyDescent="0.2"/>
    <row r="115" s="17" customFormat="1" x14ac:dyDescent="0.2"/>
    <row r="116" s="17" customFormat="1" x14ac:dyDescent="0.2"/>
    <row r="117" s="17" customFormat="1" x14ac:dyDescent="0.2"/>
    <row r="118" s="17" customFormat="1" x14ac:dyDescent="0.2"/>
    <row r="119" s="17" customFormat="1" x14ac:dyDescent="0.2"/>
    <row r="120" s="17" customFormat="1" x14ac:dyDescent="0.2"/>
    <row r="121" s="17" customFormat="1" x14ac:dyDescent="0.2"/>
    <row r="122" s="17" customFormat="1" x14ac:dyDescent="0.2"/>
    <row r="123" s="17" customFormat="1" x14ac:dyDescent="0.2"/>
    <row r="124" s="17" customFormat="1" x14ac:dyDescent="0.2"/>
    <row r="125" s="17" customFormat="1" x14ac:dyDescent="0.2"/>
    <row r="126" s="17" customFormat="1" x14ac:dyDescent="0.2"/>
    <row r="127" s="17" customFormat="1" x14ac:dyDescent="0.2"/>
    <row r="128" s="17" customFormat="1" x14ac:dyDescent="0.2"/>
    <row r="129" s="17" customFormat="1" x14ac:dyDescent="0.2"/>
    <row r="130" s="17" customFormat="1" x14ac:dyDescent="0.2"/>
    <row r="131" s="17" customFormat="1" x14ac:dyDescent="0.2"/>
    <row r="132" s="17" customFormat="1" x14ac:dyDescent="0.2"/>
    <row r="133" s="17" customFormat="1" x14ac:dyDescent="0.2"/>
    <row r="134" s="17" customFormat="1" x14ac:dyDescent="0.2"/>
    <row r="135" s="17" customFormat="1" x14ac:dyDescent="0.2"/>
    <row r="136" s="17" customFormat="1" x14ac:dyDescent="0.2"/>
    <row r="137" s="17" customFormat="1" x14ac:dyDescent="0.2"/>
    <row r="138" s="17" customFormat="1" x14ac:dyDescent="0.2"/>
    <row r="139" s="17" customFormat="1" x14ac:dyDescent="0.2"/>
    <row r="140" s="17" customFormat="1" x14ac:dyDescent="0.2"/>
    <row r="141" s="17" customFormat="1" x14ac:dyDescent="0.2"/>
    <row r="142" s="17" customFormat="1" x14ac:dyDescent="0.2"/>
    <row r="143" s="17" customFormat="1" x14ac:dyDescent="0.2"/>
    <row r="144" s="17" customFormat="1" x14ac:dyDescent="0.2"/>
    <row r="145" s="17" customFormat="1" x14ac:dyDescent="0.2"/>
    <row r="146" s="17" customFormat="1" x14ac:dyDescent="0.2"/>
    <row r="147" s="17" customFormat="1" x14ac:dyDescent="0.2"/>
    <row r="148" s="17" customFormat="1" x14ac:dyDescent="0.2"/>
    <row r="149" s="17" customFormat="1" x14ac:dyDescent="0.2"/>
    <row r="150" s="17" customFormat="1" x14ac:dyDescent="0.2"/>
    <row r="151" s="17" customFormat="1" x14ac:dyDescent="0.2"/>
    <row r="152" s="17" customFormat="1" x14ac:dyDescent="0.2"/>
    <row r="153" s="17" customFormat="1" x14ac:dyDescent="0.2"/>
    <row r="154" s="17" customFormat="1" x14ac:dyDescent="0.2"/>
    <row r="155" s="17" customFormat="1" x14ac:dyDescent="0.2"/>
    <row r="156" s="17" customFormat="1" x14ac:dyDescent="0.2"/>
    <row r="157" s="17" customFormat="1" x14ac:dyDescent="0.2"/>
    <row r="158" s="17" customFormat="1" x14ac:dyDescent="0.2"/>
    <row r="159" s="17" customFormat="1" x14ac:dyDescent="0.2"/>
    <row r="160" s="17" customFormat="1" x14ac:dyDescent="0.2"/>
    <row r="161" s="17" customFormat="1" x14ac:dyDescent="0.2"/>
    <row r="162" s="17" customFormat="1" x14ac:dyDescent="0.2"/>
    <row r="163" s="17" customFormat="1" x14ac:dyDescent="0.2"/>
    <row r="164" s="17" customFormat="1" x14ac:dyDescent="0.2"/>
    <row r="165" s="17" customFormat="1" x14ac:dyDescent="0.2"/>
    <row r="166" s="17" customFormat="1" x14ac:dyDescent="0.2"/>
    <row r="167" s="17" customFormat="1" x14ac:dyDescent="0.2"/>
    <row r="168" s="17" customFormat="1" x14ac:dyDescent="0.2"/>
    <row r="169" s="17" customFormat="1" x14ac:dyDescent="0.2"/>
    <row r="170" s="17" customFormat="1" x14ac:dyDescent="0.2"/>
    <row r="171" s="17" customFormat="1" x14ac:dyDescent="0.2"/>
    <row r="172" s="17" customFormat="1" x14ac:dyDescent="0.2"/>
    <row r="173" s="17" customFormat="1" x14ac:dyDescent="0.2"/>
    <row r="174" s="17" customFormat="1" x14ac:dyDescent="0.2"/>
    <row r="175" s="17" customFormat="1" x14ac:dyDescent="0.2"/>
    <row r="176" s="17" customFormat="1" x14ac:dyDescent="0.2"/>
    <row r="177" s="17" customFormat="1" x14ac:dyDescent="0.2"/>
    <row r="178" s="17" customFormat="1" x14ac:dyDescent="0.2"/>
    <row r="179" s="17" customFormat="1" x14ac:dyDescent="0.2"/>
    <row r="180" s="17" customFormat="1" x14ac:dyDescent="0.2"/>
    <row r="181" s="17" customFormat="1" x14ac:dyDescent="0.2"/>
    <row r="182" s="17" customFormat="1" x14ac:dyDescent="0.2"/>
    <row r="183" s="17" customFormat="1" x14ac:dyDescent="0.2"/>
    <row r="184" s="17" customFormat="1" x14ac:dyDescent="0.2"/>
    <row r="185" s="17" customFormat="1" x14ac:dyDescent="0.2"/>
    <row r="186" s="17" customFormat="1" x14ac:dyDescent="0.2"/>
    <row r="187" s="17" customFormat="1" x14ac:dyDescent="0.2"/>
    <row r="188" s="17" customFormat="1" x14ac:dyDescent="0.2"/>
    <row r="189" s="17" customFormat="1" x14ac:dyDescent="0.2"/>
    <row r="190" s="17" customFormat="1" x14ac:dyDescent="0.2"/>
    <row r="191" s="17" customFormat="1" x14ac:dyDescent="0.2"/>
    <row r="192" s="17" customFormat="1" x14ac:dyDescent="0.2"/>
    <row r="193" s="17" customFormat="1" x14ac:dyDescent="0.2"/>
    <row r="194" s="17" customFormat="1" x14ac:dyDescent="0.2"/>
    <row r="195" s="17" customFormat="1" x14ac:dyDescent="0.2"/>
    <row r="196" s="17" customFormat="1" x14ac:dyDescent="0.2"/>
    <row r="197" s="17" customFormat="1" x14ac:dyDescent="0.2"/>
    <row r="198" s="17" customFormat="1" x14ac:dyDescent="0.2"/>
    <row r="199" s="17" customFormat="1" x14ac:dyDescent="0.2"/>
    <row r="200" s="17" customFormat="1" x14ac:dyDescent="0.2"/>
    <row r="201" s="17" customFormat="1" x14ac:dyDescent="0.2"/>
    <row r="202" s="17" customFormat="1" x14ac:dyDescent="0.2"/>
    <row r="203" s="17" customFormat="1" x14ac:dyDescent="0.2"/>
    <row r="204" s="17" customFormat="1" x14ac:dyDescent="0.2"/>
    <row r="205" s="17" customFormat="1" x14ac:dyDescent="0.2"/>
    <row r="206" s="17" customFormat="1" x14ac:dyDescent="0.2"/>
    <row r="207" s="17" customFormat="1" x14ac:dyDescent="0.2"/>
    <row r="208" s="17" customFormat="1" x14ac:dyDescent="0.2"/>
    <row r="209" s="17" customFormat="1" x14ac:dyDescent="0.2"/>
    <row r="210" s="17" customFormat="1" x14ac:dyDescent="0.2"/>
    <row r="211" s="17" customFormat="1" x14ac:dyDescent="0.2"/>
    <row r="212" s="17" customFormat="1" x14ac:dyDescent="0.2"/>
    <row r="213" s="17" customFormat="1" x14ac:dyDescent="0.2"/>
    <row r="214" s="17" customFormat="1" x14ac:dyDescent="0.2"/>
    <row r="215" s="17" customFormat="1" x14ac:dyDescent="0.2"/>
    <row r="216" s="17" customFormat="1" x14ac:dyDescent="0.2"/>
    <row r="217" s="17" customFormat="1" x14ac:dyDescent="0.2"/>
    <row r="218" s="17" customFormat="1" x14ac:dyDescent="0.2"/>
    <row r="219" s="17" customFormat="1" x14ac:dyDescent="0.2"/>
    <row r="220" s="17" customFormat="1" x14ac:dyDescent="0.2"/>
    <row r="221" s="17" customFormat="1" x14ac:dyDescent="0.2"/>
    <row r="222" s="17" customFormat="1" x14ac:dyDescent="0.2"/>
    <row r="223" s="17" customFormat="1" x14ac:dyDescent="0.2"/>
    <row r="224" s="17" customFormat="1" x14ac:dyDescent="0.2"/>
    <row r="225" s="17" customFormat="1" x14ac:dyDescent="0.2"/>
    <row r="226" s="17" customFormat="1" x14ac:dyDescent="0.2"/>
    <row r="227" s="17" customFormat="1" x14ac:dyDescent="0.2"/>
    <row r="228" s="17" customFormat="1" x14ac:dyDescent="0.2"/>
    <row r="229" s="17" customFormat="1" x14ac:dyDescent="0.2"/>
    <row r="230" s="17" customFormat="1" x14ac:dyDescent="0.2"/>
    <row r="231" s="17" customFormat="1" x14ac:dyDescent="0.2"/>
    <row r="232" s="17" customFormat="1" x14ac:dyDescent="0.2"/>
    <row r="233" s="17" customFormat="1" x14ac:dyDescent="0.2"/>
    <row r="234" s="17" customFormat="1" x14ac:dyDescent="0.2"/>
    <row r="235" s="17" customFormat="1" x14ac:dyDescent="0.2"/>
    <row r="236" s="17" customFormat="1" x14ac:dyDescent="0.2"/>
    <row r="237" s="17" customFormat="1" x14ac:dyDescent="0.2"/>
    <row r="238" s="17" customFormat="1" x14ac:dyDescent="0.2"/>
    <row r="239" s="17" customFormat="1" x14ac:dyDescent="0.2"/>
    <row r="240" s="17" customFormat="1" x14ac:dyDescent="0.2"/>
    <row r="241" s="17" customFormat="1" x14ac:dyDescent="0.2"/>
    <row r="242" s="17" customFormat="1" x14ac:dyDescent="0.2"/>
    <row r="243" s="17" customFormat="1" x14ac:dyDescent="0.2"/>
    <row r="244" s="17" customFormat="1" x14ac:dyDescent="0.2"/>
    <row r="245" s="17" customFormat="1" x14ac:dyDescent="0.2"/>
    <row r="246" s="17" customFormat="1" x14ac:dyDescent="0.2"/>
    <row r="247" s="17" customFormat="1" x14ac:dyDescent="0.2"/>
    <row r="248" s="17" customFormat="1" x14ac:dyDescent="0.2"/>
    <row r="249" s="17" customFormat="1" x14ac:dyDescent="0.2"/>
    <row r="250" s="17" customFormat="1" x14ac:dyDescent="0.2"/>
    <row r="251" s="17" customFormat="1" x14ac:dyDescent="0.2"/>
    <row r="252" s="17" customFormat="1" x14ac:dyDescent="0.2"/>
    <row r="253" s="17" customFormat="1" x14ac:dyDescent="0.2"/>
    <row r="254" s="17" customFormat="1" x14ac:dyDescent="0.2"/>
    <row r="255" s="17" customFormat="1" x14ac:dyDescent="0.2"/>
    <row r="256" s="17" customFormat="1" x14ac:dyDescent="0.2"/>
    <row r="257" s="17" customFormat="1" x14ac:dyDescent="0.2"/>
    <row r="258" s="17" customFormat="1" x14ac:dyDescent="0.2"/>
    <row r="259" s="17" customFormat="1" x14ac:dyDescent="0.2"/>
    <row r="260" s="17" customFormat="1" x14ac:dyDescent="0.2"/>
    <row r="261" s="17" customFormat="1" x14ac:dyDescent="0.2"/>
    <row r="262" s="17" customFormat="1" x14ac:dyDescent="0.2"/>
    <row r="263" s="17" customFormat="1" x14ac:dyDescent="0.2"/>
    <row r="264" s="17" customFormat="1" x14ac:dyDescent="0.2"/>
    <row r="265" s="17" customFormat="1" x14ac:dyDescent="0.2"/>
    <row r="266" s="17" customFormat="1" x14ac:dyDescent="0.2"/>
    <row r="267" s="17" customFormat="1" x14ac:dyDescent="0.2"/>
    <row r="268" s="17" customFormat="1" x14ac:dyDescent="0.2"/>
    <row r="269" s="17" customFormat="1" x14ac:dyDescent="0.2"/>
    <row r="270" s="17" customFormat="1" x14ac:dyDescent="0.2"/>
    <row r="271" s="17" customFormat="1" x14ac:dyDescent="0.2"/>
    <row r="272" s="17" customFormat="1" x14ac:dyDescent="0.2"/>
    <row r="273" spans="101:155" s="17" customFormat="1" x14ac:dyDescent="0.2"/>
    <row r="274" spans="101:155" s="17" customFormat="1" x14ac:dyDescent="0.2"/>
    <row r="275" spans="101:155" s="17" customFormat="1" x14ac:dyDescent="0.2"/>
    <row r="276" spans="101:155" s="17" customFormat="1" x14ac:dyDescent="0.2"/>
    <row r="277" spans="101:155" s="17" customFormat="1" x14ac:dyDescent="0.2"/>
    <row r="278" spans="101:155" s="17" customFormat="1" x14ac:dyDescent="0.2"/>
    <row r="279" spans="101:155" s="17" customFormat="1" x14ac:dyDescent="0.2"/>
    <row r="280" spans="101:155" s="17" customFormat="1" x14ac:dyDescent="0.2"/>
    <row r="281" spans="101:155" s="17" customFormat="1" x14ac:dyDescent="0.2"/>
    <row r="282" spans="101:155" x14ac:dyDescent="0.2"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</row>
    <row r="283" spans="101:155" x14ac:dyDescent="0.2"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</row>
    <row r="284" spans="101:155" x14ac:dyDescent="0.2"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</row>
    <row r="285" spans="101:155" x14ac:dyDescent="0.2"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</row>
    <row r="286" spans="101:155" x14ac:dyDescent="0.2"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</row>
    <row r="287" spans="101:155" x14ac:dyDescent="0.2"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</row>
    <row r="288" spans="101:155" x14ac:dyDescent="0.2"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</row>
    <row r="289" spans="101:155" x14ac:dyDescent="0.2"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</row>
    <row r="290" spans="101:155" x14ac:dyDescent="0.2"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</row>
    <row r="291" spans="101:155" x14ac:dyDescent="0.2"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</row>
    <row r="292" spans="101:155" x14ac:dyDescent="0.2"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</row>
    <row r="293" spans="101:155" x14ac:dyDescent="0.2"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</row>
    <row r="294" spans="101:155" x14ac:dyDescent="0.2"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</row>
    <row r="295" spans="101:155" x14ac:dyDescent="0.2"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</row>
    <row r="296" spans="101:155" x14ac:dyDescent="0.2"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</row>
    <row r="297" spans="101:155" x14ac:dyDescent="0.2"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</row>
    <row r="298" spans="101:155" x14ac:dyDescent="0.2"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</row>
    <row r="299" spans="101:155" x14ac:dyDescent="0.2"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</row>
    <row r="300" spans="101:155" x14ac:dyDescent="0.2"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</row>
    <row r="301" spans="101:155" x14ac:dyDescent="0.2"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</row>
    <row r="302" spans="101:155" x14ac:dyDescent="0.2"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</row>
    <row r="303" spans="101:155" x14ac:dyDescent="0.2"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</row>
    <row r="304" spans="101:155" x14ac:dyDescent="0.2"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</row>
    <row r="305" spans="101:155" x14ac:dyDescent="0.2"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</row>
    <row r="306" spans="101:155" x14ac:dyDescent="0.2"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</row>
    <row r="307" spans="101:155" x14ac:dyDescent="0.2"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</row>
    <row r="308" spans="101:155" x14ac:dyDescent="0.2"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</row>
    <row r="309" spans="101:155" x14ac:dyDescent="0.2"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</row>
    <row r="310" spans="101:155" x14ac:dyDescent="0.2"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</row>
    <row r="311" spans="101:155" x14ac:dyDescent="0.2"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</row>
    <row r="312" spans="101:155" x14ac:dyDescent="0.2"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</row>
    <row r="313" spans="101:155" x14ac:dyDescent="0.2"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</row>
    <row r="314" spans="101:155" x14ac:dyDescent="0.2"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</row>
    <row r="315" spans="101:155" x14ac:dyDescent="0.2"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</row>
    <row r="316" spans="101:155" x14ac:dyDescent="0.2"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</row>
    <row r="317" spans="101:155" x14ac:dyDescent="0.2"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</row>
    <row r="318" spans="101:155" x14ac:dyDescent="0.2"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</row>
    <row r="319" spans="101:155" x14ac:dyDescent="0.2"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</row>
    <row r="320" spans="101:155" x14ac:dyDescent="0.2"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</row>
    <row r="321" spans="101:155" x14ac:dyDescent="0.2"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</row>
    <row r="322" spans="101:155" x14ac:dyDescent="0.2"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</row>
    <row r="323" spans="101:155" x14ac:dyDescent="0.2"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</row>
    <row r="324" spans="101:155" x14ac:dyDescent="0.2"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</row>
    <row r="325" spans="101:155" x14ac:dyDescent="0.2"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</row>
    <row r="326" spans="101:155" x14ac:dyDescent="0.2"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</row>
    <row r="327" spans="101:155" x14ac:dyDescent="0.2"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</row>
    <row r="328" spans="101:155" x14ac:dyDescent="0.2"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</row>
    <row r="329" spans="101:155" x14ac:dyDescent="0.2"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</row>
    <row r="330" spans="101:155" x14ac:dyDescent="0.2"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</row>
    <row r="331" spans="101:155" x14ac:dyDescent="0.2"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</row>
    <row r="332" spans="101:155" x14ac:dyDescent="0.2"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</row>
    <row r="333" spans="101:155" x14ac:dyDescent="0.2"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</row>
    <row r="334" spans="101:155" x14ac:dyDescent="0.2"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</row>
    <row r="335" spans="101:155" x14ac:dyDescent="0.2"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</row>
    <row r="336" spans="101:155" x14ac:dyDescent="0.2"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</row>
    <row r="337" spans="101:155" x14ac:dyDescent="0.2"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</row>
    <row r="338" spans="101:155" x14ac:dyDescent="0.2"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</row>
    <row r="339" spans="101:155" x14ac:dyDescent="0.2"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</row>
    <row r="340" spans="101:155" x14ac:dyDescent="0.2"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</row>
    <row r="341" spans="101:155" x14ac:dyDescent="0.2"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</row>
    <row r="342" spans="101:155" x14ac:dyDescent="0.2"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</row>
    <row r="343" spans="101:155" x14ac:dyDescent="0.2"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</row>
    <row r="344" spans="101:155" x14ac:dyDescent="0.2"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</row>
    <row r="345" spans="101:155" x14ac:dyDescent="0.2"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</row>
    <row r="346" spans="101:155" x14ac:dyDescent="0.2"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</row>
    <row r="347" spans="101:155" x14ac:dyDescent="0.2"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</row>
    <row r="348" spans="101:155" x14ac:dyDescent="0.2"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</row>
    <row r="349" spans="101:155" x14ac:dyDescent="0.2"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</row>
    <row r="350" spans="101:155" x14ac:dyDescent="0.2"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</row>
    <row r="351" spans="101:155" x14ac:dyDescent="0.2"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</row>
    <row r="352" spans="101:155" x14ac:dyDescent="0.2"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</row>
    <row r="353" spans="101:155" x14ac:dyDescent="0.2"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</row>
    <row r="354" spans="101:155" x14ac:dyDescent="0.2"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</row>
    <row r="355" spans="101:155" x14ac:dyDescent="0.2"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</row>
    <row r="356" spans="101:155" x14ac:dyDescent="0.2"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</row>
    <row r="357" spans="101:155" x14ac:dyDescent="0.2"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</row>
    <row r="358" spans="101:155" x14ac:dyDescent="0.2"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</row>
    <row r="359" spans="101:155" x14ac:dyDescent="0.2"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</row>
    <row r="360" spans="101:155" x14ac:dyDescent="0.2"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</row>
    <row r="361" spans="101:155" x14ac:dyDescent="0.2"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</row>
    <row r="362" spans="101:155" x14ac:dyDescent="0.2"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</row>
    <row r="363" spans="101:155" x14ac:dyDescent="0.2"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</row>
    <row r="364" spans="101:155" x14ac:dyDescent="0.2"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</row>
    <row r="365" spans="101:155" x14ac:dyDescent="0.2"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</row>
    <row r="366" spans="101:155" x14ac:dyDescent="0.2"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</row>
    <row r="367" spans="101:155" x14ac:dyDescent="0.2"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</row>
    <row r="368" spans="101:155" x14ac:dyDescent="0.2"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</row>
    <row r="369" spans="101:155" x14ac:dyDescent="0.2"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</row>
    <row r="370" spans="101:155" x14ac:dyDescent="0.2"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</row>
    <row r="371" spans="101:155" x14ac:dyDescent="0.2"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</row>
    <row r="372" spans="101:155" x14ac:dyDescent="0.2"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</row>
    <row r="373" spans="101:155" x14ac:dyDescent="0.2"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</row>
    <row r="374" spans="101:155" x14ac:dyDescent="0.2"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</row>
    <row r="375" spans="101:155" x14ac:dyDescent="0.2"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</row>
    <row r="376" spans="101:155" x14ac:dyDescent="0.2"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</row>
    <row r="377" spans="101:155" x14ac:dyDescent="0.2"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</row>
    <row r="378" spans="101:155" x14ac:dyDescent="0.2"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</row>
    <row r="379" spans="101:155" x14ac:dyDescent="0.2"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</row>
    <row r="380" spans="101:155" x14ac:dyDescent="0.2"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</row>
    <row r="381" spans="101:155" x14ac:dyDescent="0.2"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</row>
    <row r="382" spans="101:155" x14ac:dyDescent="0.2"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</row>
    <row r="383" spans="101:155" x14ac:dyDescent="0.2"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</row>
    <row r="384" spans="101:155" x14ac:dyDescent="0.2"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</row>
    <row r="385" spans="101:155" x14ac:dyDescent="0.2"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</row>
    <row r="386" spans="101:155" x14ac:dyDescent="0.2"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</row>
    <row r="387" spans="101:155" x14ac:dyDescent="0.2"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</row>
    <row r="388" spans="101:155" x14ac:dyDescent="0.2"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</row>
    <row r="389" spans="101:155" x14ac:dyDescent="0.2"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</row>
    <row r="390" spans="101:155" x14ac:dyDescent="0.2"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</row>
    <row r="391" spans="101:155" x14ac:dyDescent="0.2"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</row>
    <row r="392" spans="101:155" x14ac:dyDescent="0.2"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</row>
    <row r="393" spans="101:155" x14ac:dyDescent="0.2"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</row>
    <row r="394" spans="101:155" x14ac:dyDescent="0.2"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</row>
    <row r="395" spans="101:155" x14ac:dyDescent="0.2"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</row>
    <row r="396" spans="101:155" x14ac:dyDescent="0.2"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</row>
    <row r="397" spans="101:155" x14ac:dyDescent="0.2"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</row>
    <row r="398" spans="101:155" x14ac:dyDescent="0.2"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</row>
    <row r="399" spans="101:155" x14ac:dyDescent="0.2"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</row>
    <row r="400" spans="101:155" x14ac:dyDescent="0.2"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</row>
    <row r="401" spans="101:155" x14ac:dyDescent="0.2"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</row>
    <row r="402" spans="101:155" x14ac:dyDescent="0.2"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</row>
    <row r="403" spans="101:155" x14ac:dyDescent="0.2"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</row>
    <row r="404" spans="101:155" x14ac:dyDescent="0.2"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</row>
    <row r="405" spans="101:155" x14ac:dyDescent="0.2"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</row>
    <row r="406" spans="101:155" x14ac:dyDescent="0.2"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</row>
    <row r="407" spans="101:155" x14ac:dyDescent="0.2"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</row>
    <row r="408" spans="101:155" x14ac:dyDescent="0.2"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</row>
    <row r="409" spans="101:155" x14ac:dyDescent="0.2"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</row>
    <row r="410" spans="101:155" x14ac:dyDescent="0.2"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</row>
    <row r="411" spans="101:155" x14ac:dyDescent="0.2"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</row>
    <row r="412" spans="101:155" x14ac:dyDescent="0.2"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</row>
    <row r="413" spans="101:155" x14ac:dyDescent="0.2"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</row>
    <row r="414" spans="101:155" x14ac:dyDescent="0.2"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</row>
    <row r="415" spans="101:155" x14ac:dyDescent="0.2"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</row>
    <row r="416" spans="101:155" x14ac:dyDescent="0.2"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</row>
    <row r="417" spans="101:155" x14ac:dyDescent="0.2"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</row>
    <row r="418" spans="101:155" x14ac:dyDescent="0.2"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</row>
    <row r="419" spans="101:155" x14ac:dyDescent="0.2"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</row>
    <row r="420" spans="101:155" x14ac:dyDescent="0.2"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</row>
    <row r="421" spans="101:155" x14ac:dyDescent="0.2"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</row>
    <row r="422" spans="101:155" x14ac:dyDescent="0.2"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</row>
    <row r="423" spans="101:155" x14ac:dyDescent="0.2"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</row>
    <row r="424" spans="101:155" x14ac:dyDescent="0.2"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</row>
    <row r="425" spans="101:155" x14ac:dyDescent="0.2"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</row>
    <row r="426" spans="101:155" x14ac:dyDescent="0.2"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</row>
    <row r="427" spans="101:155" x14ac:dyDescent="0.2"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</row>
    <row r="428" spans="101:155" x14ac:dyDescent="0.2"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</row>
    <row r="429" spans="101:155" x14ac:dyDescent="0.2"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</row>
    <row r="430" spans="101:155" x14ac:dyDescent="0.2"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</row>
    <row r="431" spans="101:155" x14ac:dyDescent="0.2"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</row>
    <row r="432" spans="101:155" x14ac:dyDescent="0.2"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</row>
    <row r="433" spans="101:155" x14ac:dyDescent="0.2"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</row>
    <row r="434" spans="101:155" x14ac:dyDescent="0.2"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</row>
    <row r="435" spans="101:155" x14ac:dyDescent="0.2"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</row>
    <row r="436" spans="101:155" x14ac:dyDescent="0.2"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</row>
    <row r="437" spans="101:155" x14ac:dyDescent="0.2"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</row>
    <row r="438" spans="101:155" x14ac:dyDescent="0.2"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</row>
    <row r="439" spans="101:155" x14ac:dyDescent="0.2"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</row>
    <row r="440" spans="101:155" x14ac:dyDescent="0.2"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</row>
    <row r="441" spans="101:155" x14ac:dyDescent="0.2"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</row>
    <row r="442" spans="101:155" x14ac:dyDescent="0.2"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</row>
    <row r="443" spans="101:155" x14ac:dyDescent="0.2"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</row>
    <row r="444" spans="101:155" x14ac:dyDescent="0.2"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</row>
    <row r="445" spans="101:155" x14ac:dyDescent="0.2"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</row>
    <row r="446" spans="101:155" x14ac:dyDescent="0.2"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</row>
    <row r="447" spans="101:155" x14ac:dyDescent="0.2"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</row>
    <row r="448" spans="101:155" x14ac:dyDescent="0.2"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</row>
    <row r="449" spans="101:155" x14ac:dyDescent="0.2"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</row>
    <row r="450" spans="101:155" x14ac:dyDescent="0.2"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</row>
    <row r="451" spans="101:155" x14ac:dyDescent="0.2"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</row>
    <row r="452" spans="101:155" x14ac:dyDescent="0.2"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</row>
    <row r="453" spans="101:155" x14ac:dyDescent="0.2"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</row>
    <row r="454" spans="101:155" x14ac:dyDescent="0.2"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</row>
    <row r="455" spans="101:155" x14ac:dyDescent="0.2"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</row>
    <row r="456" spans="101:155" x14ac:dyDescent="0.2"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</row>
    <row r="457" spans="101:155" x14ac:dyDescent="0.2"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</row>
    <row r="458" spans="101:155" x14ac:dyDescent="0.2"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</row>
    <row r="459" spans="101:155" x14ac:dyDescent="0.2"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</row>
    <row r="460" spans="101:155" x14ac:dyDescent="0.2"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</row>
    <row r="461" spans="101:155" x14ac:dyDescent="0.2"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</row>
    <row r="462" spans="101:155" x14ac:dyDescent="0.2"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</row>
    <row r="463" spans="101:155" x14ac:dyDescent="0.2"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</row>
    <row r="464" spans="101:155" x14ac:dyDescent="0.2"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</row>
    <row r="465" spans="101:155" x14ac:dyDescent="0.2"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</row>
    <row r="466" spans="101:155" x14ac:dyDescent="0.2"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</row>
    <row r="467" spans="101:155" x14ac:dyDescent="0.2"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</row>
    <row r="468" spans="101:155" x14ac:dyDescent="0.2"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</row>
    <row r="469" spans="101:155" x14ac:dyDescent="0.2"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</row>
    <row r="470" spans="101:155" x14ac:dyDescent="0.2"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</row>
    <row r="471" spans="101:155" x14ac:dyDescent="0.2"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</row>
    <row r="472" spans="101:155" x14ac:dyDescent="0.2"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</row>
    <row r="473" spans="101:155" x14ac:dyDescent="0.2"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</row>
    <row r="474" spans="101:155" x14ac:dyDescent="0.2"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</row>
    <row r="475" spans="101:155" x14ac:dyDescent="0.2"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</row>
    <row r="476" spans="101:155" x14ac:dyDescent="0.2"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</row>
    <row r="477" spans="101:155" x14ac:dyDescent="0.2"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</row>
    <row r="478" spans="101:155" x14ac:dyDescent="0.2"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</row>
    <row r="479" spans="101:155" x14ac:dyDescent="0.2"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</row>
    <row r="480" spans="101:155" x14ac:dyDescent="0.2"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</row>
    <row r="481" spans="101:155" x14ac:dyDescent="0.2"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</row>
    <row r="482" spans="101:155" x14ac:dyDescent="0.2"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</row>
    <row r="483" spans="101:155" x14ac:dyDescent="0.2"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</row>
    <row r="484" spans="101:155" x14ac:dyDescent="0.2"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</row>
    <row r="485" spans="101:155" x14ac:dyDescent="0.2"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</row>
    <row r="486" spans="101:155" x14ac:dyDescent="0.2"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</row>
    <row r="487" spans="101:155" x14ac:dyDescent="0.2"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</row>
    <row r="488" spans="101:155" x14ac:dyDescent="0.2"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</row>
    <row r="489" spans="101:155" x14ac:dyDescent="0.2"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</row>
    <row r="490" spans="101:155" x14ac:dyDescent="0.2"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</row>
    <row r="491" spans="101:155" x14ac:dyDescent="0.2"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</row>
    <row r="492" spans="101:155" x14ac:dyDescent="0.2"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</row>
    <row r="493" spans="101:155" x14ac:dyDescent="0.2"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</row>
    <row r="494" spans="101:155" x14ac:dyDescent="0.2"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</row>
    <row r="495" spans="101:155" x14ac:dyDescent="0.2"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</row>
    <row r="496" spans="101:155" x14ac:dyDescent="0.2"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</row>
    <row r="497" spans="101:155" x14ac:dyDescent="0.2"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</row>
    <row r="498" spans="101:155" x14ac:dyDescent="0.2"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</row>
    <row r="499" spans="101:155" x14ac:dyDescent="0.2"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</row>
    <row r="500" spans="101:155" x14ac:dyDescent="0.2"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</row>
    <row r="501" spans="101:155" x14ac:dyDescent="0.2"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</row>
    <row r="502" spans="101:155" x14ac:dyDescent="0.2"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</row>
    <row r="503" spans="101:155" x14ac:dyDescent="0.2"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</row>
    <row r="504" spans="101:155" x14ac:dyDescent="0.2"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</row>
    <row r="505" spans="101:155" x14ac:dyDescent="0.2"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</row>
    <row r="506" spans="101:155" x14ac:dyDescent="0.2"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</row>
    <row r="507" spans="101:155" x14ac:dyDescent="0.2"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</row>
    <row r="508" spans="101:155" x14ac:dyDescent="0.2"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</row>
    <row r="509" spans="101:155" x14ac:dyDescent="0.2"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</row>
    <row r="510" spans="101:155" x14ac:dyDescent="0.2"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</row>
    <row r="511" spans="101:155" x14ac:dyDescent="0.2"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</row>
    <row r="512" spans="101:155" x14ac:dyDescent="0.2"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</row>
    <row r="513" spans="101:155" x14ac:dyDescent="0.2"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</row>
    <row r="514" spans="101:155" x14ac:dyDescent="0.2"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</row>
    <row r="515" spans="101:155" x14ac:dyDescent="0.2"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</row>
    <row r="516" spans="101:155" x14ac:dyDescent="0.2"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</row>
    <row r="517" spans="101:155" x14ac:dyDescent="0.2"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</row>
    <row r="518" spans="101:155" x14ac:dyDescent="0.2"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</row>
    <row r="519" spans="101:155" x14ac:dyDescent="0.2"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</row>
    <row r="520" spans="101:155" x14ac:dyDescent="0.2"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</row>
    <row r="521" spans="101:155" x14ac:dyDescent="0.2"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</row>
    <row r="522" spans="101:155" x14ac:dyDescent="0.2"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</row>
    <row r="523" spans="101:155" x14ac:dyDescent="0.2"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</row>
    <row r="524" spans="101:155" x14ac:dyDescent="0.2"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</row>
    <row r="525" spans="101:155" x14ac:dyDescent="0.2"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</row>
    <row r="526" spans="101:155" x14ac:dyDescent="0.2"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</row>
    <row r="527" spans="101:155" x14ac:dyDescent="0.2"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</row>
    <row r="528" spans="101:155" x14ac:dyDescent="0.2"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</row>
    <row r="529" spans="101:155" x14ac:dyDescent="0.2"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</row>
    <row r="530" spans="101:155" x14ac:dyDescent="0.2"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</row>
    <row r="531" spans="101:155" x14ac:dyDescent="0.2"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</row>
    <row r="532" spans="101:155" x14ac:dyDescent="0.2"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</row>
    <row r="533" spans="101:155" x14ac:dyDescent="0.2"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</row>
    <row r="534" spans="101:155" x14ac:dyDescent="0.2"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</row>
    <row r="535" spans="101:155" x14ac:dyDescent="0.2"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</row>
    <row r="536" spans="101:155" x14ac:dyDescent="0.2"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</row>
    <row r="537" spans="101:155" x14ac:dyDescent="0.2"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</row>
    <row r="538" spans="101:155" x14ac:dyDescent="0.2"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</row>
    <row r="539" spans="101:155" x14ac:dyDescent="0.2"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</row>
    <row r="540" spans="101:155" x14ac:dyDescent="0.2"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</row>
    <row r="541" spans="101:155" x14ac:dyDescent="0.2"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</row>
    <row r="542" spans="101:155" x14ac:dyDescent="0.2"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</row>
    <row r="543" spans="101:155" x14ac:dyDescent="0.2"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</row>
    <row r="544" spans="101:155" x14ac:dyDescent="0.2"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</row>
    <row r="545" spans="101:155" x14ac:dyDescent="0.2"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</row>
    <row r="546" spans="101:155" x14ac:dyDescent="0.2"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</row>
    <row r="547" spans="101:155" x14ac:dyDescent="0.2"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</row>
    <row r="548" spans="101:155" x14ac:dyDescent="0.2"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</row>
    <row r="549" spans="101:155" x14ac:dyDescent="0.2"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</row>
    <row r="550" spans="101:155" x14ac:dyDescent="0.2"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</row>
    <row r="551" spans="101:155" x14ac:dyDescent="0.2"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</row>
    <row r="552" spans="101:155" x14ac:dyDescent="0.2"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  <c r="EN552"/>
      <c r="EO552"/>
      <c r="EP552"/>
      <c r="EQ552"/>
      <c r="ER552"/>
      <c r="ES552"/>
      <c r="ET552"/>
      <c r="EU552"/>
      <c r="EV552"/>
      <c r="EW552"/>
      <c r="EX552"/>
      <c r="EY552"/>
    </row>
    <row r="553" spans="101:155" x14ac:dyDescent="0.2"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</row>
    <row r="554" spans="101:155" x14ac:dyDescent="0.2"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</row>
    <row r="555" spans="101:155" x14ac:dyDescent="0.2"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  <c r="EN555"/>
      <c r="EO555"/>
      <c r="EP555"/>
      <c r="EQ555"/>
      <c r="ER555"/>
      <c r="ES555"/>
      <c r="ET555"/>
      <c r="EU555"/>
      <c r="EV555"/>
      <c r="EW555"/>
      <c r="EX555"/>
      <c r="EY555"/>
    </row>
    <row r="556" spans="101:155" x14ac:dyDescent="0.2"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</row>
    <row r="557" spans="101:155" x14ac:dyDescent="0.2"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</row>
    <row r="558" spans="101:155" x14ac:dyDescent="0.2"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</row>
    <row r="559" spans="101:155" x14ac:dyDescent="0.2"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</row>
    <row r="560" spans="101:155" x14ac:dyDescent="0.2"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</row>
    <row r="561" spans="101:155" x14ac:dyDescent="0.2"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</row>
    <row r="562" spans="101:155" x14ac:dyDescent="0.2"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</row>
    <row r="563" spans="101:155" x14ac:dyDescent="0.2"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</row>
    <row r="564" spans="101:155" x14ac:dyDescent="0.2"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</row>
    <row r="565" spans="101:155" x14ac:dyDescent="0.2"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</row>
    <row r="566" spans="101:155" x14ac:dyDescent="0.2"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</row>
    <row r="567" spans="101:155" x14ac:dyDescent="0.2"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</row>
    <row r="568" spans="101:155" x14ac:dyDescent="0.2"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</row>
    <row r="569" spans="101:155" x14ac:dyDescent="0.2"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</row>
    <row r="570" spans="101:155" x14ac:dyDescent="0.2"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</row>
    <row r="571" spans="101:155" x14ac:dyDescent="0.2"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</row>
    <row r="572" spans="101:155" x14ac:dyDescent="0.2"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  <c r="EN572"/>
      <c r="EO572"/>
      <c r="EP572"/>
      <c r="EQ572"/>
      <c r="ER572"/>
      <c r="ES572"/>
      <c r="ET572"/>
      <c r="EU572"/>
      <c r="EV572"/>
      <c r="EW572"/>
      <c r="EX572"/>
      <c r="EY572"/>
    </row>
    <row r="573" spans="101:155" x14ac:dyDescent="0.2"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</row>
    <row r="574" spans="101:155" x14ac:dyDescent="0.2"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</row>
    <row r="575" spans="101:155" x14ac:dyDescent="0.2"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</row>
    <row r="576" spans="101:155" x14ac:dyDescent="0.2"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  <c r="EN576"/>
      <c r="EO576"/>
      <c r="EP576"/>
      <c r="EQ576"/>
      <c r="ER576"/>
      <c r="ES576"/>
      <c r="ET576"/>
      <c r="EU576"/>
      <c r="EV576"/>
      <c r="EW576"/>
      <c r="EX576"/>
      <c r="EY576"/>
    </row>
    <row r="577" spans="101:155" x14ac:dyDescent="0.2"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</row>
    <row r="578" spans="101:155" x14ac:dyDescent="0.2"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</row>
    <row r="579" spans="101:155" x14ac:dyDescent="0.2"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</row>
    <row r="580" spans="101:155" x14ac:dyDescent="0.2"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</row>
    <row r="581" spans="101:155" x14ac:dyDescent="0.2"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</row>
    <row r="582" spans="101:155" x14ac:dyDescent="0.2"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</row>
    <row r="583" spans="101:155" x14ac:dyDescent="0.2"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</row>
    <row r="584" spans="101:155" x14ac:dyDescent="0.2"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  <c r="EN584"/>
      <c r="EO584"/>
      <c r="EP584"/>
      <c r="EQ584"/>
      <c r="ER584"/>
      <c r="ES584"/>
      <c r="ET584"/>
      <c r="EU584"/>
      <c r="EV584"/>
      <c r="EW584"/>
      <c r="EX584"/>
      <c r="EY584"/>
    </row>
    <row r="585" spans="101:155" x14ac:dyDescent="0.2"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</row>
    <row r="586" spans="101:155" x14ac:dyDescent="0.2"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</row>
    <row r="587" spans="101:155" x14ac:dyDescent="0.2"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</row>
    <row r="588" spans="101:155" x14ac:dyDescent="0.2"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</row>
    <row r="589" spans="101:155" x14ac:dyDescent="0.2"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  <c r="EN589"/>
      <c r="EO589"/>
      <c r="EP589"/>
      <c r="EQ589"/>
      <c r="ER589"/>
      <c r="ES589"/>
      <c r="ET589"/>
      <c r="EU589"/>
      <c r="EV589"/>
      <c r="EW589"/>
      <c r="EX589"/>
      <c r="EY589"/>
    </row>
    <row r="590" spans="101:155" x14ac:dyDescent="0.2"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/>
      <c r="EO590"/>
      <c r="EP590"/>
      <c r="EQ590"/>
      <c r="ER590"/>
      <c r="ES590"/>
      <c r="ET590"/>
      <c r="EU590"/>
      <c r="EV590"/>
      <c r="EW590"/>
      <c r="EX590"/>
      <c r="EY590"/>
    </row>
    <row r="591" spans="101:155" x14ac:dyDescent="0.2"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</row>
    <row r="592" spans="101:155" x14ac:dyDescent="0.2"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  <c r="EN592"/>
      <c r="EO592"/>
      <c r="EP592"/>
      <c r="EQ592"/>
      <c r="ER592"/>
      <c r="ES592"/>
      <c r="ET592"/>
      <c r="EU592"/>
      <c r="EV592"/>
      <c r="EW592"/>
      <c r="EX592"/>
      <c r="EY592"/>
    </row>
    <row r="593" spans="101:155" x14ac:dyDescent="0.2"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/>
      <c r="EO593"/>
      <c r="EP593"/>
      <c r="EQ593"/>
      <c r="ER593"/>
      <c r="ES593"/>
      <c r="ET593"/>
      <c r="EU593"/>
      <c r="EV593"/>
      <c r="EW593"/>
      <c r="EX593"/>
      <c r="EY593"/>
    </row>
    <row r="594" spans="101:155" x14ac:dyDescent="0.2"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  <c r="EN594"/>
      <c r="EO594"/>
      <c r="EP594"/>
      <c r="EQ594"/>
      <c r="ER594"/>
      <c r="ES594"/>
      <c r="ET594"/>
      <c r="EU594"/>
      <c r="EV594"/>
      <c r="EW594"/>
      <c r="EX594"/>
      <c r="EY594"/>
    </row>
    <row r="595" spans="101:155" x14ac:dyDescent="0.2"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  <c r="EN595"/>
      <c r="EO595"/>
      <c r="EP595"/>
      <c r="EQ595"/>
      <c r="ER595"/>
      <c r="ES595"/>
      <c r="ET595"/>
      <c r="EU595"/>
      <c r="EV595"/>
      <c r="EW595"/>
      <c r="EX595"/>
      <c r="EY595"/>
    </row>
    <row r="596" spans="101:155" x14ac:dyDescent="0.2"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</row>
    <row r="597" spans="101:155" x14ac:dyDescent="0.2"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  <c r="EN597"/>
      <c r="EO597"/>
      <c r="EP597"/>
      <c r="EQ597"/>
      <c r="ER597"/>
      <c r="ES597"/>
      <c r="ET597"/>
      <c r="EU597"/>
      <c r="EV597"/>
      <c r="EW597"/>
      <c r="EX597"/>
      <c r="EY597"/>
    </row>
    <row r="598" spans="101:155" x14ac:dyDescent="0.2"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  <c r="EN598"/>
      <c r="EO598"/>
      <c r="EP598"/>
      <c r="EQ598"/>
      <c r="ER598"/>
      <c r="ES598"/>
      <c r="ET598"/>
      <c r="EU598"/>
      <c r="EV598"/>
      <c r="EW598"/>
      <c r="EX598"/>
      <c r="EY598"/>
    </row>
    <row r="599" spans="101:155" x14ac:dyDescent="0.2"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  <c r="EN599"/>
      <c r="EO599"/>
      <c r="EP599"/>
      <c r="EQ599"/>
      <c r="ER599"/>
      <c r="ES599"/>
      <c r="ET599"/>
      <c r="EU599"/>
      <c r="EV599"/>
      <c r="EW599"/>
      <c r="EX599"/>
      <c r="EY599"/>
    </row>
    <row r="600" spans="101:155" x14ac:dyDescent="0.2"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  <c r="EN600"/>
      <c r="EO600"/>
      <c r="EP600"/>
      <c r="EQ600"/>
      <c r="ER600"/>
      <c r="ES600"/>
      <c r="ET600"/>
      <c r="EU600"/>
      <c r="EV600"/>
      <c r="EW600"/>
      <c r="EX600"/>
      <c r="EY600"/>
    </row>
    <row r="601" spans="101:155" x14ac:dyDescent="0.2"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  <c r="EN601"/>
      <c r="EO601"/>
      <c r="EP601"/>
      <c r="EQ601"/>
      <c r="ER601"/>
      <c r="ES601"/>
      <c r="ET601"/>
      <c r="EU601"/>
      <c r="EV601"/>
      <c r="EW601"/>
      <c r="EX601"/>
      <c r="EY601"/>
    </row>
    <row r="602" spans="101:155" x14ac:dyDescent="0.2"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  <c r="EN602"/>
      <c r="EO602"/>
      <c r="EP602"/>
      <c r="EQ602"/>
      <c r="ER602"/>
      <c r="ES602"/>
      <c r="ET602"/>
      <c r="EU602"/>
      <c r="EV602"/>
      <c r="EW602"/>
      <c r="EX602"/>
      <c r="EY602"/>
    </row>
    <row r="603" spans="101:155" x14ac:dyDescent="0.2"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  <c r="EN603"/>
      <c r="EO603"/>
      <c r="EP603"/>
      <c r="EQ603"/>
      <c r="ER603"/>
      <c r="ES603"/>
      <c r="ET603"/>
      <c r="EU603"/>
      <c r="EV603"/>
      <c r="EW603"/>
      <c r="EX603"/>
      <c r="EY603"/>
    </row>
    <row r="604" spans="101:155" x14ac:dyDescent="0.2"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  <c r="EN604"/>
      <c r="EO604"/>
      <c r="EP604"/>
      <c r="EQ604"/>
      <c r="ER604"/>
      <c r="ES604"/>
      <c r="ET604"/>
      <c r="EU604"/>
      <c r="EV604"/>
      <c r="EW604"/>
      <c r="EX604"/>
      <c r="EY604"/>
    </row>
    <row r="605" spans="101:155" x14ac:dyDescent="0.2"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  <c r="EN605"/>
      <c r="EO605"/>
      <c r="EP605"/>
      <c r="EQ605"/>
      <c r="ER605"/>
      <c r="ES605"/>
      <c r="ET605"/>
      <c r="EU605"/>
      <c r="EV605"/>
      <c r="EW605"/>
      <c r="EX605"/>
      <c r="EY605"/>
    </row>
    <row r="606" spans="101:155" x14ac:dyDescent="0.2"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  <c r="EN606"/>
      <c r="EO606"/>
      <c r="EP606"/>
      <c r="EQ606"/>
      <c r="ER606"/>
      <c r="ES606"/>
      <c r="ET606"/>
      <c r="EU606"/>
      <c r="EV606"/>
      <c r="EW606"/>
      <c r="EX606"/>
      <c r="EY606"/>
    </row>
    <row r="607" spans="101:155" x14ac:dyDescent="0.2"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  <c r="EN607"/>
      <c r="EO607"/>
      <c r="EP607"/>
      <c r="EQ607"/>
      <c r="ER607"/>
      <c r="ES607"/>
      <c r="ET607"/>
      <c r="EU607"/>
      <c r="EV607"/>
      <c r="EW607"/>
      <c r="EX607"/>
      <c r="EY607"/>
    </row>
    <row r="608" spans="101:155" x14ac:dyDescent="0.2"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</row>
    <row r="609" spans="101:155" x14ac:dyDescent="0.2"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  <c r="EN609"/>
      <c r="EO609"/>
      <c r="EP609"/>
      <c r="EQ609"/>
      <c r="ER609"/>
      <c r="ES609"/>
      <c r="ET609"/>
      <c r="EU609"/>
      <c r="EV609"/>
      <c r="EW609"/>
      <c r="EX609"/>
      <c r="EY609"/>
    </row>
    <row r="610" spans="101:155" x14ac:dyDescent="0.2"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  <c r="EN610"/>
      <c r="EO610"/>
      <c r="EP610"/>
      <c r="EQ610"/>
      <c r="ER610"/>
      <c r="ES610"/>
      <c r="ET610"/>
      <c r="EU610"/>
      <c r="EV610"/>
      <c r="EW610"/>
      <c r="EX610"/>
      <c r="EY610"/>
    </row>
    <row r="611" spans="101:155" x14ac:dyDescent="0.2"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  <c r="EN611"/>
      <c r="EO611"/>
      <c r="EP611"/>
      <c r="EQ611"/>
      <c r="ER611"/>
      <c r="ES611"/>
      <c r="ET611"/>
      <c r="EU611"/>
      <c r="EV611"/>
      <c r="EW611"/>
      <c r="EX611"/>
      <c r="EY611"/>
    </row>
    <row r="612" spans="101:155" x14ac:dyDescent="0.2"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  <c r="EN612"/>
      <c r="EO612"/>
      <c r="EP612"/>
      <c r="EQ612"/>
      <c r="ER612"/>
      <c r="ES612"/>
      <c r="ET612"/>
      <c r="EU612"/>
      <c r="EV612"/>
      <c r="EW612"/>
      <c r="EX612"/>
      <c r="EY612"/>
    </row>
    <row r="613" spans="101:155" x14ac:dyDescent="0.2"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  <c r="EL613"/>
      <c r="EM613"/>
      <c r="EN613"/>
      <c r="EO613"/>
      <c r="EP613"/>
      <c r="EQ613"/>
      <c r="ER613"/>
      <c r="ES613"/>
      <c r="ET613"/>
      <c r="EU613"/>
      <c r="EV613"/>
      <c r="EW613"/>
      <c r="EX613"/>
      <c r="EY613"/>
    </row>
    <row r="614" spans="101:155" x14ac:dyDescent="0.2"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  <c r="EN614"/>
      <c r="EO614"/>
      <c r="EP614"/>
      <c r="EQ614"/>
      <c r="ER614"/>
      <c r="ES614"/>
      <c r="ET614"/>
      <c r="EU614"/>
      <c r="EV614"/>
      <c r="EW614"/>
      <c r="EX614"/>
      <c r="EY614"/>
    </row>
    <row r="615" spans="101:155" x14ac:dyDescent="0.2"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  <c r="EM615"/>
      <c r="EN615"/>
      <c r="EO615"/>
      <c r="EP615"/>
      <c r="EQ615"/>
      <c r="ER615"/>
      <c r="ES615"/>
      <c r="ET615"/>
      <c r="EU615"/>
      <c r="EV615"/>
      <c r="EW615"/>
      <c r="EX615"/>
      <c r="EY615"/>
    </row>
    <row r="616" spans="101:155" x14ac:dyDescent="0.2"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  <c r="EN616"/>
      <c r="EO616"/>
      <c r="EP616"/>
      <c r="EQ616"/>
      <c r="ER616"/>
      <c r="ES616"/>
      <c r="ET616"/>
      <c r="EU616"/>
      <c r="EV616"/>
      <c r="EW616"/>
      <c r="EX616"/>
      <c r="EY616"/>
    </row>
    <row r="617" spans="101:155" x14ac:dyDescent="0.2"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  <c r="EN617"/>
      <c r="EO617"/>
      <c r="EP617"/>
      <c r="EQ617"/>
      <c r="ER617"/>
      <c r="ES617"/>
      <c r="ET617"/>
      <c r="EU617"/>
      <c r="EV617"/>
      <c r="EW617"/>
      <c r="EX617"/>
      <c r="EY617"/>
    </row>
    <row r="618" spans="101:155" x14ac:dyDescent="0.2"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  <c r="EN618"/>
      <c r="EO618"/>
      <c r="EP618"/>
      <c r="EQ618"/>
      <c r="ER618"/>
      <c r="ES618"/>
      <c r="ET618"/>
      <c r="EU618"/>
      <c r="EV618"/>
      <c r="EW618"/>
      <c r="EX618"/>
      <c r="EY618"/>
    </row>
    <row r="619" spans="101:155" x14ac:dyDescent="0.2"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</row>
    <row r="620" spans="101:155" x14ac:dyDescent="0.2"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</row>
    <row r="621" spans="101:155" x14ac:dyDescent="0.2"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</row>
    <row r="622" spans="101:155" x14ac:dyDescent="0.2"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</row>
    <row r="623" spans="101:155" x14ac:dyDescent="0.2"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</row>
    <row r="624" spans="101:155" x14ac:dyDescent="0.2"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</row>
    <row r="625" spans="101:155" x14ac:dyDescent="0.2"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</row>
    <row r="626" spans="101:155" x14ac:dyDescent="0.2"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</row>
    <row r="627" spans="101:155" x14ac:dyDescent="0.2"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</row>
    <row r="628" spans="101:155" x14ac:dyDescent="0.2"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  <c r="EM628"/>
      <c r="EN628"/>
      <c r="EO628"/>
      <c r="EP628"/>
      <c r="EQ628"/>
      <c r="ER628"/>
      <c r="ES628"/>
      <c r="ET628"/>
      <c r="EU628"/>
      <c r="EV628"/>
      <c r="EW628"/>
      <c r="EX628"/>
      <c r="EY628"/>
    </row>
    <row r="629" spans="101:155" x14ac:dyDescent="0.2"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  <c r="EL629"/>
      <c r="EM629"/>
      <c r="EN629"/>
      <c r="EO629"/>
      <c r="EP629"/>
      <c r="EQ629"/>
      <c r="ER629"/>
      <c r="ES629"/>
      <c r="ET629"/>
      <c r="EU629"/>
      <c r="EV629"/>
      <c r="EW629"/>
      <c r="EX629"/>
      <c r="EY629"/>
    </row>
    <row r="630" spans="101:155" x14ac:dyDescent="0.2"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  <c r="EN630"/>
      <c r="EO630"/>
      <c r="EP630"/>
      <c r="EQ630"/>
      <c r="ER630"/>
      <c r="ES630"/>
      <c r="ET630"/>
      <c r="EU630"/>
      <c r="EV630"/>
      <c r="EW630"/>
      <c r="EX630"/>
      <c r="EY630"/>
    </row>
    <row r="631" spans="101:155" x14ac:dyDescent="0.2"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  <c r="EN631"/>
      <c r="EO631"/>
      <c r="EP631"/>
      <c r="EQ631"/>
      <c r="ER631"/>
      <c r="ES631"/>
      <c r="ET631"/>
      <c r="EU631"/>
      <c r="EV631"/>
      <c r="EW631"/>
      <c r="EX631"/>
      <c r="EY631"/>
    </row>
    <row r="632" spans="101:155" x14ac:dyDescent="0.2"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</row>
    <row r="633" spans="101:155" x14ac:dyDescent="0.2"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</row>
    <row r="634" spans="101:155" x14ac:dyDescent="0.2"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  <c r="EN634"/>
      <c r="EO634"/>
      <c r="EP634"/>
      <c r="EQ634"/>
      <c r="ER634"/>
      <c r="ES634"/>
      <c r="ET634"/>
      <c r="EU634"/>
      <c r="EV634"/>
      <c r="EW634"/>
      <c r="EX634"/>
      <c r="EY634"/>
    </row>
    <row r="635" spans="101:155" x14ac:dyDescent="0.2"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  <c r="EN635"/>
      <c r="EO635"/>
      <c r="EP635"/>
      <c r="EQ635"/>
      <c r="ER635"/>
      <c r="ES635"/>
      <c r="ET635"/>
      <c r="EU635"/>
      <c r="EV635"/>
      <c r="EW635"/>
      <c r="EX635"/>
      <c r="EY635"/>
    </row>
    <row r="636" spans="101:155" x14ac:dyDescent="0.2"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  <c r="EN636"/>
      <c r="EO636"/>
      <c r="EP636"/>
      <c r="EQ636"/>
      <c r="ER636"/>
      <c r="ES636"/>
      <c r="ET636"/>
      <c r="EU636"/>
      <c r="EV636"/>
      <c r="EW636"/>
      <c r="EX636"/>
      <c r="EY636"/>
    </row>
    <row r="637" spans="101:155" x14ac:dyDescent="0.2"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  <c r="EN637"/>
      <c r="EO637"/>
      <c r="EP637"/>
      <c r="EQ637"/>
      <c r="ER637"/>
      <c r="ES637"/>
      <c r="ET637"/>
      <c r="EU637"/>
      <c r="EV637"/>
      <c r="EW637"/>
      <c r="EX637"/>
      <c r="EY637"/>
    </row>
    <row r="638" spans="101:155" x14ac:dyDescent="0.2"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  <c r="EN638"/>
      <c r="EO638"/>
      <c r="EP638"/>
      <c r="EQ638"/>
      <c r="ER638"/>
      <c r="ES638"/>
      <c r="ET638"/>
      <c r="EU638"/>
      <c r="EV638"/>
      <c r="EW638"/>
      <c r="EX638"/>
      <c r="EY638"/>
    </row>
    <row r="639" spans="101:155" x14ac:dyDescent="0.2"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  <c r="EN639"/>
      <c r="EO639"/>
      <c r="EP639"/>
      <c r="EQ639"/>
      <c r="ER639"/>
      <c r="ES639"/>
      <c r="ET639"/>
      <c r="EU639"/>
      <c r="EV639"/>
      <c r="EW639"/>
      <c r="EX639"/>
      <c r="EY639"/>
    </row>
    <row r="640" spans="101:155" x14ac:dyDescent="0.2"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</row>
    <row r="641" spans="101:155" x14ac:dyDescent="0.2"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  <c r="EN641"/>
      <c r="EO641"/>
      <c r="EP641"/>
      <c r="EQ641"/>
      <c r="ER641"/>
      <c r="ES641"/>
      <c r="ET641"/>
      <c r="EU641"/>
      <c r="EV641"/>
      <c r="EW641"/>
      <c r="EX641"/>
      <c r="EY641"/>
    </row>
    <row r="642" spans="101:155" x14ac:dyDescent="0.2"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</row>
    <row r="643" spans="101:155" x14ac:dyDescent="0.2"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</row>
    <row r="644" spans="101:155" x14ac:dyDescent="0.2"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  <c r="EN644"/>
      <c r="EO644"/>
      <c r="EP644"/>
      <c r="EQ644"/>
      <c r="ER644"/>
      <c r="ES644"/>
      <c r="ET644"/>
      <c r="EU644"/>
      <c r="EV644"/>
      <c r="EW644"/>
      <c r="EX644"/>
      <c r="EY644"/>
    </row>
    <row r="645" spans="101:155" x14ac:dyDescent="0.2"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  <c r="EN645"/>
      <c r="EO645"/>
      <c r="EP645"/>
      <c r="EQ645"/>
      <c r="ER645"/>
      <c r="ES645"/>
      <c r="ET645"/>
      <c r="EU645"/>
      <c r="EV645"/>
      <c r="EW645"/>
      <c r="EX645"/>
      <c r="EY645"/>
    </row>
    <row r="646" spans="101:155" x14ac:dyDescent="0.2"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  <c r="EN646"/>
      <c r="EO646"/>
      <c r="EP646"/>
      <c r="EQ646"/>
      <c r="ER646"/>
      <c r="ES646"/>
      <c r="ET646"/>
      <c r="EU646"/>
      <c r="EV646"/>
      <c r="EW646"/>
      <c r="EX646"/>
      <c r="EY646"/>
    </row>
    <row r="647" spans="101:155" x14ac:dyDescent="0.2"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  <c r="EN647"/>
      <c r="EO647"/>
      <c r="EP647"/>
      <c r="EQ647"/>
      <c r="ER647"/>
      <c r="ES647"/>
      <c r="ET647"/>
      <c r="EU647"/>
      <c r="EV647"/>
      <c r="EW647"/>
      <c r="EX647"/>
      <c r="EY647"/>
    </row>
    <row r="648" spans="101:155" x14ac:dyDescent="0.2"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  <c r="EN648"/>
      <c r="EO648"/>
      <c r="EP648"/>
      <c r="EQ648"/>
      <c r="ER648"/>
      <c r="ES648"/>
      <c r="ET648"/>
      <c r="EU648"/>
      <c r="EV648"/>
      <c r="EW648"/>
      <c r="EX648"/>
      <c r="EY648"/>
    </row>
    <row r="649" spans="101:155" x14ac:dyDescent="0.2"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  <c r="EN649"/>
      <c r="EO649"/>
      <c r="EP649"/>
      <c r="EQ649"/>
      <c r="ER649"/>
      <c r="ES649"/>
      <c r="ET649"/>
      <c r="EU649"/>
      <c r="EV649"/>
      <c r="EW649"/>
      <c r="EX649"/>
      <c r="EY649"/>
    </row>
    <row r="650" spans="101:155" x14ac:dyDescent="0.2"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  <c r="EN650"/>
      <c r="EO650"/>
      <c r="EP650"/>
      <c r="EQ650"/>
      <c r="ER650"/>
      <c r="ES650"/>
      <c r="ET650"/>
      <c r="EU650"/>
      <c r="EV650"/>
      <c r="EW650"/>
      <c r="EX650"/>
      <c r="EY650"/>
    </row>
    <row r="651" spans="101:155" x14ac:dyDescent="0.2"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  <c r="EN651"/>
      <c r="EO651"/>
      <c r="EP651"/>
      <c r="EQ651"/>
      <c r="ER651"/>
      <c r="ES651"/>
      <c r="ET651"/>
      <c r="EU651"/>
      <c r="EV651"/>
      <c r="EW651"/>
      <c r="EX651"/>
      <c r="EY651"/>
    </row>
    <row r="652" spans="101:155" x14ac:dyDescent="0.2"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  <c r="EN652"/>
      <c r="EO652"/>
      <c r="EP652"/>
      <c r="EQ652"/>
      <c r="ER652"/>
      <c r="ES652"/>
      <c r="ET652"/>
      <c r="EU652"/>
      <c r="EV652"/>
      <c r="EW652"/>
      <c r="EX652"/>
      <c r="EY652"/>
    </row>
    <row r="653" spans="101:155" x14ac:dyDescent="0.2"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  <c r="EN653"/>
      <c r="EO653"/>
      <c r="EP653"/>
      <c r="EQ653"/>
      <c r="ER653"/>
      <c r="ES653"/>
      <c r="ET653"/>
      <c r="EU653"/>
      <c r="EV653"/>
      <c r="EW653"/>
      <c r="EX653"/>
      <c r="EY653"/>
    </row>
    <row r="654" spans="101:155" x14ac:dyDescent="0.2"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  <c r="EN654"/>
      <c r="EO654"/>
      <c r="EP654"/>
      <c r="EQ654"/>
      <c r="ER654"/>
      <c r="ES654"/>
      <c r="ET654"/>
      <c r="EU654"/>
      <c r="EV654"/>
      <c r="EW654"/>
      <c r="EX654"/>
      <c r="EY654"/>
    </row>
    <row r="655" spans="101:155" x14ac:dyDescent="0.2"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  <c r="EN655"/>
      <c r="EO655"/>
      <c r="EP655"/>
      <c r="EQ655"/>
      <c r="ER655"/>
      <c r="ES655"/>
      <c r="ET655"/>
      <c r="EU655"/>
      <c r="EV655"/>
      <c r="EW655"/>
      <c r="EX655"/>
      <c r="EY655"/>
    </row>
    <row r="656" spans="101:155" x14ac:dyDescent="0.2"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  <c r="EN656"/>
      <c r="EO656"/>
      <c r="EP656"/>
      <c r="EQ656"/>
      <c r="ER656"/>
      <c r="ES656"/>
      <c r="ET656"/>
      <c r="EU656"/>
      <c r="EV656"/>
      <c r="EW656"/>
      <c r="EX656"/>
      <c r="EY656"/>
    </row>
    <row r="657" spans="101:155" x14ac:dyDescent="0.2"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  <c r="EN657"/>
      <c r="EO657"/>
      <c r="EP657"/>
      <c r="EQ657"/>
      <c r="ER657"/>
      <c r="ES657"/>
      <c r="ET657"/>
      <c r="EU657"/>
      <c r="EV657"/>
      <c r="EW657"/>
      <c r="EX657"/>
      <c r="EY657"/>
    </row>
    <row r="658" spans="101:155" x14ac:dyDescent="0.2"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  <c r="EN658"/>
      <c r="EO658"/>
      <c r="EP658"/>
      <c r="EQ658"/>
      <c r="ER658"/>
      <c r="ES658"/>
      <c r="ET658"/>
      <c r="EU658"/>
      <c r="EV658"/>
      <c r="EW658"/>
      <c r="EX658"/>
      <c r="EY658"/>
    </row>
    <row r="659" spans="101:155" x14ac:dyDescent="0.2"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  <c r="EN659"/>
      <c r="EO659"/>
      <c r="EP659"/>
      <c r="EQ659"/>
      <c r="ER659"/>
      <c r="ES659"/>
      <c r="ET659"/>
      <c r="EU659"/>
      <c r="EV659"/>
      <c r="EW659"/>
      <c r="EX659"/>
      <c r="EY659"/>
    </row>
    <row r="660" spans="101:155" x14ac:dyDescent="0.2"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  <c r="EN660"/>
      <c r="EO660"/>
      <c r="EP660"/>
      <c r="EQ660"/>
      <c r="ER660"/>
      <c r="ES660"/>
      <c r="ET660"/>
      <c r="EU660"/>
      <c r="EV660"/>
      <c r="EW660"/>
      <c r="EX660"/>
      <c r="EY660"/>
    </row>
    <row r="661" spans="101:155" x14ac:dyDescent="0.2"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  <c r="EN661"/>
      <c r="EO661"/>
      <c r="EP661"/>
      <c r="EQ661"/>
      <c r="ER661"/>
      <c r="ES661"/>
      <c r="ET661"/>
      <c r="EU661"/>
      <c r="EV661"/>
      <c r="EW661"/>
      <c r="EX661"/>
      <c r="EY661"/>
    </row>
    <row r="662" spans="101:155" x14ac:dyDescent="0.2"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  <c r="EV662"/>
      <c r="EW662"/>
      <c r="EX662"/>
      <c r="EY662"/>
    </row>
    <row r="663" spans="101:155" x14ac:dyDescent="0.2"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  <c r="EN663"/>
      <c r="EO663"/>
      <c r="EP663"/>
      <c r="EQ663"/>
      <c r="ER663"/>
      <c r="ES663"/>
      <c r="ET663"/>
      <c r="EU663"/>
      <c r="EV663"/>
      <c r="EW663"/>
      <c r="EX663"/>
      <c r="EY663"/>
    </row>
    <row r="664" spans="101:155" x14ac:dyDescent="0.2"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  <c r="EN664"/>
      <c r="EO664"/>
      <c r="EP664"/>
      <c r="EQ664"/>
      <c r="ER664"/>
      <c r="ES664"/>
      <c r="ET664"/>
      <c r="EU664"/>
      <c r="EV664"/>
      <c r="EW664"/>
      <c r="EX664"/>
      <c r="EY664"/>
    </row>
    <row r="665" spans="101:155" x14ac:dyDescent="0.2"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  <c r="EN665"/>
      <c r="EO665"/>
      <c r="EP665"/>
      <c r="EQ665"/>
      <c r="ER665"/>
      <c r="ES665"/>
      <c r="ET665"/>
      <c r="EU665"/>
      <c r="EV665"/>
      <c r="EW665"/>
      <c r="EX665"/>
      <c r="EY665"/>
    </row>
    <row r="666" spans="101:155" x14ac:dyDescent="0.2"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  <c r="EN666"/>
      <c r="EO666"/>
      <c r="EP666"/>
      <c r="EQ666"/>
      <c r="ER666"/>
      <c r="ES666"/>
      <c r="ET666"/>
      <c r="EU666"/>
      <c r="EV666"/>
      <c r="EW666"/>
      <c r="EX666"/>
      <c r="EY666"/>
    </row>
    <row r="667" spans="101:155" x14ac:dyDescent="0.2"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  <c r="EN667"/>
      <c r="EO667"/>
      <c r="EP667"/>
      <c r="EQ667"/>
      <c r="ER667"/>
      <c r="ES667"/>
      <c r="ET667"/>
      <c r="EU667"/>
      <c r="EV667"/>
      <c r="EW667"/>
      <c r="EX667"/>
      <c r="EY667"/>
    </row>
    <row r="668" spans="101:155" x14ac:dyDescent="0.2"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  <c r="EN668"/>
      <c r="EO668"/>
      <c r="EP668"/>
      <c r="EQ668"/>
      <c r="ER668"/>
      <c r="ES668"/>
      <c r="ET668"/>
      <c r="EU668"/>
      <c r="EV668"/>
      <c r="EW668"/>
      <c r="EX668"/>
      <c r="EY668"/>
    </row>
    <row r="669" spans="101:155" x14ac:dyDescent="0.2"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  <c r="EN669"/>
      <c r="EO669"/>
      <c r="EP669"/>
      <c r="EQ669"/>
      <c r="ER669"/>
      <c r="ES669"/>
      <c r="ET669"/>
      <c r="EU669"/>
      <c r="EV669"/>
      <c r="EW669"/>
      <c r="EX669"/>
      <c r="EY669"/>
    </row>
    <row r="670" spans="101:155" x14ac:dyDescent="0.2"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  <c r="EN670"/>
      <c r="EO670"/>
      <c r="EP670"/>
      <c r="EQ670"/>
      <c r="ER670"/>
      <c r="ES670"/>
      <c r="ET670"/>
      <c r="EU670"/>
      <c r="EV670"/>
      <c r="EW670"/>
      <c r="EX670"/>
      <c r="EY670"/>
    </row>
    <row r="671" spans="101:155" x14ac:dyDescent="0.2"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  <c r="EM671"/>
      <c r="EN671"/>
      <c r="EO671"/>
      <c r="EP671"/>
      <c r="EQ671"/>
      <c r="ER671"/>
      <c r="ES671"/>
      <c r="ET671"/>
      <c r="EU671"/>
      <c r="EV671"/>
      <c r="EW671"/>
      <c r="EX671"/>
      <c r="EY671"/>
    </row>
    <row r="672" spans="101:155" x14ac:dyDescent="0.2"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  <c r="EK672"/>
      <c r="EL672"/>
      <c r="EM672"/>
      <c r="EN672"/>
      <c r="EO672"/>
      <c r="EP672"/>
      <c r="EQ672"/>
      <c r="ER672"/>
      <c r="ES672"/>
      <c r="ET672"/>
      <c r="EU672"/>
      <c r="EV672"/>
      <c r="EW672"/>
      <c r="EX672"/>
      <c r="EY672"/>
    </row>
    <row r="673" spans="101:155" x14ac:dyDescent="0.2"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/>
      <c r="EJ673"/>
      <c r="EK673"/>
      <c r="EL673"/>
      <c r="EM673"/>
      <c r="EN673"/>
      <c r="EO673"/>
      <c r="EP673"/>
      <c r="EQ673"/>
      <c r="ER673"/>
      <c r="ES673"/>
      <c r="ET673"/>
      <c r="EU673"/>
      <c r="EV673"/>
      <c r="EW673"/>
      <c r="EX673"/>
      <c r="EY673"/>
    </row>
    <row r="674" spans="101:155" x14ac:dyDescent="0.2">
      <c r="CW674"/>
      <c r="CX674"/>
      <c r="CY674"/>
      <c r="CZ674"/>
      <c r="DA674"/>
      <c r="DB674"/>
      <c r="DC674"/>
      <c r="DD674"/>
      <c r="DE674"/>
      <c r="DF674"/>
      <c r="DG674"/>
      <c r="DH674"/>
      <c r="DI674"/>
      <c r="DJ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  <c r="EE674"/>
      <c r="EF674"/>
      <c r="EG674"/>
      <c r="EH674"/>
      <c r="EI674"/>
      <c r="EJ674"/>
      <c r="EK674"/>
      <c r="EL674"/>
      <c r="EM674"/>
      <c r="EN674"/>
      <c r="EO674"/>
      <c r="EP674"/>
      <c r="EQ674"/>
      <c r="ER674"/>
      <c r="ES674"/>
      <c r="ET674"/>
      <c r="EU674"/>
      <c r="EV674"/>
      <c r="EW674"/>
      <c r="EX674"/>
      <c r="EY674"/>
    </row>
    <row r="675" spans="101:155" x14ac:dyDescent="0.2"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  <c r="EK675"/>
      <c r="EL675"/>
      <c r="EM675"/>
      <c r="EN675"/>
      <c r="EO675"/>
      <c r="EP675"/>
      <c r="EQ675"/>
      <c r="ER675"/>
      <c r="ES675"/>
      <c r="ET675"/>
      <c r="EU675"/>
      <c r="EV675"/>
      <c r="EW675"/>
      <c r="EX675"/>
      <c r="EY675"/>
    </row>
    <row r="676" spans="101:155" x14ac:dyDescent="0.2"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  <c r="EK676"/>
      <c r="EL676"/>
      <c r="EM676"/>
      <c r="EN676"/>
      <c r="EO676"/>
      <c r="EP676"/>
      <c r="EQ676"/>
      <c r="ER676"/>
      <c r="ES676"/>
      <c r="ET676"/>
      <c r="EU676"/>
      <c r="EV676"/>
      <c r="EW676"/>
      <c r="EX676"/>
      <c r="EY676"/>
    </row>
    <row r="677" spans="101:155" x14ac:dyDescent="0.2"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  <c r="EK677"/>
      <c r="EL677"/>
      <c r="EM677"/>
      <c r="EN677"/>
      <c r="EO677"/>
      <c r="EP677"/>
      <c r="EQ677"/>
      <c r="ER677"/>
      <c r="ES677"/>
      <c r="ET677"/>
      <c r="EU677"/>
      <c r="EV677"/>
      <c r="EW677"/>
      <c r="EX677"/>
      <c r="EY677"/>
    </row>
    <row r="678" spans="101:155" x14ac:dyDescent="0.2">
      <c r="CW678"/>
      <c r="CX678"/>
      <c r="CY678"/>
      <c r="CZ678"/>
      <c r="DA678"/>
      <c r="DB678"/>
      <c r="DC678"/>
      <c r="DD678"/>
      <c r="DE678"/>
      <c r="DF678"/>
      <c r="DG678"/>
      <c r="DH678"/>
      <c r="DI678"/>
      <c r="DJ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  <c r="EE678"/>
      <c r="EF678"/>
      <c r="EG678"/>
      <c r="EH678"/>
      <c r="EI678"/>
      <c r="EJ678"/>
      <c r="EK678"/>
      <c r="EL678"/>
      <c r="EM678"/>
      <c r="EN678"/>
      <c r="EO678"/>
      <c r="EP678"/>
      <c r="EQ678"/>
      <c r="ER678"/>
      <c r="ES678"/>
      <c r="ET678"/>
      <c r="EU678"/>
      <c r="EV678"/>
      <c r="EW678"/>
      <c r="EX678"/>
      <c r="EY678"/>
    </row>
    <row r="679" spans="101:155" x14ac:dyDescent="0.2"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  <c r="EE679"/>
      <c r="EF679"/>
      <c r="EG679"/>
      <c r="EH679"/>
      <c r="EI679"/>
      <c r="EJ679"/>
      <c r="EK679"/>
      <c r="EL679"/>
      <c r="EM679"/>
      <c r="EN679"/>
      <c r="EO679"/>
      <c r="EP679"/>
      <c r="EQ679"/>
      <c r="ER679"/>
      <c r="ES679"/>
      <c r="ET679"/>
      <c r="EU679"/>
      <c r="EV679"/>
      <c r="EW679"/>
      <c r="EX679"/>
      <c r="EY679"/>
    </row>
    <row r="680" spans="101:155" x14ac:dyDescent="0.2">
      <c r="CW680"/>
      <c r="CX680"/>
      <c r="CY680"/>
      <c r="CZ680"/>
      <c r="DA680"/>
      <c r="DB680"/>
      <c r="DC680"/>
      <c r="DD680"/>
      <c r="DE680"/>
      <c r="DF680"/>
      <c r="DG680"/>
      <c r="DH680"/>
      <c r="DI680"/>
      <c r="DJ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  <c r="EE680"/>
      <c r="EF680"/>
      <c r="EG680"/>
      <c r="EH680"/>
      <c r="EI680"/>
      <c r="EJ680"/>
      <c r="EK680"/>
      <c r="EL680"/>
      <c r="EM680"/>
      <c r="EN680"/>
      <c r="EO680"/>
      <c r="EP680"/>
      <c r="EQ680"/>
      <c r="ER680"/>
      <c r="ES680"/>
      <c r="ET680"/>
      <c r="EU680"/>
      <c r="EV680"/>
      <c r="EW680"/>
      <c r="EX680"/>
      <c r="EY680"/>
    </row>
    <row r="681" spans="101:155" x14ac:dyDescent="0.2"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  <c r="EE681"/>
      <c r="EF681"/>
      <c r="EG681"/>
      <c r="EH681"/>
      <c r="EI681"/>
      <c r="EJ681"/>
      <c r="EK681"/>
      <c r="EL681"/>
      <c r="EM681"/>
      <c r="EN681"/>
      <c r="EO681"/>
      <c r="EP681"/>
      <c r="EQ681"/>
      <c r="ER681"/>
      <c r="ES681"/>
      <c r="ET681"/>
      <c r="EU681"/>
      <c r="EV681"/>
      <c r="EW681"/>
      <c r="EX681"/>
      <c r="EY681"/>
    </row>
    <row r="682" spans="101:155" x14ac:dyDescent="0.2"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  <c r="EE682"/>
      <c r="EF682"/>
      <c r="EG682"/>
      <c r="EH682"/>
      <c r="EI682"/>
      <c r="EJ682"/>
      <c r="EK682"/>
      <c r="EL682"/>
      <c r="EM682"/>
      <c r="EN682"/>
      <c r="EO682"/>
      <c r="EP682"/>
      <c r="EQ682"/>
      <c r="ER682"/>
      <c r="ES682"/>
      <c r="ET682"/>
      <c r="EU682"/>
      <c r="EV682"/>
      <c r="EW682"/>
      <c r="EX682"/>
      <c r="EY682"/>
    </row>
    <row r="683" spans="101:155" x14ac:dyDescent="0.2"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  <c r="EE683"/>
      <c r="EF683"/>
      <c r="EG683"/>
      <c r="EH683"/>
      <c r="EI683"/>
      <c r="EJ683"/>
      <c r="EK683"/>
      <c r="EL683"/>
      <c r="EM683"/>
      <c r="EN683"/>
      <c r="EO683"/>
      <c r="EP683"/>
      <c r="EQ683"/>
      <c r="ER683"/>
      <c r="ES683"/>
      <c r="ET683"/>
      <c r="EU683"/>
      <c r="EV683"/>
      <c r="EW683"/>
      <c r="EX683"/>
      <c r="EY683"/>
    </row>
    <row r="684" spans="101:155" x14ac:dyDescent="0.2"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  <c r="EE684"/>
      <c r="EF684"/>
      <c r="EG684"/>
      <c r="EH684"/>
      <c r="EI684"/>
      <c r="EJ684"/>
      <c r="EK684"/>
      <c r="EL684"/>
      <c r="EM684"/>
      <c r="EN684"/>
      <c r="EO684"/>
      <c r="EP684"/>
      <c r="EQ684"/>
      <c r="ER684"/>
      <c r="ES684"/>
      <c r="ET684"/>
      <c r="EU684"/>
      <c r="EV684"/>
      <c r="EW684"/>
      <c r="EX684"/>
      <c r="EY684"/>
    </row>
    <row r="685" spans="101:155" x14ac:dyDescent="0.2"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  <c r="EE685"/>
      <c r="EF685"/>
      <c r="EG685"/>
      <c r="EH685"/>
      <c r="EI685"/>
      <c r="EJ685"/>
      <c r="EK685"/>
      <c r="EL685"/>
      <c r="EM685"/>
      <c r="EN685"/>
      <c r="EO685"/>
      <c r="EP685"/>
      <c r="EQ685"/>
      <c r="ER685"/>
      <c r="ES685"/>
      <c r="ET685"/>
      <c r="EU685"/>
      <c r="EV685"/>
      <c r="EW685"/>
      <c r="EX685"/>
      <c r="EY685"/>
    </row>
    <row r="686" spans="101:155" x14ac:dyDescent="0.2"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  <c r="EE686"/>
      <c r="EF686"/>
      <c r="EG686"/>
      <c r="EH686"/>
      <c r="EI686"/>
      <c r="EJ686"/>
      <c r="EK686"/>
      <c r="EL686"/>
      <c r="EM686"/>
      <c r="EN686"/>
      <c r="EO686"/>
      <c r="EP686"/>
      <c r="EQ686"/>
      <c r="ER686"/>
      <c r="ES686"/>
      <c r="ET686"/>
      <c r="EU686"/>
      <c r="EV686"/>
      <c r="EW686"/>
      <c r="EX686"/>
      <c r="EY686"/>
    </row>
    <row r="687" spans="101:155" x14ac:dyDescent="0.2"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  <c r="EE687"/>
      <c r="EF687"/>
      <c r="EG687"/>
      <c r="EH687"/>
      <c r="EI687"/>
      <c r="EJ687"/>
      <c r="EK687"/>
      <c r="EL687"/>
      <c r="EM687"/>
      <c r="EN687"/>
      <c r="EO687"/>
      <c r="EP687"/>
      <c r="EQ687"/>
      <c r="ER687"/>
      <c r="ES687"/>
      <c r="ET687"/>
      <c r="EU687"/>
      <c r="EV687"/>
      <c r="EW687"/>
      <c r="EX687"/>
      <c r="EY687"/>
    </row>
    <row r="688" spans="101:155" x14ac:dyDescent="0.2"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  <c r="EE688"/>
      <c r="EF688"/>
      <c r="EG688"/>
      <c r="EH688"/>
      <c r="EI688"/>
      <c r="EJ688"/>
      <c r="EK688"/>
      <c r="EL688"/>
      <c r="EM688"/>
      <c r="EN688"/>
      <c r="EO688"/>
      <c r="EP688"/>
      <c r="EQ688"/>
      <c r="ER688"/>
      <c r="ES688"/>
      <c r="ET688"/>
      <c r="EU688"/>
      <c r="EV688"/>
      <c r="EW688"/>
      <c r="EX688"/>
      <c r="EY688"/>
    </row>
    <row r="689" spans="101:155" x14ac:dyDescent="0.2"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  <c r="EK689"/>
      <c r="EL689"/>
      <c r="EM689"/>
      <c r="EN689"/>
      <c r="EO689"/>
      <c r="EP689"/>
      <c r="EQ689"/>
      <c r="ER689"/>
      <c r="ES689"/>
      <c r="ET689"/>
      <c r="EU689"/>
      <c r="EV689"/>
      <c r="EW689"/>
      <c r="EX689"/>
      <c r="EY689"/>
    </row>
    <row r="690" spans="101:155" x14ac:dyDescent="0.2"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  <c r="EE690"/>
      <c r="EF690"/>
      <c r="EG690"/>
      <c r="EH690"/>
      <c r="EI690"/>
      <c r="EJ690"/>
      <c r="EK690"/>
      <c r="EL690"/>
      <c r="EM690"/>
      <c r="EN690"/>
      <c r="EO690"/>
      <c r="EP690"/>
      <c r="EQ690"/>
      <c r="ER690"/>
      <c r="ES690"/>
      <c r="ET690"/>
      <c r="EU690"/>
      <c r="EV690"/>
      <c r="EW690"/>
      <c r="EX690"/>
      <c r="EY690"/>
    </row>
    <row r="691" spans="101:155" x14ac:dyDescent="0.2"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  <c r="EE691"/>
      <c r="EF691"/>
      <c r="EG691"/>
      <c r="EH691"/>
      <c r="EI691"/>
      <c r="EJ691"/>
      <c r="EK691"/>
      <c r="EL691"/>
      <c r="EM691"/>
      <c r="EN691"/>
      <c r="EO691"/>
      <c r="EP691"/>
      <c r="EQ691"/>
      <c r="ER691"/>
      <c r="ES691"/>
      <c r="ET691"/>
      <c r="EU691"/>
      <c r="EV691"/>
      <c r="EW691"/>
      <c r="EX691"/>
      <c r="EY691"/>
    </row>
    <row r="692" spans="101:155" x14ac:dyDescent="0.2"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  <c r="EE692"/>
      <c r="EF692"/>
      <c r="EG692"/>
      <c r="EH692"/>
      <c r="EI692"/>
      <c r="EJ692"/>
      <c r="EK692"/>
      <c r="EL692"/>
      <c r="EM692"/>
      <c r="EN692"/>
      <c r="EO692"/>
      <c r="EP692"/>
      <c r="EQ692"/>
      <c r="ER692"/>
      <c r="ES692"/>
      <c r="ET692"/>
      <c r="EU692"/>
      <c r="EV692"/>
      <c r="EW692"/>
      <c r="EX692"/>
      <c r="EY692"/>
    </row>
    <row r="693" spans="101:155" x14ac:dyDescent="0.2"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  <c r="EE693"/>
      <c r="EF693"/>
      <c r="EG693"/>
      <c r="EH693"/>
      <c r="EI693"/>
      <c r="EJ693"/>
      <c r="EK693"/>
      <c r="EL693"/>
      <c r="EM693"/>
      <c r="EN693"/>
      <c r="EO693"/>
      <c r="EP693"/>
      <c r="EQ693"/>
      <c r="ER693"/>
      <c r="ES693"/>
      <c r="ET693"/>
      <c r="EU693"/>
      <c r="EV693"/>
      <c r="EW693"/>
      <c r="EX693"/>
      <c r="EY693"/>
    </row>
    <row r="694" spans="101:155" x14ac:dyDescent="0.2"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  <c r="EE694"/>
      <c r="EF694"/>
      <c r="EG694"/>
      <c r="EH694"/>
      <c r="EI694"/>
      <c r="EJ694"/>
      <c r="EK694"/>
      <c r="EL694"/>
      <c r="EM694"/>
      <c r="EN694"/>
      <c r="EO694"/>
      <c r="EP694"/>
      <c r="EQ694"/>
      <c r="ER694"/>
      <c r="ES694"/>
      <c r="ET694"/>
      <c r="EU694"/>
      <c r="EV694"/>
      <c r="EW694"/>
      <c r="EX694"/>
      <c r="EY694"/>
    </row>
    <row r="695" spans="101:155" x14ac:dyDescent="0.2"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  <c r="EE695"/>
      <c r="EF695"/>
      <c r="EG695"/>
      <c r="EH695"/>
      <c r="EI695"/>
      <c r="EJ695"/>
      <c r="EK695"/>
      <c r="EL695"/>
      <c r="EM695"/>
      <c r="EN695"/>
      <c r="EO695"/>
      <c r="EP695"/>
      <c r="EQ695"/>
      <c r="ER695"/>
      <c r="ES695"/>
      <c r="ET695"/>
      <c r="EU695"/>
      <c r="EV695"/>
      <c r="EW695"/>
      <c r="EX695"/>
      <c r="EY695"/>
    </row>
    <row r="696" spans="101:155" x14ac:dyDescent="0.2"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  <c r="EE696"/>
      <c r="EF696"/>
      <c r="EG696"/>
      <c r="EH696"/>
      <c r="EI696"/>
      <c r="EJ696"/>
      <c r="EK696"/>
      <c r="EL696"/>
      <c r="EM696"/>
      <c r="EN696"/>
      <c r="EO696"/>
      <c r="EP696"/>
      <c r="EQ696"/>
      <c r="ER696"/>
      <c r="ES696"/>
      <c r="ET696"/>
      <c r="EU696"/>
      <c r="EV696"/>
      <c r="EW696"/>
      <c r="EX696"/>
      <c r="EY696"/>
    </row>
    <row r="697" spans="101:155" x14ac:dyDescent="0.2"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  <c r="EE697"/>
      <c r="EF697"/>
      <c r="EG697"/>
      <c r="EH697"/>
      <c r="EI697"/>
      <c r="EJ697"/>
      <c r="EK697"/>
      <c r="EL697"/>
      <c r="EM697"/>
      <c r="EN697"/>
      <c r="EO697"/>
      <c r="EP697"/>
      <c r="EQ697"/>
      <c r="ER697"/>
      <c r="ES697"/>
      <c r="ET697"/>
      <c r="EU697"/>
      <c r="EV697"/>
      <c r="EW697"/>
      <c r="EX697"/>
      <c r="EY697"/>
    </row>
    <row r="698" spans="101:155" x14ac:dyDescent="0.2"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  <c r="EE698"/>
      <c r="EF698"/>
      <c r="EG698"/>
      <c r="EH698"/>
      <c r="EI698"/>
      <c r="EJ698"/>
      <c r="EK698"/>
      <c r="EL698"/>
      <c r="EM698"/>
      <c r="EN698"/>
      <c r="EO698"/>
      <c r="EP698"/>
      <c r="EQ698"/>
      <c r="ER698"/>
      <c r="ES698"/>
      <c r="ET698"/>
      <c r="EU698"/>
      <c r="EV698"/>
      <c r="EW698"/>
      <c r="EX698"/>
      <c r="EY698"/>
    </row>
    <row r="699" spans="101:155" x14ac:dyDescent="0.2"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  <c r="EE699"/>
      <c r="EF699"/>
      <c r="EG699"/>
      <c r="EH699"/>
      <c r="EI699"/>
      <c r="EJ699"/>
      <c r="EK699"/>
      <c r="EL699"/>
      <c r="EM699"/>
      <c r="EN699"/>
      <c r="EO699"/>
      <c r="EP699"/>
      <c r="EQ699"/>
      <c r="ER699"/>
      <c r="ES699"/>
      <c r="ET699"/>
      <c r="EU699"/>
      <c r="EV699"/>
      <c r="EW699"/>
      <c r="EX699"/>
      <c r="EY699"/>
    </row>
    <row r="700" spans="101:155" x14ac:dyDescent="0.2"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  <c r="EE700"/>
      <c r="EF700"/>
      <c r="EG700"/>
      <c r="EH700"/>
      <c r="EI700"/>
      <c r="EJ700"/>
      <c r="EK700"/>
      <c r="EL700"/>
      <c r="EM700"/>
      <c r="EN700"/>
      <c r="EO700"/>
      <c r="EP700"/>
      <c r="EQ700"/>
      <c r="ER700"/>
      <c r="ES700"/>
      <c r="ET700"/>
      <c r="EU700"/>
      <c r="EV700"/>
      <c r="EW700"/>
      <c r="EX700"/>
      <c r="EY700"/>
    </row>
    <row r="701" spans="101:155" x14ac:dyDescent="0.2"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  <c r="EE701"/>
      <c r="EF701"/>
      <c r="EG701"/>
      <c r="EH701"/>
      <c r="EI701"/>
      <c r="EJ701"/>
      <c r="EK701"/>
      <c r="EL701"/>
      <c r="EM701"/>
      <c r="EN701"/>
      <c r="EO701"/>
      <c r="EP701"/>
      <c r="EQ701"/>
      <c r="ER701"/>
      <c r="ES701"/>
      <c r="ET701"/>
      <c r="EU701"/>
      <c r="EV701"/>
      <c r="EW701"/>
      <c r="EX701"/>
      <c r="EY701"/>
    </row>
    <row r="702" spans="101:155" x14ac:dyDescent="0.2"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  <c r="EE702"/>
      <c r="EF702"/>
      <c r="EG702"/>
      <c r="EH702"/>
      <c r="EI702"/>
      <c r="EJ702"/>
      <c r="EK702"/>
      <c r="EL702"/>
      <c r="EM702"/>
      <c r="EN702"/>
      <c r="EO702"/>
      <c r="EP702"/>
      <c r="EQ702"/>
      <c r="ER702"/>
      <c r="ES702"/>
      <c r="ET702"/>
      <c r="EU702"/>
      <c r="EV702"/>
      <c r="EW702"/>
      <c r="EX702"/>
      <c r="EY702"/>
    </row>
    <row r="703" spans="101:155" x14ac:dyDescent="0.2"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  <c r="EE703"/>
      <c r="EF703"/>
      <c r="EG703"/>
      <c r="EH703"/>
      <c r="EI703"/>
      <c r="EJ703"/>
      <c r="EK703"/>
      <c r="EL703"/>
      <c r="EM703"/>
      <c r="EN703"/>
      <c r="EO703"/>
      <c r="EP703"/>
      <c r="EQ703"/>
      <c r="ER703"/>
      <c r="ES703"/>
      <c r="ET703"/>
      <c r="EU703"/>
      <c r="EV703"/>
      <c r="EW703"/>
      <c r="EX703"/>
      <c r="EY703"/>
    </row>
    <row r="704" spans="101:155" x14ac:dyDescent="0.2"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  <c r="EK704"/>
      <c r="EL704"/>
      <c r="EM704"/>
      <c r="EN704"/>
      <c r="EO704"/>
      <c r="EP704"/>
      <c r="EQ704"/>
      <c r="ER704"/>
      <c r="ES704"/>
      <c r="ET704"/>
      <c r="EU704"/>
      <c r="EV704"/>
      <c r="EW704"/>
      <c r="EX704"/>
      <c r="EY704"/>
    </row>
    <row r="705" spans="101:155" x14ac:dyDescent="0.2"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  <c r="EL705"/>
      <c r="EM705"/>
      <c r="EN705"/>
      <c r="EO705"/>
      <c r="EP705"/>
      <c r="EQ705"/>
      <c r="ER705"/>
      <c r="ES705"/>
      <c r="ET705"/>
      <c r="EU705"/>
      <c r="EV705"/>
      <c r="EW705"/>
      <c r="EX705"/>
      <c r="EY705"/>
    </row>
    <row r="706" spans="101:155" x14ac:dyDescent="0.2"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  <c r="EE706"/>
      <c r="EF706"/>
      <c r="EG706"/>
      <c r="EH706"/>
      <c r="EI706"/>
      <c r="EJ706"/>
      <c r="EK706"/>
      <c r="EL706"/>
      <c r="EM706"/>
      <c r="EN706"/>
      <c r="EO706"/>
      <c r="EP706"/>
      <c r="EQ706"/>
      <c r="ER706"/>
      <c r="ES706"/>
      <c r="ET706"/>
      <c r="EU706"/>
      <c r="EV706"/>
      <c r="EW706"/>
      <c r="EX706"/>
      <c r="EY706"/>
    </row>
    <row r="707" spans="101:155" x14ac:dyDescent="0.2">
      <c r="CW707"/>
      <c r="CX707"/>
      <c r="CY707"/>
      <c r="CZ707"/>
      <c r="DA707"/>
      <c r="DB707"/>
      <c r="DC707"/>
      <c r="DD707"/>
      <c r="DE707"/>
      <c r="DF707"/>
      <c r="DG707"/>
      <c r="DH707"/>
      <c r="DI707"/>
      <c r="DJ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  <c r="EE707"/>
      <c r="EF707"/>
      <c r="EG707"/>
      <c r="EH707"/>
      <c r="EI707"/>
      <c r="EJ707"/>
      <c r="EK707"/>
      <c r="EL707"/>
      <c r="EM707"/>
      <c r="EN707"/>
      <c r="EO707"/>
      <c r="EP707"/>
      <c r="EQ707"/>
      <c r="ER707"/>
      <c r="ES707"/>
      <c r="ET707"/>
      <c r="EU707"/>
      <c r="EV707"/>
      <c r="EW707"/>
      <c r="EX707"/>
      <c r="EY707"/>
    </row>
    <row r="708" spans="101:155" x14ac:dyDescent="0.2">
      <c r="CW708"/>
      <c r="CX708"/>
      <c r="CY708"/>
      <c r="CZ708"/>
      <c r="DA708"/>
      <c r="DB708"/>
      <c r="DC708"/>
      <c r="DD708"/>
      <c r="DE708"/>
      <c r="DF708"/>
      <c r="DG708"/>
      <c r="DH708"/>
      <c r="DI708"/>
      <c r="DJ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  <c r="EE708"/>
      <c r="EF708"/>
      <c r="EG708"/>
      <c r="EH708"/>
      <c r="EI708"/>
      <c r="EJ708"/>
      <c r="EK708"/>
      <c r="EL708"/>
      <c r="EM708"/>
      <c r="EN708"/>
      <c r="EO708"/>
      <c r="EP708"/>
      <c r="EQ708"/>
      <c r="ER708"/>
      <c r="ES708"/>
      <c r="ET708"/>
      <c r="EU708"/>
      <c r="EV708"/>
      <c r="EW708"/>
      <c r="EX708"/>
      <c r="EY708"/>
    </row>
    <row r="709" spans="101:155" x14ac:dyDescent="0.2">
      <c r="CW709"/>
      <c r="CX709"/>
      <c r="CY709"/>
      <c r="CZ709"/>
      <c r="DA709"/>
      <c r="DB709"/>
      <c r="DC709"/>
      <c r="DD709"/>
      <c r="DE709"/>
      <c r="DF709"/>
      <c r="DG709"/>
      <c r="DH709"/>
      <c r="DI709"/>
      <c r="DJ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  <c r="EE709"/>
      <c r="EF709"/>
      <c r="EG709"/>
      <c r="EH709"/>
      <c r="EI709"/>
      <c r="EJ709"/>
      <c r="EK709"/>
      <c r="EL709"/>
      <c r="EM709"/>
      <c r="EN709"/>
      <c r="EO709"/>
      <c r="EP709"/>
      <c r="EQ709"/>
      <c r="ER709"/>
      <c r="ES709"/>
      <c r="ET709"/>
      <c r="EU709"/>
      <c r="EV709"/>
      <c r="EW709"/>
      <c r="EX709"/>
      <c r="EY709"/>
    </row>
    <row r="710" spans="101:155" x14ac:dyDescent="0.2">
      <c r="CW710"/>
      <c r="CX710"/>
      <c r="CY710"/>
      <c r="CZ710"/>
      <c r="DA710"/>
      <c r="DB710"/>
      <c r="DC710"/>
      <c r="DD710"/>
      <c r="DE710"/>
      <c r="DF710"/>
      <c r="DG710"/>
      <c r="DH710"/>
      <c r="DI710"/>
      <c r="DJ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  <c r="EE710"/>
      <c r="EF710"/>
      <c r="EG710"/>
      <c r="EH710"/>
      <c r="EI710"/>
      <c r="EJ710"/>
      <c r="EK710"/>
      <c r="EL710"/>
      <c r="EM710"/>
      <c r="EN710"/>
      <c r="EO710"/>
      <c r="EP710"/>
      <c r="EQ710"/>
      <c r="ER710"/>
      <c r="ES710"/>
      <c r="ET710"/>
      <c r="EU710"/>
      <c r="EV710"/>
      <c r="EW710"/>
      <c r="EX710"/>
      <c r="EY710"/>
    </row>
    <row r="711" spans="101:155" x14ac:dyDescent="0.2">
      <c r="CW711"/>
      <c r="CX711"/>
      <c r="CY711"/>
      <c r="CZ711"/>
      <c r="DA711"/>
      <c r="DB711"/>
      <c r="DC711"/>
      <c r="DD711"/>
      <c r="DE711"/>
      <c r="DF711"/>
      <c r="DG711"/>
      <c r="DH711"/>
      <c r="DI711"/>
      <c r="DJ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  <c r="EE711"/>
      <c r="EF711"/>
      <c r="EG711"/>
      <c r="EH711"/>
      <c r="EI711"/>
      <c r="EJ711"/>
      <c r="EK711"/>
      <c r="EL711"/>
      <c r="EM711"/>
      <c r="EN711"/>
      <c r="EO711"/>
      <c r="EP711"/>
      <c r="EQ711"/>
      <c r="ER711"/>
      <c r="ES711"/>
      <c r="ET711"/>
      <c r="EU711"/>
      <c r="EV711"/>
      <c r="EW711"/>
      <c r="EX711"/>
      <c r="EY711"/>
    </row>
    <row r="712" spans="101:155" x14ac:dyDescent="0.2">
      <c r="CW712"/>
      <c r="CX712"/>
      <c r="CY712"/>
      <c r="CZ712"/>
      <c r="DA712"/>
      <c r="DB712"/>
      <c r="DC712"/>
      <c r="DD712"/>
      <c r="DE712"/>
      <c r="DF712"/>
      <c r="DG712"/>
      <c r="DH712"/>
      <c r="DI712"/>
      <c r="DJ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  <c r="EE712"/>
      <c r="EF712"/>
      <c r="EG712"/>
      <c r="EH712"/>
      <c r="EI712"/>
      <c r="EJ712"/>
      <c r="EK712"/>
      <c r="EL712"/>
      <c r="EM712"/>
      <c r="EN712"/>
      <c r="EO712"/>
      <c r="EP712"/>
      <c r="EQ712"/>
      <c r="ER712"/>
      <c r="ES712"/>
      <c r="ET712"/>
      <c r="EU712"/>
      <c r="EV712"/>
      <c r="EW712"/>
      <c r="EX712"/>
      <c r="EY712"/>
    </row>
    <row r="713" spans="101:155" x14ac:dyDescent="0.2">
      <c r="CW713"/>
      <c r="CX713"/>
      <c r="CY713"/>
      <c r="CZ713"/>
      <c r="DA713"/>
      <c r="DB713"/>
      <c r="DC713"/>
      <c r="DD713"/>
      <c r="DE713"/>
      <c r="DF713"/>
      <c r="DG713"/>
      <c r="DH713"/>
      <c r="DI713"/>
      <c r="DJ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  <c r="EE713"/>
      <c r="EF713"/>
      <c r="EG713"/>
      <c r="EH713"/>
      <c r="EI713"/>
      <c r="EJ713"/>
      <c r="EK713"/>
      <c r="EL713"/>
      <c r="EM713"/>
      <c r="EN713"/>
      <c r="EO713"/>
      <c r="EP713"/>
      <c r="EQ713"/>
      <c r="ER713"/>
      <c r="ES713"/>
      <c r="ET713"/>
      <c r="EU713"/>
      <c r="EV713"/>
      <c r="EW713"/>
      <c r="EX713"/>
      <c r="EY713"/>
    </row>
    <row r="714" spans="101:155" x14ac:dyDescent="0.2"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  <c r="EE714"/>
      <c r="EF714"/>
      <c r="EG714"/>
      <c r="EH714"/>
      <c r="EI714"/>
      <c r="EJ714"/>
      <c r="EK714"/>
      <c r="EL714"/>
      <c r="EM714"/>
      <c r="EN714"/>
      <c r="EO714"/>
      <c r="EP714"/>
      <c r="EQ714"/>
      <c r="ER714"/>
      <c r="ES714"/>
      <c r="ET714"/>
      <c r="EU714"/>
      <c r="EV714"/>
      <c r="EW714"/>
      <c r="EX714"/>
      <c r="EY714"/>
    </row>
    <row r="715" spans="101:155" x14ac:dyDescent="0.2"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  <c r="EE715"/>
      <c r="EF715"/>
      <c r="EG715"/>
      <c r="EH715"/>
      <c r="EI715"/>
      <c r="EJ715"/>
      <c r="EK715"/>
      <c r="EL715"/>
      <c r="EM715"/>
      <c r="EN715"/>
      <c r="EO715"/>
      <c r="EP715"/>
      <c r="EQ715"/>
      <c r="ER715"/>
      <c r="ES715"/>
      <c r="ET715"/>
      <c r="EU715"/>
      <c r="EV715"/>
      <c r="EW715"/>
      <c r="EX715"/>
      <c r="EY715"/>
    </row>
    <row r="716" spans="101:155" x14ac:dyDescent="0.2"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  <c r="EK716"/>
      <c r="EL716"/>
      <c r="EM716"/>
      <c r="EN716"/>
      <c r="EO716"/>
      <c r="EP716"/>
      <c r="EQ716"/>
      <c r="ER716"/>
      <c r="ES716"/>
      <c r="ET716"/>
      <c r="EU716"/>
      <c r="EV716"/>
      <c r="EW716"/>
      <c r="EX716"/>
      <c r="EY716"/>
    </row>
    <row r="717" spans="101:155" x14ac:dyDescent="0.2">
      <c r="CW717"/>
      <c r="CX717"/>
      <c r="CY717"/>
      <c r="CZ717"/>
      <c r="DA717"/>
      <c r="DB717"/>
      <c r="DC717"/>
      <c r="DD717"/>
      <c r="DE717"/>
      <c r="DF717"/>
      <c r="DG717"/>
      <c r="DH717"/>
      <c r="DI717"/>
      <c r="DJ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  <c r="EE717"/>
      <c r="EF717"/>
      <c r="EG717"/>
      <c r="EH717"/>
      <c r="EI717"/>
      <c r="EJ717"/>
      <c r="EK717"/>
      <c r="EL717"/>
      <c r="EM717"/>
      <c r="EN717"/>
      <c r="EO717"/>
      <c r="EP717"/>
      <c r="EQ717"/>
      <c r="ER717"/>
      <c r="ES717"/>
      <c r="ET717"/>
      <c r="EU717"/>
      <c r="EV717"/>
      <c r="EW717"/>
      <c r="EX717"/>
      <c r="EY717"/>
    </row>
    <row r="718" spans="101:155" x14ac:dyDescent="0.2"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  <c r="EE718"/>
      <c r="EF718"/>
      <c r="EG718"/>
      <c r="EH718"/>
      <c r="EI718"/>
      <c r="EJ718"/>
      <c r="EK718"/>
      <c r="EL718"/>
      <c r="EM718"/>
      <c r="EN718"/>
      <c r="EO718"/>
      <c r="EP718"/>
      <c r="EQ718"/>
      <c r="ER718"/>
      <c r="ES718"/>
      <c r="ET718"/>
      <c r="EU718"/>
      <c r="EV718"/>
      <c r="EW718"/>
      <c r="EX718"/>
      <c r="EY718"/>
    </row>
    <row r="719" spans="101:155" x14ac:dyDescent="0.2">
      <c r="CW719"/>
      <c r="CX719"/>
      <c r="CY719"/>
      <c r="CZ719"/>
      <c r="DA719"/>
      <c r="DB719"/>
      <c r="DC719"/>
      <c r="DD719"/>
      <c r="DE719"/>
      <c r="DF719"/>
      <c r="DG719"/>
      <c r="DH719"/>
      <c r="DI719"/>
      <c r="DJ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  <c r="EE719"/>
      <c r="EF719"/>
      <c r="EG719"/>
      <c r="EH719"/>
      <c r="EI719"/>
      <c r="EJ719"/>
      <c r="EK719"/>
      <c r="EL719"/>
      <c r="EM719"/>
      <c r="EN719"/>
      <c r="EO719"/>
      <c r="EP719"/>
      <c r="EQ719"/>
      <c r="ER719"/>
      <c r="ES719"/>
      <c r="ET719"/>
      <c r="EU719"/>
      <c r="EV719"/>
      <c r="EW719"/>
      <c r="EX719"/>
      <c r="EY719"/>
    </row>
    <row r="720" spans="101:155" x14ac:dyDescent="0.2">
      <c r="CW720"/>
      <c r="CX720"/>
      <c r="CY720"/>
      <c r="CZ720"/>
      <c r="DA720"/>
      <c r="DB720"/>
      <c r="DC720"/>
      <c r="DD720"/>
      <c r="DE720"/>
      <c r="DF720"/>
      <c r="DG720"/>
      <c r="DH720"/>
      <c r="DI720"/>
      <c r="DJ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  <c r="EE720"/>
      <c r="EF720"/>
      <c r="EG720"/>
      <c r="EH720"/>
      <c r="EI720"/>
      <c r="EJ720"/>
      <c r="EK720"/>
      <c r="EL720"/>
      <c r="EM720"/>
      <c r="EN720"/>
      <c r="EO720"/>
      <c r="EP720"/>
      <c r="EQ720"/>
      <c r="ER720"/>
      <c r="ES720"/>
      <c r="ET720"/>
      <c r="EU720"/>
      <c r="EV720"/>
      <c r="EW720"/>
      <c r="EX720"/>
      <c r="EY720"/>
    </row>
    <row r="721" spans="101:155" x14ac:dyDescent="0.2">
      <c r="CW721"/>
      <c r="CX721"/>
      <c r="CY721"/>
      <c r="CZ721"/>
      <c r="DA721"/>
      <c r="DB721"/>
      <c r="DC721"/>
      <c r="DD721"/>
      <c r="DE721"/>
      <c r="DF721"/>
      <c r="DG721"/>
      <c r="DH721"/>
      <c r="DI721"/>
      <c r="DJ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  <c r="EE721"/>
      <c r="EF721"/>
      <c r="EG721"/>
      <c r="EH721"/>
      <c r="EI721"/>
      <c r="EJ721"/>
      <c r="EK721"/>
      <c r="EL721"/>
      <c r="EM721"/>
      <c r="EN721"/>
      <c r="EO721"/>
      <c r="EP721"/>
      <c r="EQ721"/>
      <c r="ER721"/>
      <c r="ES721"/>
      <c r="ET721"/>
      <c r="EU721"/>
      <c r="EV721"/>
      <c r="EW721"/>
      <c r="EX721"/>
      <c r="EY721"/>
    </row>
    <row r="722" spans="101:155" x14ac:dyDescent="0.2">
      <c r="CW722"/>
      <c r="CX722"/>
      <c r="CY722"/>
      <c r="CZ722"/>
      <c r="DA722"/>
      <c r="DB722"/>
      <c r="DC722"/>
      <c r="DD722"/>
      <c r="DE722"/>
      <c r="DF722"/>
      <c r="DG722"/>
      <c r="DH722"/>
      <c r="DI722"/>
      <c r="DJ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  <c r="EE722"/>
      <c r="EF722"/>
      <c r="EG722"/>
      <c r="EH722"/>
      <c r="EI722"/>
      <c r="EJ722"/>
      <c r="EK722"/>
      <c r="EL722"/>
      <c r="EM722"/>
      <c r="EN722"/>
      <c r="EO722"/>
      <c r="EP722"/>
      <c r="EQ722"/>
      <c r="ER722"/>
      <c r="ES722"/>
      <c r="ET722"/>
      <c r="EU722"/>
      <c r="EV722"/>
      <c r="EW722"/>
      <c r="EX722"/>
      <c r="EY722"/>
    </row>
    <row r="723" spans="101:155" x14ac:dyDescent="0.2"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  <c r="EE723"/>
      <c r="EF723"/>
      <c r="EG723"/>
      <c r="EH723"/>
      <c r="EI723"/>
      <c r="EJ723"/>
      <c r="EK723"/>
      <c r="EL723"/>
      <c r="EM723"/>
      <c r="EN723"/>
      <c r="EO723"/>
      <c r="EP723"/>
      <c r="EQ723"/>
      <c r="ER723"/>
      <c r="ES723"/>
      <c r="ET723"/>
      <c r="EU723"/>
      <c r="EV723"/>
      <c r="EW723"/>
      <c r="EX723"/>
      <c r="EY723"/>
    </row>
    <row r="724" spans="101:155" x14ac:dyDescent="0.2">
      <c r="CW724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  <c r="EE724"/>
      <c r="EF724"/>
      <c r="EG724"/>
      <c r="EH724"/>
      <c r="EI724"/>
      <c r="EJ724"/>
      <c r="EK724"/>
      <c r="EL724"/>
      <c r="EM724"/>
      <c r="EN724"/>
      <c r="EO724"/>
      <c r="EP724"/>
      <c r="EQ724"/>
      <c r="ER724"/>
      <c r="ES724"/>
      <c r="ET724"/>
      <c r="EU724"/>
      <c r="EV724"/>
      <c r="EW724"/>
      <c r="EX724"/>
      <c r="EY724"/>
    </row>
    <row r="725" spans="101:155" x14ac:dyDescent="0.2">
      <c r="CW725"/>
      <c r="CX725"/>
      <c r="CY725"/>
      <c r="CZ725"/>
      <c r="DA725"/>
      <c r="DB725"/>
      <c r="DC725"/>
      <c r="DD725"/>
      <c r="DE725"/>
      <c r="DF725"/>
      <c r="DG725"/>
      <c r="DH725"/>
      <c r="DI725"/>
      <c r="DJ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  <c r="EE725"/>
      <c r="EF725"/>
      <c r="EG725"/>
      <c r="EH725"/>
      <c r="EI725"/>
      <c r="EJ725"/>
      <c r="EK725"/>
      <c r="EL725"/>
      <c r="EM725"/>
      <c r="EN725"/>
      <c r="EO725"/>
      <c r="EP725"/>
      <c r="EQ725"/>
      <c r="ER725"/>
      <c r="ES725"/>
      <c r="ET725"/>
      <c r="EU725"/>
      <c r="EV725"/>
      <c r="EW725"/>
      <c r="EX725"/>
      <c r="EY725"/>
    </row>
    <row r="726" spans="101:155" x14ac:dyDescent="0.2"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  <c r="EE726"/>
      <c r="EF726"/>
      <c r="EG726"/>
      <c r="EH726"/>
      <c r="EI726"/>
      <c r="EJ726"/>
      <c r="EK726"/>
      <c r="EL726"/>
      <c r="EM726"/>
      <c r="EN726"/>
      <c r="EO726"/>
      <c r="EP726"/>
      <c r="EQ726"/>
      <c r="ER726"/>
      <c r="ES726"/>
      <c r="ET726"/>
      <c r="EU726"/>
      <c r="EV726"/>
      <c r="EW726"/>
      <c r="EX726"/>
      <c r="EY726"/>
    </row>
    <row r="727" spans="101:155" x14ac:dyDescent="0.2"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  <c r="EE727"/>
      <c r="EF727"/>
      <c r="EG727"/>
      <c r="EH727"/>
      <c r="EI727"/>
      <c r="EJ727"/>
      <c r="EK727"/>
      <c r="EL727"/>
      <c r="EM727"/>
      <c r="EN727"/>
      <c r="EO727"/>
      <c r="EP727"/>
      <c r="EQ727"/>
      <c r="ER727"/>
      <c r="ES727"/>
      <c r="ET727"/>
      <c r="EU727"/>
      <c r="EV727"/>
      <c r="EW727"/>
      <c r="EX727"/>
      <c r="EY727"/>
    </row>
    <row r="728" spans="101:155" x14ac:dyDescent="0.2"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  <c r="EE728"/>
      <c r="EF728"/>
      <c r="EG728"/>
      <c r="EH728"/>
      <c r="EI728"/>
      <c r="EJ728"/>
      <c r="EK728"/>
      <c r="EL728"/>
      <c r="EM728"/>
      <c r="EN728"/>
      <c r="EO728"/>
      <c r="EP728"/>
      <c r="EQ728"/>
      <c r="ER728"/>
      <c r="ES728"/>
      <c r="ET728"/>
      <c r="EU728"/>
      <c r="EV728"/>
      <c r="EW728"/>
      <c r="EX728"/>
      <c r="EY728"/>
    </row>
    <row r="729" spans="101:155" x14ac:dyDescent="0.2"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  <c r="EE729"/>
      <c r="EF729"/>
      <c r="EG729"/>
      <c r="EH729"/>
      <c r="EI729"/>
      <c r="EJ729"/>
      <c r="EK729"/>
      <c r="EL729"/>
      <c r="EM729"/>
      <c r="EN729"/>
      <c r="EO729"/>
      <c r="EP729"/>
      <c r="EQ729"/>
      <c r="ER729"/>
      <c r="ES729"/>
      <c r="ET729"/>
      <c r="EU729"/>
      <c r="EV729"/>
      <c r="EW729"/>
      <c r="EX729"/>
      <c r="EY729"/>
    </row>
    <row r="730" spans="101:155" x14ac:dyDescent="0.2"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  <c r="EE730"/>
      <c r="EF730"/>
      <c r="EG730"/>
      <c r="EH730"/>
      <c r="EI730"/>
      <c r="EJ730"/>
      <c r="EK730"/>
      <c r="EL730"/>
      <c r="EM730"/>
      <c r="EN730"/>
      <c r="EO730"/>
      <c r="EP730"/>
      <c r="EQ730"/>
      <c r="ER730"/>
      <c r="ES730"/>
      <c r="ET730"/>
      <c r="EU730"/>
      <c r="EV730"/>
      <c r="EW730"/>
      <c r="EX730"/>
      <c r="EY730"/>
    </row>
    <row r="731" spans="101:155" x14ac:dyDescent="0.2">
      <c r="CW731"/>
      <c r="CX731"/>
      <c r="CY731"/>
      <c r="CZ731"/>
      <c r="DA731"/>
      <c r="DB731"/>
      <c r="DC731"/>
      <c r="DD731"/>
      <c r="DE731"/>
      <c r="DF731"/>
      <c r="DG731"/>
      <c r="DH731"/>
      <c r="DI731"/>
      <c r="DJ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  <c r="EE731"/>
      <c r="EF731"/>
      <c r="EG731"/>
      <c r="EH731"/>
      <c r="EI731"/>
      <c r="EJ731"/>
      <c r="EK731"/>
      <c r="EL731"/>
      <c r="EM731"/>
      <c r="EN731"/>
      <c r="EO731"/>
      <c r="EP731"/>
      <c r="EQ731"/>
      <c r="ER731"/>
      <c r="ES731"/>
      <c r="ET731"/>
      <c r="EU731"/>
      <c r="EV731"/>
      <c r="EW731"/>
      <c r="EX731"/>
      <c r="EY731"/>
    </row>
    <row r="732" spans="101:155" x14ac:dyDescent="0.2">
      <c r="CW732"/>
      <c r="CX732"/>
      <c r="CY732"/>
      <c r="CZ732"/>
      <c r="DA732"/>
      <c r="DB732"/>
      <c r="DC732"/>
      <c r="DD732"/>
      <c r="DE732"/>
      <c r="DF732"/>
      <c r="DG732"/>
      <c r="DH732"/>
      <c r="DI732"/>
      <c r="DJ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  <c r="EE732"/>
      <c r="EF732"/>
      <c r="EG732"/>
      <c r="EH732"/>
      <c r="EI732"/>
      <c r="EJ732"/>
      <c r="EK732"/>
      <c r="EL732"/>
      <c r="EM732"/>
      <c r="EN732"/>
      <c r="EO732"/>
      <c r="EP732"/>
      <c r="EQ732"/>
      <c r="ER732"/>
      <c r="ES732"/>
      <c r="ET732"/>
      <c r="EU732"/>
      <c r="EV732"/>
      <c r="EW732"/>
      <c r="EX732"/>
      <c r="EY732"/>
    </row>
    <row r="733" spans="101:155" x14ac:dyDescent="0.2">
      <c r="CW733"/>
      <c r="CX733"/>
      <c r="CY733"/>
      <c r="CZ733"/>
      <c r="DA733"/>
      <c r="DB733"/>
      <c r="DC733"/>
      <c r="DD733"/>
      <c r="DE733"/>
      <c r="DF733"/>
      <c r="DG733"/>
      <c r="DH733"/>
      <c r="DI733"/>
      <c r="DJ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  <c r="EE733"/>
      <c r="EF733"/>
      <c r="EG733"/>
      <c r="EH733"/>
      <c r="EI733"/>
      <c r="EJ733"/>
      <c r="EK733"/>
      <c r="EL733"/>
      <c r="EM733"/>
      <c r="EN733"/>
      <c r="EO733"/>
      <c r="EP733"/>
      <c r="EQ733"/>
      <c r="ER733"/>
      <c r="ES733"/>
      <c r="ET733"/>
      <c r="EU733"/>
      <c r="EV733"/>
      <c r="EW733"/>
      <c r="EX733"/>
      <c r="EY733"/>
    </row>
    <row r="734" spans="101:155" x14ac:dyDescent="0.2">
      <c r="CW734"/>
      <c r="CX734"/>
      <c r="CY734"/>
      <c r="CZ734"/>
      <c r="DA734"/>
      <c r="DB734"/>
      <c r="DC734"/>
      <c r="DD734"/>
      <c r="DE734"/>
      <c r="DF734"/>
      <c r="DG734"/>
      <c r="DH734"/>
      <c r="DI734"/>
      <c r="DJ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  <c r="EE734"/>
      <c r="EF734"/>
      <c r="EG734"/>
      <c r="EH734"/>
      <c r="EI734"/>
      <c r="EJ734"/>
      <c r="EK734"/>
      <c r="EL734"/>
      <c r="EM734"/>
      <c r="EN734"/>
      <c r="EO734"/>
      <c r="EP734"/>
      <c r="EQ734"/>
      <c r="ER734"/>
      <c r="ES734"/>
      <c r="ET734"/>
      <c r="EU734"/>
      <c r="EV734"/>
      <c r="EW734"/>
      <c r="EX734"/>
      <c r="EY734"/>
    </row>
    <row r="735" spans="101:155" x14ac:dyDescent="0.2">
      <c r="CW735"/>
      <c r="CX735"/>
      <c r="CY735"/>
      <c r="CZ735"/>
      <c r="DA735"/>
      <c r="DB735"/>
      <c r="DC735"/>
      <c r="DD735"/>
      <c r="DE735"/>
      <c r="DF735"/>
      <c r="DG735"/>
      <c r="DH735"/>
      <c r="DI735"/>
      <c r="DJ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  <c r="EE735"/>
      <c r="EF735"/>
      <c r="EG735"/>
      <c r="EH735"/>
      <c r="EI735"/>
      <c r="EJ735"/>
      <c r="EK735"/>
      <c r="EL735"/>
      <c r="EM735"/>
      <c r="EN735"/>
      <c r="EO735"/>
      <c r="EP735"/>
      <c r="EQ735"/>
      <c r="ER735"/>
      <c r="ES735"/>
      <c r="ET735"/>
      <c r="EU735"/>
      <c r="EV735"/>
      <c r="EW735"/>
      <c r="EX735"/>
      <c r="EY735"/>
    </row>
    <row r="736" spans="101:155" x14ac:dyDescent="0.2"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  <c r="EM736"/>
      <c r="EN736"/>
      <c r="EO736"/>
      <c r="EP736"/>
      <c r="EQ736"/>
      <c r="ER736"/>
      <c r="ES736"/>
      <c r="ET736"/>
      <c r="EU736"/>
      <c r="EV736"/>
      <c r="EW736"/>
      <c r="EX736"/>
      <c r="EY736"/>
    </row>
    <row r="737" spans="101:155" x14ac:dyDescent="0.2">
      <c r="CW737"/>
      <c r="CX737"/>
      <c r="CY737"/>
      <c r="CZ737"/>
      <c r="DA737"/>
      <c r="DB737"/>
      <c r="DC737"/>
      <c r="DD737"/>
      <c r="DE737"/>
      <c r="DF737"/>
      <c r="DG737"/>
      <c r="DH737"/>
      <c r="DI737"/>
      <c r="DJ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  <c r="EE737"/>
      <c r="EF737"/>
      <c r="EG737"/>
      <c r="EH737"/>
      <c r="EI737"/>
      <c r="EJ737"/>
      <c r="EK737"/>
      <c r="EL737"/>
      <c r="EM737"/>
      <c r="EN737"/>
      <c r="EO737"/>
      <c r="EP737"/>
      <c r="EQ737"/>
      <c r="ER737"/>
      <c r="ES737"/>
      <c r="ET737"/>
      <c r="EU737"/>
      <c r="EV737"/>
      <c r="EW737"/>
      <c r="EX737"/>
      <c r="EY737"/>
    </row>
    <row r="738" spans="101:155" x14ac:dyDescent="0.2">
      <c r="CW738"/>
      <c r="CX738"/>
      <c r="CY738"/>
      <c r="CZ738"/>
      <c r="DA738"/>
      <c r="DB738"/>
      <c r="DC738"/>
      <c r="DD738"/>
      <c r="DE738"/>
      <c r="DF738"/>
      <c r="DG738"/>
      <c r="DH738"/>
      <c r="DI738"/>
      <c r="DJ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  <c r="EE738"/>
      <c r="EF738"/>
      <c r="EG738"/>
      <c r="EH738"/>
      <c r="EI738"/>
      <c r="EJ738"/>
      <c r="EK738"/>
      <c r="EL738"/>
      <c r="EM738"/>
      <c r="EN738"/>
      <c r="EO738"/>
      <c r="EP738"/>
      <c r="EQ738"/>
      <c r="ER738"/>
      <c r="ES738"/>
      <c r="ET738"/>
      <c r="EU738"/>
      <c r="EV738"/>
      <c r="EW738"/>
      <c r="EX738"/>
      <c r="EY738"/>
    </row>
    <row r="739" spans="101:155" x14ac:dyDescent="0.2">
      <c r="CW739"/>
      <c r="CX739"/>
      <c r="CY739"/>
      <c r="CZ739"/>
      <c r="DA739"/>
      <c r="DB739"/>
      <c r="DC739"/>
      <c r="DD739"/>
      <c r="DE739"/>
      <c r="DF739"/>
      <c r="DG739"/>
      <c r="DH739"/>
      <c r="DI739"/>
      <c r="DJ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  <c r="EE739"/>
      <c r="EF739"/>
      <c r="EG739"/>
      <c r="EH739"/>
      <c r="EI739"/>
      <c r="EJ739"/>
      <c r="EK739"/>
      <c r="EL739"/>
      <c r="EM739"/>
      <c r="EN739"/>
      <c r="EO739"/>
      <c r="EP739"/>
      <c r="EQ739"/>
      <c r="ER739"/>
      <c r="ES739"/>
      <c r="ET739"/>
      <c r="EU739"/>
      <c r="EV739"/>
      <c r="EW739"/>
      <c r="EX739"/>
      <c r="EY739"/>
    </row>
    <row r="740" spans="101:155" x14ac:dyDescent="0.2"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  <c r="EK740"/>
      <c r="EL740"/>
      <c r="EM740"/>
      <c r="EN740"/>
      <c r="EO740"/>
      <c r="EP740"/>
      <c r="EQ740"/>
      <c r="ER740"/>
      <c r="ES740"/>
      <c r="ET740"/>
      <c r="EU740"/>
      <c r="EV740"/>
      <c r="EW740"/>
      <c r="EX740"/>
      <c r="EY740"/>
    </row>
    <row r="741" spans="101:155" x14ac:dyDescent="0.2">
      <c r="CW741"/>
      <c r="CX741"/>
      <c r="CY741"/>
      <c r="CZ741"/>
      <c r="DA741"/>
      <c r="DB741"/>
      <c r="DC741"/>
      <c r="DD741"/>
      <c r="DE741"/>
      <c r="DF741"/>
      <c r="DG741"/>
      <c r="DH741"/>
      <c r="DI741"/>
      <c r="DJ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  <c r="EE741"/>
      <c r="EF741"/>
      <c r="EG741"/>
      <c r="EH741"/>
      <c r="EI741"/>
      <c r="EJ741"/>
      <c r="EK741"/>
      <c r="EL741"/>
      <c r="EM741"/>
      <c r="EN741"/>
      <c r="EO741"/>
      <c r="EP741"/>
      <c r="EQ741"/>
      <c r="ER741"/>
      <c r="ES741"/>
      <c r="ET741"/>
      <c r="EU741"/>
      <c r="EV741"/>
      <c r="EW741"/>
      <c r="EX741"/>
      <c r="EY741"/>
    </row>
    <row r="742" spans="101:155" x14ac:dyDescent="0.2">
      <c r="CW742"/>
      <c r="CX742"/>
      <c r="CY742"/>
      <c r="CZ742"/>
      <c r="DA742"/>
      <c r="DB742"/>
      <c r="DC742"/>
      <c r="DD742"/>
      <c r="DE742"/>
      <c r="DF742"/>
      <c r="DG742"/>
      <c r="DH742"/>
      <c r="DI742"/>
      <c r="DJ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  <c r="EE742"/>
      <c r="EF742"/>
      <c r="EG742"/>
      <c r="EH742"/>
      <c r="EI742"/>
      <c r="EJ742"/>
      <c r="EK742"/>
      <c r="EL742"/>
      <c r="EM742"/>
      <c r="EN742"/>
      <c r="EO742"/>
      <c r="EP742"/>
      <c r="EQ742"/>
      <c r="ER742"/>
      <c r="ES742"/>
      <c r="ET742"/>
      <c r="EU742"/>
      <c r="EV742"/>
      <c r="EW742"/>
      <c r="EX742"/>
      <c r="EY742"/>
    </row>
    <row r="743" spans="101:155" x14ac:dyDescent="0.2">
      <c r="CW743"/>
      <c r="CX743"/>
      <c r="CY743"/>
      <c r="CZ743"/>
      <c r="DA743"/>
      <c r="DB743"/>
      <c r="DC743"/>
      <c r="DD743"/>
      <c r="DE743"/>
      <c r="DF743"/>
      <c r="DG743"/>
      <c r="DH743"/>
      <c r="DI743"/>
      <c r="DJ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  <c r="EE743"/>
      <c r="EF743"/>
      <c r="EG743"/>
      <c r="EH743"/>
      <c r="EI743"/>
      <c r="EJ743"/>
      <c r="EK743"/>
      <c r="EL743"/>
      <c r="EM743"/>
      <c r="EN743"/>
      <c r="EO743"/>
      <c r="EP743"/>
      <c r="EQ743"/>
      <c r="ER743"/>
      <c r="ES743"/>
      <c r="ET743"/>
      <c r="EU743"/>
      <c r="EV743"/>
      <c r="EW743"/>
      <c r="EX743"/>
      <c r="EY743"/>
    </row>
    <row r="744" spans="101:155" x14ac:dyDescent="0.2"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  <c r="EE744"/>
      <c r="EF744"/>
      <c r="EG744"/>
      <c r="EH744"/>
      <c r="EI744"/>
      <c r="EJ744"/>
      <c r="EK744"/>
      <c r="EL744"/>
      <c r="EM744"/>
      <c r="EN744"/>
      <c r="EO744"/>
      <c r="EP744"/>
      <c r="EQ744"/>
      <c r="ER744"/>
      <c r="ES744"/>
      <c r="ET744"/>
      <c r="EU744"/>
      <c r="EV744"/>
      <c r="EW744"/>
      <c r="EX744"/>
      <c r="EY744"/>
    </row>
    <row r="745" spans="101:155" x14ac:dyDescent="0.2"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  <c r="EE745"/>
      <c r="EF745"/>
      <c r="EG745"/>
      <c r="EH745"/>
      <c r="EI745"/>
      <c r="EJ745"/>
      <c r="EK745"/>
      <c r="EL745"/>
      <c r="EM745"/>
      <c r="EN745"/>
      <c r="EO745"/>
      <c r="EP745"/>
      <c r="EQ745"/>
      <c r="ER745"/>
      <c r="ES745"/>
      <c r="ET745"/>
      <c r="EU745"/>
      <c r="EV745"/>
      <c r="EW745"/>
      <c r="EX745"/>
      <c r="EY745"/>
    </row>
    <row r="746" spans="101:155" x14ac:dyDescent="0.2">
      <c r="CW746"/>
      <c r="CX746"/>
      <c r="CY746"/>
      <c r="CZ746"/>
      <c r="DA746"/>
      <c r="DB746"/>
      <c r="DC746"/>
      <c r="DD746"/>
      <c r="DE746"/>
      <c r="DF746"/>
      <c r="DG746"/>
      <c r="DH746"/>
      <c r="DI746"/>
      <c r="DJ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  <c r="EE746"/>
      <c r="EF746"/>
      <c r="EG746"/>
      <c r="EH746"/>
      <c r="EI746"/>
      <c r="EJ746"/>
      <c r="EK746"/>
      <c r="EL746"/>
      <c r="EM746"/>
      <c r="EN746"/>
      <c r="EO746"/>
      <c r="EP746"/>
      <c r="EQ746"/>
      <c r="ER746"/>
      <c r="ES746"/>
      <c r="ET746"/>
      <c r="EU746"/>
      <c r="EV746"/>
      <c r="EW746"/>
      <c r="EX746"/>
      <c r="EY746"/>
    </row>
    <row r="747" spans="101:155" x14ac:dyDescent="0.2">
      <c r="CW747"/>
      <c r="CX747"/>
      <c r="CY747"/>
      <c r="CZ747"/>
      <c r="DA747"/>
      <c r="DB747"/>
      <c r="DC747"/>
      <c r="DD747"/>
      <c r="DE747"/>
      <c r="DF747"/>
      <c r="DG747"/>
      <c r="DH747"/>
      <c r="DI747"/>
      <c r="DJ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  <c r="EE747"/>
      <c r="EF747"/>
      <c r="EG747"/>
      <c r="EH747"/>
      <c r="EI747"/>
      <c r="EJ747"/>
      <c r="EK747"/>
      <c r="EL747"/>
      <c r="EM747"/>
      <c r="EN747"/>
      <c r="EO747"/>
      <c r="EP747"/>
      <c r="EQ747"/>
      <c r="ER747"/>
      <c r="ES747"/>
      <c r="ET747"/>
      <c r="EU747"/>
      <c r="EV747"/>
      <c r="EW747"/>
      <c r="EX747"/>
      <c r="EY747"/>
    </row>
    <row r="748" spans="101:155" x14ac:dyDescent="0.2">
      <c r="CW748"/>
      <c r="CX748"/>
      <c r="CY748"/>
      <c r="CZ748"/>
      <c r="DA748"/>
      <c r="DB748"/>
      <c r="DC748"/>
      <c r="DD748"/>
      <c r="DE748"/>
      <c r="DF748"/>
      <c r="DG748"/>
      <c r="DH748"/>
      <c r="DI748"/>
      <c r="DJ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  <c r="EE748"/>
      <c r="EF748"/>
      <c r="EG748"/>
      <c r="EH748"/>
      <c r="EI748"/>
      <c r="EJ748"/>
      <c r="EK748"/>
      <c r="EL748"/>
      <c r="EM748"/>
      <c r="EN748"/>
      <c r="EO748"/>
      <c r="EP748"/>
      <c r="EQ748"/>
      <c r="ER748"/>
      <c r="ES748"/>
      <c r="ET748"/>
      <c r="EU748"/>
      <c r="EV748"/>
      <c r="EW748"/>
      <c r="EX748"/>
      <c r="EY748"/>
    </row>
    <row r="749" spans="101:155" x14ac:dyDescent="0.2">
      <c r="CW749"/>
      <c r="CX749"/>
      <c r="CY749"/>
      <c r="CZ749"/>
      <c r="DA749"/>
      <c r="DB749"/>
      <c r="DC749"/>
      <c r="DD749"/>
      <c r="DE749"/>
      <c r="DF749"/>
      <c r="DG749"/>
      <c r="DH749"/>
      <c r="DI749"/>
      <c r="DJ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  <c r="EE749"/>
      <c r="EF749"/>
      <c r="EG749"/>
      <c r="EH749"/>
      <c r="EI749"/>
      <c r="EJ749"/>
      <c r="EK749"/>
      <c r="EL749"/>
      <c r="EM749"/>
      <c r="EN749"/>
      <c r="EO749"/>
      <c r="EP749"/>
      <c r="EQ749"/>
      <c r="ER749"/>
      <c r="ES749"/>
      <c r="ET749"/>
      <c r="EU749"/>
      <c r="EV749"/>
      <c r="EW749"/>
      <c r="EX749"/>
      <c r="EY749"/>
    </row>
    <row r="750" spans="101:155" x14ac:dyDescent="0.2"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  <c r="EK750"/>
      <c r="EL750"/>
      <c r="EM750"/>
      <c r="EN750"/>
      <c r="EO750"/>
      <c r="EP750"/>
      <c r="EQ750"/>
      <c r="ER750"/>
      <c r="ES750"/>
      <c r="ET750"/>
      <c r="EU750"/>
      <c r="EV750"/>
      <c r="EW750"/>
      <c r="EX750"/>
      <c r="EY750"/>
    </row>
    <row r="751" spans="101:155" x14ac:dyDescent="0.2">
      <c r="CW751"/>
      <c r="CX751"/>
      <c r="CY751"/>
      <c r="CZ751"/>
      <c r="DA751"/>
      <c r="DB751"/>
      <c r="DC751"/>
      <c r="DD751"/>
      <c r="DE751"/>
      <c r="DF751"/>
      <c r="DG751"/>
      <c r="DH751"/>
      <c r="DI751"/>
      <c r="DJ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  <c r="EE751"/>
      <c r="EF751"/>
      <c r="EG751"/>
      <c r="EH751"/>
      <c r="EI751"/>
      <c r="EJ751"/>
      <c r="EK751"/>
      <c r="EL751"/>
      <c r="EM751"/>
      <c r="EN751"/>
      <c r="EO751"/>
      <c r="EP751"/>
      <c r="EQ751"/>
      <c r="ER751"/>
      <c r="ES751"/>
      <c r="ET751"/>
      <c r="EU751"/>
      <c r="EV751"/>
      <c r="EW751"/>
      <c r="EX751"/>
      <c r="EY751"/>
    </row>
    <row r="752" spans="101:155" x14ac:dyDescent="0.2">
      <c r="CW752"/>
      <c r="CX752"/>
      <c r="CY752"/>
      <c r="CZ752"/>
      <c r="DA752"/>
      <c r="DB752"/>
      <c r="DC752"/>
      <c r="DD752"/>
      <c r="DE752"/>
      <c r="DF752"/>
      <c r="DG752"/>
      <c r="DH752"/>
      <c r="DI752"/>
      <c r="DJ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  <c r="EE752"/>
      <c r="EF752"/>
      <c r="EG752"/>
      <c r="EH752"/>
      <c r="EI752"/>
      <c r="EJ752"/>
      <c r="EK752"/>
      <c r="EL752"/>
      <c r="EM752"/>
      <c r="EN752"/>
      <c r="EO752"/>
      <c r="EP752"/>
      <c r="EQ752"/>
      <c r="ER752"/>
      <c r="ES752"/>
      <c r="ET752"/>
      <c r="EU752"/>
      <c r="EV752"/>
      <c r="EW752"/>
      <c r="EX752"/>
      <c r="EY752"/>
    </row>
    <row r="753" spans="101:155" x14ac:dyDescent="0.2"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  <c r="EE753"/>
      <c r="EF753"/>
      <c r="EG753"/>
      <c r="EH753"/>
      <c r="EI753"/>
      <c r="EJ753"/>
      <c r="EK753"/>
      <c r="EL753"/>
      <c r="EM753"/>
      <c r="EN753"/>
      <c r="EO753"/>
      <c r="EP753"/>
      <c r="EQ753"/>
      <c r="ER753"/>
      <c r="ES753"/>
      <c r="ET753"/>
      <c r="EU753"/>
      <c r="EV753"/>
      <c r="EW753"/>
      <c r="EX753"/>
      <c r="EY753"/>
    </row>
    <row r="754" spans="101:155" x14ac:dyDescent="0.2">
      <c r="CW754"/>
      <c r="CX754"/>
      <c r="CY754"/>
      <c r="CZ754"/>
      <c r="DA754"/>
      <c r="DB754"/>
      <c r="DC754"/>
      <c r="DD754"/>
      <c r="DE754"/>
      <c r="DF754"/>
      <c r="DG754"/>
      <c r="DH754"/>
      <c r="DI754"/>
      <c r="DJ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  <c r="EE754"/>
      <c r="EF754"/>
      <c r="EG754"/>
      <c r="EH754"/>
      <c r="EI754"/>
      <c r="EJ754"/>
      <c r="EK754"/>
      <c r="EL754"/>
      <c r="EM754"/>
      <c r="EN754"/>
      <c r="EO754"/>
      <c r="EP754"/>
      <c r="EQ754"/>
      <c r="ER754"/>
      <c r="ES754"/>
      <c r="ET754"/>
      <c r="EU754"/>
      <c r="EV754"/>
      <c r="EW754"/>
      <c r="EX754"/>
      <c r="EY754"/>
    </row>
    <row r="755" spans="101:155" x14ac:dyDescent="0.2">
      <c r="CW755"/>
      <c r="CX755"/>
      <c r="CY755"/>
      <c r="CZ755"/>
      <c r="DA755"/>
      <c r="DB755"/>
      <c r="DC755"/>
      <c r="DD755"/>
      <c r="DE755"/>
      <c r="DF755"/>
      <c r="DG755"/>
      <c r="DH755"/>
      <c r="DI755"/>
      <c r="DJ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  <c r="EE755"/>
      <c r="EF755"/>
      <c r="EG755"/>
      <c r="EH755"/>
      <c r="EI755"/>
      <c r="EJ755"/>
      <c r="EK755"/>
      <c r="EL755"/>
      <c r="EM755"/>
      <c r="EN755"/>
      <c r="EO755"/>
      <c r="EP755"/>
      <c r="EQ755"/>
      <c r="ER755"/>
      <c r="ES755"/>
      <c r="ET755"/>
      <c r="EU755"/>
      <c r="EV755"/>
      <c r="EW755"/>
      <c r="EX755"/>
      <c r="EY755"/>
    </row>
    <row r="756" spans="101:155" x14ac:dyDescent="0.2">
      <c r="CW756"/>
      <c r="CX756"/>
      <c r="CY756"/>
      <c r="CZ756"/>
      <c r="DA756"/>
      <c r="DB756"/>
      <c r="DC756"/>
      <c r="DD756"/>
      <c r="DE756"/>
      <c r="DF756"/>
      <c r="DG756"/>
      <c r="DH756"/>
      <c r="DI756"/>
      <c r="DJ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  <c r="EE756"/>
      <c r="EF756"/>
      <c r="EG756"/>
      <c r="EH756"/>
      <c r="EI756"/>
      <c r="EJ756"/>
      <c r="EK756"/>
      <c r="EL756"/>
      <c r="EM756"/>
      <c r="EN756"/>
      <c r="EO756"/>
      <c r="EP756"/>
      <c r="EQ756"/>
      <c r="ER756"/>
      <c r="ES756"/>
      <c r="ET756"/>
      <c r="EU756"/>
      <c r="EV756"/>
      <c r="EW756"/>
      <c r="EX756"/>
      <c r="EY756"/>
    </row>
    <row r="757" spans="101:155" x14ac:dyDescent="0.2">
      <c r="CW757"/>
      <c r="CX757"/>
      <c r="CY757"/>
      <c r="CZ757"/>
      <c r="DA757"/>
      <c r="DB757"/>
      <c r="DC757"/>
      <c r="DD757"/>
      <c r="DE757"/>
      <c r="DF757"/>
      <c r="DG757"/>
      <c r="DH757"/>
      <c r="DI757"/>
      <c r="DJ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  <c r="EE757"/>
      <c r="EF757"/>
      <c r="EG757"/>
      <c r="EH757"/>
      <c r="EI757"/>
      <c r="EJ757"/>
      <c r="EK757"/>
      <c r="EL757"/>
      <c r="EM757"/>
      <c r="EN757"/>
      <c r="EO757"/>
      <c r="EP757"/>
      <c r="EQ757"/>
      <c r="ER757"/>
      <c r="ES757"/>
      <c r="ET757"/>
      <c r="EU757"/>
      <c r="EV757"/>
      <c r="EW757"/>
      <c r="EX757"/>
      <c r="EY757"/>
    </row>
    <row r="758" spans="101:155" x14ac:dyDescent="0.2">
      <c r="CW758"/>
      <c r="CX758"/>
      <c r="CY758"/>
      <c r="CZ758"/>
      <c r="DA758"/>
      <c r="DB758"/>
      <c r="DC758"/>
      <c r="DD758"/>
      <c r="DE758"/>
      <c r="DF758"/>
      <c r="DG758"/>
      <c r="DH758"/>
      <c r="DI758"/>
      <c r="DJ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  <c r="EE758"/>
      <c r="EF758"/>
      <c r="EG758"/>
      <c r="EH758"/>
      <c r="EI758"/>
      <c r="EJ758"/>
      <c r="EK758"/>
      <c r="EL758"/>
      <c r="EM758"/>
      <c r="EN758"/>
      <c r="EO758"/>
      <c r="EP758"/>
      <c r="EQ758"/>
      <c r="ER758"/>
      <c r="ES758"/>
      <c r="ET758"/>
      <c r="EU758"/>
      <c r="EV758"/>
      <c r="EW758"/>
      <c r="EX758"/>
      <c r="EY758"/>
    </row>
    <row r="759" spans="101:155" x14ac:dyDescent="0.2">
      <c r="CW759"/>
      <c r="CX759"/>
      <c r="CY759"/>
      <c r="CZ759"/>
      <c r="DA759"/>
      <c r="DB759"/>
      <c r="DC759"/>
      <c r="DD759"/>
      <c r="DE759"/>
      <c r="DF759"/>
      <c r="DG759"/>
      <c r="DH759"/>
      <c r="DI759"/>
      <c r="DJ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  <c r="EE759"/>
      <c r="EF759"/>
      <c r="EG759"/>
      <c r="EH759"/>
      <c r="EI759"/>
      <c r="EJ759"/>
      <c r="EK759"/>
      <c r="EL759"/>
      <c r="EM759"/>
      <c r="EN759"/>
      <c r="EO759"/>
      <c r="EP759"/>
      <c r="EQ759"/>
      <c r="ER759"/>
      <c r="ES759"/>
      <c r="ET759"/>
      <c r="EU759"/>
      <c r="EV759"/>
      <c r="EW759"/>
      <c r="EX759"/>
      <c r="EY759"/>
    </row>
    <row r="760" spans="101:155" x14ac:dyDescent="0.2">
      <c r="CW760"/>
      <c r="CX760"/>
      <c r="CY760"/>
      <c r="CZ760"/>
      <c r="DA760"/>
      <c r="DB760"/>
      <c r="DC760"/>
      <c r="DD760"/>
      <c r="DE760"/>
      <c r="DF760"/>
      <c r="DG760"/>
      <c r="DH760"/>
      <c r="DI760"/>
      <c r="DJ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  <c r="EE760"/>
      <c r="EF760"/>
      <c r="EG760"/>
      <c r="EH760"/>
      <c r="EI760"/>
      <c r="EJ760"/>
      <c r="EK760"/>
      <c r="EL760"/>
      <c r="EM760"/>
      <c r="EN760"/>
      <c r="EO760"/>
      <c r="EP760"/>
      <c r="EQ760"/>
      <c r="ER760"/>
      <c r="ES760"/>
      <c r="ET760"/>
      <c r="EU760"/>
      <c r="EV760"/>
      <c r="EW760"/>
      <c r="EX760"/>
      <c r="EY760"/>
    </row>
    <row r="761" spans="101:155" x14ac:dyDescent="0.2">
      <c r="CW761"/>
      <c r="CX761"/>
      <c r="CY761"/>
      <c r="CZ761"/>
      <c r="DA761"/>
      <c r="DB761"/>
      <c r="DC761"/>
      <c r="DD761"/>
      <c r="DE761"/>
      <c r="DF761"/>
      <c r="DG761"/>
      <c r="DH761"/>
      <c r="DI761"/>
      <c r="DJ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  <c r="EE761"/>
      <c r="EF761"/>
      <c r="EG761"/>
      <c r="EH761"/>
      <c r="EI761"/>
      <c r="EJ761"/>
      <c r="EK761"/>
      <c r="EL761"/>
      <c r="EM761"/>
      <c r="EN761"/>
      <c r="EO761"/>
      <c r="EP761"/>
      <c r="EQ761"/>
      <c r="ER761"/>
      <c r="ES761"/>
      <c r="ET761"/>
      <c r="EU761"/>
      <c r="EV761"/>
      <c r="EW761"/>
      <c r="EX761"/>
      <c r="EY761"/>
    </row>
    <row r="762" spans="101:155" x14ac:dyDescent="0.2">
      <c r="CW762"/>
      <c r="CX762"/>
      <c r="CY762"/>
      <c r="CZ762"/>
      <c r="DA762"/>
      <c r="DB762"/>
      <c r="DC762"/>
      <c r="DD762"/>
      <c r="DE762"/>
      <c r="DF762"/>
      <c r="DG762"/>
      <c r="DH762"/>
      <c r="DI762"/>
      <c r="DJ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  <c r="EE762"/>
      <c r="EF762"/>
      <c r="EG762"/>
      <c r="EH762"/>
      <c r="EI762"/>
      <c r="EJ762"/>
      <c r="EK762"/>
      <c r="EL762"/>
      <c r="EM762"/>
      <c r="EN762"/>
      <c r="EO762"/>
      <c r="EP762"/>
      <c r="EQ762"/>
      <c r="ER762"/>
      <c r="ES762"/>
      <c r="ET762"/>
      <c r="EU762"/>
      <c r="EV762"/>
      <c r="EW762"/>
      <c r="EX762"/>
      <c r="EY762"/>
    </row>
    <row r="763" spans="101:155" x14ac:dyDescent="0.2">
      <c r="CW763"/>
      <c r="CX763"/>
      <c r="CY763"/>
      <c r="CZ763"/>
      <c r="DA763"/>
      <c r="DB763"/>
      <c r="DC763"/>
      <c r="DD763"/>
      <c r="DE763"/>
      <c r="DF763"/>
      <c r="DG763"/>
      <c r="DH763"/>
      <c r="DI763"/>
      <c r="DJ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  <c r="EE763"/>
      <c r="EF763"/>
      <c r="EG763"/>
      <c r="EH763"/>
      <c r="EI763"/>
      <c r="EJ763"/>
      <c r="EK763"/>
      <c r="EL763"/>
      <c r="EM763"/>
      <c r="EN763"/>
      <c r="EO763"/>
      <c r="EP763"/>
      <c r="EQ763"/>
      <c r="ER763"/>
      <c r="ES763"/>
      <c r="ET763"/>
      <c r="EU763"/>
      <c r="EV763"/>
      <c r="EW763"/>
      <c r="EX763"/>
      <c r="EY763"/>
    </row>
    <row r="764" spans="101:155" x14ac:dyDescent="0.2">
      <c r="CW764"/>
      <c r="CX764"/>
      <c r="CY764"/>
      <c r="CZ764"/>
      <c r="DA764"/>
      <c r="DB764"/>
      <c r="DC764"/>
      <c r="DD764"/>
      <c r="DE764"/>
      <c r="DF764"/>
      <c r="DG764"/>
      <c r="DH764"/>
      <c r="DI764"/>
      <c r="DJ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  <c r="EE764"/>
      <c r="EF764"/>
      <c r="EG764"/>
      <c r="EH764"/>
      <c r="EI764"/>
      <c r="EJ764"/>
      <c r="EK764"/>
      <c r="EL764"/>
      <c r="EM764"/>
      <c r="EN764"/>
      <c r="EO764"/>
      <c r="EP764"/>
      <c r="EQ764"/>
      <c r="ER764"/>
      <c r="ES764"/>
      <c r="ET764"/>
      <c r="EU764"/>
      <c r="EV764"/>
      <c r="EW764"/>
      <c r="EX764"/>
      <c r="EY764"/>
    </row>
    <row r="765" spans="101:155" x14ac:dyDescent="0.2"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  <c r="EL765"/>
      <c r="EM765"/>
      <c r="EN765"/>
      <c r="EO765"/>
      <c r="EP765"/>
      <c r="EQ765"/>
      <c r="ER765"/>
      <c r="ES765"/>
      <c r="ET765"/>
      <c r="EU765"/>
      <c r="EV765"/>
      <c r="EW765"/>
      <c r="EX765"/>
      <c r="EY765"/>
    </row>
    <row r="766" spans="101:155" x14ac:dyDescent="0.2">
      <c r="CW766"/>
      <c r="CX766"/>
      <c r="CY766"/>
      <c r="CZ766"/>
      <c r="DA766"/>
      <c r="DB766"/>
      <c r="DC766"/>
      <c r="DD766"/>
      <c r="DE766"/>
      <c r="DF766"/>
      <c r="DG766"/>
      <c r="DH766"/>
      <c r="DI766"/>
      <c r="DJ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  <c r="EE766"/>
      <c r="EF766"/>
      <c r="EG766"/>
      <c r="EH766"/>
      <c r="EI766"/>
      <c r="EJ766"/>
      <c r="EK766"/>
      <c r="EL766"/>
      <c r="EM766"/>
      <c r="EN766"/>
      <c r="EO766"/>
      <c r="EP766"/>
      <c r="EQ766"/>
      <c r="ER766"/>
      <c r="ES766"/>
      <c r="ET766"/>
      <c r="EU766"/>
      <c r="EV766"/>
      <c r="EW766"/>
      <c r="EX766"/>
      <c r="EY766"/>
    </row>
    <row r="767" spans="101:155" x14ac:dyDescent="0.2">
      <c r="CW767"/>
      <c r="CX767"/>
      <c r="CY767"/>
      <c r="CZ767"/>
      <c r="DA767"/>
      <c r="DB767"/>
      <c r="DC767"/>
      <c r="DD767"/>
      <c r="DE767"/>
      <c r="DF767"/>
      <c r="DG767"/>
      <c r="DH767"/>
      <c r="DI767"/>
      <c r="DJ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  <c r="EE767"/>
      <c r="EF767"/>
      <c r="EG767"/>
      <c r="EH767"/>
      <c r="EI767"/>
      <c r="EJ767"/>
      <c r="EK767"/>
      <c r="EL767"/>
      <c r="EM767"/>
      <c r="EN767"/>
      <c r="EO767"/>
      <c r="EP767"/>
      <c r="EQ767"/>
      <c r="ER767"/>
      <c r="ES767"/>
      <c r="ET767"/>
      <c r="EU767"/>
      <c r="EV767"/>
      <c r="EW767"/>
      <c r="EX767"/>
      <c r="EY767"/>
    </row>
    <row r="768" spans="101:155" x14ac:dyDescent="0.2"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  <c r="EK768"/>
      <c r="EL768"/>
      <c r="EM768"/>
      <c r="EN768"/>
      <c r="EO768"/>
      <c r="EP768"/>
      <c r="EQ768"/>
      <c r="ER768"/>
      <c r="ES768"/>
      <c r="ET768"/>
      <c r="EU768"/>
      <c r="EV768"/>
      <c r="EW768"/>
      <c r="EX768"/>
      <c r="EY768"/>
    </row>
    <row r="769" spans="101:155" x14ac:dyDescent="0.2">
      <c r="CW769"/>
      <c r="CX769"/>
      <c r="CY769"/>
      <c r="CZ769"/>
      <c r="DA769"/>
      <c r="DB769"/>
      <c r="DC769"/>
      <c r="DD769"/>
      <c r="DE769"/>
      <c r="DF769"/>
      <c r="DG769"/>
      <c r="DH769"/>
      <c r="DI769"/>
      <c r="DJ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  <c r="EE769"/>
      <c r="EF769"/>
      <c r="EG769"/>
      <c r="EH769"/>
      <c r="EI769"/>
      <c r="EJ769"/>
      <c r="EK769"/>
      <c r="EL769"/>
      <c r="EM769"/>
      <c r="EN769"/>
      <c r="EO769"/>
      <c r="EP769"/>
      <c r="EQ769"/>
      <c r="ER769"/>
      <c r="ES769"/>
      <c r="ET769"/>
      <c r="EU769"/>
      <c r="EV769"/>
      <c r="EW769"/>
      <c r="EX769"/>
      <c r="EY769"/>
    </row>
    <row r="770" spans="101:155" x14ac:dyDescent="0.2">
      <c r="CW770"/>
      <c r="CX770"/>
      <c r="CY770"/>
      <c r="CZ770"/>
      <c r="DA770"/>
      <c r="DB770"/>
      <c r="DC770"/>
      <c r="DD770"/>
      <c r="DE770"/>
      <c r="DF770"/>
      <c r="DG770"/>
      <c r="DH770"/>
      <c r="DI770"/>
      <c r="DJ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  <c r="EE770"/>
      <c r="EF770"/>
      <c r="EG770"/>
      <c r="EH770"/>
      <c r="EI770"/>
      <c r="EJ770"/>
      <c r="EK770"/>
      <c r="EL770"/>
      <c r="EM770"/>
      <c r="EN770"/>
      <c r="EO770"/>
      <c r="EP770"/>
      <c r="EQ770"/>
      <c r="ER770"/>
      <c r="ES770"/>
      <c r="ET770"/>
      <c r="EU770"/>
      <c r="EV770"/>
      <c r="EW770"/>
      <c r="EX770"/>
      <c r="EY770"/>
    </row>
    <row r="771" spans="101:155" x14ac:dyDescent="0.2">
      <c r="CW771"/>
      <c r="CX771"/>
      <c r="CY771"/>
      <c r="CZ771"/>
      <c r="DA771"/>
      <c r="DB771"/>
      <c r="DC771"/>
      <c r="DD771"/>
      <c r="DE771"/>
      <c r="DF771"/>
      <c r="DG771"/>
      <c r="DH771"/>
      <c r="DI771"/>
      <c r="DJ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  <c r="EE771"/>
      <c r="EF771"/>
      <c r="EG771"/>
      <c r="EH771"/>
      <c r="EI771"/>
      <c r="EJ771"/>
      <c r="EK771"/>
      <c r="EL771"/>
      <c r="EM771"/>
      <c r="EN771"/>
      <c r="EO771"/>
      <c r="EP771"/>
      <c r="EQ771"/>
      <c r="ER771"/>
      <c r="ES771"/>
      <c r="ET771"/>
      <c r="EU771"/>
      <c r="EV771"/>
      <c r="EW771"/>
      <c r="EX771"/>
      <c r="EY771"/>
    </row>
    <row r="772" spans="101:155" x14ac:dyDescent="0.2">
      <c r="CW772"/>
      <c r="CX772"/>
      <c r="CY772"/>
      <c r="CZ772"/>
      <c r="DA772"/>
      <c r="DB772"/>
      <c r="DC772"/>
      <c r="DD772"/>
      <c r="DE772"/>
      <c r="DF772"/>
      <c r="DG772"/>
      <c r="DH772"/>
      <c r="DI772"/>
      <c r="DJ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  <c r="EE772"/>
      <c r="EF772"/>
      <c r="EG772"/>
      <c r="EH772"/>
      <c r="EI772"/>
      <c r="EJ772"/>
      <c r="EK772"/>
      <c r="EL772"/>
      <c r="EM772"/>
      <c r="EN772"/>
      <c r="EO772"/>
      <c r="EP772"/>
      <c r="EQ772"/>
      <c r="ER772"/>
      <c r="ES772"/>
      <c r="ET772"/>
      <c r="EU772"/>
      <c r="EV772"/>
      <c r="EW772"/>
      <c r="EX772"/>
      <c r="EY772"/>
    </row>
    <row r="773" spans="101:155" x14ac:dyDescent="0.2">
      <c r="CW773"/>
      <c r="CX773"/>
      <c r="CY773"/>
      <c r="CZ773"/>
      <c r="DA773"/>
      <c r="DB773"/>
      <c r="DC773"/>
      <c r="DD773"/>
      <c r="DE773"/>
      <c r="DF773"/>
      <c r="DG773"/>
      <c r="DH773"/>
      <c r="DI773"/>
      <c r="DJ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  <c r="EE773"/>
      <c r="EF773"/>
      <c r="EG773"/>
      <c r="EH773"/>
      <c r="EI773"/>
      <c r="EJ773"/>
      <c r="EK773"/>
      <c r="EL773"/>
      <c r="EM773"/>
      <c r="EN773"/>
      <c r="EO773"/>
      <c r="EP773"/>
      <c r="EQ773"/>
      <c r="ER773"/>
      <c r="ES773"/>
      <c r="ET773"/>
      <c r="EU773"/>
      <c r="EV773"/>
      <c r="EW773"/>
      <c r="EX773"/>
      <c r="EY773"/>
    </row>
    <row r="774" spans="101:155" x14ac:dyDescent="0.2">
      <c r="CW774"/>
      <c r="CX774"/>
      <c r="CY774"/>
      <c r="CZ774"/>
      <c r="DA774"/>
      <c r="DB774"/>
      <c r="DC774"/>
      <c r="DD774"/>
      <c r="DE774"/>
      <c r="DF774"/>
      <c r="DG774"/>
      <c r="DH774"/>
      <c r="DI774"/>
      <c r="DJ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  <c r="EE774"/>
      <c r="EF774"/>
      <c r="EG774"/>
      <c r="EH774"/>
      <c r="EI774"/>
      <c r="EJ774"/>
      <c r="EK774"/>
      <c r="EL774"/>
      <c r="EM774"/>
      <c r="EN774"/>
      <c r="EO774"/>
      <c r="EP774"/>
      <c r="EQ774"/>
      <c r="ER774"/>
      <c r="ES774"/>
      <c r="ET774"/>
      <c r="EU774"/>
      <c r="EV774"/>
      <c r="EW774"/>
      <c r="EX774"/>
      <c r="EY774"/>
    </row>
    <row r="775" spans="101:155" x14ac:dyDescent="0.2"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  <c r="EK775"/>
      <c r="EL775"/>
      <c r="EM775"/>
      <c r="EN775"/>
      <c r="EO775"/>
      <c r="EP775"/>
      <c r="EQ775"/>
      <c r="ER775"/>
      <c r="ES775"/>
      <c r="ET775"/>
      <c r="EU775"/>
      <c r="EV775"/>
      <c r="EW775"/>
      <c r="EX775"/>
      <c r="EY775"/>
    </row>
    <row r="776" spans="101:155" x14ac:dyDescent="0.2"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  <c r="EE776"/>
      <c r="EF776"/>
      <c r="EG776"/>
      <c r="EH776"/>
      <c r="EI776"/>
      <c r="EJ776"/>
      <c r="EK776"/>
      <c r="EL776"/>
      <c r="EM776"/>
      <c r="EN776"/>
      <c r="EO776"/>
      <c r="EP776"/>
      <c r="EQ776"/>
      <c r="ER776"/>
      <c r="ES776"/>
      <c r="ET776"/>
      <c r="EU776"/>
      <c r="EV776"/>
      <c r="EW776"/>
      <c r="EX776"/>
      <c r="EY776"/>
    </row>
    <row r="777" spans="101:155" x14ac:dyDescent="0.2"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  <c r="EK777"/>
      <c r="EL777"/>
      <c r="EM777"/>
      <c r="EN777"/>
      <c r="EO777"/>
      <c r="EP777"/>
      <c r="EQ777"/>
      <c r="ER777"/>
      <c r="ES777"/>
      <c r="ET777"/>
      <c r="EU777"/>
      <c r="EV777"/>
      <c r="EW777"/>
      <c r="EX777"/>
      <c r="EY777"/>
    </row>
    <row r="778" spans="101:155" x14ac:dyDescent="0.2"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  <c r="EK778"/>
      <c r="EL778"/>
      <c r="EM778"/>
      <c r="EN778"/>
      <c r="EO778"/>
      <c r="EP778"/>
      <c r="EQ778"/>
      <c r="ER778"/>
      <c r="ES778"/>
      <c r="ET778"/>
      <c r="EU778"/>
      <c r="EV778"/>
      <c r="EW778"/>
      <c r="EX778"/>
      <c r="EY778"/>
    </row>
    <row r="779" spans="101:155" x14ac:dyDescent="0.2"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  <c r="EK779"/>
      <c r="EL779"/>
      <c r="EM779"/>
      <c r="EN779"/>
      <c r="EO779"/>
      <c r="EP779"/>
      <c r="EQ779"/>
      <c r="ER779"/>
      <c r="ES779"/>
      <c r="ET779"/>
      <c r="EU779"/>
      <c r="EV779"/>
      <c r="EW779"/>
      <c r="EX779"/>
      <c r="EY779"/>
    </row>
    <row r="780" spans="101:155" x14ac:dyDescent="0.2">
      <c r="CW780"/>
      <c r="CX780"/>
      <c r="CY780"/>
      <c r="CZ780"/>
      <c r="DA780"/>
      <c r="DB780"/>
      <c r="DC780"/>
      <c r="DD780"/>
      <c r="DE780"/>
      <c r="DF780"/>
      <c r="DG780"/>
      <c r="DH780"/>
      <c r="DI780"/>
      <c r="DJ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  <c r="EE780"/>
      <c r="EF780"/>
      <c r="EG780"/>
      <c r="EH780"/>
      <c r="EI780"/>
      <c r="EJ780"/>
      <c r="EK780"/>
      <c r="EL780"/>
      <c r="EM780"/>
      <c r="EN780"/>
      <c r="EO780"/>
      <c r="EP780"/>
      <c r="EQ780"/>
      <c r="ER780"/>
      <c r="ES780"/>
      <c r="ET780"/>
      <c r="EU780"/>
      <c r="EV780"/>
      <c r="EW780"/>
      <c r="EX780"/>
      <c r="EY780"/>
    </row>
    <row r="781" spans="101:155" x14ac:dyDescent="0.2">
      <c r="CW781"/>
      <c r="CX781"/>
      <c r="CY781"/>
      <c r="CZ781"/>
      <c r="DA781"/>
      <c r="DB781"/>
      <c r="DC781"/>
      <c r="DD781"/>
      <c r="DE781"/>
      <c r="DF781"/>
      <c r="DG781"/>
      <c r="DH781"/>
      <c r="DI781"/>
      <c r="DJ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  <c r="EE781"/>
      <c r="EF781"/>
      <c r="EG781"/>
      <c r="EH781"/>
      <c r="EI781"/>
      <c r="EJ781"/>
      <c r="EK781"/>
      <c r="EL781"/>
      <c r="EM781"/>
      <c r="EN781"/>
      <c r="EO781"/>
      <c r="EP781"/>
      <c r="EQ781"/>
      <c r="ER781"/>
      <c r="ES781"/>
      <c r="ET781"/>
      <c r="EU781"/>
      <c r="EV781"/>
      <c r="EW781"/>
      <c r="EX781"/>
      <c r="EY781"/>
    </row>
    <row r="782" spans="101:155" x14ac:dyDescent="0.2"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  <c r="EK782"/>
      <c r="EL782"/>
      <c r="EM782"/>
      <c r="EN782"/>
      <c r="EO782"/>
      <c r="EP782"/>
      <c r="EQ782"/>
      <c r="ER782"/>
      <c r="ES782"/>
      <c r="ET782"/>
      <c r="EU782"/>
      <c r="EV782"/>
      <c r="EW782"/>
      <c r="EX782"/>
      <c r="EY782"/>
    </row>
    <row r="783" spans="101:155" x14ac:dyDescent="0.2"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  <c r="EE783"/>
      <c r="EF783"/>
      <c r="EG783"/>
      <c r="EH783"/>
      <c r="EI783"/>
      <c r="EJ783"/>
      <c r="EK783"/>
      <c r="EL783"/>
      <c r="EM783"/>
      <c r="EN783"/>
      <c r="EO783"/>
      <c r="EP783"/>
      <c r="EQ783"/>
      <c r="ER783"/>
      <c r="ES783"/>
      <c r="ET783"/>
      <c r="EU783"/>
      <c r="EV783"/>
      <c r="EW783"/>
      <c r="EX783"/>
      <c r="EY783"/>
    </row>
    <row r="784" spans="101:155" x14ac:dyDescent="0.2">
      <c r="CW784"/>
      <c r="CX784"/>
      <c r="CY784"/>
      <c r="CZ784"/>
      <c r="DA784"/>
      <c r="DB784"/>
      <c r="DC784"/>
      <c r="DD784"/>
      <c r="DE784"/>
      <c r="DF784"/>
      <c r="DG784"/>
      <c r="DH784"/>
      <c r="DI784"/>
      <c r="DJ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  <c r="EE784"/>
      <c r="EF784"/>
      <c r="EG784"/>
      <c r="EH784"/>
      <c r="EI784"/>
      <c r="EJ784"/>
      <c r="EK784"/>
      <c r="EL784"/>
      <c r="EM784"/>
      <c r="EN784"/>
      <c r="EO784"/>
      <c r="EP784"/>
      <c r="EQ784"/>
      <c r="ER784"/>
      <c r="ES784"/>
      <c r="ET784"/>
      <c r="EU784"/>
      <c r="EV784"/>
      <c r="EW784"/>
      <c r="EX784"/>
      <c r="EY784"/>
    </row>
    <row r="785" spans="101:155" x14ac:dyDescent="0.2">
      <c r="CW785"/>
      <c r="CX785"/>
      <c r="CY785"/>
      <c r="CZ785"/>
      <c r="DA785"/>
      <c r="DB785"/>
      <c r="DC785"/>
      <c r="DD785"/>
      <c r="DE785"/>
      <c r="DF785"/>
      <c r="DG785"/>
      <c r="DH785"/>
      <c r="DI785"/>
      <c r="DJ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  <c r="EE785"/>
      <c r="EF785"/>
      <c r="EG785"/>
      <c r="EH785"/>
      <c r="EI785"/>
      <c r="EJ785"/>
      <c r="EK785"/>
      <c r="EL785"/>
      <c r="EM785"/>
      <c r="EN785"/>
      <c r="EO785"/>
      <c r="EP785"/>
      <c r="EQ785"/>
      <c r="ER785"/>
      <c r="ES785"/>
      <c r="ET785"/>
      <c r="EU785"/>
      <c r="EV785"/>
      <c r="EW785"/>
      <c r="EX785"/>
      <c r="EY785"/>
    </row>
    <row r="786" spans="101:155" x14ac:dyDescent="0.2">
      <c r="CW786"/>
      <c r="CX786"/>
      <c r="CY786"/>
      <c r="CZ786"/>
      <c r="DA786"/>
      <c r="DB786"/>
      <c r="DC786"/>
      <c r="DD786"/>
      <c r="DE786"/>
      <c r="DF786"/>
      <c r="DG786"/>
      <c r="DH786"/>
      <c r="DI786"/>
      <c r="DJ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  <c r="EE786"/>
      <c r="EF786"/>
      <c r="EG786"/>
      <c r="EH786"/>
      <c r="EI786"/>
      <c r="EJ786"/>
      <c r="EK786"/>
      <c r="EL786"/>
      <c r="EM786"/>
      <c r="EN786"/>
      <c r="EO786"/>
      <c r="EP786"/>
      <c r="EQ786"/>
      <c r="ER786"/>
      <c r="ES786"/>
      <c r="ET786"/>
      <c r="EU786"/>
      <c r="EV786"/>
      <c r="EW786"/>
      <c r="EX786"/>
      <c r="EY786"/>
    </row>
    <row r="787" spans="101:155" x14ac:dyDescent="0.2">
      <c r="CW787"/>
      <c r="CX787"/>
      <c r="CY787"/>
      <c r="CZ787"/>
      <c r="DA787"/>
      <c r="DB787"/>
      <c r="DC787"/>
      <c r="DD787"/>
      <c r="DE787"/>
      <c r="DF787"/>
      <c r="DG787"/>
      <c r="DH787"/>
      <c r="DI787"/>
      <c r="DJ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  <c r="EE787"/>
      <c r="EF787"/>
      <c r="EG787"/>
      <c r="EH787"/>
      <c r="EI787"/>
      <c r="EJ787"/>
      <c r="EK787"/>
      <c r="EL787"/>
      <c r="EM787"/>
      <c r="EN787"/>
      <c r="EO787"/>
      <c r="EP787"/>
      <c r="EQ787"/>
      <c r="ER787"/>
      <c r="ES787"/>
      <c r="ET787"/>
      <c r="EU787"/>
      <c r="EV787"/>
      <c r="EW787"/>
      <c r="EX787"/>
      <c r="EY787"/>
    </row>
    <row r="788" spans="101:155" x14ac:dyDescent="0.2">
      <c r="CW788"/>
      <c r="CX788"/>
      <c r="CY788"/>
      <c r="CZ788"/>
      <c r="DA788"/>
      <c r="DB788"/>
      <c r="DC788"/>
      <c r="DD788"/>
      <c r="DE788"/>
      <c r="DF788"/>
      <c r="DG788"/>
      <c r="DH788"/>
      <c r="DI788"/>
      <c r="DJ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  <c r="EE788"/>
      <c r="EF788"/>
      <c r="EG788"/>
      <c r="EH788"/>
      <c r="EI788"/>
      <c r="EJ788"/>
      <c r="EK788"/>
      <c r="EL788"/>
      <c r="EM788"/>
      <c r="EN788"/>
      <c r="EO788"/>
      <c r="EP788"/>
      <c r="EQ788"/>
      <c r="ER788"/>
      <c r="ES788"/>
      <c r="ET788"/>
      <c r="EU788"/>
      <c r="EV788"/>
      <c r="EW788"/>
      <c r="EX788"/>
      <c r="EY788"/>
    </row>
    <row r="789" spans="101:155" x14ac:dyDescent="0.2"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  <c r="EE789"/>
      <c r="EF789"/>
      <c r="EG789"/>
      <c r="EH789"/>
      <c r="EI789"/>
      <c r="EJ789"/>
      <c r="EK789"/>
      <c r="EL789"/>
      <c r="EM789"/>
      <c r="EN789"/>
      <c r="EO789"/>
      <c r="EP789"/>
      <c r="EQ789"/>
      <c r="ER789"/>
      <c r="ES789"/>
      <c r="ET789"/>
      <c r="EU789"/>
      <c r="EV789"/>
      <c r="EW789"/>
      <c r="EX789"/>
      <c r="EY789"/>
    </row>
    <row r="790" spans="101:155" x14ac:dyDescent="0.2"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  <c r="EE790"/>
      <c r="EF790"/>
      <c r="EG790"/>
      <c r="EH790"/>
      <c r="EI790"/>
      <c r="EJ790"/>
      <c r="EK790"/>
      <c r="EL790"/>
      <c r="EM790"/>
      <c r="EN790"/>
      <c r="EO790"/>
      <c r="EP790"/>
      <c r="EQ790"/>
      <c r="ER790"/>
      <c r="ES790"/>
      <c r="ET790"/>
      <c r="EU790"/>
      <c r="EV790"/>
      <c r="EW790"/>
      <c r="EX790"/>
      <c r="EY790"/>
    </row>
    <row r="791" spans="101:155" x14ac:dyDescent="0.2"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  <c r="EE791"/>
      <c r="EF791"/>
      <c r="EG791"/>
      <c r="EH791"/>
      <c r="EI791"/>
      <c r="EJ791"/>
      <c r="EK791"/>
      <c r="EL791"/>
      <c r="EM791"/>
      <c r="EN791"/>
      <c r="EO791"/>
      <c r="EP791"/>
      <c r="EQ791"/>
      <c r="ER791"/>
      <c r="ES791"/>
      <c r="ET791"/>
      <c r="EU791"/>
      <c r="EV791"/>
      <c r="EW791"/>
      <c r="EX791"/>
      <c r="EY791"/>
    </row>
    <row r="792" spans="101:155" x14ac:dyDescent="0.2"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  <c r="EK792"/>
      <c r="EL792"/>
      <c r="EM792"/>
      <c r="EN792"/>
      <c r="EO792"/>
      <c r="EP792"/>
      <c r="EQ792"/>
      <c r="ER792"/>
      <c r="ES792"/>
      <c r="ET792"/>
      <c r="EU792"/>
      <c r="EV792"/>
      <c r="EW792"/>
      <c r="EX792"/>
      <c r="EY792"/>
    </row>
    <row r="793" spans="101:155" x14ac:dyDescent="0.2"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  <c r="EE793"/>
      <c r="EF793"/>
      <c r="EG793"/>
      <c r="EH793"/>
      <c r="EI793"/>
      <c r="EJ793"/>
      <c r="EK793"/>
      <c r="EL793"/>
      <c r="EM793"/>
      <c r="EN793"/>
      <c r="EO793"/>
      <c r="EP793"/>
      <c r="EQ793"/>
      <c r="ER793"/>
      <c r="ES793"/>
      <c r="ET793"/>
      <c r="EU793"/>
      <c r="EV793"/>
      <c r="EW793"/>
      <c r="EX793"/>
      <c r="EY793"/>
    </row>
    <row r="794" spans="101:155" x14ac:dyDescent="0.2">
      <c r="CW794"/>
      <c r="CX794"/>
      <c r="CY794"/>
      <c r="CZ794"/>
      <c r="DA794"/>
      <c r="DB794"/>
      <c r="DC794"/>
      <c r="DD794"/>
      <c r="DE794"/>
      <c r="DF794"/>
      <c r="DG794"/>
      <c r="DH794"/>
      <c r="DI794"/>
      <c r="DJ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  <c r="EE794"/>
      <c r="EF794"/>
      <c r="EG794"/>
      <c r="EH794"/>
      <c r="EI794"/>
      <c r="EJ794"/>
      <c r="EK794"/>
      <c r="EL794"/>
      <c r="EM794"/>
      <c r="EN794"/>
      <c r="EO794"/>
      <c r="EP794"/>
      <c r="EQ794"/>
      <c r="ER794"/>
      <c r="ES794"/>
      <c r="ET794"/>
      <c r="EU794"/>
      <c r="EV794"/>
      <c r="EW794"/>
      <c r="EX794"/>
      <c r="EY794"/>
    </row>
    <row r="795" spans="101:155" x14ac:dyDescent="0.2"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  <c r="EK795"/>
      <c r="EL795"/>
      <c r="EM795"/>
      <c r="EN795"/>
      <c r="EO795"/>
      <c r="EP795"/>
      <c r="EQ795"/>
      <c r="ER795"/>
      <c r="ES795"/>
      <c r="ET795"/>
      <c r="EU795"/>
      <c r="EV795"/>
      <c r="EW795"/>
      <c r="EX795"/>
      <c r="EY795"/>
    </row>
    <row r="796" spans="101:155" x14ac:dyDescent="0.2"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  <c r="EL796"/>
      <c r="EM796"/>
      <c r="EN796"/>
      <c r="EO796"/>
      <c r="EP796"/>
      <c r="EQ796"/>
      <c r="ER796"/>
      <c r="ES796"/>
      <c r="ET796"/>
      <c r="EU796"/>
      <c r="EV796"/>
      <c r="EW796"/>
      <c r="EX796"/>
      <c r="EY796"/>
    </row>
    <row r="797" spans="101:155" x14ac:dyDescent="0.2">
      <c r="CW797"/>
      <c r="CX797"/>
      <c r="CY797"/>
      <c r="CZ797"/>
      <c r="DA797"/>
      <c r="DB797"/>
      <c r="DC797"/>
      <c r="DD797"/>
      <c r="DE797"/>
      <c r="DF797"/>
      <c r="DG797"/>
      <c r="DH797"/>
      <c r="DI797"/>
      <c r="DJ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  <c r="EE797"/>
      <c r="EF797"/>
      <c r="EG797"/>
      <c r="EH797"/>
      <c r="EI797"/>
      <c r="EJ797"/>
      <c r="EK797"/>
      <c r="EL797"/>
      <c r="EM797"/>
      <c r="EN797"/>
      <c r="EO797"/>
      <c r="EP797"/>
      <c r="EQ797"/>
      <c r="ER797"/>
      <c r="ES797"/>
      <c r="ET797"/>
      <c r="EU797"/>
      <c r="EV797"/>
      <c r="EW797"/>
      <c r="EX797"/>
      <c r="EY797"/>
    </row>
    <row r="798" spans="101:155" x14ac:dyDescent="0.2">
      <c r="CW798"/>
      <c r="CX798"/>
      <c r="CY798"/>
      <c r="CZ798"/>
      <c r="DA798"/>
      <c r="DB798"/>
      <c r="DC798"/>
      <c r="DD798"/>
      <c r="DE798"/>
      <c r="DF798"/>
      <c r="DG798"/>
      <c r="DH798"/>
      <c r="DI798"/>
      <c r="DJ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  <c r="EE798"/>
      <c r="EF798"/>
      <c r="EG798"/>
      <c r="EH798"/>
      <c r="EI798"/>
      <c r="EJ798"/>
      <c r="EK798"/>
      <c r="EL798"/>
      <c r="EM798"/>
      <c r="EN798"/>
      <c r="EO798"/>
      <c r="EP798"/>
      <c r="EQ798"/>
      <c r="ER798"/>
      <c r="ES798"/>
      <c r="ET798"/>
      <c r="EU798"/>
      <c r="EV798"/>
      <c r="EW798"/>
      <c r="EX798"/>
      <c r="EY798"/>
    </row>
    <row r="799" spans="101:155" x14ac:dyDescent="0.2">
      <c r="CW799"/>
      <c r="CX799"/>
      <c r="CY799"/>
      <c r="CZ799"/>
      <c r="DA799"/>
      <c r="DB799"/>
      <c r="DC799"/>
      <c r="DD799"/>
      <c r="DE799"/>
      <c r="DF799"/>
      <c r="DG799"/>
      <c r="DH799"/>
      <c r="DI799"/>
      <c r="DJ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  <c r="EE799"/>
      <c r="EF799"/>
      <c r="EG799"/>
      <c r="EH799"/>
      <c r="EI799"/>
      <c r="EJ799"/>
      <c r="EK799"/>
      <c r="EL799"/>
      <c r="EM799"/>
      <c r="EN799"/>
      <c r="EO799"/>
      <c r="EP799"/>
      <c r="EQ799"/>
      <c r="ER799"/>
      <c r="ES799"/>
      <c r="ET799"/>
      <c r="EU799"/>
      <c r="EV799"/>
      <c r="EW799"/>
      <c r="EX799"/>
      <c r="EY799"/>
    </row>
    <row r="800" spans="101:155" x14ac:dyDescent="0.2">
      <c r="CW800"/>
      <c r="CX800"/>
      <c r="CY800"/>
      <c r="CZ800"/>
      <c r="DA800"/>
      <c r="DB800"/>
      <c r="DC800"/>
      <c r="DD800"/>
      <c r="DE800"/>
      <c r="DF800"/>
      <c r="DG800"/>
      <c r="DH800"/>
      <c r="DI800"/>
      <c r="DJ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  <c r="EE800"/>
      <c r="EF800"/>
      <c r="EG800"/>
      <c r="EH800"/>
      <c r="EI800"/>
      <c r="EJ800"/>
      <c r="EK800"/>
      <c r="EL800"/>
      <c r="EM800"/>
      <c r="EN800"/>
      <c r="EO800"/>
      <c r="EP800"/>
      <c r="EQ800"/>
      <c r="ER800"/>
      <c r="ES800"/>
      <c r="ET800"/>
      <c r="EU800"/>
      <c r="EV800"/>
      <c r="EW800"/>
      <c r="EX800"/>
      <c r="EY800"/>
    </row>
    <row r="801" spans="101:155" x14ac:dyDescent="0.2">
      <c r="CW801"/>
      <c r="CX801"/>
      <c r="CY801"/>
      <c r="CZ801"/>
      <c r="DA801"/>
      <c r="DB801"/>
      <c r="DC801"/>
      <c r="DD801"/>
      <c r="DE801"/>
      <c r="DF801"/>
      <c r="DG801"/>
      <c r="DH801"/>
      <c r="DI801"/>
      <c r="DJ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  <c r="EE801"/>
      <c r="EF801"/>
      <c r="EG801"/>
      <c r="EH801"/>
      <c r="EI801"/>
      <c r="EJ801"/>
      <c r="EK801"/>
      <c r="EL801"/>
      <c r="EM801"/>
      <c r="EN801"/>
      <c r="EO801"/>
      <c r="EP801"/>
      <c r="EQ801"/>
      <c r="ER801"/>
      <c r="ES801"/>
      <c r="ET801"/>
      <c r="EU801"/>
      <c r="EV801"/>
      <c r="EW801"/>
      <c r="EX801"/>
      <c r="EY801"/>
    </row>
    <row r="802" spans="101:155" x14ac:dyDescent="0.2">
      <c r="CW802"/>
      <c r="CX802"/>
      <c r="CY802"/>
      <c r="CZ802"/>
      <c r="DA802"/>
      <c r="DB802"/>
      <c r="DC802"/>
      <c r="DD802"/>
      <c r="DE802"/>
      <c r="DF802"/>
      <c r="DG802"/>
      <c r="DH802"/>
      <c r="DI802"/>
      <c r="DJ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  <c r="EE802"/>
      <c r="EF802"/>
      <c r="EG802"/>
      <c r="EH802"/>
      <c r="EI802"/>
      <c r="EJ802"/>
      <c r="EK802"/>
      <c r="EL802"/>
      <c r="EM802"/>
      <c r="EN802"/>
      <c r="EO802"/>
      <c r="EP802"/>
      <c r="EQ802"/>
      <c r="ER802"/>
      <c r="ES802"/>
      <c r="ET802"/>
      <c r="EU802"/>
      <c r="EV802"/>
      <c r="EW802"/>
      <c r="EX802"/>
      <c r="EY802"/>
    </row>
    <row r="803" spans="101:155" x14ac:dyDescent="0.2">
      <c r="CW803"/>
      <c r="CX803"/>
      <c r="CY803"/>
      <c r="CZ803"/>
      <c r="DA803"/>
      <c r="DB803"/>
      <c r="DC803"/>
      <c r="DD803"/>
      <c r="DE803"/>
      <c r="DF803"/>
      <c r="DG803"/>
      <c r="DH803"/>
      <c r="DI803"/>
      <c r="DJ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  <c r="EE803"/>
      <c r="EF803"/>
      <c r="EG803"/>
      <c r="EH803"/>
      <c r="EI803"/>
      <c r="EJ803"/>
      <c r="EK803"/>
      <c r="EL803"/>
      <c r="EM803"/>
      <c r="EN803"/>
      <c r="EO803"/>
      <c r="EP803"/>
      <c r="EQ803"/>
      <c r="ER803"/>
      <c r="ES803"/>
      <c r="ET803"/>
      <c r="EU803"/>
      <c r="EV803"/>
      <c r="EW803"/>
      <c r="EX803"/>
      <c r="EY803"/>
    </row>
    <row r="804" spans="101:155" x14ac:dyDescent="0.2">
      <c r="CW804"/>
      <c r="CX804"/>
      <c r="CY804"/>
      <c r="CZ804"/>
      <c r="DA804"/>
      <c r="DB804"/>
      <c r="DC804"/>
      <c r="DD804"/>
      <c r="DE804"/>
      <c r="DF804"/>
      <c r="DG804"/>
      <c r="DH804"/>
      <c r="DI804"/>
      <c r="DJ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  <c r="EE804"/>
      <c r="EF804"/>
      <c r="EG804"/>
      <c r="EH804"/>
      <c r="EI804"/>
      <c r="EJ804"/>
      <c r="EK804"/>
      <c r="EL804"/>
      <c r="EM804"/>
      <c r="EN804"/>
      <c r="EO804"/>
      <c r="EP804"/>
      <c r="EQ804"/>
      <c r="ER804"/>
      <c r="ES804"/>
      <c r="ET804"/>
      <c r="EU804"/>
      <c r="EV804"/>
      <c r="EW804"/>
      <c r="EX804"/>
      <c r="EY804"/>
    </row>
    <row r="805" spans="101:155" x14ac:dyDescent="0.2">
      <c r="CW805"/>
      <c r="CX805"/>
      <c r="CY805"/>
      <c r="CZ805"/>
      <c r="DA805"/>
      <c r="DB805"/>
      <c r="DC805"/>
      <c r="DD805"/>
      <c r="DE805"/>
      <c r="DF805"/>
      <c r="DG805"/>
      <c r="DH805"/>
      <c r="DI805"/>
      <c r="DJ805"/>
      <c r="DK805"/>
      <c r="DL805"/>
      <c r="DM805"/>
      <c r="DN805"/>
      <c r="DO805"/>
      <c r="DP805"/>
      <c r="DQ805"/>
      <c r="DR805"/>
      <c r="DS805"/>
      <c r="DT805"/>
      <c r="DU805"/>
      <c r="DV805"/>
      <c r="DW805"/>
      <c r="DX805"/>
      <c r="DY805"/>
      <c r="DZ805"/>
      <c r="EA805"/>
      <c r="EB805"/>
      <c r="EC805"/>
      <c r="ED805"/>
      <c r="EE805"/>
      <c r="EF805"/>
      <c r="EG805"/>
      <c r="EH805"/>
      <c r="EI805"/>
      <c r="EJ805"/>
      <c r="EK805"/>
      <c r="EL805"/>
      <c r="EM805"/>
      <c r="EN805"/>
      <c r="EO805"/>
      <c r="EP805"/>
      <c r="EQ805"/>
      <c r="ER805"/>
      <c r="ES805"/>
      <c r="ET805"/>
      <c r="EU805"/>
      <c r="EV805"/>
      <c r="EW805"/>
      <c r="EX805"/>
      <c r="EY805"/>
    </row>
    <row r="806" spans="101:155" x14ac:dyDescent="0.2">
      <c r="CW806"/>
      <c r="CX806"/>
      <c r="CY806"/>
      <c r="CZ806"/>
      <c r="DA806"/>
      <c r="DB806"/>
      <c r="DC806"/>
      <c r="DD806"/>
      <c r="DE806"/>
      <c r="DF806"/>
      <c r="DG806"/>
      <c r="DH806"/>
      <c r="DI806"/>
      <c r="DJ806"/>
      <c r="DK806"/>
      <c r="DL806"/>
      <c r="DM806"/>
      <c r="DN806"/>
      <c r="DO806"/>
      <c r="DP806"/>
      <c r="DQ806"/>
      <c r="DR806"/>
      <c r="DS806"/>
      <c r="DT806"/>
      <c r="DU806"/>
      <c r="DV806"/>
      <c r="DW806"/>
      <c r="DX806"/>
      <c r="DY806"/>
      <c r="DZ806"/>
      <c r="EA806"/>
      <c r="EB806"/>
      <c r="EC806"/>
      <c r="ED806"/>
      <c r="EE806"/>
      <c r="EF806"/>
      <c r="EG806"/>
      <c r="EH806"/>
      <c r="EI806"/>
      <c r="EJ806"/>
      <c r="EK806"/>
      <c r="EL806"/>
      <c r="EM806"/>
      <c r="EN806"/>
      <c r="EO806"/>
      <c r="EP806"/>
      <c r="EQ806"/>
      <c r="ER806"/>
      <c r="ES806"/>
      <c r="ET806"/>
      <c r="EU806"/>
      <c r="EV806"/>
      <c r="EW806"/>
      <c r="EX806"/>
      <c r="EY806"/>
    </row>
    <row r="807" spans="101:155" x14ac:dyDescent="0.2">
      <c r="CW807"/>
      <c r="CX807"/>
      <c r="CY807"/>
      <c r="CZ807"/>
      <c r="DA807"/>
      <c r="DB807"/>
      <c r="DC807"/>
      <c r="DD807"/>
      <c r="DE807"/>
      <c r="DF807"/>
      <c r="DG807"/>
      <c r="DH807"/>
      <c r="DI807"/>
      <c r="DJ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  <c r="EE807"/>
      <c r="EF807"/>
      <c r="EG807"/>
      <c r="EH807"/>
      <c r="EI807"/>
      <c r="EJ807"/>
      <c r="EK807"/>
      <c r="EL807"/>
      <c r="EM807"/>
      <c r="EN807"/>
      <c r="EO807"/>
      <c r="EP807"/>
      <c r="EQ807"/>
      <c r="ER807"/>
      <c r="ES807"/>
      <c r="ET807"/>
      <c r="EU807"/>
      <c r="EV807"/>
      <c r="EW807"/>
      <c r="EX807"/>
      <c r="EY807"/>
    </row>
    <row r="808" spans="101:155" x14ac:dyDescent="0.2">
      <c r="CW808"/>
      <c r="CX808"/>
      <c r="CY808"/>
      <c r="CZ808"/>
      <c r="DA808"/>
      <c r="DB808"/>
      <c r="DC808"/>
      <c r="DD808"/>
      <c r="DE808"/>
      <c r="DF808"/>
      <c r="DG808"/>
      <c r="DH808"/>
      <c r="DI808"/>
      <c r="DJ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  <c r="EE808"/>
      <c r="EF808"/>
      <c r="EG808"/>
      <c r="EH808"/>
      <c r="EI808"/>
      <c r="EJ808"/>
      <c r="EK808"/>
      <c r="EL808"/>
      <c r="EM808"/>
      <c r="EN808"/>
      <c r="EO808"/>
      <c r="EP808"/>
      <c r="EQ808"/>
      <c r="ER808"/>
      <c r="ES808"/>
      <c r="ET808"/>
      <c r="EU808"/>
      <c r="EV808"/>
      <c r="EW808"/>
      <c r="EX808"/>
      <c r="EY808"/>
    </row>
    <row r="809" spans="101:155" x14ac:dyDescent="0.2">
      <c r="CW809"/>
      <c r="CX809"/>
      <c r="CY809"/>
      <c r="CZ809"/>
      <c r="DA809"/>
      <c r="DB809"/>
      <c r="DC809"/>
      <c r="DD809"/>
      <c r="DE809"/>
      <c r="DF809"/>
      <c r="DG809"/>
      <c r="DH809"/>
      <c r="DI809"/>
      <c r="DJ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  <c r="EE809"/>
      <c r="EF809"/>
      <c r="EG809"/>
      <c r="EH809"/>
      <c r="EI809"/>
      <c r="EJ809"/>
      <c r="EK809"/>
      <c r="EL809"/>
      <c r="EM809"/>
      <c r="EN809"/>
      <c r="EO809"/>
      <c r="EP809"/>
      <c r="EQ809"/>
      <c r="ER809"/>
      <c r="ES809"/>
      <c r="ET809"/>
      <c r="EU809"/>
      <c r="EV809"/>
      <c r="EW809"/>
      <c r="EX809"/>
      <c r="EY809"/>
    </row>
    <row r="810" spans="101:155" x14ac:dyDescent="0.2"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  <c r="EE810"/>
      <c r="EF810"/>
      <c r="EG810"/>
      <c r="EH810"/>
      <c r="EI810"/>
      <c r="EJ810"/>
      <c r="EK810"/>
      <c r="EL810"/>
      <c r="EM810"/>
      <c r="EN810"/>
      <c r="EO810"/>
      <c r="EP810"/>
      <c r="EQ810"/>
      <c r="ER810"/>
      <c r="ES810"/>
      <c r="ET810"/>
      <c r="EU810"/>
      <c r="EV810"/>
      <c r="EW810"/>
      <c r="EX810"/>
      <c r="EY810"/>
    </row>
    <row r="811" spans="101:155" x14ac:dyDescent="0.2">
      <c r="CW811"/>
      <c r="CX811"/>
      <c r="CY811"/>
      <c r="CZ811"/>
      <c r="DA811"/>
      <c r="DB811"/>
      <c r="DC811"/>
      <c r="DD811"/>
      <c r="DE811"/>
      <c r="DF811"/>
      <c r="DG811"/>
      <c r="DH811"/>
      <c r="DI811"/>
      <c r="DJ811"/>
      <c r="DK811"/>
      <c r="DL811"/>
      <c r="DM811"/>
      <c r="DN811"/>
      <c r="DO811"/>
      <c r="DP811"/>
      <c r="DQ811"/>
      <c r="DR811"/>
      <c r="DS811"/>
      <c r="DT811"/>
      <c r="DU811"/>
      <c r="DV811"/>
      <c r="DW811"/>
      <c r="DX811"/>
      <c r="DY811"/>
      <c r="DZ811"/>
      <c r="EA811"/>
      <c r="EB811"/>
      <c r="EC811"/>
      <c r="ED811"/>
      <c r="EE811"/>
      <c r="EF811"/>
      <c r="EG811"/>
      <c r="EH811"/>
      <c r="EI811"/>
      <c r="EJ811"/>
      <c r="EK811"/>
      <c r="EL811"/>
      <c r="EM811"/>
      <c r="EN811"/>
      <c r="EO811"/>
      <c r="EP811"/>
      <c r="EQ811"/>
      <c r="ER811"/>
      <c r="ES811"/>
      <c r="ET811"/>
      <c r="EU811"/>
      <c r="EV811"/>
      <c r="EW811"/>
      <c r="EX811"/>
      <c r="EY811"/>
    </row>
    <row r="812" spans="101:155" x14ac:dyDescent="0.2"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  <c r="EE812"/>
      <c r="EF812"/>
      <c r="EG812"/>
      <c r="EH812"/>
      <c r="EI812"/>
      <c r="EJ812"/>
      <c r="EK812"/>
      <c r="EL812"/>
      <c r="EM812"/>
      <c r="EN812"/>
      <c r="EO812"/>
      <c r="EP812"/>
      <c r="EQ812"/>
      <c r="ER812"/>
      <c r="ES812"/>
      <c r="ET812"/>
      <c r="EU812"/>
      <c r="EV812"/>
      <c r="EW812"/>
      <c r="EX812"/>
      <c r="EY812"/>
    </row>
    <row r="813" spans="101:155" x14ac:dyDescent="0.2">
      <c r="CW813"/>
      <c r="CX813"/>
      <c r="CY813"/>
      <c r="CZ813"/>
      <c r="DA813"/>
      <c r="DB813"/>
      <c r="DC813"/>
      <c r="DD813"/>
      <c r="DE813"/>
      <c r="DF813"/>
      <c r="DG813"/>
      <c r="DH813"/>
      <c r="DI813"/>
      <c r="DJ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  <c r="EE813"/>
      <c r="EF813"/>
      <c r="EG813"/>
      <c r="EH813"/>
      <c r="EI813"/>
      <c r="EJ813"/>
      <c r="EK813"/>
      <c r="EL813"/>
      <c r="EM813"/>
      <c r="EN813"/>
      <c r="EO813"/>
      <c r="EP813"/>
      <c r="EQ813"/>
      <c r="ER813"/>
      <c r="ES813"/>
      <c r="ET813"/>
      <c r="EU813"/>
      <c r="EV813"/>
      <c r="EW813"/>
      <c r="EX813"/>
      <c r="EY813"/>
    </row>
    <row r="814" spans="101:155" x14ac:dyDescent="0.2">
      <c r="CW814"/>
      <c r="CX814"/>
      <c r="CY814"/>
      <c r="CZ814"/>
      <c r="DA814"/>
      <c r="DB814"/>
      <c r="DC814"/>
      <c r="DD814"/>
      <c r="DE814"/>
      <c r="DF814"/>
      <c r="DG814"/>
      <c r="DH814"/>
      <c r="DI814"/>
      <c r="DJ814"/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  <c r="EE814"/>
      <c r="EF814"/>
      <c r="EG814"/>
      <c r="EH814"/>
      <c r="EI814"/>
      <c r="EJ814"/>
      <c r="EK814"/>
      <c r="EL814"/>
      <c r="EM814"/>
      <c r="EN814"/>
      <c r="EO814"/>
      <c r="EP814"/>
      <c r="EQ814"/>
      <c r="ER814"/>
      <c r="ES814"/>
      <c r="ET814"/>
      <c r="EU814"/>
      <c r="EV814"/>
      <c r="EW814"/>
      <c r="EX814"/>
      <c r="EY814"/>
    </row>
    <row r="815" spans="101:155" x14ac:dyDescent="0.2">
      <c r="CW815"/>
      <c r="CX815"/>
      <c r="CY815"/>
      <c r="CZ815"/>
      <c r="DA815"/>
      <c r="DB815"/>
      <c r="DC815"/>
      <c r="DD815"/>
      <c r="DE815"/>
      <c r="DF815"/>
      <c r="DG815"/>
      <c r="DH815"/>
      <c r="DI815"/>
      <c r="DJ815"/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  <c r="EE815"/>
      <c r="EF815"/>
      <c r="EG815"/>
      <c r="EH815"/>
      <c r="EI815"/>
      <c r="EJ815"/>
      <c r="EK815"/>
      <c r="EL815"/>
      <c r="EM815"/>
      <c r="EN815"/>
      <c r="EO815"/>
      <c r="EP815"/>
      <c r="EQ815"/>
      <c r="ER815"/>
      <c r="ES815"/>
      <c r="ET815"/>
      <c r="EU815"/>
      <c r="EV815"/>
      <c r="EW815"/>
      <c r="EX815"/>
      <c r="EY815"/>
    </row>
    <row r="816" spans="101:155" x14ac:dyDescent="0.2">
      <c r="CW816"/>
      <c r="CX816"/>
      <c r="CY816"/>
      <c r="CZ816"/>
      <c r="DA816"/>
      <c r="DB816"/>
      <c r="DC816"/>
      <c r="DD816"/>
      <c r="DE816"/>
      <c r="DF816"/>
      <c r="DG816"/>
      <c r="DH816"/>
      <c r="DI816"/>
      <c r="DJ816"/>
      <c r="DK816"/>
      <c r="DL816"/>
      <c r="DM816"/>
      <c r="DN816"/>
      <c r="DO816"/>
      <c r="DP816"/>
      <c r="DQ816"/>
      <c r="DR816"/>
      <c r="DS816"/>
      <c r="DT816"/>
      <c r="DU816"/>
      <c r="DV816"/>
      <c r="DW816"/>
      <c r="DX816"/>
      <c r="DY816"/>
      <c r="DZ816"/>
      <c r="EA816"/>
      <c r="EB816"/>
      <c r="EC816"/>
      <c r="ED816"/>
      <c r="EE816"/>
      <c r="EF816"/>
      <c r="EG816"/>
      <c r="EH816"/>
      <c r="EI816"/>
      <c r="EJ816"/>
      <c r="EK816"/>
      <c r="EL816"/>
      <c r="EM816"/>
      <c r="EN816"/>
      <c r="EO816"/>
      <c r="EP816"/>
      <c r="EQ816"/>
      <c r="ER816"/>
      <c r="ES816"/>
      <c r="ET816"/>
      <c r="EU816"/>
      <c r="EV816"/>
      <c r="EW816"/>
      <c r="EX816"/>
      <c r="EY816"/>
    </row>
    <row r="817" spans="101:155" x14ac:dyDescent="0.2">
      <c r="CW817"/>
      <c r="CX817"/>
      <c r="CY817"/>
      <c r="CZ817"/>
      <c r="DA817"/>
      <c r="DB817"/>
      <c r="DC817"/>
      <c r="DD817"/>
      <c r="DE817"/>
      <c r="DF817"/>
      <c r="DG817"/>
      <c r="DH817"/>
      <c r="DI817"/>
      <c r="DJ817"/>
      <c r="DK817"/>
      <c r="DL817"/>
      <c r="DM817"/>
      <c r="DN817"/>
      <c r="DO817"/>
      <c r="DP817"/>
      <c r="DQ817"/>
      <c r="DR817"/>
      <c r="DS817"/>
      <c r="DT817"/>
      <c r="DU817"/>
      <c r="DV817"/>
      <c r="DW817"/>
      <c r="DX817"/>
      <c r="DY817"/>
      <c r="DZ817"/>
      <c r="EA817"/>
      <c r="EB817"/>
      <c r="EC817"/>
      <c r="ED817"/>
      <c r="EE817"/>
      <c r="EF817"/>
      <c r="EG817"/>
      <c r="EH817"/>
      <c r="EI817"/>
      <c r="EJ817"/>
      <c r="EK817"/>
      <c r="EL817"/>
      <c r="EM817"/>
      <c r="EN817"/>
      <c r="EO817"/>
      <c r="EP817"/>
      <c r="EQ817"/>
      <c r="ER817"/>
      <c r="ES817"/>
      <c r="ET817"/>
      <c r="EU817"/>
      <c r="EV817"/>
      <c r="EW817"/>
      <c r="EX817"/>
      <c r="EY817"/>
    </row>
    <row r="818" spans="101:155" x14ac:dyDescent="0.2">
      <c r="CW818"/>
      <c r="CX818"/>
      <c r="CY818"/>
      <c r="CZ818"/>
      <c r="DA818"/>
      <c r="DB818"/>
      <c r="DC818"/>
      <c r="DD818"/>
      <c r="DE818"/>
      <c r="DF818"/>
      <c r="DG818"/>
      <c r="DH818"/>
      <c r="DI818"/>
      <c r="DJ818"/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  <c r="EE818"/>
      <c r="EF818"/>
      <c r="EG818"/>
      <c r="EH818"/>
      <c r="EI818"/>
      <c r="EJ818"/>
      <c r="EK818"/>
      <c r="EL818"/>
      <c r="EM818"/>
      <c r="EN818"/>
      <c r="EO818"/>
      <c r="EP818"/>
      <c r="EQ818"/>
      <c r="ER818"/>
      <c r="ES818"/>
      <c r="ET818"/>
      <c r="EU818"/>
      <c r="EV818"/>
      <c r="EW818"/>
      <c r="EX818"/>
      <c r="EY818"/>
    </row>
    <row r="819" spans="101:155" x14ac:dyDescent="0.2">
      <c r="CW819"/>
      <c r="CX819"/>
      <c r="CY819"/>
      <c r="CZ819"/>
      <c r="DA819"/>
      <c r="DB819"/>
      <c r="DC819"/>
      <c r="DD819"/>
      <c r="DE819"/>
      <c r="DF819"/>
      <c r="DG819"/>
      <c r="DH819"/>
      <c r="DI819"/>
      <c r="DJ819"/>
      <c r="DK819"/>
      <c r="DL819"/>
      <c r="DM819"/>
      <c r="DN819"/>
      <c r="DO819"/>
      <c r="DP819"/>
      <c r="DQ819"/>
      <c r="DR819"/>
      <c r="DS819"/>
      <c r="DT819"/>
      <c r="DU819"/>
      <c r="DV819"/>
      <c r="DW819"/>
      <c r="DX819"/>
      <c r="DY819"/>
      <c r="DZ819"/>
      <c r="EA819"/>
      <c r="EB819"/>
      <c r="EC819"/>
      <c r="ED819"/>
      <c r="EE819"/>
      <c r="EF819"/>
      <c r="EG819"/>
      <c r="EH819"/>
      <c r="EI819"/>
      <c r="EJ819"/>
      <c r="EK819"/>
      <c r="EL819"/>
      <c r="EM819"/>
      <c r="EN819"/>
      <c r="EO819"/>
      <c r="EP819"/>
      <c r="EQ819"/>
      <c r="ER819"/>
      <c r="ES819"/>
      <c r="ET819"/>
      <c r="EU819"/>
      <c r="EV819"/>
      <c r="EW819"/>
      <c r="EX819"/>
      <c r="EY819"/>
    </row>
    <row r="820" spans="101:155" x14ac:dyDescent="0.2">
      <c r="CW820"/>
      <c r="CX820"/>
      <c r="CY820"/>
      <c r="CZ820"/>
      <c r="DA820"/>
      <c r="DB820"/>
      <c r="DC820"/>
      <c r="DD820"/>
      <c r="DE820"/>
      <c r="DF820"/>
      <c r="DG820"/>
      <c r="DH820"/>
      <c r="DI820"/>
      <c r="DJ820"/>
      <c r="DK820"/>
      <c r="DL820"/>
      <c r="DM820"/>
      <c r="DN820"/>
      <c r="DO820"/>
      <c r="DP820"/>
      <c r="DQ820"/>
      <c r="DR820"/>
      <c r="DS820"/>
      <c r="DT820"/>
      <c r="DU820"/>
      <c r="DV820"/>
      <c r="DW820"/>
      <c r="DX820"/>
      <c r="DY820"/>
      <c r="DZ820"/>
      <c r="EA820"/>
      <c r="EB820"/>
      <c r="EC820"/>
      <c r="ED820"/>
      <c r="EE820"/>
      <c r="EF820"/>
      <c r="EG820"/>
      <c r="EH820"/>
      <c r="EI820"/>
      <c r="EJ820"/>
      <c r="EK820"/>
      <c r="EL820"/>
      <c r="EM820"/>
      <c r="EN820"/>
      <c r="EO820"/>
      <c r="EP820"/>
      <c r="EQ820"/>
      <c r="ER820"/>
      <c r="ES820"/>
      <c r="ET820"/>
      <c r="EU820"/>
      <c r="EV820"/>
      <c r="EW820"/>
      <c r="EX820"/>
      <c r="EY820"/>
    </row>
    <row r="821" spans="101:155" x14ac:dyDescent="0.2">
      <c r="CW821"/>
      <c r="CX821"/>
      <c r="CY821"/>
      <c r="CZ821"/>
      <c r="DA821"/>
      <c r="DB821"/>
      <c r="DC821"/>
      <c r="DD821"/>
      <c r="DE821"/>
      <c r="DF821"/>
      <c r="DG821"/>
      <c r="DH821"/>
      <c r="DI821"/>
      <c r="DJ821"/>
      <c r="DK821"/>
      <c r="DL821"/>
      <c r="DM821"/>
      <c r="DN821"/>
      <c r="DO821"/>
      <c r="DP821"/>
      <c r="DQ821"/>
      <c r="DR821"/>
      <c r="DS821"/>
      <c r="DT821"/>
      <c r="DU821"/>
      <c r="DV821"/>
      <c r="DW821"/>
      <c r="DX821"/>
      <c r="DY821"/>
      <c r="DZ821"/>
      <c r="EA821"/>
      <c r="EB821"/>
      <c r="EC821"/>
      <c r="ED821"/>
      <c r="EE821"/>
      <c r="EF821"/>
      <c r="EG821"/>
      <c r="EH821"/>
      <c r="EI821"/>
      <c r="EJ821"/>
      <c r="EK821"/>
      <c r="EL821"/>
      <c r="EM821"/>
      <c r="EN821"/>
      <c r="EO821"/>
      <c r="EP821"/>
      <c r="EQ821"/>
      <c r="ER821"/>
      <c r="ES821"/>
      <c r="ET821"/>
      <c r="EU821"/>
      <c r="EV821"/>
      <c r="EW821"/>
      <c r="EX821"/>
      <c r="EY821"/>
    </row>
    <row r="822" spans="101:155" x14ac:dyDescent="0.2">
      <c r="CW822"/>
      <c r="CX822"/>
      <c r="CY822"/>
      <c r="CZ822"/>
      <c r="DA822"/>
      <c r="DB822"/>
      <c r="DC822"/>
      <c r="DD822"/>
      <c r="DE822"/>
      <c r="DF822"/>
      <c r="DG822"/>
      <c r="DH822"/>
      <c r="DI822"/>
      <c r="DJ822"/>
      <c r="DK822"/>
      <c r="DL822"/>
      <c r="DM822"/>
      <c r="DN822"/>
      <c r="DO822"/>
      <c r="DP822"/>
      <c r="DQ822"/>
      <c r="DR822"/>
      <c r="DS822"/>
      <c r="DT822"/>
      <c r="DU822"/>
      <c r="DV822"/>
      <c r="DW822"/>
      <c r="DX822"/>
      <c r="DY822"/>
      <c r="DZ822"/>
      <c r="EA822"/>
      <c r="EB822"/>
      <c r="EC822"/>
      <c r="ED822"/>
      <c r="EE822"/>
      <c r="EF822"/>
      <c r="EG822"/>
      <c r="EH822"/>
      <c r="EI822"/>
      <c r="EJ822"/>
      <c r="EK822"/>
      <c r="EL822"/>
      <c r="EM822"/>
      <c r="EN822"/>
      <c r="EO822"/>
      <c r="EP822"/>
      <c r="EQ822"/>
      <c r="ER822"/>
      <c r="ES822"/>
      <c r="ET822"/>
      <c r="EU822"/>
      <c r="EV822"/>
      <c r="EW822"/>
      <c r="EX822"/>
      <c r="EY822"/>
    </row>
    <row r="823" spans="101:155" x14ac:dyDescent="0.2">
      <c r="CW823"/>
      <c r="CX823"/>
      <c r="CY823"/>
      <c r="CZ823"/>
      <c r="DA823"/>
      <c r="DB823"/>
      <c r="DC823"/>
      <c r="DD823"/>
      <c r="DE823"/>
      <c r="DF823"/>
      <c r="DG823"/>
      <c r="DH823"/>
      <c r="DI823"/>
      <c r="DJ823"/>
      <c r="DK823"/>
      <c r="DL823"/>
      <c r="DM823"/>
      <c r="DN823"/>
      <c r="DO823"/>
      <c r="DP823"/>
      <c r="DQ823"/>
      <c r="DR823"/>
      <c r="DS823"/>
      <c r="DT823"/>
      <c r="DU823"/>
      <c r="DV823"/>
      <c r="DW823"/>
      <c r="DX823"/>
      <c r="DY823"/>
      <c r="DZ823"/>
      <c r="EA823"/>
      <c r="EB823"/>
      <c r="EC823"/>
      <c r="ED823"/>
      <c r="EE823"/>
      <c r="EF823"/>
      <c r="EG823"/>
      <c r="EH823"/>
      <c r="EI823"/>
      <c r="EJ823"/>
      <c r="EK823"/>
      <c r="EL823"/>
      <c r="EM823"/>
      <c r="EN823"/>
      <c r="EO823"/>
      <c r="EP823"/>
      <c r="EQ823"/>
      <c r="ER823"/>
      <c r="ES823"/>
      <c r="ET823"/>
      <c r="EU823"/>
      <c r="EV823"/>
      <c r="EW823"/>
      <c r="EX823"/>
      <c r="EY823"/>
    </row>
    <row r="824" spans="101:155" x14ac:dyDescent="0.2"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  <c r="EE824"/>
      <c r="EF824"/>
      <c r="EG824"/>
      <c r="EH824"/>
      <c r="EI824"/>
      <c r="EJ824"/>
      <c r="EK824"/>
      <c r="EL824"/>
      <c r="EM824"/>
      <c r="EN824"/>
      <c r="EO824"/>
      <c r="EP824"/>
      <c r="EQ824"/>
      <c r="ER824"/>
      <c r="ES824"/>
      <c r="ET824"/>
      <c r="EU824"/>
      <c r="EV824"/>
      <c r="EW824"/>
      <c r="EX824"/>
      <c r="EY824"/>
    </row>
    <row r="825" spans="101:155" x14ac:dyDescent="0.2">
      <c r="CW825"/>
      <c r="CX825"/>
      <c r="CY825"/>
      <c r="CZ825"/>
      <c r="DA825"/>
      <c r="DB825"/>
      <c r="DC825"/>
      <c r="DD825"/>
      <c r="DE825"/>
      <c r="DF825"/>
      <c r="DG825"/>
      <c r="DH825"/>
      <c r="DI825"/>
      <c r="DJ825"/>
      <c r="DK825"/>
      <c r="DL825"/>
      <c r="DM825"/>
      <c r="DN825"/>
      <c r="DO825"/>
      <c r="DP825"/>
      <c r="DQ825"/>
      <c r="DR825"/>
      <c r="DS825"/>
      <c r="DT825"/>
      <c r="DU825"/>
      <c r="DV825"/>
      <c r="DW825"/>
      <c r="DX825"/>
      <c r="DY825"/>
      <c r="DZ825"/>
      <c r="EA825"/>
      <c r="EB825"/>
      <c r="EC825"/>
      <c r="ED825"/>
      <c r="EE825"/>
      <c r="EF825"/>
      <c r="EG825"/>
      <c r="EH825"/>
      <c r="EI825"/>
      <c r="EJ825"/>
      <c r="EK825"/>
      <c r="EL825"/>
      <c r="EM825"/>
      <c r="EN825"/>
      <c r="EO825"/>
      <c r="EP825"/>
      <c r="EQ825"/>
      <c r="ER825"/>
      <c r="ES825"/>
      <c r="ET825"/>
      <c r="EU825"/>
      <c r="EV825"/>
      <c r="EW825"/>
      <c r="EX825"/>
      <c r="EY825"/>
    </row>
    <row r="826" spans="101:155" x14ac:dyDescent="0.2">
      <c r="CW826"/>
      <c r="CX826"/>
      <c r="CY826"/>
      <c r="CZ826"/>
      <c r="DA826"/>
      <c r="DB826"/>
      <c r="DC826"/>
      <c r="DD826"/>
      <c r="DE826"/>
      <c r="DF826"/>
      <c r="DG826"/>
      <c r="DH826"/>
      <c r="DI826"/>
      <c r="DJ826"/>
      <c r="DK826"/>
      <c r="DL826"/>
      <c r="DM826"/>
      <c r="DN826"/>
      <c r="DO826"/>
      <c r="DP826"/>
      <c r="DQ826"/>
      <c r="DR826"/>
      <c r="DS826"/>
      <c r="DT826"/>
      <c r="DU826"/>
      <c r="DV826"/>
      <c r="DW826"/>
      <c r="DX826"/>
      <c r="DY826"/>
      <c r="DZ826"/>
      <c r="EA826"/>
      <c r="EB826"/>
      <c r="EC826"/>
      <c r="ED826"/>
      <c r="EE826"/>
      <c r="EF826"/>
      <c r="EG826"/>
      <c r="EH826"/>
      <c r="EI826"/>
      <c r="EJ826"/>
      <c r="EK826"/>
      <c r="EL826"/>
      <c r="EM826"/>
      <c r="EN826"/>
      <c r="EO826"/>
      <c r="EP826"/>
      <c r="EQ826"/>
      <c r="ER826"/>
      <c r="ES826"/>
      <c r="ET826"/>
      <c r="EU826"/>
      <c r="EV826"/>
      <c r="EW826"/>
      <c r="EX826"/>
      <c r="EY826"/>
    </row>
    <row r="827" spans="101:155" x14ac:dyDescent="0.2">
      <c r="CW827"/>
      <c r="CX827"/>
      <c r="CY827"/>
      <c r="CZ827"/>
      <c r="DA827"/>
      <c r="DB827"/>
      <c r="DC827"/>
      <c r="DD827"/>
      <c r="DE827"/>
      <c r="DF827"/>
      <c r="DG827"/>
      <c r="DH827"/>
      <c r="DI827"/>
      <c r="DJ827"/>
      <c r="DK827"/>
      <c r="DL827"/>
      <c r="DM827"/>
      <c r="DN827"/>
      <c r="DO827"/>
      <c r="DP827"/>
      <c r="DQ827"/>
      <c r="DR827"/>
      <c r="DS827"/>
      <c r="DT827"/>
      <c r="DU827"/>
      <c r="DV827"/>
      <c r="DW827"/>
      <c r="DX827"/>
      <c r="DY827"/>
      <c r="DZ827"/>
      <c r="EA827"/>
      <c r="EB827"/>
      <c r="EC827"/>
      <c r="ED827"/>
      <c r="EE827"/>
      <c r="EF827"/>
      <c r="EG827"/>
      <c r="EH827"/>
      <c r="EI827"/>
      <c r="EJ827"/>
      <c r="EK827"/>
      <c r="EL827"/>
      <c r="EM827"/>
      <c r="EN827"/>
      <c r="EO827"/>
      <c r="EP827"/>
      <c r="EQ827"/>
      <c r="ER827"/>
      <c r="ES827"/>
      <c r="ET827"/>
      <c r="EU827"/>
      <c r="EV827"/>
      <c r="EW827"/>
      <c r="EX827"/>
      <c r="EY827"/>
    </row>
    <row r="828" spans="101:155" x14ac:dyDescent="0.2">
      <c r="CW828"/>
      <c r="CX828"/>
      <c r="CY828"/>
      <c r="CZ828"/>
      <c r="DA828"/>
      <c r="DB828"/>
      <c r="DC828"/>
      <c r="DD828"/>
      <c r="DE828"/>
      <c r="DF828"/>
      <c r="DG828"/>
      <c r="DH828"/>
      <c r="DI828"/>
      <c r="DJ828"/>
      <c r="DK828"/>
      <c r="DL828"/>
      <c r="DM828"/>
      <c r="DN828"/>
      <c r="DO828"/>
      <c r="DP828"/>
      <c r="DQ828"/>
      <c r="DR828"/>
      <c r="DS828"/>
      <c r="DT828"/>
      <c r="DU828"/>
      <c r="DV828"/>
      <c r="DW828"/>
      <c r="DX828"/>
      <c r="DY828"/>
      <c r="DZ828"/>
      <c r="EA828"/>
      <c r="EB828"/>
      <c r="EC828"/>
      <c r="ED828"/>
      <c r="EE828"/>
      <c r="EF828"/>
      <c r="EG828"/>
      <c r="EH828"/>
      <c r="EI828"/>
      <c r="EJ828"/>
      <c r="EK828"/>
      <c r="EL828"/>
      <c r="EM828"/>
      <c r="EN828"/>
      <c r="EO828"/>
      <c r="EP828"/>
      <c r="EQ828"/>
      <c r="ER828"/>
      <c r="ES828"/>
      <c r="ET828"/>
      <c r="EU828"/>
      <c r="EV828"/>
      <c r="EW828"/>
      <c r="EX828"/>
      <c r="EY828"/>
    </row>
    <row r="829" spans="101:155" x14ac:dyDescent="0.2">
      <c r="CW829"/>
      <c r="CX829"/>
      <c r="CY829"/>
      <c r="CZ829"/>
      <c r="DA829"/>
      <c r="DB829"/>
      <c r="DC829"/>
      <c r="DD829"/>
      <c r="DE829"/>
      <c r="DF829"/>
      <c r="DG829"/>
      <c r="DH829"/>
      <c r="DI829"/>
      <c r="DJ829"/>
      <c r="DK829"/>
      <c r="DL829"/>
      <c r="DM829"/>
      <c r="DN829"/>
      <c r="DO829"/>
      <c r="DP829"/>
      <c r="DQ829"/>
      <c r="DR829"/>
      <c r="DS829"/>
      <c r="DT829"/>
      <c r="DU829"/>
      <c r="DV829"/>
      <c r="DW829"/>
      <c r="DX829"/>
      <c r="DY829"/>
      <c r="DZ829"/>
      <c r="EA829"/>
      <c r="EB829"/>
      <c r="EC829"/>
      <c r="ED829"/>
      <c r="EE829"/>
      <c r="EF829"/>
      <c r="EG829"/>
      <c r="EH829"/>
      <c r="EI829"/>
      <c r="EJ829"/>
      <c r="EK829"/>
      <c r="EL829"/>
      <c r="EM829"/>
      <c r="EN829"/>
      <c r="EO829"/>
      <c r="EP829"/>
      <c r="EQ829"/>
      <c r="ER829"/>
      <c r="ES829"/>
      <c r="ET829"/>
      <c r="EU829"/>
      <c r="EV829"/>
      <c r="EW829"/>
      <c r="EX829"/>
      <c r="EY829"/>
    </row>
    <row r="830" spans="101:155" x14ac:dyDescent="0.2">
      <c r="CW830"/>
      <c r="CX830"/>
      <c r="CY830"/>
      <c r="CZ830"/>
      <c r="DA830"/>
      <c r="DB830"/>
      <c r="DC830"/>
      <c r="DD830"/>
      <c r="DE830"/>
      <c r="DF830"/>
      <c r="DG830"/>
      <c r="DH830"/>
      <c r="DI830"/>
      <c r="DJ830"/>
      <c r="DK830"/>
      <c r="DL830"/>
      <c r="DM830"/>
      <c r="DN830"/>
      <c r="DO830"/>
      <c r="DP830"/>
      <c r="DQ830"/>
      <c r="DR830"/>
      <c r="DS830"/>
      <c r="DT830"/>
      <c r="DU830"/>
      <c r="DV830"/>
      <c r="DW830"/>
      <c r="DX830"/>
      <c r="DY830"/>
      <c r="DZ830"/>
      <c r="EA830"/>
      <c r="EB830"/>
      <c r="EC830"/>
      <c r="ED830"/>
      <c r="EE830"/>
      <c r="EF830"/>
      <c r="EG830"/>
      <c r="EH830"/>
      <c r="EI830"/>
      <c r="EJ830"/>
      <c r="EK830"/>
      <c r="EL830"/>
      <c r="EM830"/>
      <c r="EN830"/>
      <c r="EO830"/>
      <c r="EP830"/>
      <c r="EQ830"/>
      <c r="ER830"/>
      <c r="ES830"/>
      <c r="ET830"/>
      <c r="EU830"/>
      <c r="EV830"/>
      <c r="EW830"/>
      <c r="EX830"/>
      <c r="EY830"/>
    </row>
    <row r="831" spans="101:155" x14ac:dyDescent="0.2"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  <c r="EE831"/>
      <c r="EF831"/>
      <c r="EG831"/>
      <c r="EH831"/>
      <c r="EI831"/>
      <c r="EJ831"/>
      <c r="EK831"/>
      <c r="EL831"/>
      <c r="EM831"/>
      <c r="EN831"/>
      <c r="EO831"/>
      <c r="EP831"/>
      <c r="EQ831"/>
      <c r="ER831"/>
      <c r="ES831"/>
      <c r="ET831"/>
      <c r="EU831"/>
      <c r="EV831"/>
      <c r="EW831"/>
      <c r="EX831"/>
      <c r="EY831"/>
    </row>
    <row r="832" spans="101:155" x14ac:dyDescent="0.2">
      <c r="CW832"/>
      <c r="CX832"/>
      <c r="CY832"/>
      <c r="CZ832"/>
      <c r="DA832"/>
      <c r="DB832"/>
      <c r="DC832"/>
      <c r="DD832"/>
      <c r="DE832"/>
      <c r="DF832"/>
      <c r="DG832"/>
      <c r="DH832"/>
      <c r="DI832"/>
      <c r="DJ832"/>
      <c r="DK832"/>
      <c r="DL832"/>
      <c r="DM832"/>
      <c r="DN832"/>
      <c r="DO832"/>
      <c r="DP832"/>
      <c r="DQ832"/>
      <c r="DR832"/>
      <c r="DS832"/>
      <c r="DT832"/>
      <c r="DU832"/>
      <c r="DV832"/>
      <c r="DW832"/>
      <c r="DX832"/>
      <c r="DY832"/>
      <c r="DZ832"/>
      <c r="EA832"/>
      <c r="EB832"/>
      <c r="EC832"/>
      <c r="ED832"/>
      <c r="EE832"/>
      <c r="EF832"/>
      <c r="EG832"/>
      <c r="EH832"/>
      <c r="EI832"/>
      <c r="EJ832"/>
      <c r="EK832"/>
      <c r="EL832"/>
      <c r="EM832"/>
      <c r="EN832"/>
      <c r="EO832"/>
      <c r="EP832"/>
      <c r="EQ832"/>
      <c r="ER832"/>
      <c r="ES832"/>
      <c r="ET832"/>
      <c r="EU832"/>
      <c r="EV832"/>
      <c r="EW832"/>
      <c r="EX832"/>
      <c r="EY832"/>
    </row>
    <row r="833" spans="101:155" x14ac:dyDescent="0.2">
      <c r="CW833"/>
      <c r="CX833"/>
      <c r="CY833"/>
      <c r="CZ833"/>
      <c r="DA833"/>
      <c r="DB833"/>
      <c r="DC833"/>
      <c r="DD833"/>
      <c r="DE833"/>
      <c r="DF833"/>
      <c r="DG833"/>
      <c r="DH833"/>
      <c r="DI833"/>
      <c r="DJ833"/>
      <c r="DK833"/>
      <c r="DL833"/>
      <c r="DM833"/>
      <c r="DN833"/>
      <c r="DO833"/>
      <c r="DP833"/>
      <c r="DQ833"/>
      <c r="DR833"/>
      <c r="DS833"/>
      <c r="DT833"/>
      <c r="DU833"/>
      <c r="DV833"/>
      <c r="DW833"/>
      <c r="DX833"/>
      <c r="DY833"/>
      <c r="DZ833"/>
      <c r="EA833"/>
      <c r="EB833"/>
      <c r="EC833"/>
      <c r="ED833"/>
      <c r="EE833"/>
      <c r="EF833"/>
      <c r="EG833"/>
      <c r="EH833"/>
      <c r="EI833"/>
      <c r="EJ833"/>
      <c r="EK833"/>
      <c r="EL833"/>
      <c r="EM833"/>
      <c r="EN833"/>
      <c r="EO833"/>
      <c r="EP833"/>
      <c r="EQ833"/>
      <c r="ER833"/>
      <c r="ES833"/>
      <c r="ET833"/>
      <c r="EU833"/>
      <c r="EV833"/>
      <c r="EW833"/>
      <c r="EX833"/>
      <c r="EY833"/>
    </row>
    <row r="834" spans="101:155" x14ac:dyDescent="0.2">
      <c r="CW834"/>
      <c r="CX834"/>
      <c r="CY834"/>
      <c r="CZ834"/>
      <c r="DA834"/>
      <c r="DB834"/>
      <c r="DC834"/>
      <c r="DD834"/>
      <c r="DE834"/>
      <c r="DF834"/>
      <c r="DG834"/>
      <c r="DH834"/>
      <c r="DI834"/>
      <c r="DJ834"/>
      <c r="DK834"/>
      <c r="DL834"/>
      <c r="DM834"/>
      <c r="DN834"/>
      <c r="DO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  <c r="EE834"/>
      <c r="EF834"/>
      <c r="EG834"/>
      <c r="EH834"/>
      <c r="EI834"/>
      <c r="EJ834"/>
      <c r="EK834"/>
      <c r="EL834"/>
      <c r="EM834"/>
      <c r="EN834"/>
      <c r="EO834"/>
      <c r="EP834"/>
      <c r="EQ834"/>
      <c r="ER834"/>
      <c r="ES834"/>
      <c r="ET834"/>
      <c r="EU834"/>
      <c r="EV834"/>
      <c r="EW834"/>
      <c r="EX834"/>
      <c r="EY834"/>
    </row>
    <row r="835" spans="101:155" x14ac:dyDescent="0.2">
      <c r="CW835"/>
      <c r="CX835"/>
      <c r="CY835"/>
      <c r="CZ835"/>
      <c r="DA835"/>
      <c r="DB835"/>
      <c r="DC835"/>
      <c r="DD835"/>
      <c r="DE835"/>
      <c r="DF835"/>
      <c r="DG835"/>
      <c r="DH835"/>
      <c r="DI835"/>
      <c r="DJ835"/>
      <c r="DK835"/>
      <c r="DL835"/>
      <c r="DM835"/>
      <c r="DN835"/>
      <c r="DO835"/>
      <c r="DP835"/>
      <c r="DQ835"/>
      <c r="DR835"/>
      <c r="DS835"/>
      <c r="DT835"/>
      <c r="DU835"/>
      <c r="DV835"/>
      <c r="DW835"/>
      <c r="DX835"/>
      <c r="DY835"/>
      <c r="DZ835"/>
      <c r="EA835"/>
      <c r="EB835"/>
      <c r="EC835"/>
      <c r="ED835"/>
      <c r="EE835"/>
      <c r="EF835"/>
      <c r="EG835"/>
      <c r="EH835"/>
      <c r="EI835"/>
      <c r="EJ835"/>
      <c r="EK835"/>
      <c r="EL835"/>
      <c r="EM835"/>
      <c r="EN835"/>
      <c r="EO835"/>
      <c r="EP835"/>
      <c r="EQ835"/>
      <c r="ER835"/>
      <c r="ES835"/>
      <c r="ET835"/>
      <c r="EU835"/>
      <c r="EV835"/>
      <c r="EW835"/>
      <c r="EX835"/>
      <c r="EY835"/>
    </row>
    <row r="836" spans="101:155" x14ac:dyDescent="0.2">
      <c r="CW836"/>
      <c r="CX836"/>
      <c r="CY836"/>
      <c r="CZ836"/>
      <c r="DA836"/>
      <c r="DB836"/>
      <c r="DC836"/>
      <c r="DD836"/>
      <c r="DE836"/>
      <c r="DF836"/>
      <c r="DG836"/>
      <c r="DH836"/>
      <c r="DI836"/>
      <c r="DJ836"/>
      <c r="DK836"/>
      <c r="DL836"/>
      <c r="DM836"/>
      <c r="DN836"/>
      <c r="DO836"/>
      <c r="DP836"/>
      <c r="DQ836"/>
      <c r="DR836"/>
      <c r="DS836"/>
      <c r="DT836"/>
      <c r="DU836"/>
      <c r="DV836"/>
      <c r="DW836"/>
      <c r="DX836"/>
      <c r="DY836"/>
      <c r="DZ836"/>
      <c r="EA836"/>
      <c r="EB836"/>
      <c r="EC836"/>
      <c r="ED836"/>
      <c r="EE836"/>
      <c r="EF836"/>
      <c r="EG836"/>
      <c r="EH836"/>
      <c r="EI836"/>
      <c r="EJ836"/>
      <c r="EK836"/>
      <c r="EL836"/>
      <c r="EM836"/>
      <c r="EN836"/>
      <c r="EO836"/>
      <c r="EP836"/>
      <c r="EQ836"/>
      <c r="ER836"/>
      <c r="ES836"/>
      <c r="ET836"/>
      <c r="EU836"/>
      <c r="EV836"/>
      <c r="EW836"/>
      <c r="EX836"/>
      <c r="EY836"/>
    </row>
    <row r="837" spans="101:155" x14ac:dyDescent="0.2">
      <c r="CW837"/>
      <c r="CX837"/>
      <c r="CY837"/>
      <c r="CZ837"/>
      <c r="DA837"/>
      <c r="DB837"/>
      <c r="DC837"/>
      <c r="DD837"/>
      <c r="DE837"/>
      <c r="DF837"/>
      <c r="DG837"/>
      <c r="DH837"/>
      <c r="DI837"/>
      <c r="DJ837"/>
      <c r="DK837"/>
      <c r="DL837"/>
      <c r="DM837"/>
      <c r="DN837"/>
      <c r="DO837"/>
      <c r="DP837"/>
      <c r="DQ837"/>
      <c r="DR837"/>
      <c r="DS837"/>
      <c r="DT837"/>
      <c r="DU837"/>
      <c r="DV837"/>
      <c r="DW837"/>
      <c r="DX837"/>
      <c r="DY837"/>
      <c r="DZ837"/>
      <c r="EA837"/>
      <c r="EB837"/>
      <c r="EC837"/>
      <c r="ED837"/>
      <c r="EE837"/>
      <c r="EF837"/>
      <c r="EG837"/>
      <c r="EH837"/>
      <c r="EI837"/>
      <c r="EJ837"/>
      <c r="EK837"/>
      <c r="EL837"/>
      <c r="EM837"/>
      <c r="EN837"/>
      <c r="EO837"/>
      <c r="EP837"/>
      <c r="EQ837"/>
      <c r="ER837"/>
      <c r="ES837"/>
      <c r="ET837"/>
      <c r="EU837"/>
      <c r="EV837"/>
      <c r="EW837"/>
      <c r="EX837"/>
      <c r="EY837"/>
    </row>
    <row r="838" spans="101:155" x14ac:dyDescent="0.2"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  <c r="EE838"/>
      <c r="EF838"/>
      <c r="EG838"/>
      <c r="EH838"/>
      <c r="EI838"/>
      <c r="EJ838"/>
      <c r="EK838"/>
      <c r="EL838"/>
      <c r="EM838"/>
      <c r="EN838"/>
      <c r="EO838"/>
      <c r="EP838"/>
      <c r="EQ838"/>
      <c r="ER838"/>
      <c r="ES838"/>
      <c r="ET838"/>
      <c r="EU838"/>
      <c r="EV838"/>
      <c r="EW838"/>
      <c r="EX838"/>
      <c r="EY838"/>
    </row>
    <row r="839" spans="101:155" x14ac:dyDescent="0.2">
      <c r="CW839"/>
      <c r="CX839"/>
      <c r="CY839"/>
      <c r="CZ839"/>
      <c r="DA839"/>
      <c r="DB839"/>
      <c r="DC839"/>
      <c r="DD839"/>
      <c r="DE839"/>
      <c r="DF839"/>
      <c r="DG839"/>
      <c r="DH839"/>
      <c r="DI839"/>
      <c r="DJ839"/>
      <c r="DK839"/>
      <c r="DL839"/>
      <c r="DM839"/>
      <c r="DN839"/>
      <c r="DO839"/>
      <c r="DP839"/>
      <c r="DQ839"/>
      <c r="DR839"/>
      <c r="DS839"/>
      <c r="DT839"/>
      <c r="DU839"/>
      <c r="DV839"/>
      <c r="DW839"/>
      <c r="DX839"/>
      <c r="DY839"/>
      <c r="DZ839"/>
      <c r="EA839"/>
      <c r="EB839"/>
      <c r="EC839"/>
      <c r="ED839"/>
      <c r="EE839"/>
      <c r="EF839"/>
      <c r="EG839"/>
      <c r="EH839"/>
      <c r="EI839"/>
      <c r="EJ839"/>
      <c r="EK839"/>
      <c r="EL839"/>
      <c r="EM839"/>
      <c r="EN839"/>
      <c r="EO839"/>
      <c r="EP839"/>
      <c r="EQ839"/>
      <c r="ER839"/>
      <c r="ES839"/>
      <c r="ET839"/>
      <c r="EU839"/>
      <c r="EV839"/>
      <c r="EW839"/>
      <c r="EX839"/>
      <c r="EY839"/>
    </row>
    <row r="840" spans="101:155" x14ac:dyDescent="0.2">
      <c r="CW840"/>
      <c r="CX840"/>
      <c r="CY840"/>
      <c r="CZ840"/>
      <c r="DA840"/>
      <c r="DB840"/>
      <c r="DC840"/>
      <c r="DD840"/>
      <c r="DE840"/>
      <c r="DF840"/>
      <c r="DG840"/>
      <c r="DH840"/>
      <c r="DI840"/>
      <c r="DJ840"/>
      <c r="DK840"/>
      <c r="DL840"/>
      <c r="DM840"/>
      <c r="DN840"/>
      <c r="DO840"/>
      <c r="DP840"/>
      <c r="DQ840"/>
      <c r="DR840"/>
      <c r="DS840"/>
      <c r="DT840"/>
      <c r="DU840"/>
      <c r="DV840"/>
      <c r="DW840"/>
      <c r="DX840"/>
      <c r="DY840"/>
      <c r="DZ840"/>
      <c r="EA840"/>
      <c r="EB840"/>
      <c r="EC840"/>
      <c r="ED840"/>
      <c r="EE840"/>
      <c r="EF840"/>
      <c r="EG840"/>
      <c r="EH840"/>
      <c r="EI840"/>
      <c r="EJ840"/>
      <c r="EK840"/>
      <c r="EL840"/>
      <c r="EM840"/>
      <c r="EN840"/>
      <c r="EO840"/>
      <c r="EP840"/>
      <c r="EQ840"/>
      <c r="ER840"/>
      <c r="ES840"/>
      <c r="ET840"/>
      <c r="EU840"/>
      <c r="EV840"/>
      <c r="EW840"/>
      <c r="EX840"/>
      <c r="EY840"/>
    </row>
    <row r="841" spans="101:155" x14ac:dyDescent="0.2">
      <c r="CW841"/>
      <c r="CX841"/>
      <c r="CY841"/>
      <c r="CZ841"/>
      <c r="DA841"/>
      <c r="DB841"/>
      <c r="DC841"/>
      <c r="DD841"/>
      <c r="DE841"/>
      <c r="DF841"/>
      <c r="DG841"/>
      <c r="DH841"/>
      <c r="DI841"/>
      <c r="DJ841"/>
      <c r="DK841"/>
      <c r="DL841"/>
      <c r="DM841"/>
      <c r="DN841"/>
      <c r="DO841"/>
      <c r="DP841"/>
      <c r="DQ841"/>
      <c r="DR841"/>
      <c r="DS841"/>
      <c r="DT841"/>
      <c r="DU841"/>
      <c r="DV841"/>
      <c r="DW841"/>
      <c r="DX841"/>
      <c r="DY841"/>
      <c r="DZ841"/>
      <c r="EA841"/>
      <c r="EB841"/>
      <c r="EC841"/>
      <c r="ED841"/>
      <c r="EE841"/>
      <c r="EF841"/>
      <c r="EG841"/>
      <c r="EH841"/>
      <c r="EI841"/>
      <c r="EJ841"/>
      <c r="EK841"/>
      <c r="EL841"/>
      <c r="EM841"/>
      <c r="EN841"/>
      <c r="EO841"/>
      <c r="EP841"/>
      <c r="EQ841"/>
      <c r="ER841"/>
      <c r="ES841"/>
      <c r="ET841"/>
      <c r="EU841"/>
      <c r="EV841"/>
      <c r="EW841"/>
      <c r="EX841"/>
      <c r="EY841"/>
    </row>
    <row r="842" spans="101:155" x14ac:dyDescent="0.2">
      <c r="CW842"/>
      <c r="CX842"/>
      <c r="CY842"/>
      <c r="CZ842"/>
      <c r="DA842"/>
      <c r="DB842"/>
      <c r="DC842"/>
      <c r="DD842"/>
      <c r="DE842"/>
      <c r="DF842"/>
      <c r="DG842"/>
      <c r="DH842"/>
      <c r="DI842"/>
      <c r="DJ842"/>
      <c r="DK842"/>
      <c r="DL842"/>
      <c r="DM842"/>
      <c r="DN842"/>
      <c r="DO842"/>
      <c r="DP842"/>
      <c r="DQ842"/>
      <c r="DR842"/>
      <c r="DS842"/>
      <c r="DT842"/>
      <c r="DU842"/>
      <c r="DV842"/>
      <c r="DW842"/>
      <c r="DX842"/>
      <c r="DY842"/>
      <c r="DZ842"/>
      <c r="EA842"/>
      <c r="EB842"/>
      <c r="EC842"/>
      <c r="ED842"/>
      <c r="EE842"/>
      <c r="EF842"/>
      <c r="EG842"/>
      <c r="EH842"/>
      <c r="EI842"/>
      <c r="EJ842"/>
      <c r="EK842"/>
      <c r="EL842"/>
      <c r="EM842"/>
      <c r="EN842"/>
      <c r="EO842"/>
      <c r="EP842"/>
      <c r="EQ842"/>
      <c r="ER842"/>
      <c r="ES842"/>
      <c r="ET842"/>
      <c r="EU842"/>
      <c r="EV842"/>
      <c r="EW842"/>
      <c r="EX842"/>
      <c r="EY842"/>
    </row>
    <row r="843" spans="101:155" x14ac:dyDescent="0.2">
      <c r="CW843"/>
      <c r="CX843"/>
      <c r="CY843"/>
      <c r="CZ843"/>
      <c r="DA843"/>
      <c r="DB843"/>
      <c r="DC843"/>
      <c r="DD843"/>
      <c r="DE843"/>
      <c r="DF843"/>
      <c r="DG843"/>
      <c r="DH843"/>
      <c r="DI843"/>
      <c r="DJ843"/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  <c r="EE843"/>
      <c r="EF843"/>
      <c r="EG843"/>
      <c r="EH843"/>
      <c r="EI843"/>
      <c r="EJ843"/>
      <c r="EK843"/>
      <c r="EL843"/>
      <c r="EM843"/>
      <c r="EN843"/>
      <c r="EO843"/>
      <c r="EP843"/>
      <c r="EQ843"/>
      <c r="ER843"/>
      <c r="ES843"/>
      <c r="ET843"/>
      <c r="EU843"/>
      <c r="EV843"/>
      <c r="EW843"/>
      <c r="EX843"/>
      <c r="EY843"/>
    </row>
    <row r="844" spans="101:155" x14ac:dyDescent="0.2">
      <c r="CW844"/>
      <c r="CX844"/>
      <c r="CY844"/>
      <c r="CZ844"/>
      <c r="DA844"/>
      <c r="DB844"/>
      <c r="DC844"/>
      <c r="DD844"/>
      <c r="DE844"/>
      <c r="DF844"/>
      <c r="DG844"/>
      <c r="DH844"/>
      <c r="DI844"/>
      <c r="DJ844"/>
      <c r="DK844"/>
      <c r="DL844"/>
      <c r="DM844"/>
      <c r="DN844"/>
      <c r="DO844"/>
      <c r="DP844"/>
      <c r="DQ844"/>
      <c r="DR844"/>
      <c r="DS844"/>
      <c r="DT844"/>
      <c r="DU844"/>
      <c r="DV844"/>
      <c r="DW844"/>
      <c r="DX844"/>
      <c r="DY844"/>
      <c r="DZ844"/>
      <c r="EA844"/>
      <c r="EB844"/>
      <c r="EC844"/>
      <c r="ED844"/>
      <c r="EE844"/>
      <c r="EF844"/>
      <c r="EG844"/>
      <c r="EH844"/>
      <c r="EI844"/>
      <c r="EJ844"/>
      <c r="EK844"/>
      <c r="EL844"/>
      <c r="EM844"/>
      <c r="EN844"/>
      <c r="EO844"/>
      <c r="EP844"/>
      <c r="EQ844"/>
      <c r="ER844"/>
      <c r="ES844"/>
      <c r="ET844"/>
      <c r="EU844"/>
      <c r="EV844"/>
      <c r="EW844"/>
      <c r="EX844"/>
      <c r="EY844"/>
    </row>
    <row r="845" spans="101:155" x14ac:dyDescent="0.2"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  <c r="EE845"/>
      <c r="EF845"/>
      <c r="EG845"/>
      <c r="EH845"/>
      <c r="EI845"/>
      <c r="EJ845"/>
      <c r="EK845"/>
      <c r="EL845"/>
      <c r="EM845"/>
      <c r="EN845"/>
      <c r="EO845"/>
      <c r="EP845"/>
      <c r="EQ845"/>
      <c r="ER845"/>
      <c r="ES845"/>
      <c r="ET845"/>
      <c r="EU845"/>
      <c r="EV845"/>
      <c r="EW845"/>
      <c r="EX845"/>
      <c r="EY845"/>
    </row>
    <row r="846" spans="101:155" x14ac:dyDescent="0.2">
      <c r="CW846"/>
      <c r="CX846"/>
      <c r="CY846"/>
      <c r="CZ846"/>
      <c r="DA846"/>
      <c r="DB846"/>
      <c r="DC846"/>
      <c r="DD846"/>
      <c r="DE846"/>
      <c r="DF846"/>
      <c r="DG846"/>
      <c r="DH846"/>
      <c r="DI846"/>
      <c r="DJ846"/>
      <c r="DK846"/>
      <c r="DL846"/>
      <c r="DM846"/>
      <c r="DN846"/>
      <c r="DO846"/>
      <c r="DP846"/>
      <c r="DQ846"/>
      <c r="DR846"/>
      <c r="DS846"/>
      <c r="DT846"/>
      <c r="DU846"/>
      <c r="DV846"/>
      <c r="DW846"/>
      <c r="DX846"/>
      <c r="DY846"/>
      <c r="DZ846"/>
      <c r="EA846"/>
      <c r="EB846"/>
      <c r="EC846"/>
      <c r="ED846"/>
      <c r="EE846"/>
      <c r="EF846"/>
      <c r="EG846"/>
      <c r="EH846"/>
      <c r="EI846"/>
      <c r="EJ846"/>
      <c r="EK846"/>
      <c r="EL846"/>
      <c r="EM846"/>
      <c r="EN846"/>
      <c r="EO846"/>
      <c r="EP846"/>
      <c r="EQ846"/>
      <c r="ER846"/>
      <c r="ES846"/>
      <c r="ET846"/>
      <c r="EU846"/>
      <c r="EV846"/>
      <c r="EW846"/>
      <c r="EX846"/>
      <c r="EY846"/>
    </row>
    <row r="847" spans="101:155" x14ac:dyDescent="0.2">
      <c r="CW847"/>
      <c r="CX847"/>
      <c r="CY847"/>
      <c r="CZ847"/>
      <c r="DA847"/>
      <c r="DB847"/>
      <c r="DC847"/>
      <c r="DD847"/>
      <c r="DE847"/>
      <c r="DF847"/>
      <c r="DG847"/>
      <c r="DH847"/>
      <c r="DI847"/>
      <c r="DJ847"/>
      <c r="DK847"/>
      <c r="DL847"/>
      <c r="DM847"/>
      <c r="DN847"/>
      <c r="DO847"/>
      <c r="DP847"/>
      <c r="DQ847"/>
      <c r="DR847"/>
      <c r="DS847"/>
      <c r="DT847"/>
      <c r="DU847"/>
      <c r="DV847"/>
      <c r="DW847"/>
      <c r="DX847"/>
      <c r="DY847"/>
      <c r="DZ847"/>
      <c r="EA847"/>
      <c r="EB847"/>
      <c r="EC847"/>
      <c r="ED847"/>
      <c r="EE847"/>
      <c r="EF847"/>
      <c r="EG847"/>
      <c r="EH847"/>
      <c r="EI847"/>
      <c r="EJ847"/>
      <c r="EK847"/>
      <c r="EL847"/>
      <c r="EM847"/>
      <c r="EN847"/>
      <c r="EO847"/>
      <c r="EP847"/>
      <c r="EQ847"/>
      <c r="ER847"/>
      <c r="ES847"/>
      <c r="ET847"/>
      <c r="EU847"/>
      <c r="EV847"/>
      <c r="EW847"/>
      <c r="EX847"/>
      <c r="EY847"/>
    </row>
    <row r="848" spans="101:155" x14ac:dyDescent="0.2">
      <c r="CW848"/>
      <c r="CX848"/>
      <c r="CY848"/>
      <c r="CZ848"/>
      <c r="DA848"/>
      <c r="DB848"/>
      <c r="DC848"/>
      <c r="DD848"/>
      <c r="DE848"/>
      <c r="DF848"/>
      <c r="DG848"/>
      <c r="DH848"/>
      <c r="DI848"/>
      <c r="DJ848"/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  <c r="EE848"/>
      <c r="EF848"/>
      <c r="EG848"/>
      <c r="EH848"/>
      <c r="EI848"/>
      <c r="EJ848"/>
      <c r="EK848"/>
      <c r="EL848"/>
      <c r="EM848"/>
      <c r="EN848"/>
      <c r="EO848"/>
      <c r="EP848"/>
      <c r="EQ848"/>
      <c r="ER848"/>
      <c r="ES848"/>
      <c r="ET848"/>
      <c r="EU848"/>
      <c r="EV848"/>
      <c r="EW848"/>
      <c r="EX848"/>
      <c r="EY848"/>
    </row>
    <row r="849" spans="101:155" x14ac:dyDescent="0.2">
      <c r="CW849"/>
      <c r="CX849"/>
      <c r="CY849"/>
      <c r="CZ849"/>
      <c r="DA849"/>
      <c r="DB849"/>
      <c r="DC849"/>
      <c r="DD849"/>
      <c r="DE849"/>
      <c r="DF849"/>
      <c r="DG849"/>
      <c r="DH849"/>
      <c r="DI849"/>
      <c r="DJ849"/>
      <c r="DK849"/>
      <c r="DL849"/>
      <c r="DM849"/>
      <c r="DN849"/>
      <c r="DO849"/>
      <c r="DP849"/>
      <c r="DQ849"/>
      <c r="DR849"/>
      <c r="DS849"/>
      <c r="DT849"/>
      <c r="DU849"/>
      <c r="DV849"/>
      <c r="DW849"/>
      <c r="DX849"/>
      <c r="DY849"/>
      <c r="DZ849"/>
      <c r="EA849"/>
      <c r="EB849"/>
      <c r="EC849"/>
      <c r="ED849"/>
      <c r="EE849"/>
      <c r="EF849"/>
      <c r="EG849"/>
      <c r="EH849"/>
      <c r="EI849"/>
      <c r="EJ849"/>
      <c r="EK849"/>
      <c r="EL849"/>
      <c r="EM849"/>
      <c r="EN849"/>
      <c r="EO849"/>
      <c r="EP849"/>
      <c r="EQ849"/>
      <c r="ER849"/>
      <c r="ES849"/>
      <c r="ET849"/>
      <c r="EU849"/>
      <c r="EV849"/>
      <c r="EW849"/>
      <c r="EX849"/>
      <c r="EY849"/>
    </row>
    <row r="850" spans="101:155" x14ac:dyDescent="0.2">
      <c r="CW850"/>
      <c r="CX850"/>
      <c r="CY850"/>
      <c r="CZ850"/>
      <c r="DA850"/>
      <c r="DB850"/>
      <c r="DC850"/>
      <c r="DD850"/>
      <c r="DE850"/>
      <c r="DF850"/>
      <c r="DG850"/>
      <c r="DH850"/>
      <c r="DI850"/>
      <c r="DJ850"/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  <c r="EE850"/>
      <c r="EF850"/>
      <c r="EG850"/>
      <c r="EH850"/>
      <c r="EI850"/>
      <c r="EJ850"/>
      <c r="EK850"/>
      <c r="EL850"/>
      <c r="EM850"/>
      <c r="EN850"/>
      <c r="EO850"/>
      <c r="EP850"/>
      <c r="EQ850"/>
      <c r="ER850"/>
      <c r="ES850"/>
      <c r="ET850"/>
      <c r="EU850"/>
      <c r="EV850"/>
      <c r="EW850"/>
      <c r="EX850"/>
      <c r="EY850"/>
    </row>
    <row r="851" spans="101:155" x14ac:dyDescent="0.2">
      <c r="CW851"/>
      <c r="CX851"/>
      <c r="CY851"/>
      <c r="CZ851"/>
      <c r="DA851"/>
      <c r="DB851"/>
      <c r="DC851"/>
      <c r="DD851"/>
      <c r="DE851"/>
      <c r="DF851"/>
      <c r="DG851"/>
      <c r="DH851"/>
      <c r="DI851"/>
      <c r="DJ851"/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  <c r="EE851"/>
      <c r="EF851"/>
      <c r="EG851"/>
      <c r="EH851"/>
      <c r="EI851"/>
      <c r="EJ851"/>
      <c r="EK851"/>
      <c r="EL851"/>
      <c r="EM851"/>
      <c r="EN851"/>
      <c r="EO851"/>
      <c r="EP851"/>
      <c r="EQ851"/>
      <c r="ER851"/>
      <c r="ES851"/>
      <c r="ET851"/>
      <c r="EU851"/>
      <c r="EV851"/>
      <c r="EW851"/>
      <c r="EX851"/>
      <c r="EY851"/>
    </row>
    <row r="852" spans="101:155" x14ac:dyDescent="0.2">
      <c r="CW852"/>
      <c r="CX852"/>
      <c r="CY852"/>
      <c r="CZ852"/>
      <c r="DA852"/>
      <c r="DB852"/>
      <c r="DC852"/>
      <c r="DD852"/>
      <c r="DE852"/>
      <c r="DF852"/>
      <c r="DG852"/>
      <c r="DH852"/>
      <c r="DI852"/>
      <c r="DJ852"/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  <c r="EE852"/>
      <c r="EF852"/>
      <c r="EG852"/>
      <c r="EH852"/>
      <c r="EI852"/>
      <c r="EJ852"/>
      <c r="EK852"/>
      <c r="EL852"/>
      <c r="EM852"/>
      <c r="EN852"/>
      <c r="EO852"/>
      <c r="EP852"/>
      <c r="EQ852"/>
      <c r="ER852"/>
      <c r="ES852"/>
      <c r="ET852"/>
      <c r="EU852"/>
      <c r="EV852"/>
      <c r="EW852"/>
      <c r="EX852"/>
      <c r="EY852"/>
    </row>
    <row r="853" spans="101:155" x14ac:dyDescent="0.2">
      <c r="CW853"/>
      <c r="CX853"/>
      <c r="CY853"/>
      <c r="CZ853"/>
      <c r="DA853"/>
      <c r="DB853"/>
      <c r="DC853"/>
      <c r="DD853"/>
      <c r="DE853"/>
      <c r="DF853"/>
      <c r="DG853"/>
      <c r="DH853"/>
      <c r="DI853"/>
      <c r="DJ853"/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  <c r="EE853"/>
      <c r="EF853"/>
      <c r="EG853"/>
      <c r="EH853"/>
      <c r="EI853"/>
      <c r="EJ853"/>
      <c r="EK853"/>
      <c r="EL853"/>
      <c r="EM853"/>
      <c r="EN853"/>
      <c r="EO853"/>
      <c r="EP853"/>
      <c r="EQ853"/>
      <c r="ER853"/>
      <c r="ES853"/>
      <c r="ET853"/>
      <c r="EU853"/>
      <c r="EV853"/>
      <c r="EW853"/>
      <c r="EX853"/>
      <c r="EY853"/>
    </row>
    <row r="854" spans="101:155" x14ac:dyDescent="0.2"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  <c r="EK854"/>
      <c r="EL854"/>
      <c r="EM854"/>
      <c r="EN854"/>
      <c r="EO854"/>
      <c r="EP854"/>
      <c r="EQ854"/>
      <c r="ER854"/>
      <c r="ES854"/>
      <c r="ET854"/>
      <c r="EU854"/>
      <c r="EV854"/>
      <c r="EW854"/>
      <c r="EX854"/>
      <c r="EY854"/>
    </row>
    <row r="855" spans="101:155" x14ac:dyDescent="0.2"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  <c r="EE855"/>
      <c r="EF855"/>
      <c r="EG855"/>
      <c r="EH855"/>
      <c r="EI855"/>
      <c r="EJ855"/>
      <c r="EK855"/>
      <c r="EL855"/>
      <c r="EM855"/>
      <c r="EN855"/>
      <c r="EO855"/>
      <c r="EP855"/>
      <c r="EQ855"/>
      <c r="ER855"/>
      <c r="ES855"/>
      <c r="ET855"/>
      <c r="EU855"/>
      <c r="EV855"/>
      <c r="EW855"/>
      <c r="EX855"/>
      <c r="EY855"/>
    </row>
    <row r="856" spans="101:155" x14ac:dyDescent="0.2"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  <c r="EL856"/>
      <c r="EM856"/>
      <c r="EN856"/>
      <c r="EO856"/>
      <c r="EP856"/>
      <c r="EQ856"/>
      <c r="ER856"/>
      <c r="ES856"/>
      <c r="ET856"/>
      <c r="EU856"/>
      <c r="EV856"/>
      <c r="EW856"/>
      <c r="EX856"/>
      <c r="EY856"/>
    </row>
    <row r="857" spans="101:155" x14ac:dyDescent="0.2">
      <c r="CW857"/>
      <c r="CX857"/>
      <c r="CY857"/>
      <c r="CZ857"/>
      <c r="DA857"/>
      <c r="DB857"/>
      <c r="DC857"/>
      <c r="DD857"/>
      <c r="DE857"/>
      <c r="DF857"/>
      <c r="DG857"/>
      <c r="DH857"/>
      <c r="DI857"/>
      <c r="DJ857"/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  <c r="EE857"/>
      <c r="EF857"/>
      <c r="EG857"/>
      <c r="EH857"/>
      <c r="EI857"/>
      <c r="EJ857"/>
      <c r="EK857"/>
      <c r="EL857"/>
      <c r="EM857"/>
      <c r="EN857"/>
      <c r="EO857"/>
      <c r="EP857"/>
      <c r="EQ857"/>
      <c r="ER857"/>
      <c r="ES857"/>
      <c r="ET857"/>
      <c r="EU857"/>
      <c r="EV857"/>
      <c r="EW857"/>
      <c r="EX857"/>
      <c r="EY857"/>
    </row>
    <row r="858" spans="101:155" x14ac:dyDescent="0.2">
      <c r="CW858"/>
      <c r="CX858"/>
      <c r="CY858"/>
      <c r="CZ858"/>
      <c r="DA858"/>
      <c r="DB858"/>
      <c r="DC858"/>
      <c r="DD858"/>
      <c r="DE858"/>
      <c r="DF858"/>
      <c r="DG858"/>
      <c r="DH858"/>
      <c r="DI858"/>
      <c r="DJ858"/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  <c r="EE858"/>
      <c r="EF858"/>
      <c r="EG858"/>
      <c r="EH858"/>
      <c r="EI858"/>
      <c r="EJ858"/>
      <c r="EK858"/>
      <c r="EL858"/>
      <c r="EM858"/>
      <c r="EN858"/>
      <c r="EO858"/>
      <c r="EP858"/>
      <c r="EQ858"/>
      <c r="ER858"/>
      <c r="ES858"/>
      <c r="ET858"/>
      <c r="EU858"/>
      <c r="EV858"/>
      <c r="EW858"/>
      <c r="EX858"/>
      <c r="EY858"/>
    </row>
    <row r="859" spans="101:155" x14ac:dyDescent="0.2">
      <c r="CW859"/>
      <c r="CX859"/>
      <c r="CY859"/>
      <c r="CZ859"/>
      <c r="DA859"/>
      <c r="DB859"/>
      <c r="DC859"/>
      <c r="DD859"/>
      <c r="DE859"/>
      <c r="DF859"/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  <c r="EE859"/>
      <c r="EF859"/>
      <c r="EG859"/>
      <c r="EH859"/>
      <c r="EI859"/>
      <c r="EJ859"/>
      <c r="EK859"/>
      <c r="EL859"/>
      <c r="EM859"/>
      <c r="EN859"/>
      <c r="EO859"/>
      <c r="EP859"/>
      <c r="EQ859"/>
      <c r="ER859"/>
      <c r="ES859"/>
      <c r="ET859"/>
      <c r="EU859"/>
      <c r="EV859"/>
      <c r="EW859"/>
      <c r="EX859"/>
      <c r="EY859"/>
    </row>
    <row r="860" spans="101:155" x14ac:dyDescent="0.2">
      <c r="CW860"/>
      <c r="CX860"/>
      <c r="CY860"/>
      <c r="CZ860"/>
      <c r="DA860"/>
      <c r="DB860"/>
      <c r="DC860"/>
      <c r="DD860"/>
      <c r="DE860"/>
      <c r="DF860"/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  <c r="EE860"/>
      <c r="EF860"/>
      <c r="EG860"/>
      <c r="EH860"/>
      <c r="EI860"/>
      <c r="EJ860"/>
      <c r="EK860"/>
      <c r="EL860"/>
      <c r="EM860"/>
      <c r="EN860"/>
      <c r="EO860"/>
      <c r="EP860"/>
      <c r="EQ860"/>
      <c r="ER860"/>
      <c r="ES860"/>
      <c r="ET860"/>
      <c r="EU860"/>
      <c r="EV860"/>
      <c r="EW860"/>
      <c r="EX860"/>
      <c r="EY860"/>
    </row>
    <row r="861" spans="101:155" x14ac:dyDescent="0.2">
      <c r="CW861"/>
      <c r="CX861"/>
      <c r="CY861"/>
      <c r="CZ861"/>
      <c r="DA861"/>
      <c r="DB861"/>
      <c r="DC861"/>
      <c r="DD861"/>
      <c r="DE861"/>
      <c r="DF861"/>
      <c r="DG861"/>
      <c r="DH861"/>
      <c r="DI861"/>
      <c r="DJ861"/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  <c r="EE861"/>
      <c r="EF861"/>
      <c r="EG861"/>
      <c r="EH861"/>
      <c r="EI861"/>
      <c r="EJ861"/>
      <c r="EK861"/>
      <c r="EL861"/>
      <c r="EM861"/>
      <c r="EN861"/>
      <c r="EO861"/>
      <c r="EP861"/>
      <c r="EQ861"/>
      <c r="ER861"/>
      <c r="ES861"/>
      <c r="ET861"/>
      <c r="EU861"/>
      <c r="EV861"/>
      <c r="EW861"/>
      <c r="EX861"/>
      <c r="EY861"/>
    </row>
    <row r="862" spans="101:155" x14ac:dyDescent="0.2">
      <c r="CW862"/>
      <c r="CX862"/>
      <c r="CY862"/>
      <c r="CZ862"/>
      <c r="DA862"/>
      <c r="DB862"/>
      <c r="DC862"/>
      <c r="DD862"/>
      <c r="DE862"/>
      <c r="DF862"/>
      <c r="DG862"/>
      <c r="DH862"/>
      <c r="DI862"/>
      <c r="DJ862"/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  <c r="EE862"/>
      <c r="EF862"/>
      <c r="EG862"/>
      <c r="EH862"/>
      <c r="EI862"/>
      <c r="EJ862"/>
      <c r="EK862"/>
      <c r="EL862"/>
      <c r="EM862"/>
      <c r="EN862"/>
      <c r="EO862"/>
      <c r="EP862"/>
      <c r="EQ862"/>
      <c r="ER862"/>
      <c r="ES862"/>
      <c r="ET862"/>
      <c r="EU862"/>
      <c r="EV862"/>
      <c r="EW862"/>
      <c r="EX862"/>
      <c r="EY862"/>
    </row>
    <row r="863" spans="101:155" x14ac:dyDescent="0.2">
      <c r="CW863"/>
      <c r="CX863"/>
      <c r="CY863"/>
      <c r="CZ863"/>
      <c r="DA863"/>
      <c r="DB863"/>
      <c r="DC863"/>
      <c r="DD863"/>
      <c r="DE863"/>
      <c r="DF863"/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  <c r="EE863"/>
      <c r="EF863"/>
      <c r="EG863"/>
      <c r="EH863"/>
      <c r="EI863"/>
      <c r="EJ863"/>
      <c r="EK863"/>
      <c r="EL863"/>
      <c r="EM863"/>
      <c r="EN863"/>
      <c r="EO863"/>
      <c r="EP863"/>
      <c r="EQ863"/>
      <c r="ER863"/>
      <c r="ES863"/>
      <c r="ET863"/>
      <c r="EU863"/>
      <c r="EV863"/>
      <c r="EW863"/>
      <c r="EX863"/>
      <c r="EY863"/>
    </row>
    <row r="864" spans="101:155" x14ac:dyDescent="0.2">
      <c r="CW864"/>
      <c r="CX864"/>
      <c r="CY864"/>
      <c r="CZ864"/>
      <c r="DA864"/>
      <c r="DB864"/>
      <c r="DC864"/>
      <c r="DD864"/>
      <c r="DE864"/>
      <c r="DF864"/>
      <c r="DG864"/>
      <c r="DH864"/>
      <c r="DI864"/>
      <c r="DJ864"/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  <c r="EE864"/>
      <c r="EF864"/>
      <c r="EG864"/>
      <c r="EH864"/>
      <c r="EI864"/>
      <c r="EJ864"/>
      <c r="EK864"/>
      <c r="EL864"/>
      <c r="EM864"/>
      <c r="EN864"/>
      <c r="EO864"/>
      <c r="EP864"/>
      <c r="EQ864"/>
      <c r="ER864"/>
      <c r="ES864"/>
      <c r="ET864"/>
      <c r="EU864"/>
      <c r="EV864"/>
      <c r="EW864"/>
      <c r="EX864"/>
      <c r="EY864"/>
    </row>
    <row r="865" spans="101:155" x14ac:dyDescent="0.2"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  <c r="EE865"/>
      <c r="EF865"/>
      <c r="EG865"/>
      <c r="EH865"/>
      <c r="EI865"/>
      <c r="EJ865"/>
      <c r="EK865"/>
      <c r="EL865"/>
      <c r="EM865"/>
      <c r="EN865"/>
      <c r="EO865"/>
      <c r="EP865"/>
      <c r="EQ865"/>
      <c r="ER865"/>
      <c r="ES865"/>
      <c r="ET865"/>
      <c r="EU865"/>
      <c r="EV865"/>
      <c r="EW865"/>
      <c r="EX865"/>
      <c r="EY865"/>
    </row>
    <row r="866" spans="101:155" x14ac:dyDescent="0.2"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  <c r="EE866"/>
      <c r="EF866"/>
      <c r="EG866"/>
      <c r="EH866"/>
      <c r="EI866"/>
      <c r="EJ866"/>
      <c r="EK866"/>
      <c r="EL866"/>
      <c r="EM866"/>
      <c r="EN866"/>
      <c r="EO866"/>
      <c r="EP866"/>
      <c r="EQ866"/>
      <c r="ER866"/>
      <c r="ES866"/>
      <c r="ET866"/>
      <c r="EU866"/>
      <c r="EV866"/>
      <c r="EW866"/>
      <c r="EX866"/>
      <c r="EY866"/>
    </row>
    <row r="867" spans="101:155" x14ac:dyDescent="0.2">
      <c r="CW867"/>
      <c r="CX867"/>
      <c r="CY867"/>
      <c r="CZ867"/>
      <c r="DA867"/>
      <c r="DB867"/>
      <c r="DC867"/>
      <c r="DD867"/>
      <c r="DE867"/>
      <c r="DF867"/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  <c r="EE867"/>
      <c r="EF867"/>
      <c r="EG867"/>
      <c r="EH867"/>
      <c r="EI867"/>
      <c r="EJ867"/>
      <c r="EK867"/>
      <c r="EL867"/>
      <c r="EM867"/>
      <c r="EN867"/>
      <c r="EO867"/>
      <c r="EP867"/>
      <c r="EQ867"/>
      <c r="ER867"/>
      <c r="ES867"/>
      <c r="ET867"/>
      <c r="EU867"/>
      <c r="EV867"/>
      <c r="EW867"/>
      <c r="EX867"/>
      <c r="EY867"/>
    </row>
    <row r="868" spans="101:155" x14ac:dyDescent="0.2">
      <c r="CW868"/>
      <c r="CX868"/>
      <c r="CY868"/>
      <c r="CZ868"/>
      <c r="DA868"/>
      <c r="DB868"/>
      <c r="DC868"/>
      <c r="DD868"/>
      <c r="DE868"/>
      <c r="DF868"/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  <c r="EE868"/>
      <c r="EF868"/>
      <c r="EG868"/>
      <c r="EH868"/>
      <c r="EI868"/>
      <c r="EJ868"/>
      <c r="EK868"/>
      <c r="EL868"/>
      <c r="EM868"/>
      <c r="EN868"/>
      <c r="EO868"/>
      <c r="EP868"/>
      <c r="EQ868"/>
      <c r="ER868"/>
      <c r="ES868"/>
      <c r="ET868"/>
      <c r="EU868"/>
      <c r="EV868"/>
      <c r="EW868"/>
      <c r="EX868"/>
      <c r="EY868"/>
    </row>
    <row r="869" spans="101:155" x14ac:dyDescent="0.2">
      <c r="CW869"/>
      <c r="CX869"/>
      <c r="CY869"/>
      <c r="CZ869"/>
      <c r="DA869"/>
      <c r="DB869"/>
      <c r="DC869"/>
      <c r="DD869"/>
      <c r="DE869"/>
      <c r="DF869"/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  <c r="EE869"/>
      <c r="EF869"/>
      <c r="EG869"/>
      <c r="EH869"/>
      <c r="EI869"/>
      <c r="EJ869"/>
      <c r="EK869"/>
      <c r="EL869"/>
      <c r="EM869"/>
      <c r="EN869"/>
      <c r="EO869"/>
      <c r="EP869"/>
      <c r="EQ869"/>
      <c r="ER869"/>
      <c r="ES869"/>
      <c r="ET869"/>
      <c r="EU869"/>
      <c r="EV869"/>
      <c r="EW869"/>
      <c r="EX869"/>
      <c r="EY869"/>
    </row>
    <row r="870" spans="101:155" x14ac:dyDescent="0.2"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  <c r="EL870"/>
      <c r="EM870"/>
      <c r="EN870"/>
      <c r="EO870"/>
      <c r="EP870"/>
      <c r="EQ870"/>
      <c r="ER870"/>
      <c r="ES870"/>
      <c r="ET870"/>
      <c r="EU870"/>
      <c r="EV870"/>
      <c r="EW870"/>
      <c r="EX870"/>
      <c r="EY870"/>
    </row>
    <row r="871" spans="101:155" x14ac:dyDescent="0.2"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  <c r="EL871"/>
      <c r="EM871"/>
      <c r="EN871"/>
      <c r="EO871"/>
      <c r="EP871"/>
      <c r="EQ871"/>
      <c r="ER871"/>
      <c r="ES871"/>
      <c r="ET871"/>
      <c r="EU871"/>
      <c r="EV871"/>
      <c r="EW871"/>
      <c r="EX871"/>
      <c r="EY871"/>
    </row>
    <row r="872" spans="101:155" x14ac:dyDescent="0.2">
      <c r="CW872"/>
      <c r="CX872"/>
      <c r="CY872"/>
      <c r="CZ872"/>
      <c r="DA872"/>
      <c r="DB872"/>
      <c r="DC872"/>
      <c r="DD872"/>
      <c r="DE872"/>
      <c r="DF872"/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  <c r="EE872"/>
      <c r="EF872"/>
      <c r="EG872"/>
      <c r="EH872"/>
      <c r="EI872"/>
      <c r="EJ872"/>
      <c r="EK872"/>
      <c r="EL872"/>
      <c r="EM872"/>
      <c r="EN872"/>
      <c r="EO872"/>
      <c r="EP872"/>
      <c r="EQ872"/>
      <c r="ER872"/>
      <c r="ES872"/>
      <c r="ET872"/>
      <c r="EU872"/>
      <c r="EV872"/>
      <c r="EW872"/>
      <c r="EX872"/>
      <c r="EY872"/>
    </row>
    <row r="873" spans="101:155" x14ac:dyDescent="0.2"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  <c r="EK873"/>
      <c r="EL873"/>
      <c r="EM873"/>
      <c r="EN873"/>
      <c r="EO873"/>
      <c r="EP873"/>
      <c r="EQ873"/>
      <c r="ER873"/>
      <c r="ES873"/>
      <c r="ET873"/>
      <c r="EU873"/>
      <c r="EV873"/>
      <c r="EW873"/>
      <c r="EX873"/>
      <c r="EY873"/>
    </row>
    <row r="874" spans="101:155" x14ac:dyDescent="0.2"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  <c r="EN874"/>
      <c r="EO874"/>
      <c r="EP874"/>
      <c r="EQ874"/>
      <c r="ER874"/>
      <c r="ES874"/>
      <c r="ET874"/>
      <c r="EU874"/>
      <c r="EV874"/>
      <c r="EW874"/>
      <c r="EX874"/>
      <c r="EY874"/>
    </row>
    <row r="875" spans="101:155" x14ac:dyDescent="0.2">
      <c r="CW875"/>
      <c r="CX875"/>
      <c r="CY875"/>
      <c r="CZ875"/>
      <c r="DA875"/>
      <c r="DB875"/>
      <c r="DC875"/>
      <c r="DD875"/>
      <c r="DE875"/>
      <c r="DF875"/>
      <c r="DG875"/>
      <c r="DH875"/>
      <c r="DI875"/>
      <c r="DJ875"/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  <c r="EE875"/>
      <c r="EF875"/>
      <c r="EG875"/>
      <c r="EH875"/>
      <c r="EI875"/>
      <c r="EJ875"/>
      <c r="EK875"/>
      <c r="EL875"/>
      <c r="EM875"/>
      <c r="EN875"/>
      <c r="EO875"/>
      <c r="EP875"/>
      <c r="EQ875"/>
      <c r="ER875"/>
      <c r="ES875"/>
      <c r="ET875"/>
      <c r="EU875"/>
      <c r="EV875"/>
      <c r="EW875"/>
      <c r="EX875"/>
      <c r="EY875"/>
    </row>
    <row r="876" spans="101:155" x14ac:dyDescent="0.2">
      <c r="CW876"/>
      <c r="CX876"/>
      <c r="CY876"/>
      <c r="CZ876"/>
      <c r="DA876"/>
      <c r="DB876"/>
      <c r="DC876"/>
      <c r="DD876"/>
      <c r="DE876"/>
      <c r="DF876"/>
      <c r="DG876"/>
      <c r="DH876"/>
      <c r="DI876"/>
      <c r="DJ876"/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  <c r="EE876"/>
      <c r="EF876"/>
      <c r="EG876"/>
      <c r="EH876"/>
      <c r="EI876"/>
      <c r="EJ876"/>
      <c r="EK876"/>
      <c r="EL876"/>
      <c r="EM876"/>
      <c r="EN876"/>
      <c r="EO876"/>
      <c r="EP876"/>
      <c r="EQ876"/>
      <c r="ER876"/>
      <c r="ES876"/>
      <c r="ET876"/>
      <c r="EU876"/>
      <c r="EV876"/>
      <c r="EW876"/>
      <c r="EX876"/>
      <c r="EY876"/>
    </row>
    <row r="877" spans="101:155" x14ac:dyDescent="0.2">
      <c r="CW877"/>
      <c r="CX877"/>
      <c r="CY877"/>
      <c r="CZ877"/>
      <c r="DA877"/>
      <c r="DB877"/>
      <c r="DC877"/>
      <c r="DD877"/>
      <c r="DE877"/>
      <c r="DF877"/>
      <c r="DG877"/>
      <c r="DH877"/>
      <c r="DI877"/>
      <c r="DJ877"/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  <c r="ED877"/>
      <c r="EE877"/>
      <c r="EF877"/>
      <c r="EG877"/>
      <c r="EH877"/>
      <c r="EI877"/>
      <c r="EJ877"/>
      <c r="EK877"/>
      <c r="EL877"/>
      <c r="EM877"/>
      <c r="EN877"/>
      <c r="EO877"/>
      <c r="EP877"/>
      <c r="EQ877"/>
      <c r="ER877"/>
      <c r="ES877"/>
      <c r="ET877"/>
      <c r="EU877"/>
      <c r="EV877"/>
      <c r="EW877"/>
      <c r="EX877"/>
      <c r="EY877"/>
    </row>
    <row r="878" spans="101:155" x14ac:dyDescent="0.2">
      <c r="CW878"/>
      <c r="CX878"/>
      <c r="CY878"/>
      <c r="CZ878"/>
      <c r="DA878"/>
      <c r="DB878"/>
      <c r="DC878"/>
      <c r="DD878"/>
      <c r="DE878"/>
      <c r="DF878"/>
      <c r="DG878"/>
      <c r="DH878"/>
      <c r="DI878"/>
      <c r="DJ878"/>
      <c r="DK878"/>
      <c r="DL878"/>
      <c r="DM878"/>
      <c r="DN878"/>
      <c r="DO878"/>
      <c r="DP878"/>
      <c r="DQ878"/>
      <c r="DR878"/>
      <c r="DS878"/>
      <c r="DT878"/>
      <c r="DU878"/>
      <c r="DV878"/>
      <c r="DW878"/>
      <c r="DX878"/>
      <c r="DY878"/>
      <c r="DZ878"/>
      <c r="EA878"/>
      <c r="EB878"/>
      <c r="EC878"/>
      <c r="ED878"/>
      <c r="EE878"/>
      <c r="EF878"/>
      <c r="EG878"/>
      <c r="EH878"/>
      <c r="EI878"/>
      <c r="EJ878"/>
      <c r="EK878"/>
      <c r="EL878"/>
      <c r="EM878"/>
      <c r="EN878"/>
      <c r="EO878"/>
      <c r="EP878"/>
      <c r="EQ878"/>
      <c r="ER878"/>
      <c r="ES878"/>
      <c r="ET878"/>
      <c r="EU878"/>
      <c r="EV878"/>
      <c r="EW878"/>
      <c r="EX878"/>
      <c r="EY878"/>
    </row>
    <row r="879" spans="101:155" x14ac:dyDescent="0.2">
      <c r="CW879"/>
      <c r="CX879"/>
      <c r="CY879"/>
      <c r="CZ879"/>
      <c r="DA879"/>
      <c r="DB879"/>
      <c r="DC879"/>
      <c r="DD879"/>
      <c r="DE879"/>
      <c r="DF879"/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  <c r="EE879"/>
      <c r="EF879"/>
      <c r="EG879"/>
      <c r="EH879"/>
      <c r="EI879"/>
      <c r="EJ879"/>
      <c r="EK879"/>
      <c r="EL879"/>
      <c r="EM879"/>
      <c r="EN879"/>
      <c r="EO879"/>
      <c r="EP879"/>
      <c r="EQ879"/>
      <c r="ER879"/>
      <c r="ES879"/>
      <c r="ET879"/>
      <c r="EU879"/>
      <c r="EV879"/>
      <c r="EW879"/>
      <c r="EX879"/>
      <c r="EY879"/>
    </row>
    <row r="880" spans="101:155" x14ac:dyDescent="0.2"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  <c r="EM880"/>
      <c r="EN880"/>
      <c r="EO880"/>
      <c r="EP880"/>
      <c r="EQ880"/>
      <c r="ER880"/>
      <c r="ES880"/>
      <c r="ET880"/>
      <c r="EU880"/>
      <c r="EV880"/>
      <c r="EW880"/>
      <c r="EX880"/>
      <c r="EY880"/>
    </row>
    <row r="881" spans="101:155" x14ac:dyDescent="0.2"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  <c r="EK881"/>
      <c r="EL881"/>
      <c r="EM881"/>
      <c r="EN881"/>
      <c r="EO881"/>
      <c r="EP881"/>
      <c r="EQ881"/>
      <c r="ER881"/>
      <c r="ES881"/>
      <c r="ET881"/>
      <c r="EU881"/>
      <c r="EV881"/>
      <c r="EW881"/>
      <c r="EX881"/>
      <c r="EY881"/>
    </row>
    <row r="882" spans="101:155" x14ac:dyDescent="0.2"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  <c r="EM882"/>
      <c r="EN882"/>
      <c r="EO882"/>
      <c r="EP882"/>
      <c r="EQ882"/>
      <c r="ER882"/>
      <c r="ES882"/>
      <c r="ET882"/>
      <c r="EU882"/>
      <c r="EV882"/>
      <c r="EW882"/>
      <c r="EX882"/>
      <c r="EY882"/>
    </row>
    <row r="883" spans="101:155" x14ac:dyDescent="0.2"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  <c r="EM883"/>
      <c r="EN883"/>
      <c r="EO883"/>
      <c r="EP883"/>
      <c r="EQ883"/>
      <c r="ER883"/>
      <c r="ES883"/>
      <c r="ET883"/>
      <c r="EU883"/>
      <c r="EV883"/>
      <c r="EW883"/>
      <c r="EX883"/>
      <c r="EY883"/>
    </row>
    <row r="884" spans="101:155" x14ac:dyDescent="0.2"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  <c r="EL884"/>
      <c r="EM884"/>
      <c r="EN884"/>
      <c r="EO884"/>
      <c r="EP884"/>
      <c r="EQ884"/>
      <c r="ER884"/>
      <c r="ES884"/>
      <c r="ET884"/>
      <c r="EU884"/>
      <c r="EV884"/>
      <c r="EW884"/>
      <c r="EX884"/>
      <c r="EY884"/>
    </row>
    <row r="885" spans="101:155" x14ac:dyDescent="0.2">
      <c r="CW885"/>
      <c r="CX885"/>
      <c r="CY885"/>
      <c r="CZ885"/>
      <c r="DA885"/>
      <c r="DB885"/>
      <c r="DC885"/>
      <c r="DD885"/>
      <c r="DE885"/>
      <c r="DF885"/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  <c r="EE885"/>
      <c r="EF885"/>
      <c r="EG885"/>
      <c r="EH885"/>
      <c r="EI885"/>
      <c r="EJ885"/>
      <c r="EK885"/>
      <c r="EL885"/>
      <c r="EM885"/>
      <c r="EN885"/>
      <c r="EO885"/>
      <c r="EP885"/>
      <c r="EQ885"/>
      <c r="ER885"/>
      <c r="ES885"/>
      <c r="ET885"/>
      <c r="EU885"/>
      <c r="EV885"/>
      <c r="EW885"/>
      <c r="EX885"/>
      <c r="EY885"/>
    </row>
    <row r="886" spans="101:155" s="13" customFormat="1" x14ac:dyDescent="0.2"/>
    <row r="887" spans="101:155" s="13" customFormat="1" x14ac:dyDescent="0.2"/>
    <row r="888" spans="101:155" s="13" customFormat="1" x14ac:dyDescent="0.2"/>
    <row r="889" spans="101:155" s="13" customFormat="1" x14ac:dyDescent="0.2"/>
    <row r="890" spans="101:155" s="13" customFormat="1" x14ac:dyDescent="0.2"/>
    <row r="891" spans="101:155" s="13" customFormat="1" x14ac:dyDescent="0.2"/>
    <row r="892" spans="101:155" s="13" customFormat="1" x14ac:dyDescent="0.2"/>
    <row r="893" spans="101:155" s="13" customFormat="1" x14ac:dyDescent="0.2"/>
    <row r="894" spans="101:155" s="13" customFormat="1" x14ac:dyDescent="0.2"/>
    <row r="895" spans="101:155" s="13" customFormat="1" x14ac:dyDescent="0.2"/>
    <row r="896" spans="101:155" s="13" customFormat="1" x14ac:dyDescent="0.2"/>
    <row r="897" s="13" customFormat="1" x14ac:dyDescent="0.2"/>
    <row r="898" s="13" customFormat="1" x14ac:dyDescent="0.2"/>
    <row r="899" s="13" customFormat="1" x14ac:dyDescent="0.2"/>
    <row r="900" s="13" customFormat="1" x14ac:dyDescent="0.2"/>
    <row r="901" s="13" customFormat="1" x14ac:dyDescent="0.2"/>
    <row r="902" s="13" customFormat="1" x14ac:dyDescent="0.2"/>
    <row r="903" s="13" customFormat="1" x14ac:dyDescent="0.2"/>
    <row r="904" s="13" customFormat="1" x14ac:dyDescent="0.2"/>
    <row r="905" s="13" customFormat="1" x14ac:dyDescent="0.2"/>
    <row r="906" s="13" customFormat="1" x14ac:dyDescent="0.2"/>
    <row r="907" s="13" customFormat="1" x14ac:dyDescent="0.2"/>
    <row r="908" s="13" customFormat="1" x14ac:dyDescent="0.2"/>
    <row r="909" s="13" customFormat="1" x14ac:dyDescent="0.2"/>
    <row r="910" s="13" customFormat="1" x14ac:dyDescent="0.2"/>
    <row r="911" s="13" customFormat="1" x14ac:dyDescent="0.2"/>
    <row r="912" s="13" customFormat="1" x14ac:dyDescent="0.2"/>
    <row r="913" s="13" customFormat="1" x14ac:dyDescent="0.2"/>
    <row r="914" s="13" customFormat="1" x14ac:dyDescent="0.2"/>
    <row r="915" s="13" customFormat="1" x14ac:dyDescent="0.2"/>
    <row r="916" s="13" customFormat="1" x14ac:dyDescent="0.2"/>
    <row r="917" s="13" customFormat="1" x14ac:dyDescent="0.2"/>
    <row r="918" s="13" customFormat="1" x14ac:dyDescent="0.2"/>
    <row r="919" s="13" customFormat="1" x14ac:dyDescent="0.2"/>
    <row r="920" s="13" customFormat="1" x14ac:dyDescent="0.2"/>
    <row r="921" s="13" customFormat="1" x14ac:dyDescent="0.2"/>
    <row r="922" s="13" customFormat="1" x14ac:dyDescent="0.2"/>
    <row r="923" s="13" customFormat="1" x14ac:dyDescent="0.2"/>
    <row r="924" s="13" customFormat="1" x14ac:dyDescent="0.2"/>
    <row r="925" s="13" customFormat="1" x14ac:dyDescent="0.2"/>
    <row r="926" s="13" customFormat="1" x14ac:dyDescent="0.2"/>
    <row r="927" s="13" customFormat="1" x14ac:dyDescent="0.2"/>
    <row r="928" s="13" customFormat="1" x14ac:dyDescent="0.2"/>
    <row r="929" s="13" customFormat="1" x14ac:dyDescent="0.2"/>
    <row r="930" s="13" customFormat="1" x14ac:dyDescent="0.2"/>
    <row r="931" s="13" customFormat="1" x14ac:dyDescent="0.2"/>
    <row r="932" s="13" customFormat="1" x14ac:dyDescent="0.2"/>
    <row r="933" s="13" customFormat="1" x14ac:dyDescent="0.2"/>
    <row r="934" s="13" customFormat="1" x14ac:dyDescent="0.2"/>
    <row r="935" s="13" customFormat="1" x14ac:dyDescent="0.2"/>
    <row r="936" s="13" customFormat="1" x14ac:dyDescent="0.2"/>
    <row r="937" s="13" customFormat="1" x14ac:dyDescent="0.2"/>
    <row r="938" s="13" customFormat="1" x14ac:dyDescent="0.2"/>
    <row r="939" s="13" customFormat="1" x14ac:dyDescent="0.2"/>
    <row r="940" s="13" customFormat="1" x14ac:dyDescent="0.2"/>
    <row r="941" s="13" customFormat="1" x14ac:dyDescent="0.2"/>
    <row r="942" s="13" customFormat="1" x14ac:dyDescent="0.2"/>
    <row r="943" s="13" customFormat="1" x14ac:dyDescent="0.2"/>
    <row r="944" s="13" customFormat="1" x14ac:dyDescent="0.2"/>
    <row r="945" s="13" customFormat="1" x14ac:dyDescent="0.2"/>
    <row r="946" s="13" customFormat="1" x14ac:dyDescent="0.2"/>
    <row r="947" s="13" customFormat="1" x14ac:dyDescent="0.2"/>
    <row r="948" s="13" customFormat="1" x14ac:dyDescent="0.2"/>
    <row r="949" s="13" customFormat="1" x14ac:dyDescent="0.2"/>
    <row r="950" s="13" customFormat="1" x14ac:dyDescent="0.2"/>
    <row r="951" s="13" customFormat="1" x14ac:dyDescent="0.2"/>
    <row r="952" s="13" customFormat="1" x14ac:dyDescent="0.2"/>
    <row r="953" s="13" customFormat="1" x14ac:dyDescent="0.2"/>
    <row r="954" s="13" customFormat="1" x14ac:dyDescent="0.2"/>
    <row r="955" s="13" customFormat="1" x14ac:dyDescent="0.2"/>
    <row r="956" s="13" customFormat="1" x14ac:dyDescent="0.2"/>
    <row r="957" s="13" customFormat="1" x14ac:dyDescent="0.2"/>
    <row r="958" s="13" customFormat="1" x14ac:dyDescent="0.2"/>
    <row r="959" s="13" customFormat="1" x14ac:dyDescent="0.2"/>
    <row r="960" s="13" customFormat="1" x14ac:dyDescent="0.2"/>
    <row r="961" s="13" customFormat="1" x14ac:dyDescent="0.2"/>
    <row r="962" s="13" customFormat="1" x14ac:dyDescent="0.2"/>
    <row r="963" s="13" customFormat="1" x14ac:dyDescent="0.2"/>
    <row r="964" s="13" customFormat="1" x14ac:dyDescent="0.2"/>
    <row r="965" s="13" customFormat="1" x14ac:dyDescent="0.2"/>
    <row r="966" s="13" customFormat="1" x14ac:dyDescent="0.2"/>
    <row r="967" s="13" customFormat="1" x14ac:dyDescent="0.2"/>
    <row r="968" s="13" customFormat="1" x14ac:dyDescent="0.2"/>
    <row r="969" s="13" customFormat="1" x14ac:dyDescent="0.2"/>
    <row r="970" s="13" customFormat="1" x14ac:dyDescent="0.2"/>
    <row r="971" s="13" customFormat="1" x14ac:dyDescent="0.2"/>
    <row r="972" s="13" customFormat="1" x14ac:dyDescent="0.2"/>
    <row r="973" s="13" customFormat="1" x14ac:dyDescent="0.2"/>
    <row r="974" s="13" customFormat="1" x14ac:dyDescent="0.2"/>
    <row r="975" s="13" customFormat="1" x14ac:dyDescent="0.2"/>
    <row r="976" s="13" customFormat="1" x14ac:dyDescent="0.2"/>
    <row r="977" s="13" customFormat="1" x14ac:dyDescent="0.2"/>
    <row r="978" s="13" customFormat="1" x14ac:dyDescent="0.2"/>
    <row r="979" s="13" customFormat="1" x14ac:dyDescent="0.2"/>
    <row r="980" s="13" customFormat="1" x14ac:dyDescent="0.2"/>
    <row r="981" s="13" customFormat="1" x14ac:dyDescent="0.2"/>
    <row r="982" s="13" customFormat="1" x14ac:dyDescent="0.2"/>
    <row r="983" s="13" customFormat="1" x14ac:dyDescent="0.2"/>
    <row r="984" s="13" customFormat="1" x14ac:dyDescent="0.2"/>
    <row r="985" s="13" customFormat="1" x14ac:dyDescent="0.2"/>
    <row r="986" s="13" customFormat="1" x14ac:dyDescent="0.2"/>
    <row r="987" s="13" customFormat="1" x14ac:dyDescent="0.2"/>
    <row r="988" s="13" customFormat="1" x14ac:dyDescent="0.2"/>
    <row r="989" s="13" customFormat="1" x14ac:dyDescent="0.2"/>
    <row r="990" s="13" customFormat="1" x14ac:dyDescent="0.2"/>
    <row r="991" s="13" customFormat="1" x14ac:dyDescent="0.2"/>
    <row r="992" s="13" customFormat="1" x14ac:dyDescent="0.2"/>
    <row r="993" s="13" customFormat="1" x14ac:dyDescent="0.2"/>
    <row r="994" s="13" customFormat="1" x14ac:dyDescent="0.2"/>
    <row r="995" s="13" customFormat="1" x14ac:dyDescent="0.2"/>
    <row r="996" s="13" customFormat="1" x14ac:dyDescent="0.2"/>
    <row r="997" s="13" customFormat="1" x14ac:dyDescent="0.2"/>
    <row r="998" s="13" customFormat="1" x14ac:dyDescent="0.2"/>
    <row r="999" s="13" customFormat="1" x14ac:dyDescent="0.2"/>
    <row r="1000" s="13" customFormat="1" x14ac:dyDescent="0.2"/>
    <row r="1001" s="13" customFormat="1" x14ac:dyDescent="0.2"/>
    <row r="1002" s="13" customFormat="1" x14ac:dyDescent="0.2"/>
    <row r="1003" s="13" customFormat="1" x14ac:dyDescent="0.2"/>
    <row r="1004" s="13" customFormat="1" x14ac:dyDescent="0.2"/>
    <row r="1005" s="13" customFormat="1" x14ac:dyDescent="0.2"/>
    <row r="1006" s="13" customFormat="1" x14ac:dyDescent="0.2"/>
    <row r="1007" s="13" customFormat="1" x14ac:dyDescent="0.2"/>
    <row r="1008" s="13" customFormat="1" x14ac:dyDescent="0.2"/>
    <row r="1009" s="13" customFormat="1" x14ac:dyDescent="0.2"/>
    <row r="1010" s="13" customFormat="1" x14ac:dyDescent="0.2"/>
    <row r="1011" s="13" customFormat="1" x14ac:dyDescent="0.2"/>
    <row r="1012" s="13" customFormat="1" x14ac:dyDescent="0.2"/>
    <row r="1013" s="13" customFormat="1" x14ac:dyDescent="0.2"/>
    <row r="1014" s="13" customFormat="1" x14ac:dyDescent="0.2"/>
    <row r="1015" s="13" customFormat="1" x14ac:dyDescent="0.2"/>
    <row r="1016" s="13" customFormat="1" x14ac:dyDescent="0.2"/>
    <row r="1017" s="13" customFormat="1" x14ac:dyDescent="0.2"/>
    <row r="1018" s="13" customFormat="1" x14ac:dyDescent="0.2"/>
    <row r="1019" s="13" customFormat="1" x14ac:dyDescent="0.2"/>
    <row r="1020" s="13" customFormat="1" x14ac:dyDescent="0.2"/>
    <row r="1021" s="13" customFormat="1" x14ac:dyDescent="0.2"/>
    <row r="1022" s="13" customFormat="1" x14ac:dyDescent="0.2"/>
    <row r="1023" s="13" customFormat="1" x14ac:dyDescent="0.2"/>
    <row r="1024" s="13" customFormat="1" x14ac:dyDescent="0.2"/>
    <row r="1025" s="13" customFormat="1" x14ac:dyDescent="0.2"/>
    <row r="1026" s="13" customFormat="1" x14ac:dyDescent="0.2"/>
    <row r="1027" s="13" customFormat="1" x14ac:dyDescent="0.2"/>
    <row r="1028" s="13" customFormat="1" x14ac:dyDescent="0.2"/>
    <row r="1029" s="13" customFormat="1" x14ac:dyDescent="0.2"/>
    <row r="1030" s="13" customFormat="1" x14ac:dyDescent="0.2"/>
    <row r="1031" s="13" customFormat="1" x14ac:dyDescent="0.2"/>
    <row r="1032" s="13" customFormat="1" x14ac:dyDescent="0.2"/>
    <row r="1033" s="13" customFormat="1" x14ac:dyDescent="0.2"/>
    <row r="1034" s="13" customFormat="1" x14ac:dyDescent="0.2"/>
    <row r="1035" s="13" customFormat="1" x14ac:dyDescent="0.2"/>
    <row r="1036" s="13" customFormat="1" x14ac:dyDescent="0.2"/>
    <row r="1037" s="13" customFormat="1" x14ac:dyDescent="0.2"/>
    <row r="1038" s="13" customFormat="1" x14ac:dyDescent="0.2"/>
    <row r="1039" s="13" customFormat="1" x14ac:dyDescent="0.2"/>
    <row r="1040" s="13" customFormat="1" x14ac:dyDescent="0.2"/>
    <row r="1041" s="13" customFormat="1" x14ac:dyDescent="0.2"/>
    <row r="1042" s="13" customFormat="1" x14ac:dyDescent="0.2"/>
    <row r="1043" s="13" customFormat="1" x14ac:dyDescent="0.2"/>
    <row r="1044" s="13" customFormat="1" x14ac:dyDescent="0.2"/>
    <row r="1045" s="13" customFormat="1" x14ac:dyDescent="0.2"/>
    <row r="1046" s="13" customFormat="1" x14ac:dyDescent="0.2"/>
    <row r="1047" s="13" customFormat="1" x14ac:dyDescent="0.2"/>
    <row r="1048" s="13" customFormat="1" x14ac:dyDescent="0.2"/>
    <row r="1049" s="13" customFormat="1" x14ac:dyDescent="0.2"/>
    <row r="1050" s="13" customFormat="1" x14ac:dyDescent="0.2"/>
    <row r="1051" s="13" customFormat="1" x14ac:dyDescent="0.2"/>
    <row r="1052" s="13" customFormat="1" x14ac:dyDescent="0.2"/>
    <row r="1053" s="13" customFormat="1" x14ac:dyDescent="0.2"/>
    <row r="1054" s="13" customFormat="1" x14ac:dyDescent="0.2"/>
    <row r="1055" s="13" customFormat="1" x14ac:dyDescent="0.2"/>
    <row r="1056" s="13" customFormat="1" x14ac:dyDescent="0.2"/>
    <row r="1057" s="13" customFormat="1" x14ac:dyDescent="0.2"/>
    <row r="1058" s="13" customFormat="1" x14ac:dyDescent="0.2"/>
    <row r="1059" s="13" customFormat="1" x14ac:dyDescent="0.2"/>
    <row r="1060" s="13" customFormat="1" x14ac:dyDescent="0.2"/>
    <row r="1061" s="13" customFormat="1" x14ac:dyDescent="0.2"/>
    <row r="1062" s="13" customFormat="1" x14ac:dyDescent="0.2"/>
    <row r="1063" s="13" customFormat="1" x14ac:dyDescent="0.2"/>
    <row r="1064" s="13" customFormat="1" x14ac:dyDescent="0.2"/>
    <row r="1065" s="13" customFormat="1" x14ac:dyDescent="0.2"/>
    <row r="1066" s="13" customFormat="1" x14ac:dyDescent="0.2"/>
    <row r="1067" s="13" customFormat="1" x14ac:dyDescent="0.2"/>
    <row r="1068" s="13" customFormat="1" x14ac:dyDescent="0.2"/>
    <row r="1069" s="13" customFormat="1" x14ac:dyDescent="0.2"/>
    <row r="1070" s="13" customFormat="1" x14ac:dyDescent="0.2"/>
    <row r="1071" s="13" customFormat="1" x14ac:dyDescent="0.2"/>
    <row r="1072" s="13" customFormat="1" x14ac:dyDescent="0.2"/>
    <row r="1073" s="13" customFormat="1" x14ac:dyDescent="0.2"/>
    <row r="1074" s="13" customFormat="1" x14ac:dyDescent="0.2"/>
    <row r="1075" s="13" customFormat="1" x14ac:dyDescent="0.2"/>
    <row r="1076" s="13" customFormat="1" x14ac:dyDescent="0.2"/>
    <row r="1077" s="13" customFormat="1" x14ac:dyDescent="0.2"/>
    <row r="1078" s="13" customFormat="1" x14ac:dyDescent="0.2"/>
    <row r="1079" s="13" customFormat="1" x14ac:dyDescent="0.2"/>
    <row r="1080" s="13" customFormat="1" x14ac:dyDescent="0.2"/>
    <row r="1081" s="13" customFormat="1" x14ac:dyDescent="0.2"/>
    <row r="1082" s="13" customFormat="1" x14ac:dyDescent="0.2"/>
    <row r="1083" s="13" customFormat="1" x14ac:dyDescent="0.2"/>
    <row r="1084" s="13" customFormat="1" x14ac:dyDescent="0.2"/>
    <row r="1085" s="13" customFormat="1" x14ac:dyDescent="0.2"/>
    <row r="1086" s="13" customFormat="1" x14ac:dyDescent="0.2"/>
    <row r="1087" s="13" customFormat="1" x14ac:dyDescent="0.2"/>
    <row r="1088" s="13" customFormat="1" x14ac:dyDescent="0.2"/>
    <row r="1089" s="13" customFormat="1" x14ac:dyDescent="0.2"/>
    <row r="1090" s="13" customFormat="1" x14ac:dyDescent="0.2"/>
    <row r="1091" s="13" customFormat="1" x14ac:dyDescent="0.2"/>
    <row r="1092" s="13" customFormat="1" x14ac:dyDescent="0.2"/>
    <row r="1093" s="13" customFormat="1" x14ac:dyDescent="0.2"/>
    <row r="1094" s="13" customFormat="1" x14ac:dyDescent="0.2"/>
    <row r="1095" s="13" customFormat="1" x14ac:dyDescent="0.2"/>
    <row r="1096" s="13" customFormat="1" x14ac:dyDescent="0.2"/>
    <row r="1097" s="13" customFormat="1" x14ac:dyDescent="0.2"/>
    <row r="1098" s="13" customFormat="1" x14ac:dyDescent="0.2"/>
    <row r="1099" s="13" customFormat="1" x14ac:dyDescent="0.2"/>
    <row r="1100" s="13" customFormat="1" x14ac:dyDescent="0.2"/>
    <row r="1101" s="13" customFormat="1" x14ac:dyDescent="0.2"/>
    <row r="1102" s="13" customFormat="1" x14ac:dyDescent="0.2"/>
    <row r="1103" s="13" customFormat="1" x14ac:dyDescent="0.2"/>
    <row r="1104" s="13" customFormat="1" x14ac:dyDescent="0.2"/>
    <row r="1105" s="13" customFormat="1" x14ac:dyDescent="0.2"/>
    <row r="1106" s="13" customFormat="1" x14ac:dyDescent="0.2"/>
    <row r="1107" s="13" customFormat="1" x14ac:dyDescent="0.2"/>
    <row r="1108" s="13" customFormat="1" x14ac:dyDescent="0.2"/>
    <row r="1109" s="13" customFormat="1" x14ac:dyDescent="0.2"/>
    <row r="1110" s="13" customFormat="1" x14ac:dyDescent="0.2"/>
    <row r="1111" s="13" customFormat="1" x14ac:dyDescent="0.2"/>
    <row r="1112" s="13" customFormat="1" x14ac:dyDescent="0.2"/>
    <row r="1113" s="13" customFormat="1" x14ac:dyDescent="0.2"/>
    <row r="1114" s="13" customFormat="1" x14ac:dyDescent="0.2"/>
    <row r="1115" s="13" customFormat="1" x14ac:dyDescent="0.2"/>
    <row r="1116" s="13" customFormat="1" x14ac:dyDescent="0.2"/>
    <row r="1117" s="13" customFormat="1" x14ac:dyDescent="0.2"/>
    <row r="1118" s="13" customFormat="1" x14ac:dyDescent="0.2"/>
    <row r="1119" s="13" customFormat="1" x14ac:dyDescent="0.2"/>
    <row r="1120" s="13" customFormat="1" x14ac:dyDescent="0.2"/>
    <row r="1121" s="13" customFormat="1" x14ac:dyDescent="0.2"/>
    <row r="1122" s="13" customFormat="1" x14ac:dyDescent="0.2"/>
    <row r="1123" s="13" customFormat="1" x14ac:dyDescent="0.2"/>
    <row r="1124" s="13" customFormat="1" x14ac:dyDescent="0.2"/>
    <row r="1125" s="13" customFormat="1" x14ac:dyDescent="0.2"/>
    <row r="1126" s="13" customFormat="1" x14ac:dyDescent="0.2"/>
    <row r="1127" s="13" customFormat="1" x14ac:dyDescent="0.2"/>
    <row r="1128" s="13" customFormat="1" x14ac:dyDescent="0.2"/>
    <row r="1129" s="13" customFormat="1" x14ac:dyDescent="0.2"/>
    <row r="1130" s="13" customFormat="1" x14ac:dyDescent="0.2"/>
    <row r="1131" s="13" customFormat="1" x14ac:dyDescent="0.2"/>
    <row r="1132" s="13" customFormat="1" x14ac:dyDescent="0.2"/>
    <row r="1133" s="13" customFormat="1" x14ac:dyDescent="0.2"/>
    <row r="1134" s="13" customFormat="1" x14ac:dyDescent="0.2"/>
    <row r="1135" s="13" customFormat="1" x14ac:dyDescent="0.2"/>
    <row r="1136" s="13" customFormat="1" x14ac:dyDescent="0.2"/>
    <row r="1137" s="13" customFormat="1" x14ac:dyDescent="0.2"/>
    <row r="1138" s="13" customFormat="1" x14ac:dyDescent="0.2"/>
    <row r="1139" s="13" customFormat="1" x14ac:dyDescent="0.2"/>
    <row r="1140" s="13" customFormat="1" x14ac:dyDescent="0.2"/>
    <row r="1141" s="13" customFormat="1" x14ac:dyDescent="0.2"/>
    <row r="1142" s="13" customFormat="1" x14ac:dyDescent="0.2"/>
    <row r="1143" s="13" customFormat="1" x14ac:dyDescent="0.2"/>
    <row r="1144" s="13" customFormat="1" x14ac:dyDescent="0.2"/>
    <row r="1145" s="13" customFormat="1" x14ac:dyDescent="0.2"/>
    <row r="1146" s="13" customFormat="1" x14ac:dyDescent="0.2"/>
    <row r="1147" s="13" customFormat="1" x14ac:dyDescent="0.2"/>
    <row r="1148" s="13" customFormat="1" x14ac:dyDescent="0.2"/>
    <row r="1149" s="13" customFormat="1" x14ac:dyDescent="0.2"/>
    <row r="1150" s="13" customFormat="1" x14ac:dyDescent="0.2"/>
    <row r="1151" s="13" customFormat="1" x14ac:dyDescent="0.2"/>
    <row r="1152" s="13" customFormat="1" x14ac:dyDescent="0.2"/>
    <row r="1153" s="13" customFormat="1" x14ac:dyDescent="0.2"/>
    <row r="1154" s="13" customFormat="1" x14ac:dyDescent="0.2"/>
    <row r="1155" s="13" customFormat="1" x14ac:dyDescent="0.2"/>
    <row r="1156" s="13" customFormat="1" x14ac:dyDescent="0.2"/>
    <row r="1157" s="13" customFormat="1" x14ac:dyDescent="0.2"/>
    <row r="1158" s="13" customFormat="1" x14ac:dyDescent="0.2"/>
    <row r="1159" s="13" customFormat="1" x14ac:dyDescent="0.2"/>
    <row r="1160" s="13" customFormat="1" x14ac:dyDescent="0.2"/>
    <row r="1161" s="13" customFormat="1" x14ac:dyDescent="0.2"/>
    <row r="1162" s="13" customFormat="1" x14ac:dyDescent="0.2"/>
    <row r="1163" s="13" customFormat="1" x14ac:dyDescent="0.2"/>
    <row r="1164" s="13" customFormat="1" x14ac:dyDescent="0.2"/>
    <row r="1165" s="13" customFormat="1" x14ac:dyDescent="0.2"/>
    <row r="1166" s="13" customFormat="1" x14ac:dyDescent="0.2"/>
    <row r="1167" s="13" customFormat="1" x14ac:dyDescent="0.2"/>
    <row r="1168" s="13" customFormat="1" x14ac:dyDescent="0.2"/>
    <row r="1169" s="13" customFormat="1" x14ac:dyDescent="0.2"/>
    <row r="1170" s="13" customFormat="1" x14ac:dyDescent="0.2"/>
    <row r="1171" s="13" customFormat="1" x14ac:dyDescent="0.2"/>
    <row r="1172" s="13" customFormat="1" x14ac:dyDescent="0.2"/>
    <row r="1173" s="13" customFormat="1" x14ac:dyDescent="0.2"/>
    <row r="1174" s="13" customFormat="1" x14ac:dyDescent="0.2"/>
    <row r="1175" s="13" customFormat="1" x14ac:dyDescent="0.2"/>
    <row r="1176" s="13" customFormat="1" x14ac:dyDescent="0.2"/>
    <row r="1177" s="13" customFormat="1" x14ac:dyDescent="0.2"/>
    <row r="1178" s="13" customFormat="1" x14ac:dyDescent="0.2"/>
    <row r="1179" s="13" customFormat="1" x14ac:dyDescent="0.2"/>
    <row r="1180" s="13" customFormat="1" x14ac:dyDescent="0.2"/>
    <row r="1181" s="13" customFormat="1" x14ac:dyDescent="0.2"/>
    <row r="1182" s="13" customFormat="1" x14ac:dyDescent="0.2"/>
    <row r="1183" s="13" customFormat="1" x14ac:dyDescent="0.2"/>
    <row r="1184" s="13" customFormat="1" x14ac:dyDescent="0.2"/>
    <row r="1185" s="13" customFormat="1" x14ac:dyDescent="0.2"/>
    <row r="1186" s="13" customFormat="1" x14ac:dyDescent="0.2"/>
    <row r="1187" s="13" customFormat="1" x14ac:dyDescent="0.2"/>
    <row r="1188" s="13" customFormat="1" x14ac:dyDescent="0.2"/>
    <row r="1189" s="13" customFormat="1" x14ac:dyDescent="0.2"/>
    <row r="1190" s="13" customFormat="1" x14ac:dyDescent="0.2"/>
    <row r="1191" s="13" customFormat="1" x14ac:dyDescent="0.2"/>
    <row r="1192" s="13" customFormat="1" x14ac:dyDescent="0.2"/>
    <row r="1193" s="13" customFormat="1" x14ac:dyDescent="0.2"/>
    <row r="1194" s="13" customFormat="1" x14ac:dyDescent="0.2"/>
    <row r="1195" s="13" customFormat="1" x14ac:dyDescent="0.2"/>
    <row r="1196" s="13" customFormat="1" x14ac:dyDescent="0.2"/>
    <row r="1197" s="13" customFormat="1" x14ac:dyDescent="0.2"/>
    <row r="1198" s="13" customFormat="1" x14ac:dyDescent="0.2"/>
    <row r="1199" s="13" customFormat="1" x14ac:dyDescent="0.2"/>
    <row r="1200" s="13" customFormat="1" x14ac:dyDescent="0.2"/>
    <row r="1201" s="13" customFormat="1" x14ac:dyDescent="0.2"/>
    <row r="1202" s="13" customFormat="1" x14ac:dyDescent="0.2"/>
    <row r="1203" s="13" customFormat="1" x14ac:dyDescent="0.2"/>
    <row r="1204" s="13" customFormat="1" x14ac:dyDescent="0.2"/>
    <row r="1205" s="13" customFormat="1" x14ac:dyDescent="0.2"/>
    <row r="1206" s="13" customFormat="1" x14ac:dyDescent="0.2"/>
    <row r="1207" s="13" customFormat="1" x14ac:dyDescent="0.2"/>
    <row r="1208" s="13" customFormat="1" x14ac:dyDescent="0.2"/>
    <row r="1209" s="13" customFormat="1" x14ac:dyDescent="0.2"/>
    <row r="1210" s="13" customFormat="1" x14ac:dyDescent="0.2"/>
    <row r="1211" s="13" customFormat="1" x14ac:dyDescent="0.2"/>
    <row r="1212" s="13" customFormat="1" x14ac:dyDescent="0.2"/>
    <row r="1213" s="13" customFormat="1" x14ac:dyDescent="0.2"/>
    <row r="1214" s="13" customFormat="1" x14ac:dyDescent="0.2"/>
    <row r="1215" s="13" customFormat="1" x14ac:dyDescent="0.2"/>
    <row r="1216" s="13" customFormat="1" x14ac:dyDescent="0.2"/>
    <row r="1217" s="13" customFormat="1" x14ac:dyDescent="0.2"/>
    <row r="1218" s="13" customFormat="1" x14ac:dyDescent="0.2"/>
    <row r="1219" s="13" customFormat="1" x14ac:dyDescent="0.2"/>
    <row r="1220" s="13" customFormat="1" x14ac:dyDescent="0.2"/>
    <row r="1221" s="13" customFormat="1" x14ac:dyDescent="0.2"/>
    <row r="1222" s="13" customFormat="1" x14ac:dyDescent="0.2"/>
    <row r="1223" s="13" customFormat="1" x14ac:dyDescent="0.2"/>
    <row r="1224" s="13" customFormat="1" x14ac:dyDescent="0.2"/>
    <row r="1225" s="13" customFormat="1" x14ac:dyDescent="0.2"/>
    <row r="1226" s="13" customFormat="1" x14ac:dyDescent="0.2"/>
    <row r="1227" s="13" customFormat="1" x14ac:dyDescent="0.2"/>
    <row r="1228" s="13" customFormat="1" x14ac:dyDescent="0.2"/>
    <row r="1229" s="13" customFormat="1" x14ac:dyDescent="0.2"/>
    <row r="1230" s="13" customFormat="1" x14ac:dyDescent="0.2"/>
    <row r="1231" s="13" customFormat="1" x14ac:dyDescent="0.2"/>
    <row r="1232" s="13" customFormat="1" x14ac:dyDescent="0.2"/>
    <row r="1233" s="13" customFormat="1" x14ac:dyDescent="0.2"/>
    <row r="1234" s="13" customFormat="1" x14ac:dyDescent="0.2"/>
    <row r="1235" s="13" customFormat="1" x14ac:dyDescent="0.2"/>
    <row r="1236" s="13" customFormat="1" x14ac:dyDescent="0.2"/>
    <row r="1237" s="13" customFormat="1" x14ac:dyDescent="0.2"/>
    <row r="1238" s="13" customFormat="1" x14ac:dyDescent="0.2"/>
    <row r="1239" s="13" customFormat="1" x14ac:dyDescent="0.2"/>
    <row r="1240" s="13" customFormat="1" x14ac:dyDescent="0.2"/>
    <row r="1241" s="13" customFormat="1" x14ac:dyDescent="0.2"/>
    <row r="1242" s="13" customFormat="1" x14ac:dyDescent="0.2"/>
    <row r="1243" s="13" customFormat="1" x14ac:dyDescent="0.2"/>
    <row r="1244" s="13" customFormat="1" x14ac:dyDescent="0.2"/>
    <row r="1245" s="13" customFormat="1" x14ac:dyDescent="0.2"/>
    <row r="1246" s="13" customFormat="1" x14ac:dyDescent="0.2"/>
    <row r="1247" s="13" customFormat="1" x14ac:dyDescent="0.2"/>
    <row r="1248" s="13" customFormat="1" x14ac:dyDescent="0.2"/>
    <row r="1249" s="13" customFormat="1" x14ac:dyDescent="0.2"/>
    <row r="1250" s="13" customFormat="1" x14ac:dyDescent="0.2"/>
    <row r="1251" s="13" customFormat="1" x14ac:dyDescent="0.2"/>
    <row r="1252" s="13" customFormat="1" x14ac:dyDescent="0.2"/>
    <row r="1253" s="13" customFormat="1" x14ac:dyDescent="0.2"/>
    <row r="1254" s="13" customFormat="1" x14ac:dyDescent="0.2"/>
    <row r="1255" s="13" customFormat="1" x14ac:dyDescent="0.2"/>
    <row r="1256" s="13" customFormat="1" x14ac:dyDescent="0.2"/>
    <row r="1257" s="13" customFormat="1" x14ac:dyDescent="0.2"/>
    <row r="1258" s="13" customFormat="1" x14ac:dyDescent="0.2"/>
    <row r="1259" s="13" customFormat="1" x14ac:dyDescent="0.2"/>
    <row r="1260" s="13" customFormat="1" x14ac:dyDescent="0.2"/>
    <row r="1261" s="13" customFormat="1" x14ac:dyDescent="0.2"/>
    <row r="1262" s="13" customFormat="1" x14ac:dyDescent="0.2"/>
    <row r="1263" s="13" customFormat="1" x14ac:dyDescent="0.2"/>
    <row r="1264" s="13" customFormat="1" x14ac:dyDescent="0.2"/>
    <row r="1265" s="13" customFormat="1" x14ac:dyDescent="0.2"/>
    <row r="1266" s="13" customFormat="1" x14ac:dyDescent="0.2"/>
    <row r="1267" s="13" customFormat="1" x14ac:dyDescent="0.2"/>
    <row r="1268" s="13" customFormat="1" x14ac:dyDescent="0.2"/>
    <row r="1269" s="13" customFormat="1" x14ac:dyDescent="0.2"/>
    <row r="1270" s="13" customFormat="1" x14ac:dyDescent="0.2"/>
    <row r="1271" s="13" customFormat="1" x14ac:dyDescent="0.2"/>
    <row r="1272" s="13" customFormat="1" x14ac:dyDescent="0.2"/>
    <row r="1273" s="13" customFormat="1" x14ac:dyDescent="0.2"/>
    <row r="1274" s="13" customFormat="1" x14ac:dyDescent="0.2"/>
    <row r="1275" s="13" customFormat="1" x14ac:dyDescent="0.2"/>
    <row r="1276" s="13" customFormat="1" x14ac:dyDescent="0.2"/>
    <row r="1277" s="13" customFormat="1" x14ac:dyDescent="0.2"/>
    <row r="1278" s="13" customFormat="1" x14ac:dyDescent="0.2"/>
    <row r="1279" s="13" customFormat="1" x14ac:dyDescent="0.2"/>
    <row r="1280" s="13" customFormat="1" x14ac:dyDescent="0.2"/>
    <row r="1281" s="13" customFormat="1" x14ac:dyDescent="0.2"/>
    <row r="1282" s="13" customFormat="1" x14ac:dyDescent="0.2"/>
    <row r="1283" s="13" customFormat="1" x14ac:dyDescent="0.2"/>
    <row r="1284" s="13" customFormat="1" x14ac:dyDescent="0.2"/>
    <row r="1285" s="13" customFormat="1" x14ac:dyDescent="0.2"/>
    <row r="1286" s="13" customFormat="1" x14ac:dyDescent="0.2"/>
    <row r="1287" s="13" customFormat="1" x14ac:dyDescent="0.2"/>
    <row r="1288" s="13" customFormat="1" x14ac:dyDescent="0.2"/>
    <row r="1289" s="13" customFormat="1" x14ac:dyDescent="0.2"/>
    <row r="1290" s="13" customFormat="1" x14ac:dyDescent="0.2"/>
    <row r="1291" s="13" customFormat="1" x14ac:dyDescent="0.2"/>
    <row r="1292" s="13" customFormat="1" x14ac:dyDescent="0.2"/>
    <row r="1293" s="13" customFormat="1" x14ac:dyDescent="0.2"/>
    <row r="1294" s="13" customFormat="1" x14ac:dyDescent="0.2"/>
    <row r="1295" s="13" customFormat="1" x14ac:dyDescent="0.2"/>
    <row r="1296" s="13" customFormat="1" x14ac:dyDescent="0.2"/>
    <row r="1297" s="13" customFormat="1" x14ac:dyDescent="0.2"/>
    <row r="1298" s="13" customFormat="1" x14ac:dyDescent="0.2"/>
    <row r="1299" s="13" customFormat="1" x14ac:dyDescent="0.2"/>
    <row r="1300" s="13" customFormat="1" x14ac:dyDescent="0.2"/>
    <row r="1301" s="13" customFormat="1" x14ac:dyDescent="0.2"/>
    <row r="1302" s="13" customFormat="1" x14ac:dyDescent="0.2"/>
    <row r="1303" s="13" customFormat="1" x14ac:dyDescent="0.2"/>
    <row r="1304" s="13" customFormat="1" x14ac:dyDescent="0.2"/>
    <row r="1305" s="13" customFormat="1" x14ac:dyDescent="0.2"/>
    <row r="1306" s="13" customFormat="1" x14ac:dyDescent="0.2"/>
    <row r="1307" s="13" customFormat="1" x14ac:dyDescent="0.2"/>
    <row r="1308" s="13" customFormat="1" x14ac:dyDescent="0.2"/>
    <row r="1309" s="13" customFormat="1" x14ac:dyDescent="0.2"/>
    <row r="1310" s="13" customFormat="1" x14ac:dyDescent="0.2"/>
    <row r="1311" s="13" customFormat="1" x14ac:dyDescent="0.2"/>
    <row r="1312" s="13" customFormat="1" x14ac:dyDescent="0.2"/>
    <row r="1313" s="13" customFormat="1" x14ac:dyDescent="0.2"/>
    <row r="1314" s="13" customFormat="1" x14ac:dyDescent="0.2"/>
    <row r="1315" s="13" customFormat="1" x14ac:dyDescent="0.2"/>
    <row r="1316" s="13" customFormat="1" x14ac:dyDescent="0.2"/>
    <row r="1317" s="13" customFormat="1" x14ac:dyDescent="0.2"/>
    <row r="1318" s="13" customFormat="1" x14ac:dyDescent="0.2"/>
    <row r="1319" s="13" customFormat="1" x14ac:dyDescent="0.2"/>
    <row r="1320" s="13" customFormat="1" x14ac:dyDescent="0.2"/>
    <row r="1321" s="13" customFormat="1" x14ac:dyDescent="0.2"/>
    <row r="1322" s="13" customFormat="1" x14ac:dyDescent="0.2"/>
    <row r="1323" s="13" customFormat="1" x14ac:dyDescent="0.2"/>
    <row r="1324" s="13" customFormat="1" x14ac:dyDescent="0.2"/>
    <row r="1325" s="13" customFormat="1" x14ac:dyDescent="0.2"/>
    <row r="1326" s="13" customFormat="1" x14ac:dyDescent="0.2"/>
    <row r="1327" s="13" customFormat="1" x14ac:dyDescent="0.2"/>
    <row r="1328" s="13" customFormat="1" x14ac:dyDescent="0.2"/>
    <row r="1329" s="13" customFormat="1" x14ac:dyDescent="0.2"/>
    <row r="1330" s="13" customFormat="1" x14ac:dyDescent="0.2"/>
    <row r="1331" s="13" customFormat="1" x14ac:dyDescent="0.2"/>
    <row r="1332" s="13" customFormat="1" x14ac:dyDescent="0.2"/>
    <row r="1333" s="13" customFormat="1" x14ac:dyDescent="0.2"/>
    <row r="1334" s="13" customFormat="1" x14ac:dyDescent="0.2"/>
    <row r="1335" s="13" customFormat="1" x14ac:dyDescent="0.2"/>
    <row r="1336" s="13" customFormat="1" x14ac:dyDescent="0.2"/>
    <row r="1337" s="13" customFormat="1" x14ac:dyDescent="0.2"/>
    <row r="1338" s="13" customFormat="1" x14ac:dyDescent="0.2"/>
    <row r="1339" s="13" customFormat="1" x14ac:dyDescent="0.2"/>
    <row r="1340" s="13" customFormat="1" x14ac:dyDescent="0.2"/>
    <row r="1341" s="13" customFormat="1" x14ac:dyDescent="0.2"/>
    <row r="1342" s="13" customFormat="1" x14ac:dyDescent="0.2"/>
    <row r="1343" s="13" customFormat="1" x14ac:dyDescent="0.2"/>
    <row r="1344" s="13" customFormat="1" x14ac:dyDescent="0.2"/>
    <row r="1345" s="13" customFormat="1" x14ac:dyDescent="0.2"/>
    <row r="1346" s="13" customFormat="1" x14ac:dyDescent="0.2"/>
    <row r="1347" s="13" customFormat="1" x14ac:dyDescent="0.2"/>
    <row r="1348" s="13" customFormat="1" x14ac:dyDescent="0.2"/>
    <row r="1349" s="13" customFormat="1" x14ac:dyDescent="0.2"/>
    <row r="1350" s="13" customFormat="1" x14ac:dyDescent="0.2"/>
    <row r="1351" s="13" customFormat="1" x14ac:dyDescent="0.2"/>
    <row r="1352" s="13" customFormat="1" x14ac:dyDescent="0.2"/>
    <row r="1353" s="13" customFormat="1" x14ac:dyDescent="0.2"/>
    <row r="1354" s="13" customFormat="1" x14ac:dyDescent="0.2"/>
    <row r="1355" s="13" customFormat="1" x14ac:dyDescent="0.2"/>
    <row r="1356" s="13" customFormat="1" x14ac:dyDescent="0.2"/>
    <row r="1357" s="13" customFormat="1" x14ac:dyDescent="0.2"/>
    <row r="1358" s="13" customFormat="1" x14ac:dyDescent="0.2"/>
    <row r="1359" s="13" customFormat="1" x14ac:dyDescent="0.2"/>
    <row r="1360" s="13" customFormat="1" x14ac:dyDescent="0.2"/>
    <row r="1361" s="13" customFormat="1" x14ac:dyDescent="0.2"/>
    <row r="1362" s="13" customFormat="1" x14ac:dyDescent="0.2"/>
    <row r="1363" s="13" customFormat="1" x14ac:dyDescent="0.2"/>
    <row r="1364" s="13" customFormat="1" x14ac:dyDescent="0.2"/>
    <row r="1365" s="13" customFormat="1" x14ac:dyDescent="0.2"/>
    <row r="1366" s="13" customFormat="1" x14ac:dyDescent="0.2"/>
    <row r="1367" s="13" customFormat="1" x14ac:dyDescent="0.2"/>
    <row r="1368" s="13" customFormat="1" x14ac:dyDescent="0.2"/>
    <row r="1369" s="13" customFormat="1" x14ac:dyDescent="0.2"/>
    <row r="1370" s="13" customFormat="1" x14ac:dyDescent="0.2"/>
    <row r="1371" s="13" customFormat="1" x14ac:dyDescent="0.2"/>
    <row r="1372" s="13" customFormat="1" x14ac:dyDescent="0.2"/>
    <row r="1373" s="13" customFormat="1" x14ac:dyDescent="0.2"/>
    <row r="1374" s="13" customFormat="1" x14ac:dyDescent="0.2"/>
    <row r="1375" s="13" customFormat="1" x14ac:dyDescent="0.2"/>
    <row r="1376" s="13" customFormat="1" x14ac:dyDescent="0.2"/>
    <row r="1377" s="13" customFormat="1" x14ac:dyDescent="0.2"/>
    <row r="1378" s="13" customFormat="1" x14ac:dyDescent="0.2"/>
    <row r="1379" s="13" customFormat="1" x14ac:dyDescent="0.2"/>
    <row r="1380" s="13" customFormat="1" x14ac:dyDescent="0.2"/>
    <row r="1381" s="13" customFormat="1" x14ac:dyDescent="0.2"/>
    <row r="1382" s="13" customFormat="1" x14ac:dyDescent="0.2"/>
    <row r="1383" s="13" customFormat="1" x14ac:dyDescent="0.2"/>
    <row r="1384" s="13" customFormat="1" x14ac:dyDescent="0.2"/>
    <row r="1385" s="13" customFormat="1" x14ac:dyDescent="0.2"/>
    <row r="1386" s="13" customFormat="1" x14ac:dyDescent="0.2"/>
    <row r="1387" s="13" customFormat="1" x14ac:dyDescent="0.2"/>
    <row r="1388" s="13" customFormat="1" x14ac:dyDescent="0.2"/>
    <row r="1389" s="13" customFormat="1" x14ac:dyDescent="0.2"/>
    <row r="1390" s="13" customFormat="1" x14ac:dyDescent="0.2"/>
    <row r="1391" s="13" customFormat="1" x14ac:dyDescent="0.2"/>
    <row r="1392" s="13" customFormat="1" x14ac:dyDescent="0.2"/>
    <row r="1393" s="13" customFormat="1" x14ac:dyDescent="0.2"/>
    <row r="1394" s="13" customFormat="1" x14ac:dyDescent="0.2"/>
    <row r="1395" s="13" customFormat="1" x14ac:dyDescent="0.2"/>
    <row r="1396" s="13" customFormat="1" x14ac:dyDescent="0.2"/>
    <row r="1397" s="13" customFormat="1" x14ac:dyDescent="0.2"/>
    <row r="1398" s="13" customFormat="1" x14ac:dyDescent="0.2"/>
    <row r="1399" s="13" customFormat="1" x14ac:dyDescent="0.2"/>
    <row r="1400" s="13" customFormat="1" x14ac:dyDescent="0.2"/>
    <row r="1401" s="13" customFormat="1" x14ac:dyDescent="0.2"/>
    <row r="1402" s="13" customFormat="1" x14ac:dyDescent="0.2"/>
    <row r="1403" s="13" customFormat="1" x14ac:dyDescent="0.2"/>
    <row r="1404" s="13" customFormat="1" x14ac:dyDescent="0.2"/>
    <row r="1405" s="13" customFormat="1" x14ac:dyDescent="0.2"/>
    <row r="1406" s="13" customFormat="1" x14ac:dyDescent="0.2"/>
    <row r="1407" s="13" customFormat="1" x14ac:dyDescent="0.2"/>
    <row r="1408" s="13" customFormat="1" x14ac:dyDescent="0.2"/>
    <row r="1409" s="13" customFormat="1" x14ac:dyDescent="0.2"/>
    <row r="1410" s="13" customFormat="1" x14ac:dyDescent="0.2"/>
    <row r="1411" s="13" customFormat="1" x14ac:dyDescent="0.2"/>
    <row r="1412" s="13" customFormat="1" x14ac:dyDescent="0.2"/>
    <row r="1413" s="13" customFormat="1" x14ac:dyDescent="0.2"/>
    <row r="1414" s="13" customFormat="1" x14ac:dyDescent="0.2"/>
    <row r="1415" s="13" customFormat="1" x14ac:dyDescent="0.2"/>
    <row r="1416" s="13" customFormat="1" x14ac:dyDescent="0.2"/>
    <row r="1417" s="13" customFormat="1" x14ac:dyDescent="0.2"/>
    <row r="1418" s="13" customFormat="1" x14ac:dyDescent="0.2"/>
    <row r="1419" s="13" customFormat="1" x14ac:dyDescent="0.2"/>
    <row r="1420" s="13" customFormat="1" x14ac:dyDescent="0.2"/>
    <row r="1421" s="13" customFormat="1" x14ac:dyDescent="0.2"/>
    <row r="1422" s="13" customFormat="1" x14ac:dyDescent="0.2"/>
    <row r="1423" s="13" customFormat="1" x14ac:dyDescent="0.2"/>
    <row r="1424" s="13" customFormat="1" x14ac:dyDescent="0.2"/>
    <row r="1425" s="13" customFormat="1" x14ac:dyDescent="0.2"/>
    <row r="1426" s="13" customFormat="1" x14ac:dyDescent="0.2"/>
    <row r="1427" s="13" customFormat="1" x14ac:dyDescent="0.2"/>
    <row r="1428" s="13" customFormat="1" x14ac:dyDescent="0.2"/>
    <row r="1429" s="13" customFormat="1" x14ac:dyDescent="0.2"/>
    <row r="1430" s="13" customFormat="1" x14ac:dyDescent="0.2"/>
    <row r="1431" s="13" customFormat="1" x14ac:dyDescent="0.2"/>
    <row r="1432" s="13" customFormat="1" x14ac:dyDescent="0.2"/>
    <row r="1433" s="13" customFormat="1" x14ac:dyDescent="0.2"/>
    <row r="1434" s="13" customFormat="1" x14ac:dyDescent="0.2"/>
    <row r="1435" s="13" customFormat="1" x14ac:dyDescent="0.2"/>
    <row r="1436" s="13" customFormat="1" x14ac:dyDescent="0.2"/>
    <row r="1437" s="13" customFormat="1" x14ac:dyDescent="0.2"/>
    <row r="1438" s="13" customFormat="1" x14ac:dyDescent="0.2"/>
    <row r="1439" s="13" customFormat="1" x14ac:dyDescent="0.2"/>
    <row r="1440" s="13" customFormat="1" x14ac:dyDescent="0.2"/>
    <row r="1441" s="13" customFormat="1" x14ac:dyDescent="0.2"/>
    <row r="1442" s="13" customFormat="1" x14ac:dyDescent="0.2"/>
    <row r="1443" s="13" customFormat="1" x14ac:dyDescent="0.2"/>
    <row r="1444" s="13" customFormat="1" x14ac:dyDescent="0.2"/>
    <row r="1445" s="13" customFormat="1" x14ac:dyDescent="0.2"/>
    <row r="1446" s="13" customFormat="1" x14ac:dyDescent="0.2"/>
    <row r="1447" s="13" customFormat="1" x14ac:dyDescent="0.2"/>
    <row r="1448" s="13" customFormat="1" x14ac:dyDescent="0.2"/>
    <row r="1449" s="13" customFormat="1" x14ac:dyDescent="0.2"/>
    <row r="1450" s="13" customFormat="1" x14ac:dyDescent="0.2"/>
    <row r="1451" s="13" customFormat="1" x14ac:dyDescent="0.2"/>
    <row r="1452" s="13" customFormat="1" x14ac:dyDescent="0.2"/>
    <row r="1453" s="13" customFormat="1" x14ac:dyDescent="0.2"/>
    <row r="1454" s="13" customFormat="1" x14ac:dyDescent="0.2"/>
    <row r="1455" s="13" customFormat="1" x14ac:dyDescent="0.2"/>
    <row r="1456" s="13" customFormat="1" x14ac:dyDescent="0.2"/>
    <row r="1457" s="13" customFormat="1" x14ac:dyDescent="0.2"/>
    <row r="1458" s="13" customFormat="1" x14ac:dyDescent="0.2"/>
    <row r="1459" s="13" customFormat="1" x14ac:dyDescent="0.2"/>
    <row r="1460" s="13" customFormat="1" x14ac:dyDescent="0.2"/>
    <row r="1461" s="13" customFormat="1" x14ac:dyDescent="0.2"/>
    <row r="1462" s="13" customFormat="1" x14ac:dyDescent="0.2"/>
    <row r="1463" s="13" customFormat="1" x14ac:dyDescent="0.2"/>
    <row r="1464" s="13" customFormat="1" x14ac:dyDescent="0.2"/>
    <row r="1465" s="13" customFormat="1" x14ac:dyDescent="0.2"/>
    <row r="1466" s="13" customFormat="1" x14ac:dyDescent="0.2"/>
    <row r="1467" s="13" customFormat="1" x14ac:dyDescent="0.2"/>
    <row r="1468" s="13" customFormat="1" x14ac:dyDescent="0.2"/>
    <row r="1469" s="13" customFormat="1" x14ac:dyDescent="0.2"/>
    <row r="1470" s="13" customFormat="1" x14ac:dyDescent="0.2"/>
    <row r="1471" s="13" customFormat="1" x14ac:dyDescent="0.2"/>
    <row r="1472" s="13" customFormat="1" x14ac:dyDescent="0.2"/>
    <row r="1473" s="13" customFormat="1" x14ac:dyDescent="0.2"/>
    <row r="1474" s="13" customFormat="1" x14ac:dyDescent="0.2"/>
    <row r="1475" s="13" customFormat="1" x14ac:dyDescent="0.2"/>
    <row r="1476" s="13" customFormat="1" x14ac:dyDescent="0.2"/>
    <row r="1477" s="13" customFormat="1" x14ac:dyDescent="0.2"/>
    <row r="1478" s="13" customFormat="1" x14ac:dyDescent="0.2"/>
    <row r="1479" s="13" customFormat="1" x14ac:dyDescent="0.2"/>
    <row r="1480" s="13" customFormat="1" x14ac:dyDescent="0.2"/>
    <row r="1481" s="13" customFormat="1" x14ac:dyDescent="0.2"/>
    <row r="1482" s="13" customFormat="1" x14ac:dyDescent="0.2"/>
    <row r="1483" s="13" customFormat="1" x14ac:dyDescent="0.2"/>
    <row r="1484" s="13" customFormat="1" x14ac:dyDescent="0.2"/>
    <row r="1485" s="13" customFormat="1" x14ac:dyDescent="0.2"/>
    <row r="1486" s="13" customFormat="1" x14ac:dyDescent="0.2"/>
    <row r="1487" s="13" customFormat="1" x14ac:dyDescent="0.2"/>
    <row r="1488" s="13" customFormat="1" x14ac:dyDescent="0.2"/>
    <row r="1489" s="13" customFormat="1" x14ac:dyDescent="0.2"/>
    <row r="1490" s="13" customFormat="1" x14ac:dyDescent="0.2"/>
    <row r="1491" s="13" customFormat="1" x14ac:dyDescent="0.2"/>
    <row r="1492" s="13" customFormat="1" x14ac:dyDescent="0.2"/>
    <row r="1493" s="13" customFormat="1" x14ac:dyDescent="0.2"/>
    <row r="1494" s="13" customFormat="1" x14ac:dyDescent="0.2"/>
    <row r="1495" s="13" customFormat="1" x14ac:dyDescent="0.2"/>
    <row r="1496" s="13" customFormat="1" x14ac:dyDescent="0.2"/>
    <row r="1497" s="13" customFormat="1" x14ac:dyDescent="0.2"/>
    <row r="1498" s="13" customFormat="1" x14ac:dyDescent="0.2"/>
    <row r="1499" s="13" customFormat="1" x14ac:dyDescent="0.2"/>
    <row r="1500" s="13" customFormat="1" x14ac:dyDescent="0.2"/>
    <row r="1501" s="13" customFormat="1" x14ac:dyDescent="0.2"/>
    <row r="1502" s="13" customFormat="1" x14ac:dyDescent="0.2"/>
    <row r="1503" s="13" customFormat="1" x14ac:dyDescent="0.2"/>
    <row r="1504" s="13" customFormat="1" x14ac:dyDescent="0.2"/>
    <row r="1505" s="13" customFormat="1" x14ac:dyDescent="0.2"/>
    <row r="1506" s="13" customFormat="1" x14ac:dyDescent="0.2"/>
    <row r="1507" s="13" customFormat="1" x14ac:dyDescent="0.2"/>
    <row r="1508" s="13" customFormat="1" x14ac:dyDescent="0.2"/>
    <row r="1509" s="13" customFormat="1" x14ac:dyDescent="0.2"/>
    <row r="1510" s="13" customFormat="1" x14ac:dyDescent="0.2"/>
    <row r="1511" s="13" customFormat="1" x14ac:dyDescent="0.2"/>
    <row r="1512" s="13" customFormat="1" x14ac:dyDescent="0.2"/>
    <row r="1513" s="13" customFormat="1" x14ac:dyDescent="0.2"/>
    <row r="1514" s="13" customFormat="1" x14ac:dyDescent="0.2"/>
    <row r="1515" s="13" customFormat="1" x14ac:dyDescent="0.2"/>
    <row r="1516" s="13" customFormat="1" x14ac:dyDescent="0.2"/>
    <row r="1517" s="13" customFormat="1" x14ac:dyDescent="0.2"/>
    <row r="1518" s="13" customFormat="1" x14ac:dyDescent="0.2"/>
    <row r="1519" s="13" customFormat="1" x14ac:dyDescent="0.2"/>
    <row r="1520" s="13" customFormat="1" x14ac:dyDescent="0.2"/>
    <row r="1521" s="13" customFormat="1" x14ac:dyDescent="0.2"/>
    <row r="1522" s="13" customFormat="1" x14ac:dyDescent="0.2"/>
    <row r="1523" s="13" customFormat="1" x14ac:dyDescent="0.2"/>
    <row r="1524" s="13" customFormat="1" x14ac:dyDescent="0.2"/>
    <row r="1525" s="13" customFormat="1" x14ac:dyDescent="0.2"/>
    <row r="1526" s="13" customFormat="1" x14ac:dyDescent="0.2"/>
    <row r="1527" s="13" customFormat="1" x14ac:dyDescent="0.2"/>
    <row r="1528" s="13" customFormat="1" x14ac:dyDescent="0.2"/>
    <row r="1529" s="13" customFormat="1" x14ac:dyDescent="0.2"/>
    <row r="1530" s="13" customFormat="1" x14ac:dyDescent="0.2"/>
    <row r="1531" s="13" customFormat="1" x14ac:dyDescent="0.2"/>
    <row r="1532" s="13" customFormat="1" x14ac:dyDescent="0.2"/>
    <row r="1533" s="13" customFormat="1" x14ac:dyDescent="0.2"/>
    <row r="1534" s="13" customFormat="1" x14ac:dyDescent="0.2"/>
    <row r="1535" s="13" customFormat="1" x14ac:dyDescent="0.2"/>
    <row r="1536" s="13" customFormat="1" x14ac:dyDescent="0.2"/>
    <row r="1537" s="13" customFormat="1" x14ac:dyDescent="0.2"/>
    <row r="1538" s="13" customFormat="1" x14ac:dyDescent="0.2"/>
    <row r="1539" s="13" customFormat="1" x14ac:dyDescent="0.2"/>
    <row r="1540" s="13" customFormat="1" x14ac:dyDescent="0.2"/>
    <row r="1541" s="13" customFormat="1" x14ac:dyDescent="0.2"/>
    <row r="1542" s="13" customFormat="1" x14ac:dyDescent="0.2"/>
    <row r="1543" s="13" customFormat="1" x14ac:dyDescent="0.2"/>
    <row r="1544" s="13" customFormat="1" x14ac:dyDescent="0.2"/>
    <row r="1545" s="13" customFormat="1" x14ac:dyDescent="0.2"/>
    <row r="1546" s="13" customFormat="1" x14ac:dyDescent="0.2"/>
    <row r="1547" s="13" customFormat="1" x14ac:dyDescent="0.2"/>
    <row r="1548" s="13" customFormat="1" x14ac:dyDescent="0.2"/>
    <row r="1549" s="13" customFormat="1" x14ac:dyDescent="0.2"/>
    <row r="1550" s="13" customFormat="1" x14ac:dyDescent="0.2"/>
    <row r="1551" s="13" customFormat="1" x14ac:dyDescent="0.2"/>
    <row r="1552" s="13" customFormat="1" x14ac:dyDescent="0.2"/>
    <row r="1553" s="13" customFormat="1" x14ac:dyDescent="0.2"/>
    <row r="1554" s="13" customFormat="1" x14ac:dyDescent="0.2"/>
    <row r="1555" s="13" customFormat="1" x14ac:dyDescent="0.2"/>
    <row r="1556" s="13" customFormat="1" x14ac:dyDescent="0.2"/>
    <row r="1557" s="13" customFormat="1" x14ac:dyDescent="0.2"/>
    <row r="1558" s="13" customFormat="1" x14ac:dyDescent="0.2"/>
    <row r="1559" s="13" customFormat="1" x14ac:dyDescent="0.2"/>
    <row r="1560" s="13" customFormat="1" x14ac:dyDescent="0.2"/>
    <row r="1561" s="13" customFormat="1" x14ac:dyDescent="0.2"/>
    <row r="1562" s="13" customFormat="1" x14ac:dyDescent="0.2"/>
    <row r="1563" s="13" customFormat="1" x14ac:dyDescent="0.2"/>
    <row r="1564" s="13" customFormat="1" x14ac:dyDescent="0.2"/>
    <row r="1565" s="13" customFormat="1" x14ac:dyDescent="0.2"/>
    <row r="1566" s="13" customFormat="1" x14ac:dyDescent="0.2"/>
    <row r="1567" s="13" customFormat="1" x14ac:dyDescent="0.2"/>
    <row r="1568" s="13" customFormat="1" x14ac:dyDescent="0.2"/>
    <row r="1569" s="13" customFormat="1" x14ac:dyDescent="0.2"/>
    <row r="1570" s="13" customFormat="1" x14ac:dyDescent="0.2"/>
    <row r="1571" s="13" customFormat="1" x14ac:dyDescent="0.2"/>
    <row r="1572" s="13" customFormat="1" x14ac:dyDescent="0.2"/>
    <row r="1573" s="13" customFormat="1" x14ac:dyDescent="0.2"/>
    <row r="1574" s="13" customFormat="1" x14ac:dyDescent="0.2"/>
    <row r="1575" s="13" customFormat="1" x14ac:dyDescent="0.2"/>
    <row r="1576" s="13" customFormat="1" x14ac:dyDescent="0.2"/>
    <row r="1577" s="13" customFormat="1" x14ac:dyDescent="0.2"/>
    <row r="1578" s="13" customFormat="1" x14ac:dyDescent="0.2"/>
    <row r="1579" s="13" customFormat="1" x14ac:dyDescent="0.2"/>
    <row r="1580" s="13" customFormat="1" x14ac:dyDescent="0.2"/>
    <row r="1581" s="13" customFormat="1" x14ac:dyDescent="0.2"/>
    <row r="1582" s="13" customFormat="1" x14ac:dyDescent="0.2"/>
    <row r="1583" s="13" customFormat="1" x14ac:dyDescent="0.2"/>
    <row r="1584" s="13" customFormat="1" x14ac:dyDescent="0.2"/>
    <row r="1585" s="13" customFormat="1" x14ac:dyDescent="0.2"/>
    <row r="1586" s="13" customFormat="1" x14ac:dyDescent="0.2"/>
    <row r="1587" s="13" customFormat="1" x14ac:dyDescent="0.2"/>
    <row r="1588" s="13" customFormat="1" x14ac:dyDescent="0.2"/>
    <row r="1589" s="13" customFormat="1" x14ac:dyDescent="0.2"/>
    <row r="1590" s="13" customFormat="1" x14ac:dyDescent="0.2"/>
    <row r="1591" s="13" customFormat="1" x14ac:dyDescent="0.2"/>
    <row r="1592" s="13" customFormat="1" x14ac:dyDescent="0.2"/>
    <row r="1593" s="13" customFormat="1" x14ac:dyDescent="0.2"/>
    <row r="1594" s="13" customFormat="1" x14ac:dyDescent="0.2"/>
    <row r="1595" s="13" customFormat="1" x14ac:dyDescent="0.2"/>
    <row r="1596" s="13" customFormat="1" x14ac:dyDescent="0.2"/>
    <row r="1597" s="13" customFormat="1" x14ac:dyDescent="0.2"/>
    <row r="1598" s="13" customFormat="1" x14ac:dyDescent="0.2"/>
    <row r="1599" s="13" customFormat="1" x14ac:dyDescent="0.2"/>
    <row r="1600" s="13" customFormat="1" x14ac:dyDescent="0.2"/>
    <row r="1601" s="13" customFormat="1" x14ac:dyDescent="0.2"/>
    <row r="1602" s="13" customFormat="1" x14ac:dyDescent="0.2"/>
    <row r="1603" s="13" customFormat="1" x14ac:dyDescent="0.2"/>
    <row r="1604" s="13" customFormat="1" x14ac:dyDescent="0.2"/>
    <row r="1605" s="13" customFormat="1" x14ac:dyDescent="0.2"/>
    <row r="1606" s="13" customFormat="1" x14ac:dyDescent="0.2"/>
    <row r="1607" s="13" customFormat="1" x14ac:dyDescent="0.2"/>
    <row r="1608" s="13" customFormat="1" x14ac:dyDescent="0.2"/>
    <row r="1609" s="13" customFormat="1" x14ac:dyDescent="0.2"/>
    <row r="1610" s="13" customFormat="1" x14ac:dyDescent="0.2"/>
    <row r="1611" s="13" customFormat="1" x14ac:dyDescent="0.2"/>
    <row r="1612" s="13" customFormat="1" x14ac:dyDescent="0.2"/>
    <row r="1613" s="13" customFormat="1" x14ac:dyDescent="0.2"/>
    <row r="1614" s="13" customFormat="1" x14ac:dyDescent="0.2"/>
    <row r="1615" s="13" customFormat="1" x14ac:dyDescent="0.2"/>
    <row r="1616" s="13" customFormat="1" x14ac:dyDescent="0.2"/>
    <row r="1617" s="13" customFormat="1" x14ac:dyDescent="0.2"/>
    <row r="1618" s="13" customFormat="1" x14ac:dyDescent="0.2"/>
    <row r="1619" s="13" customFormat="1" x14ac:dyDescent="0.2"/>
    <row r="1620" s="13" customFormat="1" x14ac:dyDescent="0.2"/>
    <row r="1621" s="13" customFormat="1" x14ac:dyDescent="0.2"/>
    <row r="1622" s="13" customFormat="1" x14ac:dyDescent="0.2"/>
    <row r="1623" s="13" customFormat="1" x14ac:dyDescent="0.2"/>
    <row r="1624" s="13" customFormat="1" x14ac:dyDescent="0.2"/>
    <row r="1625" s="13" customFormat="1" x14ac:dyDescent="0.2"/>
    <row r="1626" s="13" customFormat="1" x14ac:dyDescent="0.2"/>
    <row r="1627" s="13" customFormat="1" x14ac:dyDescent="0.2"/>
    <row r="1628" s="13" customFormat="1" x14ac:dyDescent="0.2"/>
    <row r="1629" s="13" customFormat="1" x14ac:dyDescent="0.2"/>
    <row r="1630" s="13" customFormat="1" x14ac:dyDescent="0.2"/>
    <row r="1631" s="13" customFormat="1" x14ac:dyDescent="0.2"/>
    <row r="1632" s="13" customFormat="1" x14ac:dyDescent="0.2"/>
    <row r="1633" s="13" customFormat="1" x14ac:dyDescent="0.2"/>
    <row r="1634" s="13" customFormat="1" x14ac:dyDescent="0.2"/>
    <row r="1635" s="13" customFormat="1" x14ac:dyDescent="0.2"/>
    <row r="1636" s="13" customFormat="1" x14ac:dyDescent="0.2"/>
    <row r="1637" s="13" customFormat="1" x14ac:dyDescent="0.2"/>
    <row r="1638" s="13" customFormat="1" x14ac:dyDescent="0.2"/>
    <row r="1639" s="13" customFormat="1" x14ac:dyDescent="0.2"/>
    <row r="1640" s="13" customFormat="1" x14ac:dyDescent="0.2"/>
    <row r="1641" s="13" customFormat="1" x14ac:dyDescent="0.2"/>
    <row r="1642" s="13" customFormat="1" x14ac:dyDescent="0.2"/>
    <row r="1643" s="13" customFormat="1" x14ac:dyDescent="0.2"/>
    <row r="1644" s="13" customFormat="1" x14ac:dyDescent="0.2"/>
    <row r="1645" s="13" customFormat="1" x14ac:dyDescent="0.2"/>
    <row r="1646" s="13" customFormat="1" x14ac:dyDescent="0.2"/>
    <row r="1647" s="13" customFormat="1" x14ac:dyDescent="0.2"/>
    <row r="1648" s="13" customFormat="1" x14ac:dyDescent="0.2"/>
    <row r="1649" s="13" customFormat="1" x14ac:dyDescent="0.2"/>
    <row r="1650" s="13" customFormat="1" x14ac:dyDescent="0.2"/>
    <row r="1651" s="13" customFormat="1" x14ac:dyDescent="0.2"/>
    <row r="1652" s="13" customFormat="1" x14ac:dyDescent="0.2"/>
    <row r="1653" s="13" customFormat="1" x14ac:dyDescent="0.2"/>
    <row r="1654" s="13" customFormat="1" x14ac:dyDescent="0.2"/>
    <row r="1655" s="13" customFormat="1" x14ac:dyDescent="0.2"/>
    <row r="1656" s="13" customFormat="1" x14ac:dyDescent="0.2"/>
    <row r="1657" s="13" customFormat="1" x14ac:dyDescent="0.2"/>
    <row r="1658" s="13" customFormat="1" x14ac:dyDescent="0.2"/>
    <row r="1659" s="13" customFormat="1" x14ac:dyDescent="0.2"/>
    <row r="1660" s="13" customFormat="1" x14ac:dyDescent="0.2"/>
    <row r="1661" s="13" customFormat="1" x14ac:dyDescent="0.2"/>
    <row r="1662" s="13" customFormat="1" x14ac:dyDescent="0.2"/>
    <row r="1663" s="13" customFormat="1" x14ac:dyDescent="0.2"/>
    <row r="1664" s="13" customFormat="1" x14ac:dyDescent="0.2"/>
    <row r="1665" s="13" customFormat="1" x14ac:dyDescent="0.2"/>
    <row r="1666" s="13" customFormat="1" x14ac:dyDescent="0.2"/>
    <row r="1667" s="13" customFormat="1" x14ac:dyDescent="0.2"/>
    <row r="1668" s="13" customFormat="1" x14ac:dyDescent="0.2"/>
    <row r="1669" s="13" customFormat="1" x14ac:dyDescent="0.2"/>
    <row r="1670" s="13" customFormat="1" x14ac:dyDescent="0.2"/>
    <row r="1671" s="13" customFormat="1" x14ac:dyDescent="0.2"/>
    <row r="1672" s="13" customFormat="1" x14ac:dyDescent="0.2"/>
    <row r="1673" s="13" customFormat="1" x14ac:dyDescent="0.2"/>
    <row r="1674" s="13" customFormat="1" x14ac:dyDescent="0.2"/>
    <row r="1675" s="13" customFormat="1" x14ac:dyDescent="0.2"/>
    <row r="1676" s="13" customFormat="1" x14ac:dyDescent="0.2"/>
    <row r="1677" s="13" customFormat="1" x14ac:dyDescent="0.2"/>
    <row r="1678" s="13" customFormat="1" x14ac:dyDescent="0.2"/>
    <row r="1679" s="13" customFormat="1" x14ac:dyDescent="0.2"/>
    <row r="1680" s="13" customFormat="1" x14ac:dyDescent="0.2"/>
    <row r="1681" s="13" customFormat="1" x14ac:dyDescent="0.2"/>
    <row r="1682" s="13" customFormat="1" x14ac:dyDescent="0.2"/>
    <row r="1683" s="13" customFormat="1" x14ac:dyDescent="0.2"/>
    <row r="1684" s="13" customFormat="1" x14ac:dyDescent="0.2"/>
    <row r="1685" s="13" customFormat="1" x14ac:dyDescent="0.2"/>
    <row r="1686" s="13" customFormat="1" x14ac:dyDescent="0.2"/>
    <row r="1687" s="13" customFormat="1" x14ac:dyDescent="0.2"/>
    <row r="1688" s="13" customFormat="1" x14ac:dyDescent="0.2"/>
    <row r="1689" s="13" customFormat="1" x14ac:dyDescent="0.2"/>
    <row r="1690" s="13" customFormat="1" x14ac:dyDescent="0.2"/>
    <row r="1691" s="13" customFormat="1" x14ac:dyDescent="0.2"/>
    <row r="1692" s="13" customFormat="1" x14ac:dyDescent="0.2"/>
    <row r="1693" s="13" customFormat="1" x14ac:dyDescent="0.2"/>
    <row r="1694" s="13" customFormat="1" x14ac:dyDescent="0.2"/>
    <row r="1695" s="13" customFormat="1" x14ac:dyDescent="0.2"/>
    <row r="1696" s="13" customFormat="1" x14ac:dyDescent="0.2"/>
    <row r="1697" s="13" customFormat="1" x14ac:dyDescent="0.2"/>
    <row r="1698" s="13" customFormat="1" x14ac:dyDescent="0.2"/>
    <row r="1699" s="13" customFormat="1" x14ac:dyDescent="0.2"/>
    <row r="1700" s="13" customFormat="1" x14ac:dyDescent="0.2"/>
    <row r="1701" s="13" customFormat="1" x14ac:dyDescent="0.2"/>
    <row r="1702" s="13" customFormat="1" x14ac:dyDescent="0.2"/>
    <row r="1703" s="13" customFormat="1" x14ac:dyDescent="0.2"/>
    <row r="1704" s="13" customFormat="1" x14ac:dyDescent="0.2"/>
    <row r="1705" s="13" customFormat="1" x14ac:dyDescent="0.2"/>
    <row r="1706" s="13" customFormat="1" x14ac:dyDescent="0.2"/>
    <row r="1707" s="13" customFormat="1" x14ac:dyDescent="0.2"/>
    <row r="1708" s="13" customFormat="1" x14ac:dyDescent="0.2"/>
    <row r="1709" s="13" customFormat="1" x14ac:dyDescent="0.2"/>
    <row r="1710" s="13" customFormat="1" x14ac:dyDescent="0.2"/>
    <row r="1711" s="13" customFormat="1" x14ac:dyDescent="0.2"/>
    <row r="1712" s="13" customFormat="1" x14ac:dyDescent="0.2"/>
    <row r="1713" s="13" customFormat="1" x14ac:dyDescent="0.2"/>
    <row r="1714" s="13" customFormat="1" x14ac:dyDescent="0.2"/>
    <row r="1715" s="13" customFormat="1" x14ac:dyDescent="0.2"/>
    <row r="1716" s="13" customFormat="1" x14ac:dyDescent="0.2"/>
    <row r="1717" s="13" customFormat="1" x14ac:dyDescent="0.2"/>
    <row r="1718" s="13" customFormat="1" x14ac:dyDescent="0.2"/>
    <row r="1719" s="13" customFormat="1" x14ac:dyDescent="0.2"/>
    <row r="1720" s="13" customFormat="1" x14ac:dyDescent="0.2"/>
    <row r="1721" s="13" customFormat="1" x14ac:dyDescent="0.2"/>
    <row r="1722" s="13" customFormat="1" x14ac:dyDescent="0.2"/>
    <row r="1723" s="13" customFormat="1" x14ac:dyDescent="0.2"/>
    <row r="1724" s="13" customFormat="1" x14ac:dyDescent="0.2"/>
    <row r="1725" s="13" customFormat="1" x14ac:dyDescent="0.2"/>
    <row r="1726" s="13" customFormat="1" x14ac:dyDescent="0.2"/>
    <row r="1727" s="13" customFormat="1" x14ac:dyDescent="0.2"/>
    <row r="1728" s="13" customFormat="1" x14ac:dyDescent="0.2"/>
    <row r="1729" s="13" customFormat="1" x14ac:dyDescent="0.2"/>
    <row r="1730" s="13" customFormat="1" x14ac:dyDescent="0.2"/>
    <row r="1731" s="13" customFormat="1" x14ac:dyDescent="0.2"/>
    <row r="1732" s="13" customFormat="1" x14ac:dyDescent="0.2"/>
    <row r="1733" s="13" customFormat="1" x14ac:dyDescent="0.2"/>
    <row r="1734" s="13" customFormat="1" x14ac:dyDescent="0.2"/>
    <row r="1735" s="13" customFormat="1" x14ac:dyDescent="0.2"/>
    <row r="1736" s="13" customFormat="1" x14ac:dyDescent="0.2"/>
    <row r="1737" s="13" customFormat="1" x14ac:dyDescent="0.2"/>
    <row r="1738" s="13" customFormat="1" x14ac:dyDescent="0.2"/>
    <row r="1739" s="13" customFormat="1" x14ac:dyDescent="0.2"/>
    <row r="1740" s="13" customFormat="1" x14ac:dyDescent="0.2"/>
    <row r="1741" s="13" customFormat="1" x14ac:dyDescent="0.2"/>
    <row r="1742" s="13" customFormat="1" x14ac:dyDescent="0.2"/>
    <row r="1743" s="13" customFormat="1" x14ac:dyDescent="0.2"/>
    <row r="1744" s="13" customFormat="1" x14ac:dyDescent="0.2"/>
    <row r="1745" s="13" customFormat="1" x14ac:dyDescent="0.2"/>
    <row r="1746" s="13" customFormat="1" x14ac:dyDescent="0.2"/>
    <row r="1747" s="13" customFormat="1" x14ac:dyDescent="0.2"/>
    <row r="1748" s="13" customFormat="1" x14ac:dyDescent="0.2"/>
    <row r="1749" s="13" customFormat="1" x14ac:dyDescent="0.2"/>
    <row r="1750" s="13" customFormat="1" x14ac:dyDescent="0.2"/>
    <row r="1751" s="13" customFormat="1" x14ac:dyDescent="0.2"/>
    <row r="1752" s="13" customFormat="1" x14ac:dyDescent="0.2"/>
    <row r="1753" s="13" customFormat="1" x14ac:dyDescent="0.2"/>
    <row r="1754" s="13" customFormat="1" x14ac:dyDescent="0.2"/>
    <row r="1755" s="13" customFormat="1" x14ac:dyDescent="0.2"/>
    <row r="1756" s="13" customFormat="1" x14ac:dyDescent="0.2"/>
    <row r="1757" s="13" customFormat="1" x14ac:dyDescent="0.2"/>
    <row r="1758" s="13" customFormat="1" x14ac:dyDescent="0.2"/>
    <row r="1759" s="13" customFormat="1" x14ac:dyDescent="0.2"/>
    <row r="1760" s="13" customFormat="1" x14ac:dyDescent="0.2"/>
    <row r="1761" s="13" customFormat="1" x14ac:dyDescent="0.2"/>
    <row r="1762" s="13" customFormat="1" x14ac:dyDescent="0.2"/>
    <row r="1763" s="13" customFormat="1" x14ac:dyDescent="0.2"/>
    <row r="1764" s="13" customFormat="1" x14ac:dyDescent="0.2"/>
    <row r="1765" s="13" customFormat="1" x14ac:dyDescent="0.2"/>
    <row r="1766" s="13" customFormat="1" x14ac:dyDescent="0.2"/>
    <row r="1767" s="13" customFormat="1" x14ac:dyDescent="0.2"/>
    <row r="1768" s="13" customFormat="1" x14ac:dyDescent="0.2"/>
    <row r="1769" s="13" customFormat="1" x14ac:dyDescent="0.2"/>
    <row r="1770" s="13" customFormat="1" x14ac:dyDescent="0.2"/>
    <row r="1771" s="13" customFormat="1" x14ac:dyDescent="0.2"/>
    <row r="1772" s="13" customFormat="1" x14ac:dyDescent="0.2"/>
    <row r="1773" s="13" customFormat="1" x14ac:dyDescent="0.2"/>
    <row r="1774" s="13" customFormat="1" x14ac:dyDescent="0.2"/>
    <row r="1775" s="13" customFormat="1" x14ac:dyDescent="0.2"/>
    <row r="1776" s="13" customFormat="1" x14ac:dyDescent="0.2"/>
    <row r="1777" s="13" customFormat="1" x14ac:dyDescent="0.2"/>
    <row r="1778" s="13" customFormat="1" x14ac:dyDescent="0.2"/>
    <row r="1779" s="13" customFormat="1" x14ac:dyDescent="0.2"/>
    <row r="1780" s="13" customFormat="1" x14ac:dyDescent="0.2"/>
    <row r="1781" s="13" customFormat="1" x14ac:dyDescent="0.2"/>
    <row r="1782" s="13" customFormat="1" x14ac:dyDescent="0.2"/>
    <row r="1783" s="13" customFormat="1" x14ac:dyDescent="0.2"/>
    <row r="1784" s="13" customFormat="1" x14ac:dyDescent="0.2"/>
    <row r="1785" s="13" customFormat="1" x14ac:dyDescent="0.2"/>
    <row r="1786" s="13" customFormat="1" x14ac:dyDescent="0.2"/>
    <row r="1787" s="13" customFormat="1" x14ac:dyDescent="0.2"/>
    <row r="1788" s="13" customFormat="1" x14ac:dyDescent="0.2"/>
    <row r="1789" s="13" customFormat="1" x14ac:dyDescent="0.2"/>
    <row r="1790" s="13" customFormat="1" x14ac:dyDescent="0.2"/>
    <row r="1791" s="13" customFormat="1" x14ac:dyDescent="0.2"/>
    <row r="1792" s="13" customFormat="1" x14ac:dyDescent="0.2"/>
    <row r="1793" s="13" customFormat="1" x14ac:dyDescent="0.2"/>
    <row r="1794" s="13" customFormat="1" x14ac:dyDescent="0.2"/>
    <row r="1795" s="13" customFormat="1" x14ac:dyDescent="0.2"/>
    <row r="1796" s="13" customFormat="1" x14ac:dyDescent="0.2"/>
    <row r="1797" s="13" customFormat="1" x14ac:dyDescent="0.2"/>
    <row r="1798" s="13" customFormat="1" x14ac:dyDescent="0.2"/>
    <row r="1799" s="13" customFormat="1" x14ac:dyDescent="0.2"/>
    <row r="1800" s="13" customFormat="1" x14ac:dyDescent="0.2"/>
    <row r="1801" s="13" customFormat="1" x14ac:dyDescent="0.2"/>
    <row r="1802" s="13" customFormat="1" x14ac:dyDescent="0.2"/>
    <row r="1803" s="13" customFormat="1" x14ac:dyDescent="0.2"/>
    <row r="1804" s="13" customFormat="1" x14ac:dyDescent="0.2"/>
    <row r="1805" s="13" customFormat="1" x14ac:dyDescent="0.2"/>
    <row r="1806" s="13" customFormat="1" x14ac:dyDescent="0.2"/>
    <row r="1807" s="13" customFormat="1" x14ac:dyDescent="0.2"/>
    <row r="1808" s="13" customFormat="1" x14ac:dyDescent="0.2"/>
    <row r="1809" s="13" customFormat="1" x14ac:dyDescent="0.2"/>
    <row r="1810" s="13" customFormat="1" x14ac:dyDescent="0.2"/>
    <row r="1811" s="13" customFormat="1" x14ac:dyDescent="0.2"/>
    <row r="1812" s="13" customFormat="1" x14ac:dyDescent="0.2"/>
    <row r="1813" s="13" customFormat="1" x14ac:dyDescent="0.2"/>
    <row r="1814" s="13" customFormat="1" x14ac:dyDescent="0.2"/>
    <row r="1815" s="13" customFormat="1" x14ac:dyDescent="0.2"/>
    <row r="1816" s="13" customFormat="1" x14ac:dyDescent="0.2"/>
    <row r="1817" s="13" customFormat="1" x14ac:dyDescent="0.2"/>
    <row r="1818" s="13" customFormat="1" x14ac:dyDescent="0.2"/>
    <row r="1819" s="13" customFormat="1" x14ac:dyDescent="0.2"/>
    <row r="1820" s="13" customFormat="1" x14ac:dyDescent="0.2"/>
    <row r="1821" s="13" customFormat="1" x14ac:dyDescent="0.2"/>
    <row r="1822" s="13" customFormat="1" x14ac:dyDescent="0.2"/>
    <row r="1823" s="13" customFormat="1" x14ac:dyDescent="0.2"/>
    <row r="1824" s="13" customFormat="1" x14ac:dyDescent="0.2"/>
    <row r="1825" s="13" customFormat="1" x14ac:dyDescent="0.2"/>
    <row r="1826" s="13" customFormat="1" x14ac:dyDescent="0.2"/>
    <row r="1827" s="13" customFormat="1" x14ac:dyDescent="0.2"/>
    <row r="1828" s="13" customFormat="1" x14ac:dyDescent="0.2"/>
    <row r="1829" s="13" customFormat="1" x14ac:dyDescent="0.2"/>
    <row r="1830" s="13" customFormat="1" x14ac:dyDescent="0.2"/>
    <row r="1831" s="13" customFormat="1" x14ac:dyDescent="0.2"/>
    <row r="1832" s="13" customFormat="1" x14ac:dyDescent="0.2"/>
    <row r="1833" s="13" customFormat="1" x14ac:dyDescent="0.2"/>
    <row r="1834" s="13" customFormat="1" x14ac:dyDescent="0.2"/>
    <row r="1835" s="13" customFormat="1" x14ac:dyDescent="0.2"/>
    <row r="1836" s="13" customFormat="1" x14ac:dyDescent="0.2"/>
    <row r="1837" s="13" customFormat="1" x14ac:dyDescent="0.2"/>
    <row r="1838" s="13" customFormat="1" x14ac:dyDescent="0.2"/>
    <row r="1839" s="13" customFormat="1" x14ac:dyDescent="0.2"/>
    <row r="1840" s="13" customFormat="1" x14ac:dyDescent="0.2"/>
    <row r="1841" s="13" customFormat="1" x14ac:dyDescent="0.2"/>
    <row r="1842" s="13" customFormat="1" x14ac:dyDescent="0.2"/>
    <row r="1843" s="13" customFormat="1" x14ac:dyDescent="0.2"/>
    <row r="1844" s="13" customFormat="1" x14ac:dyDescent="0.2"/>
    <row r="1845" s="13" customFormat="1" x14ac:dyDescent="0.2"/>
    <row r="1846" s="13" customFormat="1" x14ac:dyDescent="0.2"/>
    <row r="1847" s="13" customFormat="1" x14ac:dyDescent="0.2"/>
    <row r="1848" s="13" customFormat="1" x14ac:dyDescent="0.2"/>
    <row r="1849" s="13" customFormat="1" x14ac:dyDescent="0.2"/>
    <row r="1850" s="13" customFormat="1" x14ac:dyDescent="0.2"/>
    <row r="1851" s="13" customFormat="1" x14ac:dyDescent="0.2"/>
    <row r="1852" s="13" customFormat="1" x14ac:dyDescent="0.2"/>
    <row r="1853" s="13" customFormat="1" x14ac:dyDescent="0.2"/>
    <row r="1854" s="13" customFormat="1" x14ac:dyDescent="0.2"/>
    <row r="1855" s="13" customFormat="1" x14ac:dyDescent="0.2"/>
    <row r="1856" s="13" customFormat="1" x14ac:dyDescent="0.2"/>
    <row r="1857" s="13" customFormat="1" x14ac:dyDescent="0.2"/>
    <row r="1858" s="13" customFormat="1" x14ac:dyDescent="0.2"/>
    <row r="1859" s="13" customFormat="1" x14ac:dyDescent="0.2"/>
    <row r="1860" s="13" customFormat="1" x14ac:dyDescent="0.2"/>
    <row r="1861" s="13" customFormat="1" x14ac:dyDescent="0.2"/>
    <row r="1862" s="13" customFormat="1" x14ac:dyDescent="0.2"/>
    <row r="1863" s="13" customFormat="1" x14ac:dyDescent="0.2"/>
    <row r="1864" s="13" customFormat="1" x14ac:dyDescent="0.2"/>
    <row r="1865" s="13" customFormat="1" x14ac:dyDescent="0.2"/>
    <row r="1866" s="13" customFormat="1" x14ac:dyDescent="0.2"/>
    <row r="1867" s="13" customFormat="1" x14ac:dyDescent="0.2"/>
    <row r="1868" s="13" customFormat="1" x14ac:dyDescent="0.2"/>
    <row r="1869" s="13" customFormat="1" x14ac:dyDescent="0.2"/>
    <row r="1870" s="13" customFormat="1" x14ac:dyDescent="0.2"/>
    <row r="1871" s="13" customFormat="1" x14ac:dyDescent="0.2"/>
    <row r="1872" s="13" customFormat="1" x14ac:dyDescent="0.2"/>
    <row r="1873" s="13" customFormat="1" x14ac:dyDescent="0.2"/>
    <row r="1874" s="13" customFormat="1" x14ac:dyDescent="0.2"/>
    <row r="1875" s="13" customFormat="1" x14ac:dyDescent="0.2"/>
    <row r="1876" s="13" customFormat="1" x14ac:dyDescent="0.2"/>
    <row r="1877" s="13" customFormat="1" x14ac:dyDescent="0.2"/>
    <row r="1878" s="13" customFormat="1" x14ac:dyDescent="0.2"/>
    <row r="1879" s="13" customFormat="1" x14ac:dyDescent="0.2"/>
    <row r="1880" s="13" customFormat="1" x14ac:dyDescent="0.2"/>
    <row r="1881" s="13" customFormat="1" x14ac:dyDescent="0.2"/>
    <row r="1882" s="13" customFormat="1" x14ac:dyDescent="0.2"/>
    <row r="1883" s="13" customFormat="1" x14ac:dyDescent="0.2"/>
    <row r="1884" s="13" customFormat="1" x14ac:dyDescent="0.2"/>
    <row r="1885" s="13" customFormat="1" x14ac:dyDescent="0.2"/>
    <row r="1886" s="13" customFormat="1" x14ac:dyDescent="0.2"/>
    <row r="1887" s="13" customFormat="1" x14ac:dyDescent="0.2"/>
    <row r="1888" s="13" customFormat="1" x14ac:dyDescent="0.2"/>
    <row r="1889" s="13" customFormat="1" x14ac:dyDescent="0.2"/>
    <row r="1890" s="13" customFormat="1" x14ac:dyDescent="0.2"/>
    <row r="1891" s="13" customFormat="1" x14ac:dyDescent="0.2"/>
    <row r="1892" s="13" customFormat="1" x14ac:dyDescent="0.2"/>
    <row r="1893" s="13" customFormat="1" x14ac:dyDescent="0.2"/>
    <row r="1894" s="13" customFormat="1" x14ac:dyDescent="0.2"/>
    <row r="1895" s="13" customFormat="1" x14ac:dyDescent="0.2"/>
    <row r="1896" s="13" customFormat="1" x14ac:dyDescent="0.2"/>
    <row r="1897" s="13" customFormat="1" x14ac:dyDescent="0.2"/>
    <row r="1898" s="13" customFormat="1" x14ac:dyDescent="0.2"/>
    <row r="1899" s="13" customFormat="1" x14ac:dyDescent="0.2"/>
    <row r="1900" s="13" customFormat="1" x14ac:dyDescent="0.2"/>
    <row r="1901" s="13" customFormat="1" x14ac:dyDescent="0.2"/>
    <row r="1902" s="13" customFormat="1" x14ac:dyDescent="0.2"/>
    <row r="1903" s="13" customFormat="1" x14ac:dyDescent="0.2"/>
    <row r="1904" s="13" customFormat="1" x14ac:dyDescent="0.2"/>
    <row r="1905" s="13" customFormat="1" x14ac:dyDescent="0.2"/>
    <row r="1906" s="13" customFormat="1" x14ac:dyDescent="0.2"/>
    <row r="1907" s="13" customFormat="1" x14ac:dyDescent="0.2"/>
    <row r="1908" s="13" customFormat="1" x14ac:dyDescent="0.2"/>
    <row r="1909" s="13" customFormat="1" x14ac:dyDescent="0.2"/>
    <row r="1910" s="13" customFormat="1" x14ac:dyDescent="0.2"/>
    <row r="1911" s="13" customFormat="1" x14ac:dyDescent="0.2"/>
    <row r="1912" s="13" customFormat="1" x14ac:dyDescent="0.2"/>
    <row r="1913" s="13" customFormat="1" x14ac:dyDescent="0.2"/>
    <row r="1914" s="13" customFormat="1" x14ac:dyDescent="0.2"/>
    <row r="1915" s="13" customFormat="1" x14ac:dyDescent="0.2"/>
    <row r="1916" s="13" customFormat="1" x14ac:dyDescent="0.2"/>
    <row r="1917" s="13" customFormat="1" x14ac:dyDescent="0.2"/>
    <row r="1918" s="13" customFormat="1" x14ac:dyDescent="0.2"/>
    <row r="1919" s="13" customFormat="1" x14ac:dyDescent="0.2"/>
    <row r="1920" s="13" customFormat="1" x14ac:dyDescent="0.2"/>
    <row r="1921" s="13" customFormat="1" x14ac:dyDescent="0.2"/>
    <row r="1922" s="13" customFormat="1" x14ac:dyDescent="0.2"/>
    <row r="1923" s="13" customFormat="1" x14ac:dyDescent="0.2"/>
    <row r="1924" s="13" customFormat="1" x14ac:dyDescent="0.2"/>
    <row r="1925" s="13" customFormat="1" x14ac:dyDescent="0.2"/>
    <row r="1926" s="13" customFormat="1" x14ac:dyDescent="0.2"/>
    <row r="1927" s="13" customFormat="1" x14ac:dyDescent="0.2"/>
    <row r="1928" s="13" customFormat="1" x14ac:dyDescent="0.2"/>
    <row r="1929" s="13" customFormat="1" x14ac:dyDescent="0.2"/>
    <row r="1930" s="13" customFormat="1" x14ac:dyDescent="0.2"/>
    <row r="1931" s="13" customFormat="1" x14ac:dyDescent="0.2"/>
    <row r="1932" s="13" customFormat="1" x14ac:dyDescent="0.2"/>
    <row r="1933" s="13" customFormat="1" x14ac:dyDescent="0.2"/>
    <row r="1934" s="13" customFormat="1" x14ac:dyDescent="0.2"/>
    <row r="1935" s="13" customFormat="1" x14ac:dyDescent="0.2"/>
    <row r="1936" s="13" customFormat="1" x14ac:dyDescent="0.2"/>
    <row r="1937" s="13" customFormat="1" x14ac:dyDescent="0.2"/>
    <row r="1938" s="13" customFormat="1" x14ac:dyDescent="0.2"/>
    <row r="1939" s="13" customFormat="1" x14ac:dyDescent="0.2"/>
    <row r="1940" s="13" customFormat="1" x14ac:dyDescent="0.2"/>
    <row r="1941" s="13" customFormat="1" x14ac:dyDescent="0.2"/>
    <row r="1942" s="13" customFormat="1" x14ac:dyDescent="0.2"/>
    <row r="1943" s="13" customFormat="1" x14ac:dyDescent="0.2"/>
    <row r="1944" s="13" customFormat="1" x14ac:dyDescent="0.2"/>
    <row r="1945" s="13" customFormat="1" x14ac:dyDescent="0.2"/>
    <row r="1946" s="13" customFormat="1" x14ac:dyDescent="0.2"/>
    <row r="1947" s="13" customFormat="1" x14ac:dyDescent="0.2"/>
    <row r="1948" s="13" customFormat="1" x14ac:dyDescent="0.2"/>
    <row r="1949" s="13" customFormat="1" x14ac:dyDescent="0.2"/>
    <row r="1950" s="13" customFormat="1" x14ac:dyDescent="0.2"/>
    <row r="1951" s="13" customFormat="1" x14ac:dyDescent="0.2"/>
    <row r="1952" s="13" customFormat="1" x14ac:dyDescent="0.2"/>
    <row r="1953" s="13" customFormat="1" x14ac:dyDescent="0.2"/>
    <row r="1954" s="13" customFormat="1" x14ac:dyDescent="0.2"/>
    <row r="1955" s="13" customFormat="1" x14ac:dyDescent="0.2"/>
    <row r="1956" s="13" customFormat="1" x14ac:dyDescent="0.2"/>
    <row r="1957" s="13" customFormat="1" x14ac:dyDescent="0.2"/>
    <row r="1958" s="13" customFormat="1" x14ac:dyDescent="0.2"/>
    <row r="1959" s="13" customFormat="1" x14ac:dyDescent="0.2"/>
    <row r="1960" s="13" customFormat="1" x14ac:dyDescent="0.2"/>
    <row r="1961" s="13" customFormat="1" x14ac:dyDescent="0.2"/>
    <row r="1962" s="13" customFormat="1" x14ac:dyDescent="0.2"/>
    <row r="1963" s="13" customFormat="1" x14ac:dyDescent="0.2"/>
    <row r="1964" s="13" customFormat="1" x14ac:dyDescent="0.2"/>
    <row r="1965" s="13" customFormat="1" x14ac:dyDescent="0.2"/>
    <row r="1966" s="13" customFormat="1" x14ac:dyDescent="0.2"/>
    <row r="1967" s="13" customFormat="1" x14ac:dyDescent="0.2"/>
    <row r="1968" s="13" customFormat="1" x14ac:dyDescent="0.2"/>
    <row r="1969" s="13" customFormat="1" x14ac:dyDescent="0.2"/>
    <row r="1970" s="13" customFormat="1" x14ac:dyDescent="0.2"/>
    <row r="1971" s="13" customFormat="1" x14ac:dyDescent="0.2"/>
    <row r="1972" s="13" customFormat="1" x14ac:dyDescent="0.2"/>
    <row r="1973" s="13" customFormat="1" x14ac:dyDescent="0.2"/>
    <row r="1974" s="13" customFormat="1" x14ac:dyDescent="0.2"/>
    <row r="1975" s="13" customFormat="1" x14ac:dyDescent="0.2"/>
    <row r="1976" s="13" customFormat="1" x14ac:dyDescent="0.2"/>
    <row r="1977" s="13" customFormat="1" x14ac:dyDescent="0.2"/>
    <row r="1978" s="13" customFormat="1" x14ac:dyDescent="0.2"/>
    <row r="1979" s="13" customFormat="1" x14ac:dyDescent="0.2"/>
    <row r="1980" s="13" customFormat="1" x14ac:dyDescent="0.2"/>
    <row r="1981" s="13" customFormat="1" x14ac:dyDescent="0.2"/>
    <row r="1982" s="13" customFormat="1" x14ac:dyDescent="0.2"/>
    <row r="1983" s="13" customFormat="1" x14ac:dyDescent="0.2"/>
    <row r="1984" s="13" customFormat="1" x14ac:dyDescent="0.2"/>
    <row r="1985" s="13" customFormat="1" x14ac:dyDescent="0.2"/>
    <row r="1986" s="13" customFormat="1" x14ac:dyDescent="0.2"/>
    <row r="1987" s="13" customFormat="1" x14ac:dyDescent="0.2"/>
    <row r="1988" s="13" customFormat="1" x14ac:dyDescent="0.2"/>
    <row r="1989" s="13" customFormat="1" x14ac:dyDescent="0.2"/>
    <row r="1990" s="13" customFormat="1" x14ac:dyDescent="0.2"/>
    <row r="1991" s="13" customFormat="1" x14ac:dyDescent="0.2"/>
    <row r="1992" s="13" customFormat="1" x14ac:dyDescent="0.2"/>
    <row r="1993" s="13" customFormat="1" x14ac:dyDescent="0.2"/>
    <row r="1994" s="13" customFormat="1" x14ac:dyDescent="0.2"/>
    <row r="1995" s="13" customFormat="1" x14ac:dyDescent="0.2"/>
    <row r="1996" s="13" customFormat="1" x14ac:dyDescent="0.2"/>
    <row r="1997" s="13" customFormat="1" x14ac:dyDescent="0.2"/>
    <row r="1998" s="13" customFormat="1" x14ac:dyDescent="0.2"/>
    <row r="1999" s="13" customFormat="1" x14ac:dyDescent="0.2"/>
    <row r="2000" s="13" customFormat="1" x14ac:dyDescent="0.2"/>
    <row r="2001" s="13" customFormat="1" x14ac:dyDescent="0.2"/>
    <row r="2002" s="13" customFormat="1" x14ac:dyDescent="0.2"/>
    <row r="2003" s="13" customFormat="1" x14ac:dyDescent="0.2"/>
    <row r="2004" s="13" customFormat="1" x14ac:dyDescent="0.2"/>
    <row r="2005" s="13" customFormat="1" x14ac:dyDescent="0.2"/>
    <row r="2006" s="13" customFormat="1" x14ac:dyDescent="0.2"/>
    <row r="2007" s="13" customFormat="1" x14ac:dyDescent="0.2"/>
    <row r="2008" s="13" customFormat="1" x14ac:dyDescent="0.2"/>
    <row r="2009" s="13" customFormat="1" x14ac:dyDescent="0.2"/>
    <row r="2010" s="13" customFormat="1" x14ac:dyDescent="0.2"/>
    <row r="2011" s="13" customFormat="1" x14ac:dyDescent="0.2"/>
    <row r="2012" s="13" customFormat="1" x14ac:dyDescent="0.2"/>
    <row r="2013" s="13" customFormat="1" x14ac:dyDescent="0.2"/>
    <row r="2014" s="13" customFormat="1" x14ac:dyDescent="0.2"/>
    <row r="2015" s="13" customFormat="1" x14ac:dyDescent="0.2"/>
    <row r="2016" s="13" customFormat="1" x14ac:dyDescent="0.2"/>
    <row r="2017" s="13" customFormat="1" x14ac:dyDescent="0.2"/>
    <row r="2018" s="13" customFormat="1" x14ac:dyDescent="0.2"/>
    <row r="2019" s="13" customFormat="1" x14ac:dyDescent="0.2"/>
    <row r="2020" s="13" customFormat="1" x14ac:dyDescent="0.2"/>
    <row r="2021" s="13" customFormat="1" x14ac:dyDescent="0.2"/>
    <row r="2022" s="13" customFormat="1" x14ac:dyDescent="0.2"/>
    <row r="2023" s="13" customFormat="1" x14ac:dyDescent="0.2"/>
    <row r="2024" s="13" customFormat="1" x14ac:dyDescent="0.2"/>
    <row r="2025" s="13" customFormat="1" x14ac:dyDescent="0.2"/>
    <row r="2026" s="13" customFormat="1" x14ac:dyDescent="0.2"/>
    <row r="2027" s="13" customFormat="1" x14ac:dyDescent="0.2"/>
    <row r="2028" s="13" customFormat="1" x14ac:dyDescent="0.2"/>
    <row r="2029" s="13" customFormat="1" x14ac:dyDescent="0.2"/>
    <row r="2030" s="13" customFormat="1" x14ac:dyDescent="0.2"/>
    <row r="2031" s="13" customFormat="1" x14ac:dyDescent="0.2"/>
    <row r="2032" s="13" customFormat="1" x14ac:dyDescent="0.2"/>
    <row r="2033" s="13" customFormat="1" x14ac:dyDescent="0.2"/>
    <row r="2034" s="13" customFormat="1" x14ac:dyDescent="0.2"/>
    <row r="2035" s="13" customFormat="1" x14ac:dyDescent="0.2"/>
    <row r="2036" s="13" customFormat="1" x14ac:dyDescent="0.2"/>
    <row r="2037" s="13" customFormat="1" x14ac:dyDescent="0.2"/>
    <row r="2038" s="13" customFormat="1" x14ac:dyDescent="0.2"/>
    <row r="2039" s="13" customFormat="1" x14ac:dyDescent="0.2"/>
    <row r="2040" s="13" customFormat="1" x14ac:dyDescent="0.2"/>
    <row r="2041" s="13" customFormat="1" x14ac:dyDescent="0.2"/>
    <row r="2042" s="13" customFormat="1" x14ac:dyDescent="0.2"/>
    <row r="2043" s="13" customFormat="1" x14ac:dyDescent="0.2"/>
    <row r="2044" s="13" customFormat="1" x14ac:dyDescent="0.2"/>
    <row r="2045" s="13" customFormat="1" x14ac:dyDescent="0.2"/>
    <row r="2046" s="13" customFormat="1" x14ac:dyDescent="0.2"/>
    <row r="2047" s="13" customFormat="1" x14ac:dyDescent="0.2"/>
    <row r="2048" s="13" customFormat="1" x14ac:dyDescent="0.2"/>
    <row r="2049" s="13" customFormat="1" x14ac:dyDescent="0.2"/>
    <row r="2050" s="13" customFormat="1" x14ac:dyDescent="0.2"/>
    <row r="2051" s="13" customFormat="1" x14ac:dyDescent="0.2"/>
    <row r="2052" s="13" customFormat="1" x14ac:dyDescent="0.2"/>
    <row r="2053" s="13" customFormat="1" x14ac:dyDescent="0.2"/>
    <row r="2054" s="13" customFormat="1" x14ac:dyDescent="0.2"/>
    <row r="2055" s="13" customFormat="1" x14ac:dyDescent="0.2"/>
    <row r="2056" s="13" customFormat="1" x14ac:dyDescent="0.2"/>
    <row r="2057" s="13" customFormat="1" x14ac:dyDescent="0.2"/>
    <row r="2058" s="13" customFormat="1" x14ac:dyDescent="0.2"/>
    <row r="2059" s="13" customFormat="1" x14ac:dyDescent="0.2"/>
    <row r="2060" s="13" customFormat="1" x14ac:dyDescent="0.2"/>
    <row r="2061" s="13" customFormat="1" x14ac:dyDescent="0.2"/>
    <row r="2062" s="13" customFormat="1" x14ac:dyDescent="0.2"/>
    <row r="2063" s="13" customFormat="1" x14ac:dyDescent="0.2"/>
    <row r="2064" s="13" customFormat="1" x14ac:dyDescent="0.2"/>
    <row r="2065" s="13" customFormat="1" x14ac:dyDescent="0.2"/>
    <row r="2066" s="13" customFormat="1" x14ac:dyDescent="0.2"/>
    <row r="2067" s="13" customFormat="1" x14ac:dyDescent="0.2"/>
    <row r="2068" s="13" customFormat="1" x14ac:dyDescent="0.2"/>
    <row r="2069" s="13" customFormat="1" x14ac:dyDescent="0.2"/>
    <row r="2070" s="13" customFormat="1" x14ac:dyDescent="0.2"/>
    <row r="2071" s="13" customFormat="1" x14ac:dyDescent="0.2"/>
    <row r="2072" s="13" customFormat="1" x14ac:dyDescent="0.2"/>
    <row r="2073" s="13" customFormat="1" x14ac:dyDescent="0.2"/>
    <row r="2074" s="13" customFormat="1" x14ac:dyDescent="0.2"/>
    <row r="2075" s="13" customFormat="1" x14ac:dyDescent="0.2"/>
    <row r="2076" s="13" customFormat="1" x14ac:dyDescent="0.2"/>
    <row r="2077" s="13" customFormat="1" x14ac:dyDescent="0.2"/>
    <row r="2078" s="13" customFormat="1" x14ac:dyDescent="0.2"/>
    <row r="2079" s="13" customFormat="1" x14ac:dyDescent="0.2"/>
    <row r="2080" s="13" customFormat="1" x14ac:dyDescent="0.2"/>
    <row r="2081" s="13" customFormat="1" x14ac:dyDescent="0.2"/>
    <row r="2082" s="13" customFormat="1" x14ac:dyDescent="0.2"/>
    <row r="2083" s="13" customFormat="1" x14ac:dyDescent="0.2"/>
    <row r="2084" s="13" customFormat="1" x14ac:dyDescent="0.2"/>
    <row r="2085" s="13" customFormat="1" x14ac:dyDescent="0.2"/>
    <row r="2086" s="13" customFormat="1" x14ac:dyDescent="0.2"/>
    <row r="2087" s="13" customFormat="1" x14ac:dyDescent="0.2"/>
    <row r="2088" s="13" customFormat="1" x14ac:dyDescent="0.2"/>
    <row r="2089" s="13" customFormat="1" x14ac:dyDescent="0.2"/>
    <row r="2090" s="13" customFormat="1" x14ac:dyDescent="0.2"/>
    <row r="2091" s="13" customFormat="1" x14ac:dyDescent="0.2"/>
    <row r="2092" s="13" customFormat="1" x14ac:dyDescent="0.2"/>
    <row r="2093" s="13" customFormat="1" x14ac:dyDescent="0.2"/>
    <row r="2094" s="13" customFormat="1" x14ac:dyDescent="0.2"/>
    <row r="2095" s="13" customFormat="1" x14ac:dyDescent="0.2"/>
    <row r="2096" s="13" customFormat="1" x14ac:dyDescent="0.2"/>
    <row r="2097" s="13" customFormat="1" x14ac:dyDescent="0.2"/>
    <row r="2098" s="13" customFormat="1" x14ac:dyDescent="0.2"/>
    <row r="2099" s="13" customFormat="1" x14ac:dyDescent="0.2"/>
    <row r="2100" s="13" customFormat="1" x14ac:dyDescent="0.2"/>
    <row r="2101" s="13" customFormat="1" x14ac:dyDescent="0.2"/>
    <row r="2102" s="13" customFormat="1" x14ac:dyDescent="0.2"/>
    <row r="2103" s="13" customFormat="1" x14ac:dyDescent="0.2"/>
    <row r="2104" s="13" customFormat="1" x14ac:dyDescent="0.2"/>
    <row r="2105" s="13" customFormat="1" x14ac:dyDescent="0.2"/>
    <row r="2106" s="13" customFormat="1" x14ac:dyDescent="0.2"/>
    <row r="2107" s="13" customFormat="1" x14ac:dyDescent="0.2"/>
    <row r="2108" s="13" customFormat="1" x14ac:dyDescent="0.2"/>
    <row r="2109" s="13" customFormat="1" x14ac:dyDescent="0.2"/>
    <row r="2110" s="13" customFormat="1" x14ac:dyDescent="0.2"/>
    <row r="2111" s="13" customFormat="1" x14ac:dyDescent="0.2"/>
    <row r="2112" s="13" customFormat="1" x14ac:dyDescent="0.2"/>
    <row r="2113" s="13" customFormat="1" x14ac:dyDescent="0.2"/>
    <row r="2114" s="13" customFormat="1" x14ac:dyDescent="0.2"/>
    <row r="2115" s="13" customFormat="1" x14ac:dyDescent="0.2"/>
    <row r="2116" s="13" customFormat="1" x14ac:dyDescent="0.2"/>
    <row r="2117" s="13" customFormat="1" x14ac:dyDescent="0.2"/>
    <row r="2118" s="13" customFormat="1" x14ac:dyDescent="0.2"/>
    <row r="2119" s="13" customFormat="1" x14ac:dyDescent="0.2"/>
    <row r="2120" s="13" customFormat="1" x14ac:dyDescent="0.2"/>
    <row r="2121" s="13" customFormat="1" x14ac:dyDescent="0.2"/>
    <row r="2122" s="13" customFormat="1" x14ac:dyDescent="0.2"/>
    <row r="2123" s="13" customFormat="1" x14ac:dyDescent="0.2"/>
    <row r="2124" s="13" customFormat="1" x14ac:dyDescent="0.2"/>
    <row r="2125" s="13" customFormat="1" x14ac:dyDescent="0.2"/>
    <row r="2126" s="13" customFormat="1" x14ac:dyDescent="0.2"/>
    <row r="2127" s="13" customFormat="1" x14ac:dyDescent="0.2"/>
    <row r="2128" s="13" customFormat="1" x14ac:dyDescent="0.2"/>
    <row r="2129" s="13" customFormat="1" x14ac:dyDescent="0.2"/>
    <row r="2130" s="13" customFormat="1" x14ac:dyDescent="0.2"/>
    <row r="2131" s="13" customFormat="1" x14ac:dyDescent="0.2"/>
    <row r="2132" s="13" customFormat="1" x14ac:dyDescent="0.2"/>
    <row r="2133" s="13" customFormat="1" x14ac:dyDescent="0.2"/>
    <row r="2134" s="13" customFormat="1" x14ac:dyDescent="0.2"/>
    <row r="2135" s="13" customFormat="1" x14ac:dyDescent="0.2"/>
    <row r="2136" s="13" customFormat="1" x14ac:dyDescent="0.2"/>
    <row r="2137" s="13" customFormat="1" x14ac:dyDescent="0.2"/>
    <row r="2138" s="13" customFormat="1" x14ac:dyDescent="0.2"/>
    <row r="2139" s="13" customFormat="1" x14ac:dyDescent="0.2"/>
    <row r="2140" s="13" customFormat="1" x14ac:dyDescent="0.2"/>
    <row r="2141" s="13" customFormat="1" x14ac:dyDescent="0.2"/>
    <row r="2142" s="13" customFormat="1" x14ac:dyDescent="0.2"/>
    <row r="2143" s="13" customFormat="1" x14ac:dyDescent="0.2"/>
    <row r="2144" s="13" customFormat="1" x14ac:dyDescent="0.2"/>
    <row r="2145" s="13" customFormat="1" x14ac:dyDescent="0.2"/>
    <row r="2146" s="13" customFormat="1" x14ac:dyDescent="0.2"/>
    <row r="2147" s="13" customFormat="1" x14ac:dyDescent="0.2"/>
    <row r="2148" s="13" customFormat="1" x14ac:dyDescent="0.2"/>
    <row r="2149" s="13" customFormat="1" x14ac:dyDescent="0.2"/>
    <row r="2150" s="13" customFormat="1" x14ac:dyDescent="0.2"/>
    <row r="2151" s="13" customFormat="1" x14ac:dyDescent="0.2"/>
    <row r="2152" s="13" customFormat="1" x14ac:dyDescent="0.2"/>
    <row r="2153" s="13" customFormat="1" x14ac:dyDescent="0.2"/>
    <row r="2154" s="13" customFormat="1" x14ac:dyDescent="0.2"/>
    <row r="2155" s="13" customFormat="1" x14ac:dyDescent="0.2"/>
    <row r="2156" s="13" customFormat="1" x14ac:dyDescent="0.2"/>
    <row r="2157" s="13" customFormat="1" x14ac:dyDescent="0.2"/>
    <row r="2158" s="13" customFormat="1" x14ac:dyDescent="0.2"/>
    <row r="2159" s="13" customFormat="1" x14ac:dyDescent="0.2"/>
    <row r="2160" s="13" customFormat="1" x14ac:dyDescent="0.2"/>
    <row r="2161" s="13" customFormat="1" x14ac:dyDescent="0.2"/>
    <row r="2162" s="13" customFormat="1" x14ac:dyDescent="0.2"/>
    <row r="2163" s="13" customFormat="1" x14ac:dyDescent="0.2"/>
    <row r="2164" s="13" customFormat="1" x14ac:dyDescent="0.2"/>
    <row r="2165" s="13" customFormat="1" x14ac:dyDescent="0.2"/>
    <row r="2166" s="13" customFormat="1" x14ac:dyDescent="0.2"/>
    <row r="2167" s="13" customFormat="1" x14ac:dyDescent="0.2"/>
    <row r="2168" s="13" customFormat="1" x14ac:dyDescent="0.2"/>
    <row r="2169" s="13" customFormat="1" x14ac:dyDescent="0.2"/>
    <row r="2170" s="13" customFormat="1" x14ac:dyDescent="0.2"/>
    <row r="2171" s="13" customFormat="1" x14ac:dyDescent="0.2"/>
    <row r="2172" s="13" customFormat="1" x14ac:dyDescent="0.2"/>
    <row r="2173" s="13" customFormat="1" x14ac:dyDescent="0.2"/>
    <row r="2174" s="13" customFormat="1" x14ac:dyDescent="0.2"/>
    <row r="2175" s="13" customFormat="1" x14ac:dyDescent="0.2"/>
    <row r="2176" s="13" customFormat="1" x14ac:dyDescent="0.2"/>
    <row r="2177" s="13" customFormat="1" x14ac:dyDescent="0.2"/>
    <row r="2178" s="13" customFormat="1" x14ac:dyDescent="0.2"/>
    <row r="2179" s="13" customFormat="1" x14ac:dyDescent="0.2"/>
    <row r="2180" s="13" customFormat="1" x14ac:dyDescent="0.2"/>
    <row r="2181" s="13" customFormat="1" x14ac:dyDescent="0.2"/>
    <row r="2182" s="13" customFormat="1" x14ac:dyDescent="0.2"/>
    <row r="2183" s="13" customFormat="1" x14ac:dyDescent="0.2"/>
    <row r="2184" s="13" customFormat="1" x14ac:dyDescent="0.2"/>
    <row r="2185" s="13" customFormat="1" x14ac:dyDescent="0.2"/>
    <row r="2186" s="13" customFormat="1" x14ac:dyDescent="0.2"/>
    <row r="2187" s="13" customFormat="1" x14ac:dyDescent="0.2"/>
    <row r="2188" s="13" customFormat="1" x14ac:dyDescent="0.2"/>
    <row r="2189" s="13" customFormat="1" x14ac:dyDescent="0.2"/>
    <row r="2190" s="13" customFormat="1" x14ac:dyDescent="0.2"/>
    <row r="2191" s="13" customFormat="1" x14ac:dyDescent="0.2"/>
    <row r="2192" s="13" customFormat="1" x14ac:dyDescent="0.2"/>
    <row r="2193" s="13" customFormat="1" x14ac:dyDescent="0.2"/>
    <row r="2194" s="13" customFormat="1" x14ac:dyDescent="0.2"/>
    <row r="2195" s="13" customFormat="1" x14ac:dyDescent="0.2"/>
    <row r="2196" s="13" customFormat="1" x14ac:dyDescent="0.2"/>
    <row r="2197" s="13" customFormat="1" x14ac:dyDescent="0.2"/>
    <row r="2198" s="13" customFormat="1" x14ac:dyDescent="0.2"/>
    <row r="2199" s="13" customFormat="1" x14ac:dyDescent="0.2"/>
    <row r="2200" s="13" customFormat="1" x14ac:dyDescent="0.2"/>
    <row r="2201" s="13" customFormat="1" x14ac:dyDescent="0.2"/>
    <row r="2202" s="13" customFormat="1" x14ac:dyDescent="0.2"/>
    <row r="2203" s="13" customFormat="1" x14ac:dyDescent="0.2"/>
    <row r="2204" s="13" customFormat="1" x14ac:dyDescent="0.2"/>
    <row r="2205" s="13" customFormat="1" x14ac:dyDescent="0.2"/>
    <row r="2206" s="13" customFormat="1" x14ac:dyDescent="0.2"/>
    <row r="2207" s="13" customFormat="1" x14ac:dyDescent="0.2"/>
    <row r="2208" s="13" customFormat="1" x14ac:dyDescent="0.2"/>
    <row r="2209" s="13" customFormat="1" x14ac:dyDescent="0.2"/>
    <row r="2210" s="13" customFormat="1" x14ac:dyDescent="0.2"/>
    <row r="2211" s="13" customFormat="1" x14ac:dyDescent="0.2"/>
    <row r="2212" s="13" customFormat="1" x14ac:dyDescent="0.2"/>
    <row r="2213" s="13" customFormat="1" x14ac:dyDescent="0.2"/>
    <row r="2214" s="13" customFormat="1" x14ac:dyDescent="0.2"/>
    <row r="2215" s="13" customFormat="1" x14ac:dyDescent="0.2"/>
    <row r="2216" s="13" customFormat="1" x14ac:dyDescent="0.2"/>
    <row r="2217" s="13" customFormat="1" x14ac:dyDescent="0.2"/>
    <row r="2218" s="13" customFormat="1" x14ac:dyDescent="0.2"/>
    <row r="2219" s="13" customFormat="1" x14ac:dyDescent="0.2"/>
    <row r="2220" s="13" customFormat="1" x14ac:dyDescent="0.2"/>
    <row r="2221" s="13" customFormat="1" x14ac:dyDescent="0.2"/>
    <row r="2222" s="13" customFormat="1" x14ac:dyDescent="0.2"/>
    <row r="2223" s="13" customFormat="1" x14ac:dyDescent="0.2"/>
    <row r="2224" s="13" customFormat="1" x14ac:dyDescent="0.2"/>
    <row r="2225" s="13" customFormat="1" x14ac:dyDescent="0.2"/>
    <row r="2226" s="13" customFormat="1" x14ac:dyDescent="0.2"/>
    <row r="2227" s="13" customFormat="1" x14ac:dyDescent="0.2"/>
    <row r="2228" s="13" customFormat="1" x14ac:dyDescent="0.2"/>
    <row r="2229" s="13" customFormat="1" x14ac:dyDescent="0.2"/>
    <row r="2230" s="13" customFormat="1" x14ac:dyDescent="0.2"/>
    <row r="2231" s="13" customFormat="1" x14ac:dyDescent="0.2"/>
    <row r="2232" s="13" customFormat="1" x14ac:dyDescent="0.2"/>
    <row r="2233" s="13" customFormat="1" x14ac:dyDescent="0.2"/>
    <row r="2234" s="13" customFormat="1" x14ac:dyDescent="0.2"/>
    <row r="2235" s="13" customFormat="1" x14ac:dyDescent="0.2"/>
    <row r="2236" s="13" customFormat="1" x14ac:dyDescent="0.2"/>
    <row r="2237" s="13" customFormat="1" x14ac:dyDescent="0.2"/>
    <row r="2238" s="13" customFormat="1" x14ac:dyDescent="0.2"/>
    <row r="2239" s="13" customFormat="1" x14ac:dyDescent="0.2"/>
    <row r="2240" s="13" customFormat="1" x14ac:dyDescent="0.2"/>
    <row r="2241" s="13" customFormat="1" x14ac:dyDescent="0.2"/>
    <row r="2242" s="13" customFormat="1" x14ac:dyDescent="0.2"/>
    <row r="2243" s="13" customFormat="1" x14ac:dyDescent="0.2"/>
    <row r="2244" s="13" customFormat="1" x14ac:dyDescent="0.2"/>
    <row r="2245" s="13" customFormat="1" x14ac:dyDescent="0.2"/>
    <row r="2246" s="13" customFormat="1" x14ac:dyDescent="0.2"/>
    <row r="2247" s="13" customFormat="1" x14ac:dyDescent="0.2"/>
    <row r="2248" s="13" customFormat="1" x14ac:dyDescent="0.2"/>
    <row r="2249" s="13" customFormat="1" x14ac:dyDescent="0.2"/>
    <row r="2250" s="13" customFormat="1" x14ac:dyDescent="0.2"/>
    <row r="2251" s="13" customFormat="1" x14ac:dyDescent="0.2"/>
    <row r="2252" s="13" customFormat="1" x14ac:dyDescent="0.2"/>
    <row r="2253" s="13" customFormat="1" x14ac:dyDescent="0.2"/>
    <row r="2254" s="13" customFormat="1" x14ac:dyDescent="0.2"/>
    <row r="2255" s="13" customFormat="1" x14ac:dyDescent="0.2"/>
    <row r="2256" s="13" customFormat="1" x14ac:dyDescent="0.2"/>
    <row r="2257" s="13" customFormat="1" x14ac:dyDescent="0.2"/>
    <row r="2258" s="13" customFormat="1" x14ac:dyDescent="0.2"/>
    <row r="2259" s="13" customFormat="1" x14ac:dyDescent="0.2"/>
    <row r="2260" s="13" customFormat="1" x14ac:dyDescent="0.2"/>
    <row r="2261" s="13" customFormat="1" x14ac:dyDescent="0.2"/>
    <row r="2262" s="13" customFormat="1" x14ac:dyDescent="0.2"/>
    <row r="2263" s="13" customFormat="1" x14ac:dyDescent="0.2"/>
    <row r="2264" s="13" customFormat="1" x14ac:dyDescent="0.2"/>
    <row r="2265" s="13" customFormat="1" x14ac:dyDescent="0.2"/>
    <row r="2266" s="13" customFormat="1" x14ac:dyDescent="0.2"/>
    <row r="2267" s="13" customFormat="1" x14ac:dyDescent="0.2"/>
    <row r="2268" s="13" customFormat="1" x14ac:dyDescent="0.2"/>
    <row r="2269" s="13" customFormat="1" x14ac:dyDescent="0.2"/>
    <row r="2270" s="13" customFormat="1" x14ac:dyDescent="0.2"/>
    <row r="2271" s="13" customFormat="1" x14ac:dyDescent="0.2"/>
    <row r="2272" s="13" customFormat="1" x14ac:dyDescent="0.2"/>
    <row r="2273" s="13" customFormat="1" x14ac:dyDescent="0.2"/>
    <row r="2274" s="13" customFormat="1" x14ac:dyDescent="0.2"/>
    <row r="2275" s="13" customFormat="1" x14ac:dyDescent="0.2"/>
    <row r="2276" s="13" customFormat="1" x14ac:dyDescent="0.2"/>
    <row r="2277" s="13" customFormat="1" x14ac:dyDescent="0.2"/>
    <row r="2278" s="13" customFormat="1" x14ac:dyDescent="0.2"/>
    <row r="2279" s="13" customFormat="1" x14ac:dyDescent="0.2"/>
    <row r="2280" s="13" customFormat="1" x14ac:dyDescent="0.2"/>
    <row r="2281" s="13" customFormat="1" x14ac:dyDescent="0.2"/>
    <row r="2282" s="13" customFormat="1" x14ac:dyDescent="0.2"/>
    <row r="2283" s="13" customFormat="1" x14ac:dyDescent="0.2"/>
    <row r="2284" s="13" customFormat="1" x14ac:dyDescent="0.2"/>
    <row r="2285" s="13" customFormat="1" x14ac:dyDescent="0.2"/>
    <row r="2286" s="13" customFormat="1" x14ac:dyDescent="0.2"/>
    <row r="2287" s="13" customFormat="1" x14ac:dyDescent="0.2"/>
    <row r="2288" s="13" customFormat="1" x14ac:dyDescent="0.2"/>
    <row r="2289" s="13" customFormat="1" x14ac:dyDescent="0.2"/>
    <row r="2290" s="13" customFormat="1" x14ac:dyDescent="0.2"/>
    <row r="2291" s="13" customFormat="1" x14ac:dyDescent="0.2"/>
    <row r="2292" s="13" customFormat="1" x14ac:dyDescent="0.2"/>
    <row r="2293" s="13" customFormat="1" x14ac:dyDescent="0.2"/>
    <row r="2294" s="13" customFormat="1" x14ac:dyDescent="0.2"/>
    <row r="2295" s="13" customFormat="1" x14ac:dyDescent="0.2"/>
    <row r="2296" s="13" customFormat="1" x14ac:dyDescent="0.2"/>
    <row r="2297" s="13" customFormat="1" x14ac:dyDescent="0.2"/>
    <row r="2298" s="13" customFormat="1" x14ac:dyDescent="0.2"/>
    <row r="2299" s="13" customFormat="1" x14ac:dyDescent="0.2"/>
    <row r="2300" s="13" customFormat="1" x14ac:dyDescent="0.2"/>
    <row r="2301" s="13" customFormat="1" x14ac:dyDescent="0.2"/>
    <row r="2302" s="13" customFormat="1" x14ac:dyDescent="0.2"/>
    <row r="2303" s="13" customFormat="1" x14ac:dyDescent="0.2"/>
    <row r="2304" s="13" customFormat="1" x14ac:dyDescent="0.2"/>
    <row r="2305" s="13" customFormat="1" x14ac:dyDescent="0.2"/>
    <row r="2306" s="13" customFormat="1" x14ac:dyDescent="0.2"/>
    <row r="2307" s="13" customFormat="1" x14ac:dyDescent="0.2"/>
    <row r="2308" s="13" customFormat="1" x14ac:dyDescent="0.2"/>
    <row r="2309" s="13" customFormat="1" x14ac:dyDescent="0.2"/>
    <row r="2310" s="13" customFormat="1" x14ac:dyDescent="0.2"/>
    <row r="2311" s="13" customFormat="1" x14ac:dyDescent="0.2"/>
    <row r="2312" s="13" customFormat="1" x14ac:dyDescent="0.2"/>
    <row r="2313" s="13" customFormat="1" x14ac:dyDescent="0.2"/>
    <row r="2314" s="13" customFormat="1" x14ac:dyDescent="0.2"/>
    <row r="2315" s="13" customFormat="1" x14ac:dyDescent="0.2"/>
    <row r="2316" s="13" customFormat="1" x14ac:dyDescent="0.2"/>
    <row r="2317" s="13" customFormat="1" x14ac:dyDescent="0.2"/>
    <row r="2318" s="13" customFormat="1" x14ac:dyDescent="0.2"/>
    <row r="2319" s="13" customFormat="1" x14ac:dyDescent="0.2"/>
    <row r="2320" s="13" customFormat="1" x14ac:dyDescent="0.2"/>
    <row r="2321" s="13" customFormat="1" x14ac:dyDescent="0.2"/>
    <row r="2322" s="13" customFormat="1" x14ac:dyDescent="0.2"/>
    <row r="2323" s="13" customFormat="1" x14ac:dyDescent="0.2"/>
    <row r="2324" s="13" customFormat="1" x14ac:dyDescent="0.2"/>
    <row r="2325" s="13" customFormat="1" x14ac:dyDescent="0.2"/>
    <row r="2326" s="13" customFormat="1" x14ac:dyDescent="0.2"/>
    <row r="2327" s="13" customFormat="1" x14ac:dyDescent="0.2"/>
    <row r="2328" s="13" customFormat="1" x14ac:dyDescent="0.2"/>
    <row r="2329" s="13" customFormat="1" x14ac:dyDescent="0.2"/>
    <row r="2330" s="13" customFormat="1" x14ac:dyDescent="0.2"/>
    <row r="2331" s="13" customFormat="1" x14ac:dyDescent="0.2"/>
    <row r="2332" s="13" customFormat="1" x14ac:dyDescent="0.2"/>
    <row r="2333" s="13" customFormat="1" x14ac:dyDescent="0.2"/>
    <row r="2334" s="13" customFormat="1" x14ac:dyDescent="0.2"/>
    <row r="2335" s="13" customFormat="1" x14ac:dyDescent="0.2"/>
    <row r="2336" s="13" customFormat="1" x14ac:dyDescent="0.2"/>
    <row r="2337" s="13" customFormat="1" x14ac:dyDescent="0.2"/>
    <row r="2338" s="13" customFormat="1" x14ac:dyDescent="0.2"/>
    <row r="2339" s="13" customFormat="1" x14ac:dyDescent="0.2"/>
    <row r="2340" s="13" customFormat="1" x14ac:dyDescent="0.2"/>
    <row r="2341" s="13" customFormat="1" x14ac:dyDescent="0.2"/>
    <row r="2342" s="13" customFormat="1" x14ac:dyDescent="0.2"/>
    <row r="2343" s="13" customFormat="1" x14ac:dyDescent="0.2"/>
    <row r="2344" s="13" customFormat="1" x14ac:dyDescent="0.2"/>
    <row r="2345" s="13" customFormat="1" x14ac:dyDescent="0.2"/>
    <row r="2346" s="13" customFormat="1" x14ac:dyDescent="0.2"/>
    <row r="2347" s="13" customFormat="1" x14ac:dyDescent="0.2"/>
    <row r="2348" s="13" customFormat="1" x14ac:dyDescent="0.2"/>
    <row r="2349" s="13" customFormat="1" x14ac:dyDescent="0.2"/>
    <row r="2350" s="13" customFormat="1" x14ac:dyDescent="0.2"/>
    <row r="2351" s="13" customFormat="1" x14ac:dyDescent="0.2"/>
    <row r="2352" s="13" customFormat="1" x14ac:dyDescent="0.2"/>
    <row r="2353" s="13" customFormat="1" x14ac:dyDescent="0.2"/>
    <row r="2354" s="13" customFormat="1" x14ac:dyDescent="0.2"/>
    <row r="2355" s="13" customFormat="1" x14ac:dyDescent="0.2"/>
    <row r="2356" s="13" customFormat="1" x14ac:dyDescent="0.2"/>
    <row r="2357" s="13" customFormat="1" x14ac:dyDescent="0.2"/>
    <row r="2358" s="13" customFormat="1" x14ac:dyDescent="0.2"/>
    <row r="2359" s="13" customFormat="1" x14ac:dyDescent="0.2"/>
    <row r="2360" s="13" customFormat="1" x14ac:dyDescent="0.2"/>
    <row r="2361" s="13" customFormat="1" x14ac:dyDescent="0.2"/>
    <row r="2362" s="13" customFormat="1" x14ac:dyDescent="0.2"/>
    <row r="2363" s="13" customFormat="1" x14ac:dyDescent="0.2"/>
    <row r="2364" s="13" customFormat="1" x14ac:dyDescent="0.2"/>
    <row r="2365" s="13" customFormat="1" x14ac:dyDescent="0.2"/>
    <row r="2366" s="13" customFormat="1" x14ac:dyDescent="0.2"/>
    <row r="2367" s="13" customFormat="1" x14ac:dyDescent="0.2"/>
    <row r="2368" s="13" customFormat="1" x14ac:dyDescent="0.2"/>
    <row r="2369" s="13" customFormat="1" x14ac:dyDescent="0.2"/>
    <row r="2370" s="13" customFormat="1" x14ac:dyDescent="0.2"/>
    <row r="2371" s="13" customFormat="1" x14ac:dyDescent="0.2"/>
    <row r="2372" s="13" customFormat="1" x14ac:dyDescent="0.2"/>
    <row r="2373" s="13" customFormat="1" x14ac:dyDescent="0.2"/>
    <row r="2374" s="13" customFormat="1" x14ac:dyDescent="0.2"/>
    <row r="2375" s="13" customFormat="1" x14ac:dyDescent="0.2"/>
    <row r="2376" s="13" customFormat="1" x14ac:dyDescent="0.2"/>
    <row r="2377" s="13" customFormat="1" x14ac:dyDescent="0.2"/>
    <row r="2378" s="13" customFormat="1" x14ac:dyDescent="0.2"/>
    <row r="2379" s="13" customFormat="1" x14ac:dyDescent="0.2"/>
    <row r="2380" s="13" customFormat="1" x14ac:dyDescent="0.2"/>
    <row r="2381" s="13" customFormat="1" x14ac:dyDescent="0.2"/>
    <row r="2382" s="13" customFormat="1" x14ac:dyDescent="0.2"/>
    <row r="2383" s="13" customFormat="1" x14ac:dyDescent="0.2"/>
    <row r="2384" s="13" customFormat="1" x14ac:dyDescent="0.2"/>
    <row r="2385" s="13" customFormat="1" x14ac:dyDescent="0.2"/>
    <row r="2386" s="13" customFormat="1" x14ac:dyDescent="0.2"/>
    <row r="2387" s="13" customFormat="1" x14ac:dyDescent="0.2"/>
    <row r="2388" s="13" customFormat="1" x14ac:dyDescent="0.2"/>
    <row r="2389" s="13" customFormat="1" x14ac:dyDescent="0.2"/>
    <row r="2390" s="13" customFormat="1" x14ac:dyDescent="0.2"/>
    <row r="2391" s="13" customFormat="1" x14ac:dyDescent="0.2"/>
    <row r="2392" s="13" customFormat="1" x14ac:dyDescent="0.2"/>
    <row r="2393" s="13" customFormat="1" x14ac:dyDescent="0.2"/>
    <row r="2394" s="13" customFormat="1" x14ac:dyDescent="0.2"/>
    <row r="2395" s="13" customFormat="1" x14ac:dyDescent="0.2"/>
    <row r="2396" s="13" customFormat="1" x14ac:dyDescent="0.2"/>
    <row r="2397" s="13" customFormat="1" x14ac:dyDescent="0.2"/>
    <row r="2398" s="13" customFormat="1" x14ac:dyDescent="0.2"/>
    <row r="2399" s="13" customFormat="1" x14ac:dyDescent="0.2"/>
    <row r="2400" s="13" customFormat="1" x14ac:dyDescent="0.2"/>
    <row r="2401" s="13" customFormat="1" x14ac:dyDescent="0.2"/>
    <row r="2402" s="13" customFormat="1" x14ac:dyDescent="0.2"/>
    <row r="2403" s="13" customFormat="1" x14ac:dyDescent="0.2"/>
    <row r="2404" s="13" customFormat="1" x14ac:dyDescent="0.2"/>
    <row r="2405" s="13" customFormat="1" x14ac:dyDescent="0.2"/>
    <row r="2406" s="13" customFormat="1" x14ac:dyDescent="0.2"/>
    <row r="2407" s="13" customFormat="1" x14ac:dyDescent="0.2"/>
    <row r="2408" s="13" customFormat="1" x14ac:dyDescent="0.2"/>
    <row r="2409" s="13" customFormat="1" x14ac:dyDescent="0.2"/>
    <row r="2410" s="13" customFormat="1" x14ac:dyDescent="0.2"/>
    <row r="2411" s="13" customFormat="1" x14ac:dyDescent="0.2"/>
    <row r="2412" s="13" customFormat="1" x14ac:dyDescent="0.2"/>
    <row r="2413" s="13" customFormat="1" x14ac:dyDescent="0.2"/>
    <row r="2414" s="13" customFormat="1" x14ac:dyDescent="0.2"/>
    <row r="2415" s="13" customFormat="1" x14ac:dyDescent="0.2"/>
    <row r="2416" s="13" customFormat="1" x14ac:dyDescent="0.2"/>
    <row r="2417" s="13" customFormat="1" x14ac:dyDescent="0.2"/>
    <row r="2418" s="13" customFormat="1" x14ac:dyDescent="0.2"/>
    <row r="2419" s="13" customFormat="1" x14ac:dyDescent="0.2"/>
    <row r="2420" s="13" customFormat="1" x14ac:dyDescent="0.2"/>
    <row r="2421" s="13" customFormat="1" x14ac:dyDescent="0.2"/>
    <row r="2422" s="13" customFormat="1" x14ac:dyDescent="0.2"/>
    <row r="2423" s="13" customFormat="1" x14ac:dyDescent="0.2"/>
    <row r="2424" s="13" customFormat="1" x14ac:dyDescent="0.2"/>
    <row r="2425" s="13" customFormat="1" x14ac:dyDescent="0.2"/>
    <row r="2426" s="13" customFormat="1" x14ac:dyDescent="0.2"/>
    <row r="2427" s="13" customFormat="1" x14ac:dyDescent="0.2"/>
    <row r="2428" s="13" customFormat="1" x14ac:dyDescent="0.2"/>
    <row r="2429" s="13" customFormat="1" x14ac:dyDescent="0.2"/>
    <row r="2430" s="13" customFormat="1" x14ac:dyDescent="0.2"/>
    <row r="2431" s="13" customFormat="1" x14ac:dyDescent="0.2"/>
    <row r="2432" s="13" customFormat="1" x14ac:dyDescent="0.2"/>
    <row r="2433" s="13" customFormat="1" x14ac:dyDescent="0.2"/>
    <row r="2434" s="13" customFormat="1" x14ac:dyDescent="0.2"/>
    <row r="2435" s="13" customFormat="1" x14ac:dyDescent="0.2"/>
    <row r="2436" s="13" customFormat="1" x14ac:dyDescent="0.2"/>
    <row r="2437" s="13" customFormat="1" x14ac:dyDescent="0.2"/>
    <row r="2438" s="13" customFormat="1" x14ac:dyDescent="0.2"/>
    <row r="2439" s="13" customFormat="1" x14ac:dyDescent="0.2"/>
    <row r="2440" s="13" customFormat="1" x14ac:dyDescent="0.2"/>
    <row r="2441" s="13" customFormat="1" x14ac:dyDescent="0.2"/>
    <row r="2442" s="13" customFormat="1" x14ac:dyDescent="0.2"/>
    <row r="2443" s="13" customFormat="1" x14ac:dyDescent="0.2"/>
    <row r="2444" s="13" customFormat="1" x14ac:dyDescent="0.2"/>
    <row r="2445" s="13" customFormat="1" x14ac:dyDescent="0.2"/>
    <row r="2446" s="13" customFormat="1" x14ac:dyDescent="0.2"/>
    <row r="2447" s="13" customFormat="1" x14ac:dyDescent="0.2"/>
    <row r="2448" s="13" customFormat="1" x14ac:dyDescent="0.2"/>
    <row r="2449" s="13" customFormat="1" x14ac:dyDescent="0.2"/>
    <row r="2450" s="13" customFormat="1" x14ac:dyDescent="0.2"/>
    <row r="2451" s="13" customFormat="1" x14ac:dyDescent="0.2"/>
    <row r="2452" s="13" customFormat="1" x14ac:dyDescent="0.2"/>
    <row r="2453" s="13" customFormat="1" x14ac:dyDescent="0.2"/>
    <row r="2454" s="13" customFormat="1" x14ac:dyDescent="0.2"/>
    <row r="2455" s="13" customFormat="1" x14ac:dyDescent="0.2"/>
    <row r="2456" s="13" customFormat="1" x14ac:dyDescent="0.2"/>
    <row r="2457" s="13" customFormat="1" x14ac:dyDescent="0.2"/>
    <row r="2458" s="13" customFormat="1" x14ac:dyDescent="0.2"/>
    <row r="2459" s="13" customFormat="1" x14ac:dyDescent="0.2"/>
    <row r="2460" s="13" customFormat="1" x14ac:dyDescent="0.2"/>
    <row r="2461" s="13" customFormat="1" x14ac:dyDescent="0.2"/>
    <row r="2462" s="13" customFormat="1" x14ac:dyDescent="0.2"/>
    <row r="2463" s="13" customFormat="1" x14ac:dyDescent="0.2"/>
    <row r="2464" s="13" customFormat="1" x14ac:dyDescent="0.2"/>
    <row r="2465" s="13" customFormat="1" x14ac:dyDescent="0.2"/>
    <row r="2466" s="13" customFormat="1" x14ac:dyDescent="0.2"/>
    <row r="2467" s="13" customFormat="1" x14ac:dyDescent="0.2"/>
    <row r="2468" s="13" customFormat="1" x14ac:dyDescent="0.2"/>
    <row r="2469" s="13" customFormat="1" x14ac:dyDescent="0.2"/>
    <row r="2470" s="13" customFormat="1" x14ac:dyDescent="0.2"/>
    <row r="2471" s="13" customFormat="1" x14ac:dyDescent="0.2"/>
    <row r="2472" s="13" customFormat="1" x14ac:dyDescent="0.2"/>
    <row r="2473" s="13" customFormat="1" x14ac:dyDescent="0.2"/>
    <row r="2474" s="13" customFormat="1" x14ac:dyDescent="0.2"/>
    <row r="2475" s="13" customFormat="1" x14ac:dyDescent="0.2"/>
    <row r="2476" s="13" customFormat="1" x14ac:dyDescent="0.2"/>
    <row r="2477" s="13" customFormat="1" x14ac:dyDescent="0.2"/>
    <row r="2478" s="13" customFormat="1" x14ac:dyDescent="0.2"/>
    <row r="2479" s="13" customFormat="1" x14ac:dyDescent="0.2"/>
    <row r="2480" s="13" customFormat="1" x14ac:dyDescent="0.2"/>
    <row r="2481" s="13" customFormat="1" x14ac:dyDescent="0.2"/>
    <row r="2482" s="13" customFormat="1" x14ac:dyDescent="0.2"/>
    <row r="2483" s="13" customFormat="1" x14ac:dyDescent="0.2"/>
    <row r="2484" s="13" customFormat="1" x14ac:dyDescent="0.2"/>
    <row r="2485" s="13" customFormat="1" x14ac:dyDescent="0.2"/>
    <row r="2486" s="13" customFormat="1" x14ac:dyDescent="0.2"/>
    <row r="2487" s="13" customFormat="1" x14ac:dyDescent="0.2"/>
    <row r="2488" s="13" customFormat="1" x14ac:dyDescent="0.2"/>
    <row r="2489" s="13" customFormat="1" x14ac:dyDescent="0.2"/>
    <row r="2490" s="13" customFormat="1" x14ac:dyDescent="0.2"/>
    <row r="2491" s="13" customFormat="1" x14ac:dyDescent="0.2"/>
    <row r="2492" s="13" customFormat="1" x14ac:dyDescent="0.2"/>
    <row r="2493" s="13" customFormat="1" x14ac:dyDescent="0.2"/>
    <row r="2494" s="13" customFormat="1" x14ac:dyDescent="0.2"/>
    <row r="2495" s="13" customFormat="1" x14ac:dyDescent="0.2"/>
    <row r="2496" s="13" customFormat="1" x14ac:dyDescent="0.2"/>
    <row r="2497" s="13" customFormat="1" x14ac:dyDescent="0.2"/>
    <row r="2498" s="13" customFormat="1" x14ac:dyDescent="0.2"/>
    <row r="2499" s="13" customFormat="1" x14ac:dyDescent="0.2"/>
    <row r="2500" s="13" customFormat="1" x14ac:dyDescent="0.2"/>
    <row r="2501" s="13" customFormat="1" x14ac:dyDescent="0.2"/>
    <row r="2502" s="13" customFormat="1" x14ac:dyDescent="0.2"/>
    <row r="2503" s="13" customFormat="1" x14ac:dyDescent="0.2"/>
    <row r="2504" s="13" customFormat="1" x14ac:dyDescent="0.2"/>
    <row r="2505" s="13" customFormat="1" x14ac:dyDescent="0.2"/>
    <row r="2506" s="13" customFormat="1" x14ac:dyDescent="0.2"/>
    <row r="2507" s="13" customFormat="1" x14ac:dyDescent="0.2"/>
    <row r="2508" s="13" customFormat="1" x14ac:dyDescent="0.2"/>
    <row r="2509" s="13" customFormat="1" x14ac:dyDescent="0.2"/>
    <row r="2510" s="13" customFormat="1" x14ac:dyDescent="0.2"/>
    <row r="2511" s="13" customFormat="1" x14ac:dyDescent="0.2"/>
    <row r="2512" s="13" customFormat="1" x14ac:dyDescent="0.2"/>
    <row r="2513" s="13" customFormat="1" x14ac:dyDescent="0.2"/>
    <row r="2514" s="13" customFormat="1" x14ac:dyDescent="0.2"/>
    <row r="2515" s="13" customFormat="1" x14ac:dyDescent="0.2"/>
    <row r="2516" s="13" customFormat="1" x14ac:dyDescent="0.2"/>
    <row r="2517" s="13" customFormat="1" x14ac:dyDescent="0.2"/>
    <row r="2518" s="13" customFormat="1" x14ac:dyDescent="0.2"/>
    <row r="2519" s="13" customFormat="1" x14ac:dyDescent="0.2"/>
    <row r="2520" s="13" customFormat="1" x14ac:dyDescent="0.2"/>
    <row r="2521" s="13" customFormat="1" x14ac:dyDescent="0.2"/>
    <row r="2522" s="13" customFormat="1" x14ac:dyDescent="0.2"/>
    <row r="2523" s="13" customFormat="1" x14ac:dyDescent="0.2"/>
    <row r="2524" s="13" customFormat="1" x14ac:dyDescent="0.2"/>
    <row r="2525" s="13" customFormat="1" x14ac:dyDescent="0.2"/>
    <row r="2526" s="13" customFormat="1" x14ac:dyDescent="0.2"/>
    <row r="2527" s="13" customFormat="1" x14ac:dyDescent="0.2"/>
    <row r="2528" s="13" customFormat="1" x14ac:dyDescent="0.2"/>
    <row r="2529" s="13" customFormat="1" x14ac:dyDescent="0.2"/>
    <row r="2530" s="13" customFormat="1" x14ac:dyDescent="0.2"/>
    <row r="2531" s="13" customFormat="1" x14ac:dyDescent="0.2"/>
    <row r="2532" s="13" customFormat="1" x14ac:dyDescent="0.2"/>
    <row r="2533" s="13" customFormat="1" x14ac:dyDescent="0.2"/>
    <row r="2534" s="13" customFormat="1" x14ac:dyDescent="0.2"/>
    <row r="2535" s="13" customFormat="1" x14ac:dyDescent="0.2"/>
    <row r="2536" s="13" customFormat="1" x14ac:dyDescent="0.2"/>
    <row r="2537" s="13" customFormat="1" x14ac:dyDescent="0.2"/>
    <row r="2538" s="13" customFormat="1" x14ac:dyDescent="0.2"/>
    <row r="2539" s="13" customFormat="1" x14ac:dyDescent="0.2"/>
    <row r="2540" s="13" customFormat="1" x14ac:dyDescent="0.2"/>
    <row r="2541" s="13" customFormat="1" x14ac:dyDescent="0.2"/>
    <row r="2542" s="13" customFormat="1" x14ac:dyDescent="0.2"/>
    <row r="2543" s="13" customFormat="1" x14ac:dyDescent="0.2"/>
    <row r="2544" s="13" customFormat="1" x14ac:dyDescent="0.2"/>
    <row r="2545" s="13" customFormat="1" x14ac:dyDescent="0.2"/>
    <row r="2546" s="13" customFormat="1" x14ac:dyDescent="0.2"/>
    <row r="2547" s="13" customFormat="1" x14ac:dyDescent="0.2"/>
    <row r="2548" s="13" customFormat="1" x14ac:dyDescent="0.2"/>
    <row r="2549" s="13" customFormat="1" x14ac:dyDescent="0.2"/>
    <row r="2550" s="13" customFormat="1" x14ac:dyDescent="0.2"/>
    <row r="2551" s="13" customFormat="1" x14ac:dyDescent="0.2"/>
    <row r="2552" s="13" customFormat="1" x14ac:dyDescent="0.2"/>
    <row r="2553" s="13" customFormat="1" x14ac:dyDescent="0.2"/>
    <row r="2554" s="13" customFormat="1" x14ac:dyDescent="0.2"/>
    <row r="2555" s="13" customFormat="1" x14ac:dyDescent="0.2"/>
    <row r="2556" s="13" customFormat="1" x14ac:dyDescent="0.2"/>
    <row r="2557" s="13" customFormat="1" x14ac:dyDescent="0.2"/>
    <row r="2558" s="13" customFormat="1" x14ac:dyDescent="0.2"/>
    <row r="2559" s="13" customFormat="1" x14ac:dyDescent="0.2"/>
    <row r="2560" s="13" customFormat="1" x14ac:dyDescent="0.2"/>
    <row r="2561" s="13" customFormat="1" x14ac:dyDescent="0.2"/>
    <row r="2562" s="13" customFormat="1" x14ac:dyDescent="0.2"/>
    <row r="2563" s="13" customFormat="1" x14ac:dyDescent="0.2"/>
    <row r="2564" s="13" customFormat="1" x14ac:dyDescent="0.2"/>
    <row r="2565" s="13" customFormat="1" x14ac:dyDescent="0.2"/>
    <row r="2566" s="13" customFormat="1" x14ac:dyDescent="0.2"/>
    <row r="2567" s="13" customFormat="1" x14ac:dyDescent="0.2"/>
    <row r="2568" s="13" customFormat="1" x14ac:dyDescent="0.2"/>
    <row r="2569" s="13" customFormat="1" x14ac:dyDescent="0.2"/>
    <row r="2570" s="13" customFormat="1" x14ac:dyDescent="0.2"/>
    <row r="2571" s="13" customFormat="1" x14ac:dyDescent="0.2"/>
    <row r="2572" s="13" customFormat="1" x14ac:dyDescent="0.2"/>
    <row r="2573" s="13" customFormat="1" x14ac:dyDescent="0.2"/>
    <row r="2574" s="13" customFormat="1" x14ac:dyDescent="0.2"/>
    <row r="2575" s="13" customFormat="1" x14ac:dyDescent="0.2"/>
    <row r="2576" s="13" customFormat="1" x14ac:dyDescent="0.2"/>
    <row r="2577" s="13" customFormat="1" x14ac:dyDescent="0.2"/>
    <row r="2578" s="13" customFormat="1" x14ac:dyDescent="0.2"/>
    <row r="2579" s="13" customFormat="1" x14ac:dyDescent="0.2"/>
    <row r="2580" s="13" customFormat="1" x14ac:dyDescent="0.2"/>
    <row r="2581" s="13" customFormat="1" x14ac:dyDescent="0.2"/>
    <row r="2582" s="13" customFormat="1" x14ac:dyDescent="0.2"/>
    <row r="2583" s="13" customFormat="1" x14ac:dyDescent="0.2"/>
    <row r="2584" s="13" customFormat="1" x14ac:dyDescent="0.2"/>
    <row r="2585" s="13" customFormat="1" x14ac:dyDescent="0.2"/>
    <row r="2586" s="13" customFormat="1" x14ac:dyDescent="0.2"/>
    <row r="2587" s="13" customFormat="1" x14ac:dyDescent="0.2"/>
    <row r="2588" s="13" customFormat="1" x14ac:dyDescent="0.2"/>
    <row r="2589" s="13" customFormat="1" x14ac:dyDescent="0.2"/>
    <row r="2590" s="13" customFormat="1" x14ac:dyDescent="0.2"/>
    <row r="2591" s="13" customFormat="1" x14ac:dyDescent="0.2"/>
    <row r="2592" s="13" customFormat="1" x14ac:dyDescent="0.2"/>
    <row r="2593" s="13" customFormat="1" x14ac:dyDescent="0.2"/>
    <row r="2594" s="13" customFormat="1" x14ac:dyDescent="0.2"/>
    <row r="2595" s="13" customFormat="1" x14ac:dyDescent="0.2"/>
    <row r="2596" s="13" customFormat="1" x14ac:dyDescent="0.2"/>
    <row r="2597" s="13" customFormat="1" x14ac:dyDescent="0.2"/>
    <row r="2598" s="13" customFormat="1" x14ac:dyDescent="0.2"/>
    <row r="2599" s="13" customFormat="1" x14ac:dyDescent="0.2"/>
    <row r="2600" s="13" customFormat="1" x14ac:dyDescent="0.2"/>
    <row r="2601" s="13" customFormat="1" x14ac:dyDescent="0.2"/>
    <row r="2602" s="13" customFormat="1" x14ac:dyDescent="0.2"/>
    <row r="2603" s="13" customFormat="1" x14ac:dyDescent="0.2"/>
    <row r="2604" s="13" customFormat="1" x14ac:dyDescent="0.2"/>
    <row r="2605" s="13" customFormat="1" x14ac:dyDescent="0.2"/>
    <row r="2606" s="13" customFormat="1" x14ac:dyDescent="0.2"/>
    <row r="2607" s="13" customFormat="1" x14ac:dyDescent="0.2"/>
    <row r="2608" s="13" customFormat="1" x14ac:dyDescent="0.2"/>
    <row r="2609" s="13" customFormat="1" x14ac:dyDescent="0.2"/>
    <row r="2610" s="13" customFormat="1" x14ac:dyDescent="0.2"/>
    <row r="2611" s="13" customFormat="1" x14ac:dyDescent="0.2"/>
    <row r="2612" s="13" customFormat="1" x14ac:dyDescent="0.2"/>
    <row r="2613" s="13" customFormat="1" x14ac:dyDescent="0.2"/>
    <row r="2614" s="13" customFormat="1" x14ac:dyDescent="0.2"/>
    <row r="2615" s="13" customFormat="1" x14ac:dyDescent="0.2"/>
    <row r="2616" s="13" customFormat="1" x14ac:dyDescent="0.2"/>
    <row r="2617" s="13" customFormat="1" x14ac:dyDescent="0.2"/>
    <row r="2618" s="13" customFormat="1" x14ac:dyDescent="0.2"/>
    <row r="2619" s="13" customFormat="1" x14ac:dyDescent="0.2"/>
    <row r="2620" s="13" customFormat="1" x14ac:dyDescent="0.2"/>
    <row r="2621" s="13" customFormat="1" x14ac:dyDescent="0.2"/>
    <row r="2622" s="13" customFormat="1" x14ac:dyDescent="0.2"/>
    <row r="2623" s="13" customFormat="1" x14ac:dyDescent="0.2"/>
    <row r="2624" s="13" customFormat="1" x14ac:dyDescent="0.2"/>
    <row r="2625" s="13" customFormat="1" x14ac:dyDescent="0.2"/>
    <row r="2626" s="13" customFormat="1" x14ac:dyDescent="0.2"/>
    <row r="2627" s="13" customFormat="1" x14ac:dyDescent="0.2"/>
    <row r="2628" s="13" customFormat="1" x14ac:dyDescent="0.2"/>
    <row r="2629" s="13" customFormat="1" x14ac:dyDescent="0.2"/>
    <row r="2630" s="13" customFormat="1" x14ac:dyDescent="0.2"/>
    <row r="2631" s="13" customFormat="1" x14ac:dyDescent="0.2"/>
    <row r="2632" s="13" customFormat="1" x14ac:dyDescent="0.2"/>
    <row r="2633" s="13" customFormat="1" x14ac:dyDescent="0.2"/>
    <row r="2634" s="13" customFormat="1" x14ac:dyDescent="0.2"/>
    <row r="2635" s="13" customFormat="1" x14ac:dyDescent="0.2"/>
    <row r="2636" s="13" customFormat="1" x14ac:dyDescent="0.2"/>
    <row r="2637" s="13" customFormat="1" x14ac:dyDescent="0.2"/>
    <row r="2638" s="13" customFormat="1" x14ac:dyDescent="0.2"/>
    <row r="2639" s="13" customFormat="1" x14ac:dyDescent="0.2"/>
    <row r="2640" s="13" customFormat="1" x14ac:dyDescent="0.2"/>
    <row r="2641" s="13" customFormat="1" x14ac:dyDescent="0.2"/>
    <row r="2642" s="13" customFormat="1" x14ac:dyDescent="0.2"/>
    <row r="2643" s="13" customFormat="1" x14ac:dyDescent="0.2"/>
    <row r="2644" s="13" customFormat="1" x14ac:dyDescent="0.2"/>
    <row r="2645" s="13" customFormat="1" x14ac:dyDescent="0.2"/>
    <row r="2646" s="13" customFormat="1" x14ac:dyDescent="0.2"/>
    <row r="2647" s="13" customFormat="1" x14ac:dyDescent="0.2"/>
    <row r="2648" s="13" customFormat="1" x14ac:dyDescent="0.2"/>
    <row r="2649" s="13" customFormat="1" x14ac:dyDescent="0.2"/>
    <row r="2650" s="13" customFormat="1" x14ac:dyDescent="0.2"/>
    <row r="2651" s="13" customFormat="1" x14ac:dyDescent="0.2"/>
    <row r="2652" s="13" customFormat="1" x14ac:dyDescent="0.2"/>
    <row r="2653" s="13" customFormat="1" x14ac:dyDescent="0.2"/>
    <row r="2654" s="13" customFormat="1" x14ac:dyDescent="0.2"/>
    <row r="2655" s="13" customFormat="1" x14ac:dyDescent="0.2"/>
    <row r="2656" s="13" customFormat="1" x14ac:dyDescent="0.2"/>
    <row r="2657" s="13" customFormat="1" x14ac:dyDescent="0.2"/>
    <row r="2658" s="13" customFormat="1" x14ac:dyDescent="0.2"/>
    <row r="2659" s="13" customFormat="1" x14ac:dyDescent="0.2"/>
    <row r="2660" s="13" customFormat="1" x14ac:dyDescent="0.2"/>
    <row r="2661" s="13" customFormat="1" x14ac:dyDescent="0.2"/>
    <row r="2662" s="13" customFormat="1" x14ac:dyDescent="0.2"/>
    <row r="2663" s="13" customFormat="1" x14ac:dyDescent="0.2"/>
    <row r="2664" s="13" customFormat="1" x14ac:dyDescent="0.2"/>
    <row r="2665" s="13" customFormat="1" x14ac:dyDescent="0.2"/>
    <row r="2666" s="13" customFormat="1" x14ac:dyDescent="0.2"/>
    <row r="2667" s="13" customFormat="1" x14ac:dyDescent="0.2"/>
    <row r="2668" s="13" customFormat="1" x14ac:dyDescent="0.2"/>
    <row r="2669" s="13" customFormat="1" x14ac:dyDescent="0.2"/>
    <row r="2670" s="13" customFormat="1" x14ac:dyDescent="0.2"/>
    <row r="2671" s="13" customFormat="1" x14ac:dyDescent="0.2"/>
    <row r="2672" s="13" customFormat="1" x14ac:dyDescent="0.2"/>
    <row r="2673" s="13" customFormat="1" x14ac:dyDescent="0.2"/>
    <row r="2674" s="13" customFormat="1" x14ac:dyDescent="0.2"/>
    <row r="2675" s="13" customFormat="1" x14ac:dyDescent="0.2"/>
    <row r="2676" s="13" customFormat="1" x14ac:dyDescent="0.2"/>
    <row r="2677" s="13" customFormat="1" x14ac:dyDescent="0.2"/>
    <row r="2678" s="13" customFormat="1" x14ac:dyDescent="0.2"/>
    <row r="2679" s="13" customFormat="1" x14ac:dyDescent="0.2"/>
    <row r="2680" s="13" customFormat="1" x14ac:dyDescent="0.2"/>
    <row r="2681" s="13" customFormat="1" x14ac:dyDescent="0.2"/>
    <row r="2682" s="13" customFormat="1" x14ac:dyDescent="0.2"/>
    <row r="2683" s="13" customFormat="1" x14ac:dyDescent="0.2"/>
    <row r="2684" s="13" customFormat="1" x14ac:dyDescent="0.2"/>
    <row r="2685" s="13" customFormat="1" x14ac:dyDescent="0.2"/>
    <row r="2686" s="13" customFormat="1" x14ac:dyDescent="0.2"/>
    <row r="2687" s="13" customFormat="1" x14ac:dyDescent="0.2"/>
    <row r="2688" s="13" customFormat="1" x14ac:dyDescent="0.2"/>
    <row r="2689" s="13" customFormat="1" x14ac:dyDescent="0.2"/>
    <row r="2690" s="13" customFormat="1" x14ac:dyDescent="0.2"/>
    <row r="2691" s="13" customFormat="1" x14ac:dyDescent="0.2"/>
    <row r="2692" s="13" customFormat="1" x14ac:dyDescent="0.2"/>
    <row r="2693" s="13" customFormat="1" x14ac:dyDescent="0.2"/>
    <row r="2694" s="13" customFormat="1" x14ac:dyDescent="0.2"/>
    <row r="2695" s="13" customFormat="1" x14ac:dyDescent="0.2"/>
    <row r="2696" s="13" customFormat="1" x14ac:dyDescent="0.2"/>
    <row r="2697" s="13" customFormat="1" x14ac:dyDescent="0.2"/>
    <row r="2698" s="13" customFormat="1" x14ac:dyDescent="0.2"/>
    <row r="2699" s="13" customFormat="1" x14ac:dyDescent="0.2"/>
    <row r="2700" s="13" customFormat="1" x14ac:dyDescent="0.2"/>
    <row r="2701" s="13" customFormat="1" x14ac:dyDescent="0.2"/>
    <row r="2702" s="13" customFormat="1" x14ac:dyDescent="0.2"/>
    <row r="2703" s="13" customFormat="1" x14ac:dyDescent="0.2"/>
    <row r="2704" s="13" customFormat="1" x14ac:dyDescent="0.2"/>
    <row r="2705" s="13" customFormat="1" x14ac:dyDescent="0.2"/>
    <row r="2706" s="13" customFormat="1" x14ac:dyDescent="0.2"/>
    <row r="2707" s="13" customFormat="1" x14ac:dyDescent="0.2"/>
    <row r="2708" s="13" customFormat="1" x14ac:dyDescent="0.2"/>
    <row r="2709" s="13" customFormat="1" x14ac:dyDescent="0.2"/>
    <row r="2710" s="13" customFormat="1" x14ac:dyDescent="0.2"/>
    <row r="2711" s="13" customFormat="1" x14ac:dyDescent="0.2"/>
    <row r="2712" s="13" customFormat="1" x14ac:dyDescent="0.2"/>
    <row r="2713" s="13" customFormat="1" x14ac:dyDescent="0.2"/>
    <row r="2714" s="13" customFormat="1" x14ac:dyDescent="0.2"/>
    <row r="2715" s="13" customFormat="1" x14ac:dyDescent="0.2"/>
    <row r="2716" s="13" customFormat="1" x14ac:dyDescent="0.2"/>
    <row r="2717" s="13" customFormat="1" x14ac:dyDescent="0.2"/>
    <row r="2718" s="13" customFormat="1" x14ac:dyDescent="0.2"/>
    <row r="2719" s="13" customFormat="1" x14ac:dyDescent="0.2"/>
    <row r="2720" s="13" customFormat="1" x14ac:dyDescent="0.2"/>
    <row r="2721" s="13" customFormat="1" x14ac:dyDescent="0.2"/>
    <row r="2722" s="13" customFormat="1" x14ac:dyDescent="0.2"/>
    <row r="2723" s="13" customFormat="1" x14ac:dyDescent="0.2"/>
    <row r="2724" s="13" customFormat="1" x14ac:dyDescent="0.2"/>
    <row r="2725" s="13" customFormat="1" x14ac:dyDescent="0.2"/>
    <row r="2726" s="13" customFormat="1" x14ac:dyDescent="0.2"/>
    <row r="2727" s="13" customFormat="1" x14ac:dyDescent="0.2"/>
    <row r="2728" s="13" customFormat="1" x14ac:dyDescent="0.2"/>
    <row r="2729" s="13" customFormat="1" x14ac:dyDescent="0.2"/>
    <row r="2730" s="13" customFormat="1" x14ac:dyDescent="0.2"/>
    <row r="2731" s="13" customFormat="1" x14ac:dyDescent="0.2"/>
    <row r="2732" s="13" customFormat="1" x14ac:dyDescent="0.2"/>
    <row r="2733" s="13" customFormat="1" x14ac:dyDescent="0.2"/>
    <row r="2734" s="13" customFormat="1" x14ac:dyDescent="0.2"/>
    <row r="2735" s="13" customFormat="1" x14ac:dyDescent="0.2"/>
    <row r="2736" s="13" customFormat="1" x14ac:dyDescent="0.2"/>
    <row r="2737" s="13" customFormat="1" x14ac:dyDescent="0.2"/>
    <row r="2738" s="13" customFormat="1" x14ac:dyDescent="0.2"/>
    <row r="2739" s="13" customFormat="1" x14ac:dyDescent="0.2"/>
    <row r="2740" s="13" customFormat="1" x14ac:dyDescent="0.2"/>
    <row r="2741" s="13" customFormat="1" x14ac:dyDescent="0.2"/>
    <row r="2742" s="13" customFormat="1" x14ac:dyDescent="0.2"/>
    <row r="2743" s="13" customFormat="1" x14ac:dyDescent="0.2"/>
    <row r="2744" s="13" customFormat="1" x14ac:dyDescent="0.2"/>
    <row r="2745" s="13" customFormat="1" x14ac:dyDescent="0.2"/>
    <row r="2746" s="13" customFormat="1" x14ac:dyDescent="0.2"/>
    <row r="2747" s="13" customFormat="1" x14ac:dyDescent="0.2"/>
    <row r="2748" s="13" customFormat="1" x14ac:dyDescent="0.2"/>
    <row r="2749" s="13" customFormat="1" x14ac:dyDescent="0.2"/>
    <row r="2750" s="13" customFormat="1" x14ac:dyDescent="0.2"/>
    <row r="2751" s="13" customFormat="1" x14ac:dyDescent="0.2"/>
    <row r="2752" s="13" customFormat="1" x14ac:dyDescent="0.2"/>
    <row r="2753" s="13" customFormat="1" x14ac:dyDescent="0.2"/>
    <row r="2754" s="13" customFormat="1" x14ac:dyDescent="0.2"/>
    <row r="2755" s="13" customFormat="1" x14ac:dyDescent="0.2"/>
    <row r="2756" s="13" customFormat="1" x14ac:dyDescent="0.2"/>
    <row r="2757" s="13" customFormat="1" x14ac:dyDescent="0.2"/>
    <row r="2758" s="13" customFormat="1" x14ac:dyDescent="0.2"/>
    <row r="2759" s="13" customFormat="1" x14ac:dyDescent="0.2"/>
    <row r="2760" s="13" customFormat="1" x14ac:dyDescent="0.2"/>
    <row r="2761" s="13" customFormat="1" x14ac:dyDescent="0.2"/>
    <row r="2762" s="13" customFormat="1" x14ac:dyDescent="0.2"/>
    <row r="2763" s="13" customFormat="1" x14ac:dyDescent="0.2"/>
    <row r="2764" s="13" customFormat="1" x14ac:dyDescent="0.2"/>
    <row r="2765" s="13" customFormat="1" x14ac:dyDescent="0.2"/>
    <row r="2766" s="13" customFormat="1" x14ac:dyDescent="0.2"/>
    <row r="2767" s="13" customFormat="1" x14ac:dyDescent="0.2"/>
    <row r="2768" s="13" customFormat="1" x14ac:dyDescent="0.2"/>
    <row r="2769" s="13" customFormat="1" x14ac:dyDescent="0.2"/>
    <row r="2770" s="13" customFormat="1" x14ac:dyDescent="0.2"/>
    <row r="2771" s="13" customFormat="1" x14ac:dyDescent="0.2"/>
    <row r="2772" s="13" customFormat="1" x14ac:dyDescent="0.2"/>
    <row r="2773" s="13" customFormat="1" x14ac:dyDescent="0.2"/>
    <row r="2774" s="13" customFormat="1" x14ac:dyDescent="0.2"/>
    <row r="2775" s="13" customFormat="1" x14ac:dyDescent="0.2"/>
    <row r="2776" s="13" customFormat="1" x14ac:dyDescent="0.2"/>
    <row r="2777" s="13" customFormat="1" x14ac:dyDescent="0.2"/>
    <row r="2778" s="13" customFormat="1" x14ac:dyDescent="0.2"/>
    <row r="2779" s="13" customFormat="1" x14ac:dyDescent="0.2"/>
    <row r="2780" s="13" customFormat="1" x14ac:dyDescent="0.2"/>
    <row r="2781" s="13" customFormat="1" x14ac:dyDescent="0.2"/>
    <row r="2782" s="13" customFormat="1" x14ac:dyDescent="0.2"/>
    <row r="2783" s="13" customFormat="1" x14ac:dyDescent="0.2"/>
    <row r="2784" s="13" customFormat="1" x14ac:dyDescent="0.2"/>
    <row r="2785" s="13" customFormat="1" x14ac:dyDescent="0.2"/>
    <row r="2786" s="13" customFormat="1" x14ac:dyDescent="0.2"/>
    <row r="2787" s="13" customFormat="1" x14ac:dyDescent="0.2"/>
    <row r="2788" s="13" customFormat="1" x14ac:dyDescent="0.2"/>
    <row r="2789" s="13" customFormat="1" x14ac:dyDescent="0.2"/>
    <row r="2790" s="13" customFormat="1" x14ac:dyDescent="0.2"/>
    <row r="2791" s="13" customFormat="1" x14ac:dyDescent="0.2"/>
    <row r="2792" s="13" customFormat="1" x14ac:dyDescent="0.2"/>
    <row r="2793" s="13" customFormat="1" x14ac:dyDescent="0.2"/>
    <row r="2794" s="13" customFormat="1" x14ac:dyDescent="0.2"/>
    <row r="2795" s="13" customFormat="1" x14ac:dyDescent="0.2"/>
    <row r="2796" s="13" customFormat="1" x14ac:dyDescent="0.2"/>
    <row r="2797" s="13" customFormat="1" x14ac:dyDescent="0.2"/>
    <row r="2798" s="13" customFormat="1" x14ac:dyDescent="0.2"/>
    <row r="2799" s="13" customFormat="1" x14ac:dyDescent="0.2"/>
    <row r="2800" s="13" customFormat="1" x14ac:dyDescent="0.2"/>
    <row r="2801" s="13" customFormat="1" x14ac:dyDescent="0.2"/>
    <row r="2802" s="13" customFormat="1" x14ac:dyDescent="0.2"/>
    <row r="2803" s="13" customFormat="1" x14ac:dyDescent="0.2"/>
    <row r="2804" s="13" customFormat="1" x14ac:dyDescent="0.2"/>
    <row r="2805" s="13" customFormat="1" x14ac:dyDescent="0.2"/>
    <row r="2806" s="13" customFormat="1" x14ac:dyDescent="0.2"/>
    <row r="2807" s="13" customFormat="1" x14ac:dyDescent="0.2"/>
    <row r="2808" s="13" customFormat="1" x14ac:dyDescent="0.2"/>
    <row r="2809" s="13" customFormat="1" x14ac:dyDescent="0.2"/>
    <row r="2810" s="13" customFormat="1" x14ac:dyDescent="0.2"/>
    <row r="2811" s="13" customFormat="1" x14ac:dyDescent="0.2"/>
    <row r="2812" s="13" customFormat="1" x14ac:dyDescent="0.2"/>
    <row r="2813" s="13" customFormat="1" x14ac:dyDescent="0.2"/>
    <row r="2814" s="13" customFormat="1" x14ac:dyDescent="0.2"/>
    <row r="2815" s="13" customFormat="1" x14ac:dyDescent="0.2"/>
    <row r="2816" s="13" customFormat="1" x14ac:dyDescent="0.2"/>
    <row r="2817" s="13" customFormat="1" x14ac:dyDescent="0.2"/>
    <row r="2818" s="13" customFormat="1" x14ac:dyDescent="0.2"/>
    <row r="2819" s="13" customFormat="1" x14ac:dyDescent="0.2"/>
    <row r="2820" s="13" customFormat="1" x14ac:dyDescent="0.2"/>
    <row r="2821" s="13" customFormat="1" x14ac:dyDescent="0.2"/>
    <row r="2822" s="13" customFormat="1" x14ac:dyDescent="0.2"/>
    <row r="2823" s="13" customFormat="1" x14ac:dyDescent="0.2"/>
    <row r="2824" s="13" customFormat="1" x14ac:dyDescent="0.2"/>
    <row r="2825" s="13" customFormat="1" x14ac:dyDescent="0.2"/>
    <row r="2826" s="13" customFormat="1" x14ac:dyDescent="0.2"/>
    <row r="2827" s="13" customFormat="1" x14ac:dyDescent="0.2"/>
    <row r="2828" s="13" customFormat="1" x14ac:dyDescent="0.2"/>
    <row r="2829" s="13" customFormat="1" x14ac:dyDescent="0.2"/>
    <row r="2830" s="13" customFormat="1" x14ac:dyDescent="0.2"/>
    <row r="2831" s="13" customFormat="1" x14ac:dyDescent="0.2"/>
    <row r="2832" s="13" customFormat="1" x14ac:dyDescent="0.2"/>
    <row r="2833" s="13" customFormat="1" x14ac:dyDescent="0.2"/>
    <row r="2834" s="13" customFormat="1" x14ac:dyDescent="0.2"/>
    <row r="2835" s="13" customFormat="1" x14ac:dyDescent="0.2"/>
    <row r="2836" s="13" customFormat="1" x14ac:dyDescent="0.2"/>
    <row r="2837" s="13" customFormat="1" x14ac:dyDescent="0.2"/>
    <row r="2838" s="13" customFormat="1" x14ac:dyDescent="0.2"/>
    <row r="2839" s="13" customFormat="1" x14ac:dyDescent="0.2"/>
    <row r="2840" s="13" customFormat="1" x14ac:dyDescent="0.2"/>
    <row r="2841" s="13" customFormat="1" x14ac:dyDescent="0.2"/>
    <row r="2842" s="13" customFormat="1" x14ac:dyDescent="0.2"/>
    <row r="2843" s="13" customFormat="1" x14ac:dyDescent="0.2"/>
    <row r="2844" s="13" customFormat="1" x14ac:dyDescent="0.2"/>
    <row r="2845" s="13" customFormat="1" x14ac:dyDescent="0.2"/>
    <row r="2846" s="13" customFormat="1" x14ac:dyDescent="0.2"/>
    <row r="2847" s="13" customFormat="1" x14ac:dyDescent="0.2"/>
    <row r="2848" s="13" customFormat="1" x14ac:dyDescent="0.2"/>
    <row r="2849" s="13" customFormat="1" x14ac:dyDescent="0.2"/>
    <row r="2850" s="13" customFormat="1" x14ac:dyDescent="0.2"/>
    <row r="2851" s="13" customFormat="1" x14ac:dyDescent="0.2"/>
    <row r="2852" s="13" customFormat="1" x14ac:dyDescent="0.2"/>
    <row r="2853" s="13" customFormat="1" x14ac:dyDescent="0.2"/>
    <row r="2854" s="13" customFormat="1" x14ac:dyDescent="0.2"/>
    <row r="2855" s="13" customFormat="1" x14ac:dyDescent="0.2"/>
    <row r="2856" s="13" customFormat="1" x14ac:dyDescent="0.2"/>
    <row r="2857" s="13" customFormat="1" x14ac:dyDescent="0.2"/>
    <row r="2858" s="13" customFormat="1" x14ac:dyDescent="0.2"/>
    <row r="2859" s="13" customFormat="1" x14ac:dyDescent="0.2"/>
    <row r="2860" s="13" customFormat="1" x14ac:dyDescent="0.2"/>
    <row r="2861" s="13" customFormat="1" x14ac:dyDescent="0.2"/>
    <row r="2862" s="13" customFormat="1" x14ac:dyDescent="0.2"/>
    <row r="2863" s="13" customFormat="1" x14ac:dyDescent="0.2"/>
    <row r="2864" s="13" customFormat="1" x14ac:dyDescent="0.2"/>
    <row r="2865" s="13" customFormat="1" x14ac:dyDescent="0.2"/>
    <row r="2866" s="13" customFormat="1" x14ac:dyDescent="0.2"/>
    <row r="2867" s="13" customFormat="1" x14ac:dyDescent="0.2"/>
    <row r="2868" s="13" customFormat="1" x14ac:dyDescent="0.2"/>
    <row r="2869" s="13" customFormat="1" x14ac:dyDescent="0.2"/>
    <row r="2870" s="13" customFormat="1" x14ac:dyDescent="0.2"/>
    <row r="2871" s="13" customFormat="1" x14ac:dyDescent="0.2"/>
    <row r="2872" s="13" customFormat="1" x14ac:dyDescent="0.2"/>
    <row r="2873" s="13" customFormat="1" x14ac:dyDescent="0.2"/>
    <row r="2874" s="13" customFormat="1" x14ac:dyDescent="0.2"/>
    <row r="2875" s="13" customFormat="1" x14ac:dyDescent="0.2"/>
    <row r="2876" s="13" customFormat="1" x14ac:dyDescent="0.2"/>
    <row r="2877" s="13" customFormat="1" x14ac:dyDescent="0.2"/>
    <row r="2878" s="13" customFormat="1" x14ac:dyDescent="0.2"/>
    <row r="2879" s="13" customFormat="1" x14ac:dyDescent="0.2"/>
    <row r="2880" s="13" customFormat="1" x14ac:dyDescent="0.2"/>
    <row r="2881" s="13" customFormat="1" x14ac:dyDescent="0.2"/>
    <row r="2882" s="13" customFormat="1" x14ac:dyDescent="0.2"/>
    <row r="2883" s="13" customFormat="1" x14ac:dyDescent="0.2"/>
    <row r="2884" s="13" customFormat="1" x14ac:dyDescent="0.2"/>
    <row r="2885" s="13" customFormat="1" x14ac:dyDescent="0.2"/>
    <row r="2886" s="13" customFormat="1" x14ac:dyDescent="0.2"/>
    <row r="2887" s="13" customFormat="1" x14ac:dyDescent="0.2"/>
    <row r="2888" s="13" customFormat="1" x14ac:dyDescent="0.2"/>
    <row r="2889" s="13" customFormat="1" x14ac:dyDescent="0.2"/>
    <row r="2890" s="13" customFormat="1" x14ac:dyDescent="0.2"/>
    <row r="2891" s="13" customFormat="1" x14ac:dyDescent="0.2"/>
    <row r="2892" s="13" customFormat="1" x14ac:dyDescent="0.2"/>
    <row r="2893" s="13" customFormat="1" x14ac:dyDescent="0.2"/>
    <row r="2894" s="13" customFormat="1" x14ac:dyDescent="0.2"/>
    <row r="2895" s="13" customFormat="1" x14ac:dyDescent="0.2"/>
    <row r="2896" s="13" customFormat="1" x14ac:dyDescent="0.2"/>
    <row r="2897" s="13" customFormat="1" x14ac:dyDescent="0.2"/>
    <row r="2898" s="13" customFormat="1" x14ac:dyDescent="0.2"/>
    <row r="2899" s="13" customFormat="1" x14ac:dyDescent="0.2"/>
    <row r="2900" s="13" customFormat="1" x14ac:dyDescent="0.2"/>
    <row r="2901" s="13" customFormat="1" x14ac:dyDescent="0.2"/>
    <row r="2902" s="13" customFormat="1" x14ac:dyDescent="0.2"/>
    <row r="2903" s="13" customFormat="1" x14ac:dyDescent="0.2"/>
    <row r="2904" s="13" customFormat="1" x14ac:dyDescent="0.2"/>
    <row r="2905" s="13" customFormat="1" x14ac:dyDescent="0.2"/>
    <row r="2906" s="13" customFormat="1" x14ac:dyDescent="0.2"/>
    <row r="2907" s="13" customFormat="1" x14ac:dyDescent="0.2"/>
    <row r="2908" s="13" customFormat="1" x14ac:dyDescent="0.2"/>
    <row r="2909" s="13" customFormat="1" x14ac:dyDescent="0.2"/>
    <row r="2910" s="13" customFormat="1" x14ac:dyDescent="0.2"/>
    <row r="2911" s="13" customFormat="1" x14ac:dyDescent="0.2"/>
    <row r="2912" s="13" customFormat="1" x14ac:dyDescent="0.2"/>
    <row r="2913" s="13" customFormat="1" x14ac:dyDescent="0.2"/>
    <row r="2914" s="13" customFormat="1" x14ac:dyDescent="0.2"/>
    <row r="2915" s="13" customFormat="1" x14ac:dyDescent="0.2"/>
    <row r="2916" s="13" customFormat="1" x14ac:dyDescent="0.2"/>
    <row r="2917" s="13" customFormat="1" x14ac:dyDescent="0.2"/>
    <row r="2918" s="13" customFormat="1" x14ac:dyDescent="0.2"/>
    <row r="2919" s="13" customFormat="1" x14ac:dyDescent="0.2"/>
    <row r="2920" s="13" customFormat="1" x14ac:dyDescent="0.2"/>
    <row r="2921" s="13" customFormat="1" x14ac:dyDescent="0.2"/>
    <row r="2922" s="13" customFormat="1" x14ac:dyDescent="0.2"/>
    <row r="2923" s="13" customFormat="1" x14ac:dyDescent="0.2"/>
    <row r="2924" s="13" customFormat="1" x14ac:dyDescent="0.2"/>
    <row r="2925" s="13" customFormat="1" x14ac:dyDescent="0.2"/>
    <row r="2926" s="13" customFormat="1" x14ac:dyDescent="0.2"/>
    <row r="2927" s="13" customFormat="1" x14ac:dyDescent="0.2"/>
    <row r="2928" s="13" customFormat="1" x14ac:dyDescent="0.2"/>
    <row r="2929" s="13" customFormat="1" x14ac:dyDescent="0.2"/>
    <row r="2930" s="13" customFormat="1" x14ac:dyDescent="0.2"/>
    <row r="2931" s="13" customFormat="1" x14ac:dyDescent="0.2"/>
    <row r="2932" s="13" customFormat="1" x14ac:dyDescent="0.2"/>
    <row r="2933" s="13" customFormat="1" x14ac:dyDescent="0.2"/>
    <row r="2934" s="13" customFormat="1" x14ac:dyDescent="0.2"/>
    <row r="2935" s="13" customFormat="1" x14ac:dyDescent="0.2"/>
    <row r="2936" s="13" customFormat="1" x14ac:dyDescent="0.2"/>
    <row r="2937" s="13" customFormat="1" x14ac:dyDescent="0.2"/>
    <row r="2938" s="13" customFormat="1" x14ac:dyDescent="0.2"/>
    <row r="2939" s="13" customFormat="1" x14ac:dyDescent="0.2"/>
    <row r="2940" s="13" customFormat="1" x14ac:dyDescent="0.2"/>
    <row r="2941" s="13" customFormat="1" x14ac:dyDescent="0.2"/>
    <row r="2942" s="13" customFormat="1" x14ac:dyDescent="0.2"/>
    <row r="2943" s="13" customFormat="1" x14ac:dyDescent="0.2"/>
    <row r="2944" s="13" customFormat="1" x14ac:dyDescent="0.2"/>
    <row r="2945" s="13" customFormat="1" x14ac:dyDescent="0.2"/>
    <row r="2946" s="13" customFormat="1" x14ac:dyDescent="0.2"/>
    <row r="2947" s="13" customFormat="1" x14ac:dyDescent="0.2"/>
    <row r="2948" s="13" customFormat="1" x14ac:dyDescent="0.2"/>
    <row r="2949" s="13" customFormat="1" x14ac:dyDescent="0.2"/>
    <row r="2950" s="13" customFormat="1" x14ac:dyDescent="0.2"/>
    <row r="2951" s="13" customFormat="1" x14ac:dyDescent="0.2"/>
    <row r="2952" s="13" customFormat="1" x14ac:dyDescent="0.2"/>
    <row r="2953" s="13" customFormat="1" x14ac:dyDescent="0.2"/>
    <row r="2954" s="13" customFormat="1" x14ac:dyDescent="0.2"/>
    <row r="2955" s="13" customFormat="1" x14ac:dyDescent="0.2"/>
    <row r="2956" s="13" customFormat="1" x14ac:dyDescent="0.2"/>
    <row r="2957" s="13" customFormat="1" x14ac:dyDescent="0.2"/>
    <row r="2958" s="13" customFormat="1" x14ac:dyDescent="0.2"/>
    <row r="2959" s="13" customFormat="1" x14ac:dyDescent="0.2"/>
    <row r="2960" s="13" customFormat="1" x14ac:dyDescent="0.2"/>
    <row r="2961" s="13" customFormat="1" x14ac:dyDescent="0.2"/>
    <row r="2962" s="13" customFormat="1" x14ac:dyDescent="0.2"/>
    <row r="2963" s="13" customFormat="1" x14ac:dyDescent="0.2"/>
    <row r="2964" s="13" customFormat="1" x14ac:dyDescent="0.2"/>
    <row r="2965" s="13" customFormat="1" x14ac:dyDescent="0.2"/>
    <row r="2966" s="13" customFormat="1" x14ac:dyDescent="0.2"/>
    <row r="2967" s="13" customFormat="1" x14ac:dyDescent="0.2"/>
    <row r="2968" s="13" customFormat="1" x14ac:dyDescent="0.2"/>
    <row r="2969" s="13" customFormat="1" x14ac:dyDescent="0.2"/>
    <row r="2970" s="13" customFormat="1" x14ac:dyDescent="0.2"/>
    <row r="2971" s="13" customFormat="1" x14ac:dyDescent="0.2"/>
    <row r="2972" s="13" customFormat="1" x14ac:dyDescent="0.2"/>
    <row r="2973" s="13" customFormat="1" x14ac:dyDescent="0.2"/>
    <row r="2974" s="13" customFormat="1" x14ac:dyDescent="0.2"/>
    <row r="2975" s="13" customFormat="1" x14ac:dyDescent="0.2"/>
    <row r="2976" s="13" customFormat="1" x14ac:dyDescent="0.2"/>
    <row r="2977" s="13" customFormat="1" x14ac:dyDescent="0.2"/>
    <row r="2978" s="13" customFormat="1" x14ac:dyDescent="0.2"/>
    <row r="2979" s="13" customFormat="1" x14ac:dyDescent="0.2"/>
    <row r="2980" s="13" customFormat="1" x14ac:dyDescent="0.2"/>
    <row r="2981" s="13" customFormat="1" x14ac:dyDescent="0.2"/>
    <row r="2982" s="13" customFormat="1" x14ac:dyDescent="0.2"/>
    <row r="2983" s="13" customFormat="1" x14ac:dyDescent="0.2"/>
    <row r="2984" s="13" customFormat="1" x14ac:dyDescent="0.2"/>
    <row r="2985" s="13" customFormat="1" x14ac:dyDescent="0.2"/>
    <row r="2986" s="13" customFormat="1" x14ac:dyDescent="0.2"/>
    <row r="2987" s="13" customFormat="1" x14ac:dyDescent="0.2"/>
    <row r="2988" s="13" customFormat="1" x14ac:dyDescent="0.2"/>
    <row r="2989" s="13" customFormat="1" x14ac:dyDescent="0.2"/>
    <row r="2990" s="13" customFormat="1" x14ac:dyDescent="0.2"/>
    <row r="2991" s="13" customFormat="1" x14ac:dyDescent="0.2"/>
    <row r="2992" s="13" customFormat="1" x14ac:dyDescent="0.2"/>
    <row r="2993" s="13" customFormat="1" x14ac:dyDescent="0.2"/>
    <row r="2994" s="13" customFormat="1" x14ac:dyDescent="0.2"/>
    <row r="2995" s="13" customFormat="1" x14ac:dyDescent="0.2"/>
    <row r="2996" s="13" customFormat="1" x14ac:dyDescent="0.2"/>
    <row r="2997" s="13" customFormat="1" x14ac:dyDescent="0.2"/>
    <row r="2998" s="13" customFormat="1" x14ac:dyDescent="0.2"/>
    <row r="2999" s="13" customFormat="1" x14ac:dyDescent="0.2"/>
    <row r="3000" s="13" customFormat="1" x14ac:dyDescent="0.2"/>
    <row r="3001" s="13" customFormat="1" x14ac:dyDescent="0.2"/>
    <row r="3002" s="13" customFormat="1" x14ac:dyDescent="0.2"/>
    <row r="3003" s="13" customFormat="1" x14ac:dyDescent="0.2"/>
    <row r="3004" s="13" customFormat="1" x14ac:dyDescent="0.2"/>
    <row r="3005" s="13" customFormat="1" x14ac:dyDescent="0.2"/>
    <row r="3006" s="13" customFormat="1" x14ac:dyDescent="0.2"/>
    <row r="3007" s="13" customFormat="1" x14ac:dyDescent="0.2"/>
    <row r="3008" s="13" customFormat="1" x14ac:dyDescent="0.2"/>
    <row r="3009" s="13" customFormat="1" x14ac:dyDescent="0.2"/>
    <row r="3010" s="13" customFormat="1" x14ac:dyDescent="0.2"/>
    <row r="3011" s="13" customFormat="1" x14ac:dyDescent="0.2"/>
    <row r="3012" s="13" customFormat="1" x14ac:dyDescent="0.2"/>
    <row r="3013" s="13" customFormat="1" x14ac:dyDescent="0.2"/>
    <row r="3014" s="13" customFormat="1" x14ac:dyDescent="0.2"/>
    <row r="3015" s="13" customFormat="1" x14ac:dyDescent="0.2"/>
    <row r="3016" s="13" customFormat="1" x14ac:dyDescent="0.2"/>
    <row r="3017" s="13" customFormat="1" x14ac:dyDescent="0.2"/>
    <row r="3018" s="13" customFormat="1" x14ac:dyDescent="0.2"/>
    <row r="3019" s="13" customFormat="1" x14ac:dyDescent="0.2"/>
    <row r="3020" s="13" customFormat="1" x14ac:dyDescent="0.2"/>
    <row r="3021" s="13" customFormat="1" x14ac:dyDescent="0.2"/>
    <row r="3022" s="13" customFormat="1" x14ac:dyDescent="0.2"/>
    <row r="3023" s="13" customFormat="1" x14ac:dyDescent="0.2"/>
    <row r="3024" s="13" customFormat="1" x14ac:dyDescent="0.2"/>
    <row r="3025" s="13" customFormat="1" x14ac:dyDescent="0.2"/>
    <row r="3026" s="13" customFormat="1" x14ac:dyDescent="0.2"/>
    <row r="3027" s="13" customFormat="1" x14ac:dyDescent="0.2"/>
    <row r="3028" s="13" customFormat="1" x14ac:dyDescent="0.2"/>
    <row r="3029" s="13" customFormat="1" x14ac:dyDescent="0.2"/>
    <row r="3030" s="13" customFormat="1" x14ac:dyDescent="0.2"/>
    <row r="3031" s="13" customFormat="1" x14ac:dyDescent="0.2"/>
    <row r="3032" s="13" customFormat="1" x14ac:dyDescent="0.2"/>
    <row r="3033" s="13" customFormat="1" x14ac:dyDescent="0.2"/>
    <row r="3034" s="13" customFormat="1" x14ac:dyDescent="0.2"/>
    <row r="3035" s="13" customFormat="1" x14ac:dyDescent="0.2"/>
    <row r="3036" s="13" customFormat="1" x14ac:dyDescent="0.2"/>
    <row r="3037" s="13" customFormat="1" x14ac:dyDescent="0.2"/>
    <row r="3038" s="13" customFormat="1" x14ac:dyDescent="0.2"/>
    <row r="3039" s="13" customFormat="1" x14ac:dyDescent="0.2"/>
    <row r="3040" s="13" customFormat="1" x14ac:dyDescent="0.2"/>
    <row r="3041" s="13" customFormat="1" x14ac:dyDescent="0.2"/>
    <row r="3042" s="13" customFormat="1" x14ac:dyDescent="0.2"/>
    <row r="3043" s="13" customFormat="1" x14ac:dyDescent="0.2"/>
    <row r="3044" s="13" customFormat="1" x14ac:dyDescent="0.2"/>
    <row r="3045" s="13" customFormat="1" x14ac:dyDescent="0.2"/>
    <row r="3046" s="13" customFormat="1" x14ac:dyDescent="0.2"/>
    <row r="3047" s="13" customFormat="1" x14ac:dyDescent="0.2"/>
    <row r="3048" s="13" customFormat="1" x14ac:dyDescent="0.2"/>
    <row r="3049" s="13" customFormat="1" x14ac:dyDescent="0.2"/>
    <row r="3050" s="13" customFormat="1" x14ac:dyDescent="0.2"/>
    <row r="3051" s="13" customFormat="1" x14ac:dyDescent="0.2"/>
    <row r="3052" s="13" customFormat="1" x14ac:dyDescent="0.2"/>
    <row r="3053" s="13" customFormat="1" x14ac:dyDescent="0.2"/>
    <row r="3054" s="13" customFormat="1" x14ac:dyDescent="0.2"/>
    <row r="3055" s="13" customFormat="1" x14ac:dyDescent="0.2"/>
    <row r="3056" s="13" customFormat="1" x14ac:dyDescent="0.2"/>
    <row r="3057" s="13" customFormat="1" x14ac:dyDescent="0.2"/>
    <row r="3058" s="13" customFormat="1" x14ac:dyDescent="0.2"/>
    <row r="3059" s="13" customFormat="1" x14ac:dyDescent="0.2"/>
    <row r="3060" s="13" customFormat="1" x14ac:dyDescent="0.2"/>
    <row r="3061" s="13" customFormat="1" x14ac:dyDescent="0.2"/>
    <row r="3062" s="13" customFormat="1" x14ac:dyDescent="0.2"/>
    <row r="3063" s="13" customFormat="1" x14ac:dyDescent="0.2"/>
    <row r="3064" s="13" customFormat="1" x14ac:dyDescent="0.2"/>
    <row r="3065" s="13" customFormat="1" x14ac:dyDescent="0.2"/>
    <row r="3066" s="13" customFormat="1" x14ac:dyDescent="0.2"/>
    <row r="3067" s="13" customFormat="1" x14ac:dyDescent="0.2"/>
    <row r="3068" s="13" customFormat="1" x14ac:dyDescent="0.2"/>
    <row r="3069" s="13" customFormat="1" x14ac:dyDescent="0.2"/>
    <row r="3070" s="13" customFormat="1" x14ac:dyDescent="0.2"/>
    <row r="3071" s="13" customFormat="1" x14ac:dyDescent="0.2"/>
    <row r="3072" s="13" customFormat="1" x14ac:dyDescent="0.2"/>
    <row r="3073" s="13" customFormat="1" x14ac:dyDescent="0.2"/>
    <row r="3074" s="13" customFormat="1" x14ac:dyDescent="0.2"/>
    <row r="3075" s="13" customFormat="1" x14ac:dyDescent="0.2"/>
    <row r="3076" s="13" customFormat="1" x14ac:dyDescent="0.2"/>
    <row r="3077" s="13" customFormat="1" x14ac:dyDescent="0.2"/>
    <row r="3078" s="13" customFormat="1" x14ac:dyDescent="0.2"/>
    <row r="3079" s="13" customFormat="1" x14ac:dyDescent="0.2"/>
    <row r="3080" s="13" customFormat="1" x14ac:dyDescent="0.2"/>
    <row r="3081" s="13" customFormat="1" x14ac:dyDescent="0.2"/>
    <row r="3082" s="13" customFormat="1" x14ac:dyDescent="0.2"/>
    <row r="3083" s="13" customFormat="1" x14ac:dyDescent="0.2"/>
    <row r="3084" s="13" customFormat="1" x14ac:dyDescent="0.2"/>
    <row r="3085" s="13" customFormat="1" x14ac:dyDescent="0.2"/>
    <row r="3086" s="13" customFormat="1" x14ac:dyDescent="0.2"/>
    <row r="3087" s="13" customFormat="1" x14ac:dyDescent="0.2"/>
    <row r="3088" s="13" customFormat="1" x14ac:dyDescent="0.2"/>
    <row r="3089" s="13" customFormat="1" x14ac:dyDescent="0.2"/>
    <row r="3090" s="13" customFormat="1" x14ac:dyDescent="0.2"/>
    <row r="3091" s="13" customFormat="1" x14ac:dyDescent="0.2"/>
    <row r="3092" s="13" customFormat="1" x14ac:dyDescent="0.2"/>
    <row r="3093" s="13" customFormat="1" x14ac:dyDescent="0.2"/>
    <row r="3094" s="13" customFormat="1" x14ac:dyDescent="0.2"/>
    <row r="3095" s="13" customFormat="1" x14ac:dyDescent="0.2"/>
    <row r="3096" s="13" customFormat="1" x14ac:dyDescent="0.2"/>
    <row r="3097" s="13" customFormat="1" x14ac:dyDescent="0.2"/>
    <row r="3098" s="13" customFormat="1" x14ac:dyDescent="0.2"/>
    <row r="3099" s="13" customFormat="1" x14ac:dyDescent="0.2"/>
    <row r="3100" s="13" customFormat="1" x14ac:dyDescent="0.2"/>
    <row r="3101" s="13" customFormat="1" x14ac:dyDescent="0.2"/>
    <row r="3102" s="13" customFormat="1" x14ac:dyDescent="0.2"/>
    <row r="3103" s="13" customFormat="1" x14ac:dyDescent="0.2"/>
    <row r="3104" s="13" customFormat="1" x14ac:dyDescent="0.2"/>
    <row r="3105" s="13" customFormat="1" x14ac:dyDescent="0.2"/>
    <row r="3106" s="13" customFormat="1" x14ac:dyDescent="0.2"/>
    <row r="3107" s="13" customFormat="1" x14ac:dyDescent="0.2"/>
    <row r="3108" s="13" customFormat="1" x14ac:dyDescent="0.2"/>
    <row r="3109" s="13" customFormat="1" x14ac:dyDescent="0.2"/>
    <row r="3110" s="13" customFormat="1" x14ac:dyDescent="0.2"/>
    <row r="3111" s="13" customFormat="1" x14ac:dyDescent="0.2"/>
    <row r="3112" s="13" customFormat="1" x14ac:dyDescent="0.2"/>
    <row r="3113" s="13" customFormat="1" x14ac:dyDescent="0.2"/>
    <row r="3114" s="13" customFormat="1" x14ac:dyDescent="0.2"/>
    <row r="3115" s="13" customFormat="1" x14ac:dyDescent="0.2"/>
    <row r="3116" s="13" customFormat="1" x14ac:dyDescent="0.2"/>
    <row r="3117" s="13" customFormat="1" x14ac:dyDescent="0.2"/>
    <row r="3118" s="13" customFormat="1" x14ac:dyDescent="0.2"/>
    <row r="3119" s="13" customFormat="1" x14ac:dyDescent="0.2"/>
    <row r="3120" s="13" customFormat="1" x14ac:dyDescent="0.2"/>
    <row r="3121" s="13" customFormat="1" x14ac:dyDescent="0.2"/>
    <row r="3122" s="13" customFormat="1" x14ac:dyDescent="0.2"/>
    <row r="3123" s="13" customFormat="1" x14ac:dyDescent="0.2"/>
    <row r="3124" s="13" customFormat="1" x14ac:dyDescent="0.2"/>
    <row r="3125" s="13" customFormat="1" x14ac:dyDescent="0.2"/>
    <row r="3126" s="13" customFormat="1" x14ac:dyDescent="0.2"/>
    <row r="3127" s="13" customFormat="1" x14ac:dyDescent="0.2"/>
    <row r="3128" s="13" customFormat="1" x14ac:dyDescent="0.2"/>
    <row r="3129" s="13" customFormat="1" x14ac:dyDescent="0.2"/>
    <row r="3130" s="13" customFormat="1" x14ac:dyDescent="0.2"/>
    <row r="3131" s="13" customFormat="1" x14ac:dyDescent="0.2"/>
    <row r="3132" s="13" customFormat="1" x14ac:dyDescent="0.2"/>
    <row r="3133" s="13" customFormat="1" x14ac:dyDescent="0.2"/>
    <row r="3134" s="13" customFormat="1" x14ac:dyDescent="0.2"/>
    <row r="3135" s="13" customFormat="1" x14ac:dyDescent="0.2"/>
    <row r="3136" s="13" customFormat="1" x14ac:dyDescent="0.2"/>
    <row r="3137" s="13" customFormat="1" x14ac:dyDescent="0.2"/>
    <row r="3138" s="13" customFormat="1" x14ac:dyDescent="0.2"/>
    <row r="3139" s="13" customFormat="1" x14ac:dyDescent="0.2"/>
    <row r="3140" s="13" customFormat="1" x14ac:dyDescent="0.2"/>
    <row r="3141" s="13" customFormat="1" x14ac:dyDescent="0.2"/>
    <row r="3142" s="13" customFormat="1" x14ac:dyDescent="0.2"/>
    <row r="3143" s="13" customFormat="1" x14ac:dyDescent="0.2"/>
    <row r="3144" s="13" customFormat="1" x14ac:dyDescent="0.2"/>
    <row r="3145" s="13" customFormat="1" x14ac:dyDescent="0.2"/>
    <row r="3146" s="13" customFormat="1" x14ac:dyDescent="0.2"/>
    <row r="3147" s="13" customFormat="1" x14ac:dyDescent="0.2"/>
    <row r="3148" s="13" customFormat="1" x14ac:dyDescent="0.2"/>
    <row r="3149" s="13" customFormat="1" x14ac:dyDescent="0.2"/>
    <row r="3150" s="13" customFormat="1" x14ac:dyDescent="0.2"/>
    <row r="3151" s="13" customFormat="1" x14ac:dyDescent="0.2"/>
    <row r="3152" s="13" customFormat="1" x14ac:dyDescent="0.2"/>
    <row r="3153" s="13" customFormat="1" x14ac:dyDescent="0.2"/>
    <row r="3154" s="13" customFormat="1" x14ac:dyDescent="0.2"/>
    <row r="3155" s="13" customFormat="1" x14ac:dyDescent="0.2"/>
    <row r="3156" s="13" customFormat="1" x14ac:dyDescent="0.2"/>
    <row r="3157" s="13" customFormat="1" x14ac:dyDescent="0.2"/>
    <row r="3158" s="13" customFormat="1" x14ac:dyDescent="0.2"/>
    <row r="3159" s="13" customFormat="1" x14ac:dyDescent="0.2"/>
    <row r="3160" s="13" customFormat="1" x14ac:dyDescent="0.2"/>
    <row r="3161" s="13" customFormat="1" x14ac:dyDescent="0.2"/>
    <row r="3162" s="13" customFormat="1" x14ac:dyDescent="0.2"/>
    <row r="3163" s="13" customFormat="1" x14ac:dyDescent="0.2"/>
    <row r="3164" s="13" customFormat="1" x14ac:dyDescent="0.2"/>
    <row r="3165" s="13" customFormat="1" x14ac:dyDescent="0.2"/>
    <row r="3166" s="13" customFormat="1" x14ac:dyDescent="0.2"/>
    <row r="3167" s="13" customFormat="1" x14ac:dyDescent="0.2"/>
    <row r="3168" s="13" customFormat="1" x14ac:dyDescent="0.2"/>
    <row r="3169" s="13" customFormat="1" x14ac:dyDescent="0.2"/>
    <row r="3170" s="13" customFormat="1" x14ac:dyDescent="0.2"/>
    <row r="3171" s="13" customFormat="1" x14ac:dyDescent="0.2"/>
    <row r="3172" s="13" customFormat="1" x14ac:dyDescent="0.2"/>
    <row r="3173" s="13" customFormat="1" x14ac:dyDescent="0.2"/>
    <row r="3174" s="13" customFormat="1" x14ac:dyDescent="0.2"/>
    <row r="3175" s="13" customFormat="1" x14ac:dyDescent="0.2"/>
    <row r="3176" s="13" customFormat="1" x14ac:dyDescent="0.2"/>
    <row r="3177" s="13" customFormat="1" x14ac:dyDescent="0.2"/>
    <row r="3178" s="13" customFormat="1" x14ac:dyDescent="0.2"/>
    <row r="3179" s="13" customFormat="1" x14ac:dyDescent="0.2"/>
    <row r="3180" s="13" customFormat="1" x14ac:dyDescent="0.2"/>
    <row r="3181" s="13" customFormat="1" x14ac:dyDescent="0.2"/>
    <row r="3182" s="13" customFormat="1" x14ac:dyDescent="0.2"/>
    <row r="3183" s="13" customFormat="1" x14ac:dyDescent="0.2"/>
    <row r="3184" s="13" customFormat="1" x14ac:dyDescent="0.2"/>
    <row r="3185" s="13" customFormat="1" x14ac:dyDescent="0.2"/>
    <row r="3186" s="13" customFormat="1" x14ac:dyDescent="0.2"/>
    <row r="3187" s="13" customFormat="1" x14ac:dyDescent="0.2"/>
    <row r="3188" s="13" customFormat="1" x14ac:dyDescent="0.2"/>
    <row r="3189" s="13" customFormat="1" x14ac:dyDescent="0.2"/>
    <row r="3190" s="13" customFormat="1" x14ac:dyDescent="0.2"/>
    <row r="3191" s="13" customFormat="1" x14ac:dyDescent="0.2"/>
    <row r="3192" s="13" customFormat="1" x14ac:dyDescent="0.2"/>
    <row r="3193" s="13" customFormat="1" x14ac:dyDescent="0.2"/>
    <row r="3194" s="13" customFormat="1" x14ac:dyDescent="0.2"/>
    <row r="3195" s="13" customFormat="1" x14ac:dyDescent="0.2"/>
    <row r="3196" s="13" customFormat="1" x14ac:dyDescent="0.2"/>
    <row r="3197" s="13" customFormat="1" x14ac:dyDescent="0.2"/>
    <row r="3198" s="13" customFormat="1" x14ac:dyDescent="0.2"/>
    <row r="3199" s="13" customFormat="1" x14ac:dyDescent="0.2"/>
    <row r="3200" s="13" customFormat="1" x14ac:dyDescent="0.2"/>
    <row r="3201" s="13" customFormat="1" x14ac:dyDescent="0.2"/>
    <row r="3202" s="13" customFormat="1" x14ac:dyDescent="0.2"/>
    <row r="3203" s="13" customFormat="1" x14ac:dyDescent="0.2"/>
    <row r="3204" s="13" customFormat="1" x14ac:dyDescent="0.2"/>
    <row r="3205" s="13" customFormat="1" x14ac:dyDescent="0.2"/>
    <row r="3206" s="13" customFormat="1" x14ac:dyDescent="0.2"/>
    <row r="3207" s="13" customFormat="1" x14ac:dyDescent="0.2"/>
    <row r="3208" s="13" customFormat="1" x14ac:dyDescent="0.2"/>
    <row r="3209" s="13" customFormat="1" x14ac:dyDescent="0.2"/>
    <row r="3210" s="13" customFormat="1" x14ac:dyDescent="0.2"/>
    <row r="3211" s="13" customFormat="1" x14ac:dyDescent="0.2"/>
    <row r="3212" s="13" customFormat="1" x14ac:dyDescent="0.2"/>
    <row r="3213" s="13" customFormat="1" x14ac:dyDescent="0.2"/>
    <row r="3214" s="13" customFormat="1" x14ac:dyDescent="0.2"/>
    <row r="3215" s="13" customFormat="1" x14ac:dyDescent="0.2"/>
    <row r="3216" s="13" customFormat="1" x14ac:dyDescent="0.2"/>
    <row r="3217" s="13" customFormat="1" x14ac:dyDescent="0.2"/>
    <row r="3218" s="13" customFormat="1" x14ac:dyDescent="0.2"/>
    <row r="3219" s="13" customFormat="1" x14ac:dyDescent="0.2"/>
    <row r="3220" s="13" customFormat="1" x14ac:dyDescent="0.2"/>
    <row r="3221" s="13" customFormat="1" x14ac:dyDescent="0.2"/>
    <row r="3222" s="13" customFormat="1" x14ac:dyDescent="0.2"/>
    <row r="3223" s="13" customFormat="1" x14ac:dyDescent="0.2"/>
    <row r="3224" s="13" customFormat="1" x14ac:dyDescent="0.2"/>
    <row r="3225" s="13" customFormat="1" x14ac:dyDescent="0.2"/>
    <row r="3226" s="13" customFormat="1" x14ac:dyDescent="0.2"/>
    <row r="3227" s="13" customFormat="1" x14ac:dyDescent="0.2"/>
    <row r="3228" s="13" customFormat="1" x14ac:dyDescent="0.2"/>
    <row r="3229" s="13" customFormat="1" x14ac:dyDescent="0.2"/>
    <row r="3230" s="13" customFormat="1" x14ac:dyDescent="0.2"/>
    <row r="3231" s="13" customFormat="1" x14ac:dyDescent="0.2"/>
    <row r="3232" s="13" customFormat="1" x14ac:dyDescent="0.2"/>
    <row r="3233" s="13" customFormat="1" x14ac:dyDescent="0.2"/>
    <row r="3234" s="13" customFormat="1" x14ac:dyDescent="0.2"/>
    <row r="3235" s="13" customFormat="1" x14ac:dyDescent="0.2"/>
    <row r="3236" s="13" customFormat="1" x14ac:dyDescent="0.2"/>
    <row r="3237" s="13" customFormat="1" x14ac:dyDescent="0.2"/>
    <row r="3238" s="13" customFormat="1" x14ac:dyDescent="0.2"/>
    <row r="3239" s="13" customFormat="1" x14ac:dyDescent="0.2"/>
    <row r="3240" s="13" customFormat="1" x14ac:dyDescent="0.2"/>
    <row r="3241" s="13" customFormat="1" x14ac:dyDescent="0.2"/>
    <row r="3242" s="13" customFormat="1" x14ac:dyDescent="0.2"/>
    <row r="3243" s="13" customFormat="1" x14ac:dyDescent="0.2"/>
    <row r="3244" s="13" customFormat="1" x14ac:dyDescent="0.2"/>
    <row r="3245" s="13" customFormat="1" x14ac:dyDescent="0.2"/>
    <row r="3246" s="13" customFormat="1" x14ac:dyDescent="0.2"/>
    <row r="3247" s="13" customFormat="1" x14ac:dyDescent="0.2"/>
    <row r="3248" s="13" customFormat="1" x14ac:dyDescent="0.2"/>
    <row r="3249" s="13" customFormat="1" x14ac:dyDescent="0.2"/>
    <row r="3250" s="13" customFormat="1" x14ac:dyDescent="0.2"/>
    <row r="3251" s="13" customFormat="1" x14ac:dyDescent="0.2"/>
    <row r="3252" s="13" customFormat="1" x14ac:dyDescent="0.2"/>
    <row r="3253" s="13" customFormat="1" x14ac:dyDescent="0.2"/>
    <row r="3254" s="13" customFormat="1" x14ac:dyDescent="0.2"/>
    <row r="3255" s="13" customFormat="1" x14ac:dyDescent="0.2"/>
    <row r="3256" s="13" customFormat="1" x14ac:dyDescent="0.2"/>
    <row r="3257" s="13" customFormat="1" x14ac:dyDescent="0.2"/>
    <row r="3258" s="13" customFormat="1" x14ac:dyDescent="0.2"/>
    <row r="3259" s="13" customFormat="1" x14ac:dyDescent="0.2"/>
    <row r="3260" s="13" customFormat="1" x14ac:dyDescent="0.2"/>
    <row r="3261" s="13" customFormat="1" x14ac:dyDescent="0.2"/>
    <row r="3262" s="13" customFormat="1" x14ac:dyDescent="0.2"/>
    <row r="3263" s="13" customFormat="1" x14ac:dyDescent="0.2"/>
    <row r="3264" s="13" customFormat="1" x14ac:dyDescent="0.2"/>
    <row r="3265" s="13" customFormat="1" x14ac:dyDescent="0.2"/>
    <row r="3266" s="13" customFormat="1" x14ac:dyDescent="0.2"/>
    <row r="3267" s="13" customFormat="1" x14ac:dyDescent="0.2"/>
    <row r="3268" s="13" customFormat="1" x14ac:dyDescent="0.2"/>
    <row r="3269" s="13" customFormat="1" x14ac:dyDescent="0.2"/>
    <row r="3270" s="13" customFormat="1" x14ac:dyDescent="0.2"/>
    <row r="3271" s="13" customFormat="1" x14ac:dyDescent="0.2"/>
    <row r="3272" s="13" customFormat="1" x14ac:dyDescent="0.2"/>
    <row r="3273" s="13" customFormat="1" x14ac:dyDescent="0.2"/>
    <row r="3274" s="13" customFormat="1" x14ac:dyDescent="0.2"/>
    <row r="3275" s="13" customFormat="1" x14ac:dyDescent="0.2"/>
    <row r="3276" s="13" customFormat="1" x14ac:dyDescent="0.2"/>
    <row r="3277" s="13" customFormat="1" x14ac:dyDescent="0.2"/>
    <row r="3278" s="13" customFormat="1" x14ac:dyDescent="0.2"/>
    <row r="3279" s="13" customFormat="1" x14ac:dyDescent="0.2"/>
    <row r="3280" s="13" customFormat="1" x14ac:dyDescent="0.2"/>
    <row r="3281" s="13" customFormat="1" x14ac:dyDescent="0.2"/>
    <row r="3282" s="13" customFormat="1" x14ac:dyDescent="0.2"/>
    <row r="3283" s="13" customFormat="1" x14ac:dyDescent="0.2"/>
    <row r="3284" s="13" customFormat="1" x14ac:dyDescent="0.2"/>
    <row r="3285" s="13" customFormat="1" x14ac:dyDescent="0.2"/>
    <row r="3286" s="13" customFormat="1" x14ac:dyDescent="0.2"/>
    <row r="3287" s="13" customFormat="1" x14ac:dyDescent="0.2"/>
    <row r="3288" s="13" customFormat="1" x14ac:dyDescent="0.2"/>
    <row r="3289" s="13" customFormat="1" x14ac:dyDescent="0.2"/>
    <row r="3290" s="13" customFormat="1" x14ac:dyDescent="0.2"/>
    <row r="3291" s="13" customFormat="1" x14ac:dyDescent="0.2"/>
    <row r="3292" s="13" customFormat="1" x14ac:dyDescent="0.2"/>
    <row r="3293" s="13" customFormat="1" x14ac:dyDescent="0.2"/>
    <row r="3294" s="13" customFormat="1" x14ac:dyDescent="0.2"/>
    <row r="3295" s="13" customFormat="1" x14ac:dyDescent="0.2"/>
    <row r="3296" s="13" customFormat="1" x14ac:dyDescent="0.2"/>
    <row r="3297" s="13" customFormat="1" x14ac:dyDescent="0.2"/>
    <row r="3298" s="13" customFormat="1" x14ac:dyDescent="0.2"/>
    <row r="3299" s="13" customFormat="1" x14ac:dyDescent="0.2"/>
    <row r="3300" s="13" customFormat="1" x14ac:dyDescent="0.2"/>
    <row r="3301" s="13" customFormat="1" x14ac:dyDescent="0.2"/>
    <row r="3302" s="13" customFormat="1" x14ac:dyDescent="0.2"/>
    <row r="3303" s="13" customFormat="1" x14ac:dyDescent="0.2"/>
    <row r="3304" s="13" customFormat="1" x14ac:dyDescent="0.2"/>
    <row r="3305" s="13" customFormat="1" x14ac:dyDescent="0.2"/>
    <row r="3306" s="13" customFormat="1" x14ac:dyDescent="0.2"/>
    <row r="3307" s="13" customFormat="1" x14ac:dyDescent="0.2"/>
    <row r="3308" s="13" customFormat="1" x14ac:dyDescent="0.2"/>
    <row r="3309" s="13" customFormat="1" x14ac:dyDescent="0.2"/>
    <row r="3310" s="13" customFormat="1" x14ac:dyDescent="0.2"/>
    <row r="3311" s="13" customFormat="1" x14ac:dyDescent="0.2"/>
    <row r="3312" s="13" customFormat="1" x14ac:dyDescent="0.2"/>
    <row r="3313" s="13" customFormat="1" x14ac:dyDescent="0.2"/>
    <row r="3314" s="13" customFormat="1" x14ac:dyDescent="0.2"/>
    <row r="3315" s="13" customFormat="1" x14ac:dyDescent="0.2"/>
    <row r="3316" s="13" customFormat="1" x14ac:dyDescent="0.2"/>
    <row r="3317" s="13" customFormat="1" x14ac:dyDescent="0.2"/>
    <row r="3318" s="13" customFormat="1" x14ac:dyDescent="0.2"/>
    <row r="3319" s="13" customFormat="1" x14ac:dyDescent="0.2"/>
    <row r="3320" s="13" customFormat="1" x14ac:dyDescent="0.2"/>
    <row r="3321" s="13" customFormat="1" x14ac:dyDescent="0.2"/>
    <row r="3322" s="13" customFormat="1" x14ac:dyDescent="0.2"/>
    <row r="3323" s="13" customFormat="1" x14ac:dyDescent="0.2"/>
    <row r="3324" s="13" customFormat="1" x14ac:dyDescent="0.2"/>
    <row r="3325" s="13" customFormat="1" x14ac:dyDescent="0.2"/>
    <row r="3326" s="13" customFormat="1" x14ac:dyDescent="0.2"/>
    <row r="3327" s="13" customFormat="1" x14ac:dyDescent="0.2"/>
    <row r="3328" s="13" customFormat="1" x14ac:dyDescent="0.2"/>
    <row r="3329" s="13" customFormat="1" x14ac:dyDescent="0.2"/>
    <row r="3330" s="13" customFormat="1" x14ac:dyDescent="0.2"/>
    <row r="3331" s="13" customFormat="1" x14ac:dyDescent="0.2"/>
    <row r="3332" s="13" customFormat="1" x14ac:dyDescent="0.2"/>
    <row r="3333" s="13" customFormat="1" x14ac:dyDescent="0.2"/>
    <row r="3334" s="13" customFormat="1" x14ac:dyDescent="0.2"/>
    <row r="3335" s="13" customFormat="1" x14ac:dyDescent="0.2"/>
    <row r="3336" s="13" customFormat="1" x14ac:dyDescent="0.2"/>
    <row r="3337" s="13" customFormat="1" x14ac:dyDescent="0.2"/>
    <row r="3338" s="13" customFormat="1" x14ac:dyDescent="0.2"/>
    <row r="3339" s="13" customFormat="1" x14ac:dyDescent="0.2"/>
    <row r="3340" s="13" customFormat="1" x14ac:dyDescent="0.2"/>
    <row r="3341" s="13" customFormat="1" x14ac:dyDescent="0.2"/>
    <row r="3342" s="13" customFormat="1" x14ac:dyDescent="0.2"/>
    <row r="3343" s="13" customFormat="1" x14ac:dyDescent="0.2"/>
    <row r="3344" s="13" customFormat="1" x14ac:dyDescent="0.2"/>
    <row r="3345" s="13" customFormat="1" x14ac:dyDescent="0.2"/>
    <row r="3346" s="13" customFormat="1" x14ac:dyDescent="0.2"/>
    <row r="3347" s="13" customFormat="1" x14ac:dyDescent="0.2"/>
    <row r="3348" s="13" customFormat="1" x14ac:dyDescent="0.2"/>
    <row r="3349" s="13" customFormat="1" x14ac:dyDescent="0.2"/>
    <row r="3350" s="13" customFormat="1" x14ac:dyDescent="0.2"/>
    <row r="3351" s="13" customFormat="1" x14ac:dyDescent="0.2"/>
    <row r="3352" s="13" customFormat="1" x14ac:dyDescent="0.2"/>
    <row r="3353" s="13" customFormat="1" x14ac:dyDescent="0.2"/>
    <row r="3354" s="13" customFormat="1" x14ac:dyDescent="0.2"/>
    <row r="3355" s="13" customFormat="1" x14ac:dyDescent="0.2"/>
    <row r="3356" s="13" customFormat="1" x14ac:dyDescent="0.2"/>
    <row r="3357" s="13" customFormat="1" x14ac:dyDescent="0.2"/>
    <row r="3358" s="13" customFormat="1" x14ac:dyDescent="0.2"/>
    <row r="3359" s="13" customFormat="1" x14ac:dyDescent="0.2"/>
    <row r="3360" s="13" customFormat="1" x14ac:dyDescent="0.2"/>
    <row r="3361" s="13" customFormat="1" x14ac:dyDescent="0.2"/>
    <row r="3362" s="13" customFormat="1" x14ac:dyDescent="0.2"/>
    <row r="3363" s="13" customFormat="1" x14ac:dyDescent="0.2"/>
    <row r="3364" s="13" customFormat="1" x14ac:dyDescent="0.2"/>
    <row r="3365" s="13" customFormat="1" x14ac:dyDescent="0.2"/>
    <row r="3366" s="13" customFormat="1" x14ac:dyDescent="0.2"/>
    <row r="3367" s="13" customFormat="1" x14ac:dyDescent="0.2"/>
    <row r="3368" s="13" customFormat="1" x14ac:dyDescent="0.2"/>
    <row r="3369" s="13" customFormat="1" x14ac:dyDescent="0.2"/>
    <row r="3370" s="13" customFormat="1" x14ac:dyDescent="0.2"/>
    <row r="3371" s="13" customFormat="1" x14ac:dyDescent="0.2"/>
    <row r="3372" s="13" customFormat="1" x14ac:dyDescent="0.2"/>
    <row r="3373" s="13" customFormat="1" x14ac:dyDescent="0.2"/>
    <row r="3374" s="13" customFormat="1" x14ac:dyDescent="0.2"/>
    <row r="3375" s="13" customFormat="1" x14ac:dyDescent="0.2"/>
    <row r="3376" s="13" customFormat="1" x14ac:dyDescent="0.2"/>
    <row r="3377" s="13" customFormat="1" x14ac:dyDescent="0.2"/>
    <row r="3378" s="13" customFormat="1" x14ac:dyDescent="0.2"/>
    <row r="3379" s="13" customFormat="1" x14ac:dyDescent="0.2"/>
    <row r="3380" s="13" customFormat="1" x14ac:dyDescent="0.2"/>
    <row r="3381" s="13" customFormat="1" x14ac:dyDescent="0.2"/>
    <row r="3382" s="13" customFormat="1" x14ac:dyDescent="0.2"/>
    <row r="3383" s="13" customFormat="1" x14ac:dyDescent="0.2"/>
    <row r="3384" s="13" customFormat="1" x14ac:dyDescent="0.2"/>
    <row r="3385" s="13" customFormat="1" x14ac:dyDescent="0.2"/>
    <row r="3386" s="13" customFormat="1" x14ac:dyDescent="0.2"/>
    <row r="3387" s="13" customFormat="1" x14ac:dyDescent="0.2"/>
    <row r="3388" s="13" customFormat="1" x14ac:dyDescent="0.2"/>
    <row r="3389" s="13" customFormat="1" x14ac:dyDescent="0.2"/>
    <row r="3390" s="13" customFormat="1" x14ac:dyDescent="0.2"/>
    <row r="3391" s="13" customFormat="1" x14ac:dyDescent="0.2"/>
    <row r="3392" s="13" customFormat="1" x14ac:dyDescent="0.2"/>
    <row r="3393" s="13" customFormat="1" x14ac:dyDescent="0.2"/>
    <row r="3394" s="13" customFormat="1" x14ac:dyDescent="0.2"/>
    <row r="3395" s="13" customFormat="1" x14ac:dyDescent="0.2"/>
    <row r="3396" s="13" customFormat="1" x14ac:dyDescent="0.2"/>
    <row r="3397" s="13" customFormat="1" x14ac:dyDescent="0.2"/>
    <row r="3398" s="13" customFormat="1" x14ac:dyDescent="0.2"/>
    <row r="3399" s="13" customFormat="1" x14ac:dyDescent="0.2"/>
    <row r="3400" s="13" customFormat="1" x14ac:dyDescent="0.2"/>
    <row r="3401" s="13" customFormat="1" x14ac:dyDescent="0.2"/>
    <row r="3402" s="13" customFormat="1" x14ac:dyDescent="0.2"/>
    <row r="3403" s="13" customFormat="1" x14ac:dyDescent="0.2"/>
    <row r="3404" s="13" customFormat="1" x14ac:dyDescent="0.2"/>
    <row r="3405" s="13" customFormat="1" x14ac:dyDescent="0.2"/>
    <row r="3406" s="13" customFormat="1" x14ac:dyDescent="0.2"/>
    <row r="3407" s="13" customFormat="1" x14ac:dyDescent="0.2"/>
    <row r="3408" s="13" customFormat="1" x14ac:dyDescent="0.2"/>
    <row r="3409" s="13" customFormat="1" x14ac:dyDescent="0.2"/>
    <row r="3410" s="13" customFormat="1" x14ac:dyDescent="0.2"/>
    <row r="3411" s="13" customFormat="1" x14ac:dyDescent="0.2"/>
    <row r="3412" s="13" customFormat="1" x14ac:dyDescent="0.2"/>
    <row r="3413" s="13" customFormat="1" x14ac:dyDescent="0.2"/>
    <row r="3414" s="13" customFormat="1" x14ac:dyDescent="0.2"/>
    <row r="3415" s="13" customFormat="1" x14ac:dyDescent="0.2"/>
    <row r="3416" s="13" customFormat="1" x14ac:dyDescent="0.2"/>
    <row r="3417" s="13" customFormat="1" x14ac:dyDescent="0.2"/>
    <row r="3418" s="13" customFormat="1" x14ac:dyDescent="0.2"/>
    <row r="3419" s="13" customFormat="1" x14ac:dyDescent="0.2"/>
    <row r="3420" s="13" customFormat="1" x14ac:dyDescent="0.2"/>
    <row r="3421" s="13" customFormat="1" x14ac:dyDescent="0.2"/>
    <row r="3422" s="13" customFormat="1" x14ac:dyDescent="0.2"/>
    <row r="3423" s="13" customFormat="1" x14ac:dyDescent="0.2"/>
    <row r="3424" s="13" customFormat="1" x14ac:dyDescent="0.2"/>
    <row r="3425" s="13" customFormat="1" x14ac:dyDescent="0.2"/>
    <row r="3426" s="13" customFormat="1" x14ac:dyDescent="0.2"/>
  </sheetData>
  <sheetProtection password="C48F" sheet="1"/>
  <mergeCells count="15">
    <mergeCell ref="BU10:BV10"/>
    <mergeCell ref="BN10:BO10"/>
    <mergeCell ref="A9:A10"/>
    <mergeCell ref="F10:G10"/>
    <mergeCell ref="X10:Y10"/>
    <mergeCell ref="A1:CU4"/>
    <mergeCell ref="AL9:BI9"/>
    <mergeCell ref="B9:S9"/>
    <mergeCell ref="T9:AK9"/>
    <mergeCell ref="BJ9:CV9"/>
    <mergeCell ref="BB10:BC10"/>
    <mergeCell ref="L10:M10"/>
    <mergeCell ref="AD10:AE10"/>
    <mergeCell ref="AV10:AW10"/>
    <mergeCell ref="AP10:AQ10"/>
  </mergeCells>
  <phoneticPr fontId="33" type="noConversion"/>
  <printOptions horizontalCentered="1"/>
  <pageMargins left="0" right="0" top="0.98425196850393704" bottom="0.39370078740157483" header="0" footer="0"/>
  <pageSetup paperSize="8" scale="75" orientation="landscape" horizontalDpi="300" verticalDpi="300" r:id="rId1"/>
  <headerFooter alignWithMargins="0"/>
  <colBreaks count="1" manualBreakCount="1">
    <brk id="61" max="23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FM215"/>
  <sheetViews>
    <sheetView zoomScale="90" zoomScaleNormal="90" zoomScaleSheetLayoutView="90" workbookViewId="0">
      <pane xSplit="5" topLeftCell="AH1" activePane="topRight" state="frozen"/>
      <selection pane="topRight" activeCell="AO29" sqref="AO29"/>
    </sheetView>
  </sheetViews>
  <sheetFormatPr defaultRowHeight="11.25" x14ac:dyDescent="0.15"/>
  <cols>
    <col min="1" max="1" width="44.28515625" style="1" customWidth="1"/>
    <col min="2" max="2" width="10.5703125" style="1" hidden="1" customWidth="1"/>
    <col min="3" max="3" width="12" style="1" hidden="1" customWidth="1"/>
    <col min="4" max="4" width="7.7109375" style="1" hidden="1" customWidth="1"/>
    <col min="5" max="5" width="1.5703125" style="1" hidden="1" customWidth="1"/>
    <col min="6" max="6" width="13.85546875" style="1" customWidth="1"/>
    <col min="7" max="7" width="15.5703125" style="1" customWidth="1"/>
    <col min="8" max="8" width="10.7109375" style="1" hidden="1" customWidth="1"/>
    <col min="9" max="9" width="12" style="1" hidden="1" customWidth="1"/>
    <col min="10" max="10" width="7.42578125" style="1" hidden="1" customWidth="1"/>
    <col min="11" max="11" width="8.85546875" style="1" hidden="1" customWidth="1"/>
    <col min="12" max="12" width="12.85546875" style="1" customWidth="1"/>
    <col min="13" max="13" width="6.7109375" style="1" customWidth="1"/>
    <col min="14" max="14" width="15.28515625" style="1" customWidth="1"/>
    <col min="15" max="15" width="9.85546875" style="1" hidden="1" customWidth="1"/>
    <col min="16" max="16" width="12.28515625" style="1" hidden="1" customWidth="1"/>
    <col min="17" max="17" width="8.140625" style="1" hidden="1" customWidth="1"/>
    <col min="18" max="18" width="7.7109375" style="1" hidden="1" customWidth="1"/>
    <col min="19" max="19" width="13.42578125" style="1" customWidth="1"/>
    <col min="20" max="20" width="6.7109375" style="1" customWidth="1"/>
    <col min="21" max="21" width="14.42578125" style="1" customWidth="1"/>
    <col min="22" max="22" width="10" style="1" hidden="1" customWidth="1"/>
    <col min="23" max="23" width="12.28515625" style="1" hidden="1" customWidth="1"/>
    <col min="24" max="25" width="7.7109375" style="1" hidden="1" customWidth="1"/>
    <col min="26" max="26" width="11.85546875" style="1" customWidth="1"/>
    <col min="27" max="27" width="15" style="1" customWidth="1"/>
    <col min="28" max="28" width="9.85546875" style="1" hidden="1" customWidth="1"/>
    <col min="29" max="29" width="12.140625" style="1" hidden="1" customWidth="1"/>
    <col min="30" max="30" width="11.5703125" style="1" hidden="1" customWidth="1"/>
    <col min="31" max="31" width="7.7109375" style="1" hidden="1" customWidth="1"/>
    <col min="32" max="32" width="12" style="1" customWidth="1"/>
    <col min="33" max="33" width="6.7109375" style="1" customWidth="1"/>
    <col min="34" max="34" width="13.85546875" style="1" customWidth="1"/>
    <col min="35" max="35" width="9.7109375" style="1" hidden="1" customWidth="1"/>
    <col min="36" max="36" width="11.7109375" style="1" hidden="1" customWidth="1"/>
    <col min="37" max="38" width="7.7109375" style="1" hidden="1" customWidth="1"/>
    <col min="39" max="39" width="11.5703125" style="1" customWidth="1"/>
    <col min="40" max="40" width="6.7109375" style="1" customWidth="1"/>
    <col min="41" max="41" width="14.7109375" style="1" customWidth="1"/>
    <col min="42" max="42" width="10.7109375" style="1" hidden="1" customWidth="1"/>
    <col min="43" max="43" width="11.5703125" style="1" hidden="1" customWidth="1"/>
    <col min="44" max="45" width="7.7109375" style="1" hidden="1" customWidth="1"/>
    <col min="46" max="46" width="19.28515625" style="1" customWidth="1"/>
    <col min="47" max="47" width="14.140625" style="1" hidden="1" customWidth="1"/>
    <col min="48" max="48" width="6.7109375" style="1" customWidth="1"/>
    <col min="49" max="49" width="16.140625" style="1" customWidth="1"/>
    <col min="50" max="50" width="15.5703125" style="1" hidden="1" customWidth="1"/>
    <col min="51" max="51" width="10.28515625" style="1" hidden="1" customWidth="1"/>
    <col min="52" max="52" width="12.5703125" style="1" hidden="1" customWidth="1"/>
    <col min="53" max="54" width="7.7109375" style="1" hidden="1" customWidth="1"/>
    <col min="55" max="55" width="16.42578125" style="1" customWidth="1"/>
    <col min="56" max="56" width="14.42578125" style="1" hidden="1" customWidth="1"/>
    <col min="57" max="57" width="6.7109375" style="1" customWidth="1"/>
    <col min="58" max="58" width="12.28515625" style="1" customWidth="1"/>
    <col min="59" max="59" width="14.85546875" style="1" hidden="1" customWidth="1"/>
    <col min="60" max="60" width="10.28515625" style="1" hidden="1" customWidth="1"/>
    <col min="61" max="61" width="11.85546875" style="1" hidden="1" customWidth="1"/>
    <col min="62" max="63" width="7.7109375" style="1" hidden="1" customWidth="1"/>
    <col min="64" max="64" width="17" style="1" customWidth="1"/>
    <col min="65" max="65" width="13.85546875" style="1" hidden="1" customWidth="1"/>
    <col min="66" max="66" width="6.7109375" style="1" customWidth="1"/>
    <col min="67" max="67" width="16" style="1" customWidth="1"/>
    <col min="68" max="68" width="16.5703125" style="1" hidden="1" customWidth="1"/>
    <col min="69" max="69" width="10.5703125" style="1" hidden="1" customWidth="1"/>
    <col min="70" max="70" width="11.7109375" style="1" hidden="1" customWidth="1"/>
    <col min="71" max="72" width="7.7109375" style="1" hidden="1" customWidth="1"/>
    <col min="73" max="73" width="15.140625" style="1" customWidth="1"/>
    <col min="74" max="74" width="15.5703125" style="1" hidden="1" customWidth="1"/>
    <col min="75" max="75" width="15.5703125" style="1" customWidth="1"/>
    <col min="76" max="76" width="15.5703125" style="1" hidden="1" customWidth="1"/>
    <col min="77" max="77" width="10.140625" style="1" hidden="1" customWidth="1"/>
    <col min="78" max="78" width="12.5703125" style="1" hidden="1" customWidth="1"/>
    <col min="79" max="80" width="7.7109375" style="1" hidden="1" customWidth="1"/>
    <col min="81" max="81" width="18.5703125" style="1" customWidth="1"/>
    <col min="82" max="82" width="16.28515625" style="1" hidden="1" customWidth="1"/>
    <col min="83" max="83" width="6.7109375" style="1" customWidth="1"/>
    <col min="84" max="84" width="15.140625" style="1" customWidth="1"/>
    <col min="85" max="85" width="16.140625" style="1" hidden="1" customWidth="1"/>
    <col min="86" max="86" width="10.42578125" style="1" hidden="1" customWidth="1"/>
    <col min="87" max="87" width="13.7109375" style="1" hidden="1" customWidth="1"/>
    <col min="88" max="89" width="10.42578125" style="1" hidden="1" customWidth="1"/>
    <col min="90" max="90" width="17.140625" style="1" customWidth="1"/>
    <col min="91" max="91" width="13.85546875" style="2" hidden="1" customWidth="1"/>
    <col min="92" max="92" width="6.7109375" style="2" customWidth="1"/>
    <col min="93" max="93" width="16.28515625" style="2" customWidth="1"/>
    <col min="94" max="94" width="17" style="2" hidden="1" customWidth="1"/>
    <col min="95" max="169" width="9.140625" style="2"/>
    <col min="170" max="16384" width="9.140625" style="1"/>
  </cols>
  <sheetData>
    <row r="1" spans="1:169" s="22" customFormat="1" ht="46.5" customHeight="1" x14ac:dyDescent="0.25">
      <c r="A1" s="178" t="s">
        <v>11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  <c r="BK1" s="178"/>
      <c r="BL1" s="178"/>
      <c r="BM1" s="178"/>
      <c r="BN1" s="178"/>
      <c r="BO1" s="178"/>
      <c r="BP1" s="178"/>
      <c r="BQ1" s="178"/>
      <c r="BR1" s="178"/>
      <c r="BS1" s="178"/>
      <c r="BT1" s="178"/>
      <c r="BU1" s="178"/>
      <c r="BV1" s="178"/>
      <c r="BW1" s="178"/>
      <c r="BX1" s="178"/>
      <c r="BY1" s="178"/>
      <c r="BZ1" s="178"/>
      <c r="CA1" s="178"/>
      <c r="CB1" s="178"/>
      <c r="CC1" s="178"/>
      <c r="CD1" s="178"/>
      <c r="CE1" s="178"/>
      <c r="CF1" s="178"/>
      <c r="CG1" s="198"/>
      <c r="CH1" s="78"/>
      <c r="CI1" s="78"/>
      <c r="CJ1" s="78"/>
      <c r="CK1" s="78"/>
      <c r="CL1" s="78"/>
      <c r="CM1" s="78"/>
      <c r="CN1" s="78"/>
      <c r="CO1" s="78"/>
      <c r="CP1" s="78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</row>
    <row r="2" spans="1:169" s="22" customFormat="1" ht="9.7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</row>
    <row r="3" spans="1:169" s="22" customFormat="1" ht="9.75" customHeight="1" x14ac:dyDescent="0.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</row>
    <row r="4" spans="1:169" s="22" customFormat="1" ht="9.75" customHeight="1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</row>
    <row r="5" spans="1:169" s="22" customFormat="1" ht="9.75" customHeight="1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</row>
    <row r="6" spans="1:169" s="2" customFormat="1" ht="15.95" customHeight="1" x14ac:dyDescent="0.15">
      <c r="A6" s="99" t="s">
        <v>243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</row>
    <row r="7" spans="1:169" s="2" customFormat="1" ht="15.95" customHeight="1" x14ac:dyDescent="0.15">
      <c r="A7" s="23"/>
      <c r="B7" s="23"/>
      <c r="C7" s="23"/>
      <c r="D7" s="23"/>
      <c r="E7" s="23"/>
      <c r="F7" s="23"/>
      <c r="G7" s="23"/>
      <c r="H7" s="189" t="s">
        <v>51</v>
      </c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1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69"/>
      <c r="AZ7" s="70"/>
      <c r="BA7" s="70"/>
      <c r="BB7" s="70"/>
      <c r="BC7" s="70"/>
      <c r="BD7" s="190" t="s">
        <v>151</v>
      </c>
      <c r="BE7" s="190"/>
      <c r="BF7" s="190"/>
      <c r="BG7" s="190"/>
      <c r="BH7" s="190"/>
      <c r="BI7" s="190"/>
      <c r="BJ7" s="190"/>
      <c r="BK7" s="190"/>
      <c r="BL7" s="190"/>
      <c r="BM7" s="190"/>
      <c r="BN7" s="190"/>
      <c r="BO7" s="190"/>
      <c r="BP7" s="190"/>
      <c r="BQ7" s="190"/>
      <c r="BR7" s="190"/>
      <c r="BS7" s="190"/>
      <c r="BT7" s="190"/>
      <c r="BU7" s="190"/>
      <c r="BV7" s="190"/>
      <c r="BW7" s="190"/>
      <c r="BX7" s="190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</row>
    <row r="8" spans="1:169" ht="51.75" customHeight="1" x14ac:dyDescent="0.15">
      <c r="A8" s="196" t="s">
        <v>0</v>
      </c>
      <c r="B8" s="189" t="s">
        <v>47</v>
      </c>
      <c r="C8" s="190"/>
      <c r="D8" s="190"/>
      <c r="E8" s="190"/>
      <c r="F8" s="190"/>
      <c r="G8" s="191"/>
      <c r="H8" s="189" t="s">
        <v>10</v>
      </c>
      <c r="I8" s="190"/>
      <c r="J8" s="190"/>
      <c r="K8" s="190"/>
      <c r="L8" s="190"/>
      <c r="M8" s="190"/>
      <c r="N8" s="191"/>
      <c r="O8" s="189" t="s">
        <v>9</v>
      </c>
      <c r="P8" s="190"/>
      <c r="Q8" s="190"/>
      <c r="R8" s="190"/>
      <c r="S8" s="190"/>
      <c r="T8" s="190"/>
      <c r="U8" s="191"/>
      <c r="V8" s="189" t="s">
        <v>50</v>
      </c>
      <c r="W8" s="190"/>
      <c r="X8" s="190"/>
      <c r="Y8" s="190"/>
      <c r="Z8" s="190"/>
      <c r="AA8" s="191"/>
      <c r="AB8" s="189" t="s">
        <v>7</v>
      </c>
      <c r="AC8" s="190"/>
      <c r="AD8" s="190"/>
      <c r="AE8" s="190"/>
      <c r="AF8" s="190"/>
      <c r="AG8" s="190"/>
      <c r="AH8" s="191"/>
      <c r="AI8" s="189" t="s">
        <v>8</v>
      </c>
      <c r="AJ8" s="190"/>
      <c r="AK8" s="190"/>
      <c r="AL8" s="190"/>
      <c r="AM8" s="190"/>
      <c r="AN8" s="190"/>
      <c r="AO8" s="191"/>
      <c r="AP8" s="189" t="s">
        <v>177</v>
      </c>
      <c r="AQ8" s="190"/>
      <c r="AR8" s="190"/>
      <c r="AS8" s="190"/>
      <c r="AT8" s="190"/>
      <c r="AU8" s="190"/>
      <c r="AV8" s="190"/>
      <c r="AW8" s="190"/>
      <c r="AX8" s="191"/>
      <c r="AY8" s="67"/>
      <c r="AZ8" s="134"/>
      <c r="BA8" s="134"/>
      <c r="BB8" s="134"/>
      <c r="BC8" s="186" t="s">
        <v>134</v>
      </c>
      <c r="BD8" s="200"/>
      <c r="BE8" s="200"/>
      <c r="BF8" s="200"/>
      <c r="BG8" s="187"/>
      <c r="BH8" s="67"/>
      <c r="BI8" s="134"/>
      <c r="BJ8" s="134"/>
      <c r="BK8" s="134"/>
      <c r="BL8" s="186" t="s">
        <v>97</v>
      </c>
      <c r="BM8" s="200"/>
      <c r="BN8" s="200"/>
      <c r="BO8" s="200"/>
      <c r="BP8" s="88"/>
      <c r="BQ8" s="67"/>
      <c r="BR8" s="134"/>
      <c r="BS8" s="134"/>
      <c r="BT8" s="134"/>
      <c r="BU8" s="186" t="s">
        <v>136</v>
      </c>
      <c r="BV8" s="200"/>
      <c r="BW8" s="200"/>
      <c r="BX8" s="88"/>
      <c r="BY8" s="82"/>
      <c r="BZ8" s="135"/>
      <c r="CA8" s="135"/>
      <c r="CB8" s="135"/>
      <c r="CC8" s="189" t="s">
        <v>135</v>
      </c>
      <c r="CD8" s="199"/>
      <c r="CE8" s="199"/>
      <c r="CF8" s="199"/>
      <c r="CG8" s="205"/>
      <c r="CH8" s="82"/>
      <c r="CI8" s="133"/>
      <c r="CJ8" s="133"/>
      <c r="CK8" s="133"/>
      <c r="CL8" s="189" t="s">
        <v>189</v>
      </c>
      <c r="CM8" s="199"/>
      <c r="CN8" s="199"/>
      <c r="CO8" s="199"/>
      <c r="CP8" s="199"/>
    </row>
    <row r="9" spans="1:169" ht="21.95" customHeight="1" x14ac:dyDescent="0.15">
      <c r="A9" s="196"/>
      <c r="B9" s="49" t="s">
        <v>54</v>
      </c>
      <c r="C9" s="49" t="s">
        <v>55</v>
      </c>
      <c r="D9" s="49" t="s">
        <v>56</v>
      </c>
      <c r="E9" s="49" t="s">
        <v>57</v>
      </c>
      <c r="F9" s="84" t="s">
        <v>1</v>
      </c>
      <c r="G9" s="84" t="s">
        <v>2</v>
      </c>
      <c r="H9" s="49" t="s">
        <v>54</v>
      </c>
      <c r="I9" s="49" t="s">
        <v>55</v>
      </c>
      <c r="J9" s="49" t="s">
        <v>56</v>
      </c>
      <c r="K9" s="49" t="s">
        <v>57</v>
      </c>
      <c r="L9" s="201" t="s">
        <v>1</v>
      </c>
      <c r="M9" s="203"/>
      <c r="N9" s="84" t="s">
        <v>2</v>
      </c>
      <c r="O9" s="49" t="s">
        <v>54</v>
      </c>
      <c r="P9" s="49" t="s">
        <v>55</v>
      </c>
      <c r="Q9" s="49" t="s">
        <v>56</v>
      </c>
      <c r="R9" s="49" t="s">
        <v>57</v>
      </c>
      <c r="S9" s="201" t="s">
        <v>1</v>
      </c>
      <c r="T9" s="203"/>
      <c r="U9" s="84" t="s">
        <v>2</v>
      </c>
      <c r="V9" s="49" t="s">
        <v>54</v>
      </c>
      <c r="W9" s="49" t="s">
        <v>55</v>
      </c>
      <c r="X9" s="49" t="s">
        <v>56</v>
      </c>
      <c r="Y9" s="49" t="s">
        <v>57</v>
      </c>
      <c r="Z9" s="84" t="s">
        <v>1</v>
      </c>
      <c r="AA9" s="84" t="s">
        <v>2</v>
      </c>
      <c r="AB9" s="49" t="s">
        <v>54</v>
      </c>
      <c r="AC9" s="49" t="s">
        <v>55</v>
      </c>
      <c r="AD9" s="49" t="s">
        <v>56</v>
      </c>
      <c r="AE9" s="49" t="s">
        <v>57</v>
      </c>
      <c r="AF9" s="201" t="s">
        <v>1</v>
      </c>
      <c r="AG9" s="203"/>
      <c r="AH9" s="84" t="s">
        <v>2</v>
      </c>
      <c r="AI9" s="49" t="s">
        <v>54</v>
      </c>
      <c r="AJ9" s="49" t="s">
        <v>55</v>
      </c>
      <c r="AK9" s="49" t="s">
        <v>56</v>
      </c>
      <c r="AL9" s="49" t="s">
        <v>57</v>
      </c>
      <c r="AM9" s="85" t="s">
        <v>1</v>
      </c>
      <c r="AN9" s="86"/>
      <c r="AO9" s="84" t="s">
        <v>2</v>
      </c>
      <c r="AP9" s="49" t="s">
        <v>54</v>
      </c>
      <c r="AQ9" s="49" t="s">
        <v>55</v>
      </c>
      <c r="AR9" s="49" t="s">
        <v>56</v>
      </c>
      <c r="AS9" s="49" t="s">
        <v>57</v>
      </c>
      <c r="AT9" s="201" t="s">
        <v>1</v>
      </c>
      <c r="AU9" s="202"/>
      <c r="AV9" s="203"/>
      <c r="AW9" s="84" t="s">
        <v>2</v>
      </c>
      <c r="AX9" s="84" t="s">
        <v>2</v>
      </c>
      <c r="AY9" s="49" t="s">
        <v>54</v>
      </c>
      <c r="AZ9" s="49" t="s">
        <v>55</v>
      </c>
      <c r="BA9" s="49" t="s">
        <v>56</v>
      </c>
      <c r="BB9" s="49" t="s">
        <v>57</v>
      </c>
      <c r="BC9" s="201" t="s">
        <v>1</v>
      </c>
      <c r="BD9" s="202"/>
      <c r="BE9" s="203"/>
      <c r="BF9" s="84" t="s">
        <v>2</v>
      </c>
      <c r="BG9" s="84" t="s">
        <v>2</v>
      </c>
      <c r="BH9" s="49" t="s">
        <v>54</v>
      </c>
      <c r="BI9" s="49" t="s">
        <v>55</v>
      </c>
      <c r="BJ9" s="49" t="s">
        <v>56</v>
      </c>
      <c r="BK9" s="49" t="s">
        <v>57</v>
      </c>
      <c r="BL9" s="201" t="s">
        <v>1</v>
      </c>
      <c r="BM9" s="202"/>
      <c r="BN9" s="203"/>
      <c r="BO9" s="84" t="s">
        <v>2</v>
      </c>
      <c r="BP9" s="84" t="s">
        <v>2</v>
      </c>
      <c r="BQ9" s="49" t="s">
        <v>54</v>
      </c>
      <c r="BR9" s="49" t="s">
        <v>55</v>
      </c>
      <c r="BS9" s="49" t="s">
        <v>56</v>
      </c>
      <c r="BT9" s="49" t="s">
        <v>57</v>
      </c>
      <c r="BU9" s="84" t="s">
        <v>1</v>
      </c>
      <c r="BV9" s="84" t="s">
        <v>1</v>
      </c>
      <c r="BW9" s="84" t="s">
        <v>2</v>
      </c>
      <c r="BX9" s="84" t="s">
        <v>2</v>
      </c>
      <c r="BY9" s="49" t="s">
        <v>54</v>
      </c>
      <c r="BZ9" s="49" t="s">
        <v>55</v>
      </c>
      <c r="CA9" s="49" t="s">
        <v>56</v>
      </c>
      <c r="CB9" s="49" t="s">
        <v>57</v>
      </c>
      <c r="CC9" s="85" t="s">
        <v>1</v>
      </c>
      <c r="CD9" s="204"/>
      <c r="CE9" s="203"/>
      <c r="CF9" s="84" t="s">
        <v>2</v>
      </c>
      <c r="CG9" s="84" t="s">
        <v>2</v>
      </c>
      <c r="CH9" s="49" t="s">
        <v>54</v>
      </c>
      <c r="CI9" s="49" t="s">
        <v>55</v>
      </c>
      <c r="CJ9" s="49" t="s">
        <v>56</v>
      </c>
      <c r="CK9" s="49" t="s">
        <v>57</v>
      </c>
      <c r="CL9" s="85" t="s">
        <v>1</v>
      </c>
      <c r="CM9" s="136" t="s">
        <v>1</v>
      </c>
      <c r="CN9" s="86"/>
      <c r="CO9" s="84" t="s">
        <v>2</v>
      </c>
      <c r="CP9" s="84" t="s">
        <v>2</v>
      </c>
    </row>
    <row r="10" spans="1:169" ht="9.75" customHeight="1" x14ac:dyDescent="0.15">
      <c r="A10" s="81"/>
      <c r="B10" s="51"/>
      <c r="C10" s="51"/>
      <c r="D10" s="51"/>
      <c r="E10" s="51"/>
      <c r="F10" s="81"/>
      <c r="G10" s="81"/>
      <c r="H10" s="51"/>
      <c r="I10" s="51"/>
      <c r="J10" s="51"/>
      <c r="K10" s="51"/>
      <c r="L10" s="82"/>
      <c r="M10" s="83"/>
      <c r="N10" s="81"/>
      <c r="O10" s="51"/>
      <c r="P10" s="51"/>
      <c r="Q10" s="51"/>
      <c r="R10" s="51"/>
      <c r="S10" s="82"/>
      <c r="T10" s="83"/>
      <c r="U10" s="81"/>
      <c r="V10" s="51"/>
      <c r="W10" s="51"/>
      <c r="X10" s="51"/>
      <c r="Y10" s="51"/>
      <c r="Z10" s="81"/>
      <c r="AA10" s="81"/>
      <c r="AB10" s="51"/>
      <c r="AC10" s="51"/>
      <c r="AD10" s="51"/>
      <c r="AE10" s="51"/>
      <c r="AF10" s="82"/>
      <c r="AG10" s="83"/>
      <c r="AH10" s="81"/>
      <c r="AI10" s="51"/>
      <c r="AJ10" s="51"/>
      <c r="AK10" s="51"/>
      <c r="AL10" s="51"/>
      <c r="AM10" s="82"/>
      <c r="AN10" s="83"/>
      <c r="AO10" s="81"/>
      <c r="AP10" s="51"/>
      <c r="AQ10" s="51"/>
      <c r="AR10" s="51"/>
      <c r="AS10" s="51"/>
      <c r="AT10" s="137"/>
      <c r="AU10" s="82"/>
      <c r="AV10" s="83"/>
      <c r="AW10" s="83"/>
      <c r="AX10" s="81"/>
      <c r="AY10" s="51"/>
      <c r="AZ10" s="51"/>
      <c r="BA10" s="51"/>
      <c r="BB10" s="51"/>
      <c r="BC10" s="137"/>
      <c r="BD10" s="82"/>
      <c r="BE10" s="83"/>
      <c r="BF10" s="83"/>
      <c r="BG10" s="81"/>
      <c r="BH10" s="51"/>
      <c r="BI10" s="51"/>
      <c r="BJ10" s="51"/>
      <c r="BK10" s="51"/>
      <c r="BL10" s="137"/>
      <c r="BM10" s="82"/>
      <c r="BN10" s="83"/>
      <c r="BO10" s="83"/>
      <c r="BP10" s="81"/>
      <c r="BQ10" s="51"/>
      <c r="BR10" s="51"/>
      <c r="BS10" s="51"/>
      <c r="BT10" s="51"/>
      <c r="BU10" s="51"/>
      <c r="BV10" s="81"/>
      <c r="BW10" s="81"/>
      <c r="BX10" s="81"/>
      <c r="BY10" s="51"/>
      <c r="BZ10" s="51"/>
      <c r="CA10" s="51"/>
      <c r="CB10" s="51"/>
      <c r="CC10" s="137"/>
      <c r="CD10" s="82"/>
      <c r="CE10" s="83"/>
      <c r="CF10" s="83"/>
      <c r="CG10" s="81"/>
      <c r="CH10" s="51"/>
      <c r="CI10" s="51"/>
      <c r="CJ10" s="51"/>
      <c r="CK10" s="51"/>
      <c r="CL10" s="137"/>
      <c r="CM10" s="82"/>
      <c r="CN10" s="83"/>
      <c r="CO10" s="83"/>
      <c r="CP10" s="81"/>
    </row>
    <row r="11" spans="1:169" s="12" customFormat="1" ht="15.95" customHeight="1" x14ac:dyDescent="0.15">
      <c r="A11" s="147" t="s">
        <v>231</v>
      </c>
      <c r="B11" s="54"/>
      <c r="C11" s="55"/>
      <c r="D11" s="55"/>
      <c r="E11" s="56"/>
      <c r="F11" s="64">
        <f>[1]Gestão!F10</f>
        <v>98952</v>
      </c>
      <c r="G11" s="64">
        <f>[1]Gestão!G10</f>
        <v>400680</v>
      </c>
      <c r="H11" s="54" t="s">
        <v>93</v>
      </c>
      <c r="I11" s="55">
        <f>EMPRESA!$E$3</f>
        <v>0</v>
      </c>
      <c r="J11" s="55" t="str">
        <f>EMPRESA!$D$5</f>
        <v>2016</v>
      </c>
      <c r="K11" s="56" t="s">
        <v>58</v>
      </c>
      <c r="L11" s="64">
        <f>[1]Gestão!L10</f>
        <v>82939.94</v>
      </c>
      <c r="M11" s="148"/>
      <c r="N11" s="64">
        <f>[1]Gestão!N10</f>
        <v>342244.73</v>
      </c>
      <c r="O11" s="54"/>
      <c r="P11" s="55"/>
      <c r="Q11" s="55"/>
      <c r="R11" s="56"/>
      <c r="S11" s="64">
        <f>[1]Gestão!S10</f>
        <v>2483.73</v>
      </c>
      <c r="T11" s="148"/>
      <c r="U11" s="64">
        <f>[1]Gestão!U10</f>
        <v>7242.1299999999992</v>
      </c>
      <c r="V11" s="54"/>
      <c r="W11" s="55"/>
      <c r="X11" s="55"/>
      <c r="Y11" s="56"/>
      <c r="Z11" s="64">
        <f t="shared" ref="Z11:Z21" si="0">L11+S11</f>
        <v>85423.67</v>
      </c>
      <c r="AA11" s="64">
        <f>[1]Gestão!AA10</f>
        <v>349486.85999999993</v>
      </c>
      <c r="AB11" s="54"/>
      <c r="AC11" s="55"/>
      <c r="AD11" s="55"/>
      <c r="AE11" s="56"/>
      <c r="AF11" s="64">
        <f>[1]Gestão!AF10</f>
        <v>0</v>
      </c>
      <c r="AG11" s="148"/>
      <c r="AH11" s="64">
        <f>[1]Gestão!AH10</f>
        <v>3</v>
      </c>
      <c r="AI11" s="54"/>
      <c r="AJ11" s="55"/>
      <c r="AK11" s="55"/>
      <c r="AL11" s="56"/>
      <c r="AM11" s="64">
        <f>[1]Gestão!AM10</f>
        <v>4</v>
      </c>
      <c r="AN11" s="149"/>
      <c r="AO11" s="64">
        <f>[1]Gestão!AO10</f>
        <v>16</v>
      </c>
      <c r="AP11" s="54"/>
      <c r="AQ11" s="55"/>
      <c r="AR11" s="55"/>
      <c r="AS11" s="56"/>
      <c r="AT11" s="56"/>
      <c r="AU11" s="64">
        <f>[1]Gestão!AT10/1000</f>
        <v>5495.6549100000002</v>
      </c>
      <c r="AV11" s="149"/>
      <c r="AW11" s="150"/>
      <c r="AX11" s="64">
        <f>[1]Gestão!AV10/1000</f>
        <v>23124.624110000001</v>
      </c>
      <c r="AY11" s="63"/>
      <c r="AZ11" s="55"/>
      <c r="BA11" s="55"/>
      <c r="BB11" s="56"/>
      <c r="BC11" s="56"/>
      <c r="BD11" s="64">
        <f>[1]Gestão!BA10/1000</f>
        <v>966.11656999999991</v>
      </c>
      <c r="BE11" s="149"/>
      <c r="BF11" s="150"/>
      <c r="BG11" s="64">
        <f>[1]Gestão!BC10/1000</f>
        <v>3895.5565299999998</v>
      </c>
      <c r="BH11" s="63"/>
      <c r="BI11" s="55"/>
      <c r="BJ11" s="55"/>
      <c r="BK11" s="56"/>
      <c r="BL11" s="56"/>
      <c r="BM11" s="64">
        <f>[1]Gestão!BH10/1000</f>
        <v>287.44837000000001</v>
      </c>
      <c r="BN11" s="148"/>
      <c r="BO11" s="151"/>
      <c r="BP11" s="64">
        <f>[1]Gestão!BJ10/1000</f>
        <v>1174.0369499999999</v>
      </c>
      <c r="BQ11" s="63"/>
      <c r="BR11" s="55"/>
      <c r="BS11" s="55"/>
      <c r="BT11" s="56"/>
      <c r="BU11" s="56"/>
      <c r="BV11" s="64">
        <f>BD11+BM11</f>
        <v>1253.56494</v>
      </c>
      <c r="BW11" s="64"/>
      <c r="BX11" s="64">
        <f>[1]Gestão!BP10/1000</f>
        <v>5069.5934800000005</v>
      </c>
      <c r="BY11" s="63"/>
      <c r="BZ11" s="55"/>
      <c r="CA11" s="55"/>
      <c r="CB11" s="56"/>
      <c r="CC11" s="56"/>
      <c r="CD11" s="64">
        <f>[1]Gestão!BU10/1000</f>
        <v>528.60721000000001</v>
      </c>
      <c r="CE11" s="149"/>
      <c r="CF11" s="150"/>
      <c r="CG11" s="64">
        <f>[1]Gestão!BW10/1000</f>
        <v>2137.0088799999999</v>
      </c>
      <c r="CH11" s="54"/>
      <c r="CI11" s="55"/>
      <c r="CJ11" s="55"/>
      <c r="CK11" s="56"/>
      <c r="CL11" s="56"/>
      <c r="CM11" s="64">
        <f>[1]Gestão!CB10/1000</f>
        <v>0</v>
      </c>
      <c r="CN11" s="149"/>
      <c r="CO11" s="150"/>
      <c r="CP11" s="47">
        <f>[1]Gestão!CD10/1000</f>
        <v>0</v>
      </c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</row>
    <row r="12" spans="1:169" s="12" customFormat="1" ht="15.95" customHeight="1" x14ac:dyDescent="0.15">
      <c r="A12" s="147" t="s">
        <v>230</v>
      </c>
      <c r="B12" s="54" t="s">
        <v>92</v>
      </c>
      <c r="C12" s="55">
        <f>EMPRESA!$E$3</f>
        <v>0</v>
      </c>
      <c r="D12" s="55" t="str">
        <f>EMPRESA!$D$5</f>
        <v>2016</v>
      </c>
      <c r="E12" s="56" t="s">
        <v>58</v>
      </c>
      <c r="F12" s="64">
        <f>[2]Gestão!F10</f>
        <v>930048</v>
      </c>
      <c r="G12" s="64">
        <f>[2]Gestão!G10</f>
        <v>3712128</v>
      </c>
      <c r="H12" s="54" t="s">
        <v>93</v>
      </c>
      <c r="I12" s="55">
        <f>EMPRESA!$E$3</f>
        <v>0</v>
      </c>
      <c r="J12" s="55" t="str">
        <f>EMPRESA!$D$5</f>
        <v>2016</v>
      </c>
      <c r="K12" s="56" t="s">
        <v>59</v>
      </c>
      <c r="L12" s="64">
        <f>[2]Gestão!L10</f>
        <v>777639.2</v>
      </c>
      <c r="M12" s="148"/>
      <c r="N12" s="64">
        <f>[2]Gestão!N10</f>
        <v>3152650.1900000004</v>
      </c>
      <c r="O12" s="54" t="s">
        <v>94</v>
      </c>
      <c r="P12" s="55">
        <f>EMPRESA!$E$3</f>
        <v>0</v>
      </c>
      <c r="Q12" s="55" t="str">
        <f>EMPRESA!$D$5</f>
        <v>2016</v>
      </c>
      <c r="R12" s="56" t="s">
        <v>58</v>
      </c>
      <c r="S12" s="64">
        <f>[2]Gestão!S10</f>
        <v>31557.94</v>
      </c>
      <c r="T12" s="148"/>
      <c r="U12" s="64">
        <f>[2]Gestão!U10</f>
        <v>127238.31000000001</v>
      </c>
      <c r="V12" s="54" t="s">
        <v>95</v>
      </c>
      <c r="W12" s="55">
        <f>EMPRESA!$E$3</f>
        <v>0</v>
      </c>
      <c r="X12" s="55" t="str">
        <f>EMPRESA!$D$5</f>
        <v>2016</v>
      </c>
      <c r="Y12" s="56" t="s">
        <v>58</v>
      </c>
      <c r="Z12" s="64">
        <f t="shared" si="0"/>
        <v>809197.1399999999</v>
      </c>
      <c r="AA12" s="64">
        <f>[2]Gestão!AA10</f>
        <v>3279888.5</v>
      </c>
      <c r="AB12" s="54" t="s">
        <v>96</v>
      </c>
      <c r="AC12" s="55">
        <f>EMPRESA!$E$3</f>
        <v>0</v>
      </c>
      <c r="AD12" s="55" t="str">
        <f>EMPRESA!$D$5</f>
        <v>2016</v>
      </c>
      <c r="AE12" s="56" t="s">
        <v>58</v>
      </c>
      <c r="AF12" s="64">
        <f>[2]Gestão!AF10</f>
        <v>44</v>
      </c>
      <c r="AG12" s="148"/>
      <c r="AH12" s="64">
        <f>[2]Gestão!AH10</f>
        <v>106</v>
      </c>
      <c r="AI12" s="54">
        <v>210</v>
      </c>
      <c r="AJ12" s="55">
        <f>EMPRESA!$E$3</f>
        <v>0</v>
      </c>
      <c r="AK12" s="55" t="str">
        <f>EMPRESA!$D$5</f>
        <v>2016</v>
      </c>
      <c r="AL12" s="56" t="s">
        <v>58</v>
      </c>
      <c r="AM12" s="64">
        <f>[2]Gestão!AM10</f>
        <v>31</v>
      </c>
      <c r="AN12" s="149"/>
      <c r="AO12" s="64">
        <f>[2]Gestão!AO10</f>
        <v>107</v>
      </c>
      <c r="AP12" s="63">
        <v>320</v>
      </c>
      <c r="AQ12" s="55">
        <f>EMPRESA!$E$3</f>
        <v>0</v>
      </c>
      <c r="AR12" s="55" t="str">
        <f>EMPRESA!$D$5</f>
        <v>2016</v>
      </c>
      <c r="AS12" s="56" t="s">
        <v>58</v>
      </c>
      <c r="AT12" s="56"/>
      <c r="AU12" s="64">
        <f>[2]Gestão!AT10</f>
        <v>81640.595289999997</v>
      </c>
      <c r="AV12" s="149"/>
      <c r="AW12" s="150"/>
      <c r="AX12" s="64">
        <f>[2]Gestão!AV10</f>
        <v>303197.90925999999</v>
      </c>
      <c r="AY12" s="63">
        <v>328</v>
      </c>
      <c r="AZ12" s="55">
        <f>EMPRESA!$E$3</f>
        <v>0</v>
      </c>
      <c r="BA12" s="55" t="str">
        <f>EMPRESA!$D$5</f>
        <v>2016</v>
      </c>
      <c r="BB12" s="56" t="s">
        <v>58</v>
      </c>
      <c r="BC12" s="56"/>
      <c r="BD12" s="64">
        <f>[2]Gestão!BA10</f>
        <v>11395.03549</v>
      </c>
      <c r="BE12" s="149"/>
      <c r="BF12" s="150"/>
      <c r="BG12" s="64">
        <f>[2]Gestão!BC10</f>
        <v>42470.566840000007</v>
      </c>
      <c r="BH12" s="63">
        <v>329</v>
      </c>
      <c r="BI12" s="55">
        <f>EMPRESA!$E$3</f>
        <v>0</v>
      </c>
      <c r="BJ12" s="55" t="str">
        <f>EMPRESA!$D$5</f>
        <v>2016</v>
      </c>
      <c r="BK12" s="56" t="s">
        <v>58</v>
      </c>
      <c r="BL12" s="56"/>
      <c r="BM12" s="64">
        <f>[2]Gestão!BH10</f>
        <v>3120.8960899999997</v>
      </c>
      <c r="BN12" s="148"/>
      <c r="BO12" s="151"/>
      <c r="BP12" s="64">
        <f>[2]Gestão!BJ10</f>
        <v>11671.909799999999</v>
      </c>
      <c r="BQ12" s="63">
        <v>327</v>
      </c>
      <c r="BR12" s="55">
        <f>EMPRESA!$E$3</f>
        <v>0</v>
      </c>
      <c r="BS12" s="55" t="str">
        <f>EMPRESA!$D$5</f>
        <v>2016</v>
      </c>
      <c r="BT12" s="56" t="s">
        <v>58</v>
      </c>
      <c r="BU12" s="56"/>
      <c r="BV12" s="64">
        <f t="shared" ref="BV12:BV21" si="1">BD12+BM12</f>
        <v>14515.93158</v>
      </c>
      <c r="BW12" s="64"/>
      <c r="BX12" s="64">
        <f>[2]Gestão!BP10</f>
        <v>54142.476640000008</v>
      </c>
      <c r="BY12" s="63">
        <v>325</v>
      </c>
      <c r="BZ12" s="55">
        <f>EMPRESA!$E$3</f>
        <v>0</v>
      </c>
      <c r="CA12" s="55" t="str">
        <f>EMPRESA!$D$5</f>
        <v>2016</v>
      </c>
      <c r="CB12" s="56" t="s">
        <v>58</v>
      </c>
      <c r="CC12" s="56"/>
      <c r="CD12" s="64">
        <f>[2]Gestão!BU10</f>
        <v>20152.882389999999</v>
      </c>
      <c r="CE12" s="149"/>
      <c r="CF12" s="150"/>
      <c r="CG12" s="64">
        <f>[2]Gestão!BW10</f>
        <v>83756.632210000011</v>
      </c>
      <c r="CH12" s="54" t="s">
        <v>178</v>
      </c>
      <c r="CI12" s="55">
        <f>EMPRESA!$E$3</f>
        <v>0</v>
      </c>
      <c r="CJ12" s="55" t="str">
        <f>EMPRESA!$D$5</f>
        <v>2016</v>
      </c>
      <c r="CK12" s="56" t="s">
        <v>58</v>
      </c>
      <c r="CL12" s="56"/>
      <c r="CM12" s="64">
        <f>[2]Gestão!CB10</f>
        <v>0</v>
      </c>
      <c r="CN12" s="149"/>
      <c r="CO12" s="150"/>
      <c r="CP12" s="47">
        <f>[2]Gestão!CD10</f>
        <v>0</v>
      </c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</row>
    <row r="13" spans="1:169" s="12" customFormat="1" ht="15.95" customHeight="1" x14ac:dyDescent="0.15">
      <c r="A13" s="147" t="s">
        <v>283</v>
      </c>
      <c r="B13" s="54" t="s">
        <v>92</v>
      </c>
      <c r="C13" s="55">
        <f>EMPRESA!$E$3</f>
        <v>0</v>
      </c>
      <c r="D13" s="55" t="str">
        <f>EMPRESA!$D$5</f>
        <v>2016</v>
      </c>
      <c r="E13" s="56" t="s">
        <v>59</v>
      </c>
      <c r="F13" s="64">
        <f>[3]Gestão!F10</f>
        <v>1611120</v>
      </c>
      <c r="G13" s="64">
        <f>[3]Gestão!G10</f>
        <v>6721848</v>
      </c>
      <c r="H13" s="54" t="s">
        <v>93</v>
      </c>
      <c r="I13" s="55">
        <f>EMPRESA!$E$3</f>
        <v>0</v>
      </c>
      <c r="J13" s="55" t="str">
        <f>EMPRESA!$D$5</f>
        <v>2016</v>
      </c>
      <c r="K13" s="56" t="s">
        <v>60</v>
      </c>
      <c r="L13" s="64">
        <f>[3]Gestão!L10</f>
        <v>1374916</v>
      </c>
      <c r="M13" s="148"/>
      <c r="N13" s="64">
        <f>[3]Gestão!N10</f>
        <v>5653867</v>
      </c>
      <c r="O13" s="54" t="s">
        <v>94</v>
      </c>
      <c r="P13" s="55">
        <f>EMPRESA!$E$3</f>
        <v>0</v>
      </c>
      <c r="Q13" s="55" t="str">
        <f>EMPRESA!$D$5</f>
        <v>2016</v>
      </c>
      <c r="R13" s="56" t="s">
        <v>59</v>
      </c>
      <c r="S13" s="64">
        <f>[3]Gestão!S10</f>
        <v>15883</v>
      </c>
      <c r="T13" s="148"/>
      <c r="U13" s="64">
        <f>[3]Gestão!U10</f>
        <v>83024</v>
      </c>
      <c r="V13" s="54" t="s">
        <v>95</v>
      </c>
      <c r="W13" s="55">
        <f>EMPRESA!$E$3</f>
        <v>0</v>
      </c>
      <c r="X13" s="55" t="str">
        <f>EMPRESA!$D$5</f>
        <v>2016</v>
      </c>
      <c r="Y13" s="56" t="s">
        <v>59</v>
      </c>
      <c r="Z13" s="64">
        <f t="shared" si="0"/>
        <v>1390799</v>
      </c>
      <c r="AA13" s="64">
        <f>[3]Gestão!AA10</f>
        <v>5736891</v>
      </c>
      <c r="AB13" s="54" t="s">
        <v>96</v>
      </c>
      <c r="AC13" s="55">
        <f>EMPRESA!$E$3</f>
        <v>0</v>
      </c>
      <c r="AD13" s="55" t="str">
        <f>EMPRESA!$D$5</f>
        <v>2016</v>
      </c>
      <c r="AE13" s="56" t="s">
        <v>59</v>
      </c>
      <c r="AF13" s="64">
        <f>[3]Gestão!AF10</f>
        <v>18</v>
      </c>
      <c r="AG13" s="148"/>
      <c r="AH13" s="64">
        <f>[3]Gestão!AH10</f>
        <v>25</v>
      </c>
      <c r="AI13" s="54">
        <v>210</v>
      </c>
      <c r="AJ13" s="55">
        <f>EMPRESA!$E$3</f>
        <v>0</v>
      </c>
      <c r="AK13" s="55" t="str">
        <f>EMPRESA!$D$5</f>
        <v>2016</v>
      </c>
      <c r="AL13" s="56" t="s">
        <v>59</v>
      </c>
      <c r="AM13" s="64">
        <f>[3]Gestão!AM10</f>
        <v>97</v>
      </c>
      <c r="AN13" s="149"/>
      <c r="AO13" s="64">
        <f>[3]Gestão!AO10</f>
        <v>2169</v>
      </c>
      <c r="AP13" s="63">
        <v>320</v>
      </c>
      <c r="AQ13" s="55">
        <f>EMPRESA!$E$3</f>
        <v>0</v>
      </c>
      <c r="AR13" s="55" t="str">
        <f>EMPRESA!$D$5</f>
        <v>2016</v>
      </c>
      <c r="AS13" s="56" t="s">
        <v>59</v>
      </c>
      <c r="AT13" s="56"/>
      <c r="AU13" s="64">
        <f>[3]Gestão!AT10</f>
        <v>75655.771700000027</v>
      </c>
      <c r="AV13" s="149"/>
      <c r="AW13" s="150"/>
      <c r="AX13" s="64">
        <f>[3]Gestão!AV10</f>
        <v>312125.69136000006</v>
      </c>
      <c r="AY13" s="63">
        <v>328</v>
      </c>
      <c r="AZ13" s="55">
        <f>EMPRESA!$E$3</f>
        <v>0</v>
      </c>
      <c r="BA13" s="55" t="str">
        <f>EMPRESA!$D$5</f>
        <v>2016</v>
      </c>
      <c r="BB13" s="56" t="s">
        <v>59</v>
      </c>
      <c r="BC13" s="56"/>
      <c r="BD13" s="64">
        <f>[3]Gestão!BA10</f>
        <v>9164.5826400000024</v>
      </c>
      <c r="BE13" s="149"/>
      <c r="BF13" s="150"/>
      <c r="BG13" s="64">
        <f>[3]Gestão!BC10</f>
        <v>39702.249190000002</v>
      </c>
      <c r="BH13" s="63">
        <v>329</v>
      </c>
      <c r="BI13" s="55">
        <f>EMPRESA!$E$3</f>
        <v>0</v>
      </c>
      <c r="BJ13" s="55" t="str">
        <f>EMPRESA!$D$5</f>
        <v>2016</v>
      </c>
      <c r="BK13" s="56" t="s">
        <v>59</v>
      </c>
      <c r="BL13" s="56"/>
      <c r="BM13" s="64">
        <f>[3]Gestão!BH10</f>
        <v>3356.01037</v>
      </c>
      <c r="BN13" s="148"/>
      <c r="BO13" s="151"/>
      <c r="BP13" s="64">
        <f>[3]Gestão!BJ10</f>
        <v>16312.8109</v>
      </c>
      <c r="BQ13" s="63">
        <v>327</v>
      </c>
      <c r="BR13" s="55">
        <f>EMPRESA!$E$3</f>
        <v>0</v>
      </c>
      <c r="BS13" s="55" t="str">
        <f>EMPRESA!$D$5</f>
        <v>2016</v>
      </c>
      <c r="BT13" s="56" t="s">
        <v>59</v>
      </c>
      <c r="BU13" s="56"/>
      <c r="BV13" s="64">
        <f t="shared" si="1"/>
        <v>12520.593010000002</v>
      </c>
      <c r="BW13" s="64"/>
      <c r="BX13" s="64">
        <f>[3]Gestão!BP10</f>
        <v>56015.060090000006</v>
      </c>
      <c r="BY13" s="63">
        <v>325</v>
      </c>
      <c r="BZ13" s="55">
        <f>EMPRESA!$E$3</f>
        <v>0</v>
      </c>
      <c r="CA13" s="55" t="str">
        <f>EMPRESA!$D$5</f>
        <v>2016</v>
      </c>
      <c r="CB13" s="56" t="s">
        <v>59</v>
      </c>
      <c r="CC13" s="56"/>
      <c r="CD13" s="64">
        <f>[3]Gestão!BU10</f>
        <v>8864.8146000000033</v>
      </c>
      <c r="CE13" s="149"/>
      <c r="CF13" s="150"/>
      <c r="CG13" s="64">
        <f>[3]Gestão!BW10</f>
        <v>40483.263190000005</v>
      </c>
      <c r="CH13" s="54" t="s">
        <v>178</v>
      </c>
      <c r="CI13" s="55">
        <f>EMPRESA!$E$3</f>
        <v>0</v>
      </c>
      <c r="CJ13" s="55" t="str">
        <f>EMPRESA!$D$5</f>
        <v>2016</v>
      </c>
      <c r="CK13" s="56" t="s">
        <v>59</v>
      </c>
      <c r="CL13" s="56"/>
      <c r="CM13" s="64">
        <f>[3]Gestão!CB10</f>
        <v>1269.95596</v>
      </c>
      <c r="CN13" s="149"/>
      <c r="CO13" s="150"/>
      <c r="CP13" s="47">
        <f>[3]Gestão!CD10</f>
        <v>6962.0754800000004</v>
      </c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</row>
    <row r="14" spans="1:169" s="12" customFormat="1" ht="15.95" customHeight="1" x14ac:dyDescent="0.15">
      <c r="A14" s="147" t="s">
        <v>284</v>
      </c>
      <c r="B14" s="54" t="s">
        <v>92</v>
      </c>
      <c r="C14" s="55">
        <f>EMPRESA!$E$3</f>
        <v>0</v>
      </c>
      <c r="D14" s="55" t="str">
        <f>EMPRESA!$D$5</f>
        <v>2016</v>
      </c>
      <c r="E14" s="56" t="s">
        <v>60</v>
      </c>
      <c r="F14" s="64">
        <f>[4]Gestão!F10</f>
        <v>550200</v>
      </c>
      <c r="G14" s="64">
        <f>[4]Gestão!G10</f>
        <v>2244648</v>
      </c>
      <c r="H14" s="54" t="s">
        <v>93</v>
      </c>
      <c r="I14" s="55">
        <f>EMPRESA!$E$3</f>
        <v>0</v>
      </c>
      <c r="J14" s="55" t="str">
        <f>EMPRESA!$D$5</f>
        <v>2016</v>
      </c>
      <c r="K14" s="56" t="s">
        <v>60</v>
      </c>
      <c r="L14" s="64">
        <f>[4]Gestão!L10</f>
        <v>580712</v>
      </c>
      <c r="M14" s="148"/>
      <c r="N14" s="64">
        <f>[4]Gestão!N10</f>
        <v>2075981</v>
      </c>
      <c r="O14" s="54" t="s">
        <v>94</v>
      </c>
      <c r="P14" s="55">
        <f>EMPRESA!$E$3</f>
        <v>0</v>
      </c>
      <c r="Q14" s="55" t="str">
        <f>EMPRESA!$D$5</f>
        <v>2016</v>
      </c>
      <c r="R14" s="56" t="s">
        <v>59</v>
      </c>
      <c r="S14" s="64">
        <f>[4]Gestão!S10</f>
        <v>18795</v>
      </c>
      <c r="T14" s="148"/>
      <c r="U14" s="64">
        <f>[4]Gestão!U10</f>
        <v>63896</v>
      </c>
      <c r="V14" s="54" t="s">
        <v>95</v>
      </c>
      <c r="W14" s="55">
        <f>EMPRESA!$E$3</f>
        <v>0</v>
      </c>
      <c r="X14" s="55" t="str">
        <f>EMPRESA!$D$5</f>
        <v>2016</v>
      </c>
      <c r="Y14" s="56" t="s">
        <v>59</v>
      </c>
      <c r="Z14" s="64">
        <f t="shared" si="0"/>
        <v>599507</v>
      </c>
      <c r="AA14" s="64">
        <f>[4]Gestão!AA10</f>
        <v>2139877</v>
      </c>
      <c r="AB14" s="54" t="s">
        <v>96</v>
      </c>
      <c r="AC14" s="55">
        <f>EMPRESA!$E$3</f>
        <v>0</v>
      </c>
      <c r="AD14" s="55" t="str">
        <f>EMPRESA!$D$5</f>
        <v>2016</v>
      </c>
      <c r="AE14" s="56" t="s">
        <v>59</v>
      </c>
      <c r="AF14" s="64">
        <f>[4]Gestão!AF10</f>
        <v>2</v>
      </c>
      <c r="AG14" s="148"/>
      <c r="AH14" s="64">
        <f>[4]Gestão!AH10</f>
        <v>12</v>
      </c>
      <c r="AI14" s="54">
        <v>210</v>
      </c>
      <c r="AJ14" s="55">
        <f>EMPRESA!$E$3</f>
        <v>0</v>
      </c>
      <c r="AK14" s="55" t="str">
        <f>EMPRESA!$D$5</f>
        <v>2016</v>
      </c>
      <c r="AL14" s="56" t="s">
        <v>59</v>
      </c>
      <c r="AM14" s="64">
        <f>[4]Gestão!AM10</f>
        <v>46</v>
      </c>
      <c r="AN14" s="149"/>
      <c r="AO14" s="64">
        <f>[4]Gestão!AO10</f>
        <v>157</v>
      </c>
      <c r="AP14" s="63">
        <v>320</v>
      </c>
      <c r="AQ14" s="55">
        <f>EMPRESA!$E$3</f>
        <v>0</v>
      </c>
      <c r="AR14" s="55" t="str">
        <f>EMPRESA!$D$5</f>
        <v>2016</v>
      </c>
      <c r="AS14" s="56" t="s">
        <v>60</v>
      </c>
      <c r="AT14" s="56"/>
      <c r="AU14" s="64">
        <f>[4]Gestão!AT10</f>
        <v>49583</v>
      </c>
      <c r="AV14" s="149"/>
      <c r="AW14" s="150"/>
      <c r="AX14" s="64">
        <f>[4]Gestão!AV10</f>
        <v>207979</v>
      </c>
      <c r="AY14" s="63">
        <v>328</v>
      </c>
      <c r="AZ14" s="55">
        <f>EMPRESA!$E$3</f>
        <v>0</v>
      </c>
      <c r="BA14" s="55" t="str">
        <f>EMPRESA!$D$5</f>
        <v>2016</v>
      </c>
      <c r="BB14" s="56" t="s">
        <v>60</v>
      </c>
      <c r="BC14" s="56"/>
      <c r="BD14" s="64">
        <f>[4]Gestão!BA10</f>
        <v>7402</v>
      </c>
      <c r="BE14" s="149"/>
      <c r="BF14" s="150"/>
      <c r="BG14" s="64">
        <f>[4]Gestão!BC10</f>
        <v>30941</v>
      </c>
      <c r="BH14" s="63">
        <v>329</v>
      </c>
      <c r="BI14" s="55">
        <f>EMPRESA!$E$3</f>
        <v>0</v>
      </c>
      <c r="BJ14" s="55" t="str">
        <f>EMPRESA!$D$5</f>
        <v>2016</v>
      </c>
      <c r="BK14" s="56" t="s">
        <v>60</v>
      </c>
      <c r="BL14" s="56"/>
      <c r="BM14" s="64">
        <f>[4]Gestão!BH10</f>
        <v>3934</v>
      </c>
      <c r="BN14" s="148"/>
      <c r="BO14" s="151"/>
      <c r="BP14" s="64">
        <f>[4]Gestão!BJ10</f>
        <v>14158</v>
      </c>
      <c r="BQ14" s="63">
        <v>327</v>
      </c>
      <c r="BR14" s="55">
        <f>EMPRESA!$E$3</f>
        <v>0</v>
      </c>
      <c r="BS14" s="55" t="str">
        <f>EMPRESA!$D$5</f>
        <v>2016</v>
      </c>
      <c r="BT14" s="56" t="s">
        <v>60</v>
      </c>
      <c r="BU14" s="56"/>
      <c r="BV14" s="64">
        <f t="shared" si="1"/>
        <v>11336</v>
      </c>
      <c r="BW14" s="64"/>
      <c r="BX14" s="64">
        <f>[4]Gestão!BP10</f>
        <v>45099</v>
      </c>
      <c r="BY14" s="63">
        <v>325</v>
      </c>
      <c r="BZ14" s="55">
        <f>EMPRESA!$E$3</f>
        <v>0</v>
      </c>
      <c r="CA14" s="55" t="str">
        <f>EMPRESA!$D$5</f>
        <v>2016</v>
      </c>
      <c r="CB14" s="56" t="s">
        <v>60</v>
      </c>
      <c r="CC14" s="56"/>
      <c r="CD14" s="64">
        <f>[4]Gestão!BU10</f>
        <v>5345</v>
      </c>
      <c r="CE14" s="149"/>
      <c r="CF14" s="150"/>
      <c r="CG14" s="64">
        <f>[4]Gestão!BW10</f>
        <v>31093</v>
      </c>
      <c r="CH14" s="54" t="s">
        <v>178</v>
      </c>
      <c r="CI14" s="55">
        <f>EMPRESA!$E$3</f>
        <v>0</v>
      </c>
      <c r="CJ14" s="55" t="str">
        <f>EMPRESA!$D$5</f>
        <v>2016</v>
      </c>
      <c r="CK14" s="56" t="s">
        <v>60</v>
      </c>
      <c r="CL14" s="56"/>
      <c r="CM14" s="64">
        <f>[4]Gestão!CB10</f>
        <v>390</v>
      </c>
      <c r="CN14" s="149"/>
      <c r="CO14" s="150"/>
      <c r="CP14" s="47">
        <f>[4]Gestão!CD10</f>
        <v>2663</v>
      </c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</row>
    <row r="15" spans="1:169" s="12" customFormat="1" ht="15.95" customHeight="1" x14ac:dyDescent="0.15">
      <c r="A15" s="147" t="s">
        <v>199</v>
      </c>
      <c r="B15" s="54"/>
      <c r="C15" s="55"/>
      <c r="D15" s="55"/>
      <c r="E15" s="56"/>
      <c r="F15" s="64">
        <f>[5]Gestão!F10</f>
        <v>238056</v>
      </c>
      <c r="G15" s="64">
        <f>[5]Gestão!G10</f>
        <v>947016</v>
      </c>
      <c r="H15" s="54" t="s">
        <v>93</v>
      </c>
      <c r="I15" s="55">
        <f>EMPRESA!$E$3</f>
        <v>0</v>
      </c>
      <c r="J15" s="55" t="str">
        <f>EMPRESA!$D$5</f>
        <v>2016</v>
      </c>
      <c r="K15" s="56" t="s">
        <v>61</v>
      </c>
      <c r="L15" s="64">
        <f>[5]Gestão!L10</f>
        <v>241207.38700000002</v>
      </c>
      <c r="M15" s="148"/>
      <c r="N15" s="64">
        <f>[5]Gestão!N10</f>
        <v>943563.40499999991</v>
      </c>
      <c r="O15" s="54" t="s">
        <v>200</v>
      </c>
      <c r="P15" s="55">
        <f>EMPRESA!$E$3</f>
        <v>0</v>
      </c>
      <c r="Q15" s="55" t="str">
        <f>EMPRESA!$D$5</f>
        <v>2016</v>
      </c>
      <c r="R15" s="56" t="s">
        <v>61</v>
      </c>
      <c r="S15" s="64">
        <f>[5]Gestão!S10</f>
        <v>7408.5389999999989</v>
      </c>
      <c r="T15" s="148"/>
      <c r="U15" s="64">
        <f>[5]Gestão!U10</f>
        <v>24792.881999999998</v>
      </c>
      <c r="V15" s="54" t="s">
        <v>201</v>
      </c>
      <c r="W15" s="55">
        <f>EMPRESA!$E$3</f>
        <v>0</v>
      </c>
      <c r="X15" s="55" t="str">
        <f>EMPRESA!$D$5</f>
        <v>2016</v>
      </c>
      <c r="Y15" s="56" t="s">
        <v>61</v>
      </c>
      <c r="Z15" s="64">
        <f t="shared" si="0"/>
        <v>248615.92600000001</v>
      </c>
      <c r="AA15" s="64">
        <f>[5]Gestão!AA10</f>
        <v>968356.28700000001</v>
      </c>
      <c r="AB15" s="54">
        <v>210</v>
      </c>
      <c r="AC15" s="55">
        <f>EMPRESA!$E$3</f>
        <v>0</v>
      </c>
      <c r="AD15" s="55" t="str">
        <f>EMPRESA!$D$5</f>
        <v>2016</v>
      </c>
      <c r="AE15" s="56" t="s">
        <v>61</v>
      </c>
      <c r="AF15" s="64">
        <f>[5]Gestão!AF10</f>
        <v>15</v>
      </c>
      <c r="AG15" s="148"/>
      <c r="AH15" s="64">
        <f>[5]Gestão!AH10</f>
        <v>41</v>
      </c>
      <c r="AI15" s="54" t="s">
        <v>202</v>
      </c>
      <c r="AJ15" s="55">
        <f>EMPRESA!$E$3</f>
        <v>0</v>
      </c>
      <c r="AK15" s="55" t="str">
        <f>EMPRESA!$D$5</f>
        <v>2016</v>
      </c>
      <c r="AL15" s="56" t="s">
        <v>61</v>
      </c>
      <c r="AM15" s="64">
        <f>[5]Gestão!AM10</f>
        <v>9</v>
      </c>
      <c r="AN15" s="149"/>
      <c r="AO15" s="64">
        <f>[5]Gestão!AO10</f>
        <v>34</v>
      </c>
      <c r="AP15" s="63">
        <v>321</v>
      </c>
      <c r="AQ15" s="55">
        <f>EMPRESA!$E$3</f>
        <v>0</v>
      </c>
      <c r="AR15" s="55" t="str">
        <f>EMPRESA!$D$5</f>
        <v>2016</v>
      </c>
      <c r="AS15" s="56" t="s">
        <v>61</v>
      </c>
      <c r="AT15" s="56"/>
      <c r="AU15" s="64">
        <f>[5]Gestão!AT10/1000</f>
        <v>13279.662700000001</v>
      </c>
      <c r="AV15" s="149"/>
      <c r="AW15" s="150"/>
      <c r="AX15" s="64">
        <f>[5]Gestão!AV10/1000</f>
        <v>52788.754960000006</v>
      </c>
      <c r="AY15" s="63">
        <v>329</v>
      </c>
      <c r="AZ15" s="55">
        <f>EMPRESA!$E$3</f>
        <v>0</v>
      </c>
      <c r="BA15" s="55" t="str">
        <f>EMPRESA!$D$5</f>
        <v>2016</v>
      </c>
      <c r="BB15" s="56" t="s">
        <v>61</v>
      </c>
      <c r="BC15" s="56"/>
      <c r="BD15" s="64">
        <f>[5]Gestão!BA10/1000</f>
        <v>3392.9585600000005</v>
      </c>
      <c r="BE15" s="149"/>
      <c r="BF15" s="150"/>
      <c r="BG15" s="64">
        <f>[5]Gestão!BC10/1000</f>
        <v>12661.308849999999</v>
      </c>
      <c r="BH15" s="63">
        <v>330</v>
      </c>
      <c r="BI15" s="55">
        <f>EMPRESA!$E$3</f>
        <v>0</v>
      </c>
      <c r="BJ15" s="55" t="str">
        <f>EMPRESA!$D$5</f>
        <v>2016</v>
      </c>
      <c r="BK15" s="56" t="s">
        <v>61</v>
      </c>
      <c r="BL15" s="56"/>
      <c r="BM15" s="64">
        <f>[5]Gestão!BH10/1000</f>
        <v>753.45614</v>
      </c>
      <c r="BN15" s="148"/>
      <c r="BO15" s="151"/>
      <c r="BP15" s="64">
        <f>[5]Gestão!BJ10/1000</f>
        <v>3026.0121099999997</v>
      </c>
      <c r="BQ15" s="63">
        <v>328</v>
      </c>
      <c r="BR15" s="55">
        <f>EMPRESA!$E$3</f>
        <v>0</v>
      </c>
      <c r="BS15" s="55" t="str">
        <f>EMPRESA!$D$5</f>
        <v>2016</v>
      </c>
      <c r="BT15" s="56" t="s">
        <v>61</v>
      </c>
      <c r="BU15" s="56"/>
      <c r="BV15" s="64">
        <f>BD15+BM15</f>
        <v>4146.4147000000003</v>
      </c>
      <c r="BW15" s="64"/>
      <c r="BX15" s="64">
        <f>[5]Gestão!BP10/1000</f>
        <v>15687.320960000001</v>
      </c>
      <c r="BY15" s="63">
        <v>326</v>
      </c>
      <c r="BZ15" s="55">
        <f>EMPRESA!$E$3</f>
        <v>0</v>
      </c>
      <c r="CA15" s="55" t="str">
        <f>EMPRESA!$D$5</f>
        <v>2016</v>
      </c>
      <c r="CB15" s="56" t="s">
        <v>61</v>
      </c>
      <c r="CC15" s="56"/>
      <c r="CD15" s="64">
        <f>[5]Gestão!BU10</f>
        <v>1446</v>
      </c>
      <c r="CE15" s="149"/>
      <c r="CF15" s="150"/>
      <c r="CG15" s="64">
        <f>[5]Gestão!BW10</f>
        <v>5838</v>
      </c>
      <c r="CH15" s="54" t="s">
        <v>203</v>
      </c>
      <c r="CI15" s="55">
        <f>EMPRESA!$E$3</f>
        <v>0</v>
      </c>
      <c r="CJ15" s="55" t="str">
        <f>EMPRESA!$D$5</f>
        <v>2016</v>
      </c>
      <c r="CK15" s="56" t="s">
        <v>61</v>
      </c>
      <c r="CL15" s="56"/>
      <c r="CM15" s="64">
        <f>[5]Gestão!CB10/1000</f>
        <v>0</v>
      </c>
      <c r="CN15" s="149"/>
      <c r="CO15" s="150"/>
      <c r="CP15" s="47">
        <f>[5]Gestão!CD10/1000</f>
        <v>0</v>
      </c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</row>
    <row r="16" spans="1:169" s="12" customFormat="1" ht="15.95" customHeight="1" x14ac:dyDescent="0.15">
      <c r="A16" s="6" t="s">
        <v>285</v>
      </c>
      <c r="B16" s="54" t="s">
        <v>92</v>
      </c>
      <c r="C16" s="55">
        <f>EMPRESA!$E$3</f>
        <v>0</v>
      </c>
      <c r="D16" s="55" t="str">
        <f>EMPRESA!$D$5</f>
        <v>2016</v>
      </c>
      <c r="E16" s="56" t="s">
        <v>61</v>
      </c>
      <c r="F16" s="64">
        <f>[6]Gestão!F10</f>
        <v>467040</v>
      </c>
      <c r="G16" s="64">
        <f>[6]Gestão!G10</f>
        <v>1862280</v>
      </c>
      <c r="H16" s="54" t="s">
        <v>93</v>
      </c>
      <c r="I16" s="55">
        <f>EMPRESA!$E$3</f>
        <v>0</v>
      </c>
      <c r="J16" s="55" t="str">
        <f>EMPRESA!$D$5</f>
        <v>2016</v>
      </c>
      <c r="K16" s="56" t="s">
        <v>62</v>
      </c>
      <c r="L16" s="64">
        <f>[6]Gestão!L10</f>
        <v>353158.51</v>
      </c>
      <c r="M16" s="148"/>
      <c r="N16" s="64">
        <f>[6]Gestão!N10</f>
        <v>1411976.19</v>
      </c>
      <c r="O16" s="54" t="s">
        <v>94</v>
      </c>
      <c r="P16" s="55">
        <f>EMPRESA!$E$3</f>
        <v>0</v>
      </c>
      <c r="Q16" s="55" t="str">
        <f>EMPRESA!$D$5</f>
        <v>2016</v>
      </c>
      <c r="R16" s="56" t="s">
        <v>61</v>
      </c>
      <c r="S16" s="64">
        <f>[6]Gestão!S10</f>
        <v>23276.55</v>
      </c>
      <c r="T16" s="148"/>
      <c r="U16" s="64">
        <f>[6]Gestão!U10</f>
        <v>93191.56</v>
      </c>
      <c r="V16" s="54" t="s">
        <v>95</v>
      </c>
      <c r="W16" s="55">
        <f>EMPRESA!$E$3</f>
        <v>0</v>
      </c>
      <c r="X16" s="55" t="str">
        <f>EMPRESA!$D$5</f>
        <v>2016</v>
      </c>
      <c r="Y16" s="56" t="s">
        <v>61</v>
      </c>
      <c r="Z16" s="64">
        <f t="shared" si="0"/>
        <v>376435.06</v>
      </c>
      <c r="AA16" s="64">
        <f>[6]Gestão!AA10</f>
        <v>1505167.75</v>
      </c>
      <c r="AB16" s="54" t="s">
        <v>96</v>
      </c>
      <c r="AC16" s="55">
        <f>EMPRESA!$E$3</f>
        <v>0</v>
      </c>
      <c r="AD16" s="55" t="str">
        <f>EMPRESA!$D$5</f>
        <v>2016</v>
      </c>
      <c r="AE16" s="56" t="s">
        <v>61</v>
      </c>
      <c r="AF16" s="64">
        <f>[6]Gestão!AF10</f>
        <v>15</v>
      </c>
      <c r="AG16" s="148"/>
      <c r="AH16" s="64">
        <f>[6]Gestão!AH10</f>
        <v>43</v>
      </c>
      <c r="AI16" s="54">
        <v>210</v>
      </c>
      <c r="AJ16" s="55">
        <f>EMPRESA!$E$3</f>
        <v>0</v>
      </c>
      <c r="AK16" s="55" t="str">
        <f>EMPRESA!$D$5</f>
        <v>2016</v>
      </c>
      <c r="AL16" s="56" t="s">
        <v>61</v>
      </c>
      <c r="AM16" s="64">
        <f>[6]Gestão!AM10</f>
        <v>9</v>
      </c>
      <c r="AN16" s="149"/>
      <c r="AO16" s="64">
        <f>[6]Gestão!AO10</f>
        <v>35</v>
      </c>
      <c r="AP16" s="63">
        <v>320</v>
      </c>
      <c r="AQ16" s="55">
        <f>EMPRESA!$E$3</f>
        <v>0</v>
      </c>
      <c r="AR16" s="55" t="str">
        <f>EMPRESA!$D$5</f>
        <v>2016</v>
      </c>
      <c r="AS16" s="56" t="s">
        <v>61</v>
      </c>
      <c r="AT16" s="56"/>
      <c r="AU16" s="64">
        <f>[6]Gestão!AT10</f>
        <v>24319.984329999999</v>
      </c>
      <c r="AV16" s="149"/>
      <c r="AW16" s="150"/>
      <c r="AX16" s="64">
        <f>[6]Gestão!AV10</f>
        <v>96853.82779000001</v>
      </c>
      <c r="AY16" s="63">
        <v>328</v>
      </c>
      <c r="AZ16" s="55">
        <f>EMPRESA!$E$3</f>
        <v>0</v>
      </c>
      <c r="BA16" s="55" t="str">
        <f>EMPRESA!$D$5</f>
        <v>2016</v>
      </c>
      <c r="BB16" s="56" t="s">
        <v>61</v>
      </c>
      <c r="BC16" s="56"/>
      <c r="BD16" s="64">
        <f>[6]Gestão!BA10</f>
        <v>3647</v>
      </c>
      <c r="BE16" s="149"/>
      <c r="BF16" s="150"/>
      <c r="BG16" s="64">
        <f>[6]Gestão!BC10</f>
        <v>13867.61</v>
      </c>
      <c r="BH16" s="63">
        <v>329</v>
      </c>
      <c r="BI16" s="55">
        <f>EMPRESA!$E$3</f>
        <v>0</v>
      </c>
      <c r="BJ16" s="55" t="str">
        <f>EMPRESA!$D$5</f>
        <v>2016</v>
      </c>
      <c r="BK16" s="56" t="s">
        <v>61</v>
      </c>
      <c r="BL16" s="56"/>
      <c r="BM16" s="64">
        <f>[6]Gestão!BH10</f>
        <v>1485</v>
      </c>
      <c r="BN16" s="148"/>
      <c r="BO16" s="151"/>
      <c r="BP16" s="64">
        <f>[6]Gestão!BJ10</f>
        <v>6057.8</v>
      </c>
      <c r="BQ16" s="63">
        <v>327</v>
      </c>
      <c r="BR16" s="55">
        <f>EMPRESA!$E$3</f>
        <v>0</v>
      </c>
      <c r="BS16" s="55" t="str">
        <f>EMPRESA!$D$5</f>
        <v>2016</v>
      </c>
      <c r="BT16" s="56" t="s">
        <v>61</v>
      </c>
      <c r="BU16" s="56"/>
      <c r="BV16" s="64">
        <f t="shared" si="1"/>
        <v>5132</v>
      </c>
      <c r="BW16" s="64"/>
      <c r="BX16" s="64">
        <f>[6]Gestão!BP10</f>
        <v>19925.41</v>
      </c>
      <c r="BY16" s="63">
        <v>325</v>
      </c>
      <c r="BZ16" s="55">
        <f>EMPRESA!$E$3</f>
        <v>0</v>
      </c>
      <c r="CA16" s="55" t="str">
        <f>EMPRESA!$D$5</f>
        <v>2016</v>
      </c>
      <c r="CB16" s="56" t="s">
        <v>61</v>
      </c>
      <c r="CC16" s="56"/>
      <c r="CD16" s="64">
        <f>[6]Gestão!BU10</f>
        <v>2319</v>
      </c>
      <c r="CE16" s="149"/>
      <c r="CF16" s="150"/>
      <c r="CG16" s="64">
        <f>[6]Gestão!BW10</f>
        <v>9293.59</v>
      </c>
      <c r="CH16" s="54" t="s">
        <v>178</v>
      </c>
      <c r="CI16" s="55">
        <f>EMPRESA!$E$3</f>
        <v>0</v>
      </c>
      <c r="CJ16" s="55" t="str">
        <f>EMPRESA!$D$5</f>
        <v>2016</v>
      </c>
      <c r="CK16" s="56" t="s">
        <v>61</v>
      </c>
      <c r="CL16" s="56"/>
      <c r="CM16" s="64">
        <f>[6]Gestão!CB10</f>
        <v>606</v>
      </c>
      <c r="CN16" s="149"/>
      <c r="CO16" s="150"/>
      <c r="CP16" s="47">
        <f>[6]Gestão!CD10</f>
        <v>962.97</v>
      </c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</row>
    <row r="17" spans="1:169" s="12" customFormat="1" ht="15.95" customHeight="1" x14ac:dyDescent="0.15">
      <c r="A17" s="147" t="s">
        <v>239</v>
      </c>
      <c r="B17" s="54"/>
      <c r="C17" s="55"/>
      <c r="D17" s="55"/>
      <c r="E17" s="56"/>
      <c r="F17" s="64">
        <f>[7]Gestão!F10</f>
        <v>437136</v>
      </c>
      <c r="G17" s="64">
        <f>[7]Gestão!G10</f>
        <v>1783488</v>
      </c>
      <c r="H17" s="54" t="s">
        <v>93</v>
      </c>
      <c r="I17" s="55">
        <f>EMPRESA!$E$3</f>
        <v>0</v>
      </c>
      <c r="J17" s="55" t="str">
        <f>EMPRESA!$D$5</f>
        <v>2016</v>
      </c>
      <c r="K17" s="56" t="s">
        <v>63</v>
      </c>
      <c r="L17" s="64">
        <f>[7]Gestão!L10</f>
        <v>397195</v>
      </c>
      <c r="M17" s="148"/>
      <c r="N17" s="64">
        <f>[7]Gestão!N10</f>
        <v>1574232.62</v>
      </c>
      <c r="O17" s="54"/>
      <c r="P17" s="55"/>
      <c r="Q17" s="55"/>
      <c r="R17" s="56"/>
      <c r="S17" s="64">
        <f>[7]Gestão!S10</f>
        <v>4815</v>
      </c>
      <c r="T17" s="148"/>
      <c r="U17" s="64">
        <f>[7]Gestão!U10</f>
        <v>34131.339999999997</v>
      </c>
      <c r="V17" s="54"/>
      <c r="W17" s="55"/>
      <c r="X17" s="55"/>
      <c r="Y17" s="56"/>
      <c r="Z17" s="64">
        <f t="shared" si="0"/>
        <v>402010</v>
      </c>
      <c r="AA17" s="64">
        <f>[7]Gestão!AA10</f>
        <v>1608363.96</v>
      </c>
      <c r="AB17" s="54"/>
      <c r="AC17" s="55"/>
      <c r="AD17" s="55"/>
      <c r="AE17" s="56"/>
      <c r="AF17" s="64">
        <f>[7]Gestão!AF10</f>
        <v>32</v>
      </c>
      <c r="AG17" s="148"/>
      <c r="AH17" s="64">
        <f>[7]Gestão!AH10</f>
        <v>98</v>
      </c>
      <c r="AI17" s="54"/>
      <c r="AJ17" s="55"/>
      <c r="AK17" s="55"/>
      <c r="AL17" s="56"/>
      <c r="AM17" s="64">
        <f>[7]Gestão!AM10</f>
        <v>31</v>
      </c>
      <c r="AN17" s="149"/>
      <c r="AO17" s="64">
        <f>[7]Gestão!AO10</f>
        <v>176</v>
      </c>
      <c r="AP17" s="63"/>
      <c r="AQ17" s="55"/>
      <c r="AR17" s="55"/>
      <c r="AS17" s="56"/>
      <c r="AT17" s="56"/>
      <c r="AU17" s="64">
        <f>[7]Gestão!AT10</f>
        <v>22116</v>
      </c>
      <c r="AV17" s="149"/>
      <c r="AW17" s="150"/>
      <c r="AX17" s="64">
        <f>[7]Gestão!AV10</f>
        <v>95202</v>
      </c>
      <c r="AY17" s="63"/>
      <c r="AZ17" s="55"/>
      <c r="BA17" s="55"/>
      <c r="BB17" s="56"/>
      <c r="BC17" s="56"/>
      <c r="BD17" s="64">
        <f>[7]Gestão!BA10</f>
        <v>3698</v>
      </c>
      <c r="BE17" s="149"/>
      <c r="BF17" s="150"/>
      <c r="BG17" s="64">
        <f>[7]Gestão!BC10</f>
        <v>15230</v>
      </c>
      <c r="BH17" s="63"/>
      <c r="BI17" s="55"/>
      <c r="BJ17" s="55"/>
      <c r="BK17" s="56"/>
      <c r="BL17" s="56"/>
      <c r="BM17" s="64">
        <f>[7]Gestão!BH10</f>
        <v>831</v>
      </c>
      <c r="BN17" s="148"/>
      <c r="BO17" s="151"/>
      <c r="BP17" s="64">
        <f>[7]Gestão!BJ10</f>
        <v>3432</v>
      </c>
      <c r="BQ17" s="63"/>
      <c r="BR17" s="55"/>
      <c r="BS17" s="55"/>
      <c r="BT17" s="56"/>
      <c r="BU17" s="56"/>
      <c r="BV17" s="64">
        <f t="shared" si="1"/>
        <v>4529</v>
      </c>
      <c r="BW17" s="64"/>
      <c r="BX17" s="64">
        <f>[7]Gestão!BP10</f>
        <v>18662</v>
      </c>
      <c r="BY17" s="63"/>
      <c r="BZ17" s="55"/>
      <c r="CA17" s="55"/>
      <c r="CB17" s="56"/>
      <c r="CC17" s="56"/>
      <c r="CD17" s="64">
        <f>[7]Gestão!BU10</f>
        <v>5557</v>
      </c>
      <c r="CE17" s="149"/>
      <c r="CF17" s="150"/>
      <c r="CG17" s="64">
        <f>[7]Gestão!BW10</f>
        <v>29219</v>
      </c>
      <c r="CH17" s="54"/>
      <c r="CI17" s="55"/>
      <c r="CJ17" s="55"/>
      <c r="CK17" s="56"/>
      <c r="CL17" s="56"/>
      <c r="CM17" s="64">
        <f>[7]Gestão!CB10</f>
        <v>4030</v>
      </c>
      <c r="CN17" s="149"/>
      <c r="CO17" s="150"/>
      <c r="CP17" s="47">
        <f>[7]Gestão!CD10</f>
        <v>15066</v>
      </c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</row>
    <row r="18" spans="1:169" s="12" customFormat="1" ht="15.95" customHeight="1" x14ac:dyDescent="0.15">
      <c r="A18" s="147" t="s">
        <v>237</v>
      </c>
      <c r="B18" s="54"/>
      <c r="C18" s="55"/>
      <c r="D18" s="55"/>
      <c r="E18" s="56"/>
      <c r="F18" s="64">
        <f>[8]Gestão!F10</f>
        <v>2544528</v>
      </c>
      <c r="G18" s="64">
        <f>[8]Gestão!G10</f>
        <v>10358208</v>
      </c>
      <c r="H18" s="54" t="s">
        <v>93</v>
      </c>
      <c r="I18" s="55">
        <f>EMPRESA!$E$3</f>
        <v>0</v>
      </c>
      <c r="J18" s="55" t="str">
        <f>EMPRESA!$D$5</f>
        <v>2016</v>
      </c>
      <c r="K18" s="56" t="s">
        <v>64</v>
      </c>
      <c r="L18" s="64">
        <f>[8]Gestão!L10</f>
        <v>2185149.5999999894</v>
      </c>
      <c r="M18" s="148"/>
      <c r="N18" s="64">
        <f>[8]Gestão!N10</f>
        <v>8994850.4900000561</v>
      </c>
      <c r="O18" s="54"/>
      <c r="P18" s="55"/>
      <c r="Q18" s="55"/>
      <c r="R18" s="56"/>
      <c r="S18" s="64">
        <f>[8]Gestão!S10</f>
        <v>148374.9700000044</v>
      </c>
      <c r="T18" s="148"/>
      <c r="U18" s="64">
        <f>[8]Gestão!U10</f>
        <v>366137.41999999108</v>
      </c>
      <c r="V18" s="54"/>
      <c r="W18" s="55"/>
      <c r="X18" s="55"/>
      <c r="Y18" s="56"/>
      <c r="Z18" s="64">
        <f t="shared" si="0"/>
        <v>2333524.5699999938</v>
      </c>
      <c r="AA18" s="64">
        <f>[8]Gestão!AA10</f>
        <v>9360987.9100000486</v>
      </c>
      <c r="AB18" s="54"/>
      <c r="AC18" s="55"/>
      <c r="AD18" s="55"/>
      <c r="AE18" s="56"/>
      <c r="AF18" s="64">
        <f>[8]Gestão!AF10</f>
        <v>90</v>
      </c>
      <c r="AG18" s="148"/>
      <c r="AH18" s="64">
        <f>[8]Gestão!AH10</f>
        <v>372</v>
      </c>
      <c r="AI18" s="54"/>
      <c r="AJ18" s="55"/>
      <c r="AK18" s="55"/>
      <c r="AL18" s="56"/>
      <c r="AM18" s="64">
        <f>[8]Gestão!AM10</f>
        <v>199</v>
      </c>
      <c r="AN18" s="149"/>
      <c r="AO18" s="64">
        <f>[8]Gestão!AO10</f>
        <v>1193</v>
      </c>
      <c r="AP18" s="63"/>
      <c r="AQ18" s="55"/>
      <c r="AR18" s="55"/>
      <c r="AS18" s="56"/>
      <c r="AT18" s="56"/>
      <c r="AU18" s="64">
        <f>[8]Gestão!AT10</f>
        <v>101868</v>
      </c>
      <c r="AV18" s="149"/>
      <c r="AW18" s="150"/>
      <c r="AX18" s="64">
        <f>[8]Gestão!AV10</f>
        <v>404732</v>
      </c>
      <c r="AY18" s="63"/>
      <c r="AZ18" s="55"/>
      <c r="BA18" s="55"/>
      <c r="BB18" s="56"/>
      <c r="BC18" s="56"/>
      <c r="BD18" s="64">
        <f>[8]Gestão!BA10</f>
        <v>18435</v>
      </c>
      <c r="BE18" s="149"/>
      <c r="BF18" s="150"/>
      <c r="BG18" s="64">
        <f>[8]Gestão!BC10</f>
        <v>76063</v>
      </c>
      <c r="BH18" s="63"/>
      <c r="BI18" s="55"/>
      <c r="BJ18" s="55"/>
      <c r="BK18" s="56"/>
      <c r="BL18" s="56"/>
      <c r="BM18" s="64">
        <f>[8]Gestão!BH10</f>
        <v>9618</v>
      </c>
      <c r="BN18" s="148"/>
      <c r="BO18" s="151"/>
      <c r="BP18" s="64">
        <f>[8]Gestão!BJ10</f>
        <v>43617</v>
      </c>
      <c r="BQ18" s="63"/>
      <c r="BR18" s="55"/>
      <c r="BS18" s="55"/>
      <c r="BT18" s="56"/>
      <c r="BU18" s="56"/>
      <c r="BV18" s="64">
        <f t="shared" si="1"/>
        <v>28053</v>
      </c>
      <c r="BW18" s="64"/>
      <c r="BX18" s="64">
        <f>[8]Gestão!BP10</f>
        <v>119680</v>
      </c>
      <c r="BY18" s="63"/>
      <c r="BZ18" s="55"/>
      <c r="CA18" s="55"/>
      <c r="CB18" s="56"/>
      <c r="CC18" s="56"/>
      <c r="CD18" s="64">
        <f>[8]Gestão!BU10</f>
        <v>8081</v>
      </c>
      <c r="CE18" s="149"/>
      <c r="CF18" s="150"/>
      <c r="CG18" s="64">
        <f>[8]Gestão!BW10</f>
        <v>33090</v>
      </c>
      <c r="CH18" s="54"/>
      <c r="CI18" s="55"/>
      <c r="CJ18" s="55"/>
      <c r="CK18" s="56"/>
      <c r="CL18" s="56"/>
      <c r="CM18" s="64">
        <f>[8]Gestão!CB10</f>
        <v>17597</v>
      </c>
      <c r="CN18" s="149"/>
      <c r="CO18" s="150"/>
      <c r="CP18" s="47">
        <f>[8]Gestão!CD10</f>
        <v>67725</v>
      </c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</row>
    <row r="19" spans="1:169" s="12" customFormat="1" ht="15.95" customHeight="1" x14ac:dyDescent="0.15">
      <c r="A19" s="147" t="s">
        <v>241</v>
      </c>
      <c r="B19" s="54"/>
      <c r="C19" s="55"/>
      <c r="D19" s="55"/>
      <c r="E19" s="56"/>
      <c r="F19" s="64">
        <f>[9]Gestão!F10</f>
        <v>203448</v>
      </c>
      <c r="G19" s="64">
        <f>[9]Gestão!G10</f>
        <v>825720</v>
      </c>
      <c r="H19" s="54" t="s">
        <v>93</v>
      </c>
      <c r="I19" s="55">
        <f>EMPRESA!$E$3</f>
        <v>0</v>
      </c>
      <c r="J19" s="55" t="str">
        <f>EMPRESA!$D$5</f>
        <v>2016</v>
      </c>
      <c r="K19" s="56" t="s">
        <v>64</v>
      </c>
      <c r="L19" s="64">
        <f>[9]Gestão!L10</f>
        <v>259012</v>
      </c>
      <c r="M19" s="148"/>
      <c r="N19" s="64">
        <f>[9]Gestão!N10</f>
        <v>1051808</v>
      </c>
      <c r="O19" s="54"/>
      <c r="P19" s="55"/>
      <c r="Q19" s="55"/>
      <c r="R19" s="56"/>
      <c r="S19" s="64">
        <f>[9]Gestão!S10</f>
        <v>10571</v>
      </c>
      <c r="T19" s="148"/>
      <c r="U19" s="64">
        <f>[9]Gestão!U10</f>
        <v>26661</v>
      </c>
      <c r="V19" s="54"/>
      <c r="W19" s="55"/>
      <c r="X19" s="55"/>
      <c r="Y19" s="56"/>
      <c r="Z19" s="64">
        <f t="shared" si="0"/>
        <v>269583</v>
      </c>
      <c r="AA19" s="64">
        <f>[9]Gestão!AA10</f>
        <v>1078469</v>
      </c>
      <c r="AB19" s="54"/>
      <c r="AC19" s="55"/>
      <c r="AD19" s="55"/>
      <c r="AE19" s="56"/>
      <c r="AF19" s="64">
        <f>[9]Gestão!AF10</f>
        <v>9</v>
      </c>
      <c r="AG19" s="148"/>
      <c r="AH19" s="64">
        <f>[9]Gestão!AH10</f>
        <v>40</v>
      </c>
      <c r="AI19" s="54"/>
      <c r="AJ19" s="55"/>
      <c r="AK19" s="55"/>
      <c r="AL19" s="56"/>
      <c r="AM19" s="64">
        <f>[9]Gestão!AM10</f>
        <v>16</v>
      </c>
      <c r="AN19" s="149"/>
      <c r="AO19" s="64">
        <f>[9]Gestão!AO10</f>
        <v>89</v>
      </c>
      <c r="AP19" s="63"/>
      <c r="AQ19" s="55"/>
      <c r="AR19" s="55"/>
      <c r="AS19" s="56"/>
      <c r="AT19" s="56"/>
      <c r="AU19" s="64">
        <f>[9]Gestão!AT10/1000</f>
        <v>3274.15</v>
      </c>
      <c r="AV19" s="149"/>
      <c r="AW19" s="150"/>
      <c r="AX19" s="64">
        <f>[9]Gestão!AV10/1000</f>
        <v>13018.736000000001</v>
      </c>
      <c r="AY19" s="63"/>
      <c r="AZ19" s="55"/>
      <c r="BA19" s="55"/>
      <c r="BB19" s="56"/>
      <c r="BC19" s="56"/>
      <c r="BD19" s="64">
        <f>[9]Gestão!BA10/1000</f>
        <v>1432.491</v>
      </c>
      <c r="BE19" s="149"/>
      <c r="BF19" s="150"/>
      <c r="BG19" s="64">
        <f>[9]Gestão!BC10/1000</f>
        <v>5725.1809999999996</v>
      </c>
      <c r="BH19" s="63"/>
      <c r="BI19" s="55"/>
      <c r="BJ19" s="55"/>
      <c r="BK19" s="56"/>
      <c r="BL19" s="56"/>
      <c r="BM19" s="64">
        <f>[9]Gestão!BH10/1000</f>
        <v>303.78300000000002</v>
      </c>
      <c r="BN19" s="148"/>
      <c r="BO19" s="151"/>
      <c r="BP19" s="64">
        <f>[9]Gestão!BJ10/1000</f>
        <v>1201.7560000000001</v>
      </c>
      <c r="BQ19" s="63"/>
      <c r="BR19" s="55"/>
      <c r="BS19" s="55"/>
      <c r="BT19" s="56"/>
      <c r="BU19" s="56"/>
      <c r="BV19" s="64">
        <f>BD19+BM19</f>
        <v>1736.2739999999999</v>
      </c>
      <c r="BW19" s="64"/>
      <c r="BX19" s="64">
        <f>[9]Gestão!BP10/1000</f>
        <v>6926.9369999999999</v>
      </c>
      <c r="BY19" s="63"/>
      <c r="BZ19" s="55"/>
      <c r="CA19" s="55"/>
      <c r="CB19" s="56"/>
      <c r="CC19" s="56"/>
      <c r="CD19" s="64">
        <f>[9]Gestão!BU10/1000</f>
        <v>487.423</v>
      </c>
      <c r="CE19" s="149"/>
      <c r="CF19" s="150"/>
      <c r="CG19" s="64">
        <f>[9]Gestão!BW10/1000</f>
        <v>2001.6189999999999</v>
      </c>
      <c r="CH19" s="54"/>
      <c r="CI19" s="55"/>
      <c r="CJ19" s="55"/>
      <c r="CK19" s="56"/>
      <c r="CL19" s="56"/>
      <c r="CM19" s="64">
        <f>[9]Gestão!CB10/1000</f>
        <v>0</v>
      </c>
      <c r="CN19" s="149"/>
      <c r="CO19" s="150"/>
      <c r="CP19" s="47">
        <f>[9]Gestão!CD10/1000</f>
        <v>0</v>
      </c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</row>
    <row r="20" spans="1:169" s="12" customFormat="1" ht="15.95" customHeight="1" x14ac:dyDescent="0.15">
      <c r="A20" s="147" t="s">
        <v>242</v>
      </c>
      <c r="B20" s="54"/>
      <c r="C20" s="55"/>
      <c r="D20" s="55"/>
      <c r="E20" s="56"/>
      <c r="F20" s="64">
        <f>[10]Gestão!F10</f>
        <v>632520</v>
      </c>
      <c r="G20" s="64">
        <f>[10]Gestão!G10</f>
        <v>2534112</v>
      </c>
      <c r="H20" s="54" t="s">
        <v>93</v>
      </c>
      <c r="I20" s="55">
        <f>EMPRESA!$E$3</f>
        <v>0</v>
      </c>
      <c r="J20" s="55" t="str">
        <f>EMPRESA!$D$5</f>
        <v>2016</v>
      </c>
      <c r="K20" s="56" t="s">
        <v>64</v>
      </c>
      <c r="L20" s="64">
        <f>[10]Gestão!L10</f>
        <v>667390.00000000023</v>
      </c>
      <c r="M20" s="148"/>
      <c r="N20" s="64">
        <f>[10]Gestão!N10</f>
        <v>2642193.7000000011</v>
      </c>
      <c r="O20" s="54"/>
      <c r="P20" s="55"/>
      <c r="Q20" s="55"/>
      <c r="R20" s="56"/>
      <c r="S20" s="64">
        <f>[10]Gestão!S10</f>
        <v>29291.990000000034</v>
      </c>
      <c r="T20" s="148"/>
      <c r="U20" s="64">
        <f>[10]Gestão!U10</f>
        <v>160036.02000000002</v>
      </c>
      <c r="V20" s="54"/>
      <c r="W20" s="55"/>
      <c r="X20" s="55"/>
      <c r="Y20" s="56"/>
      <c r="Z20" s="64">
        <f t="shared" si="0"/>
        <v>696681.99000000022</v>
      </c>
      <c r="AA20" s="64">
        <f>[10]Gestão!AA10</f>
        <v>2802229.7200000011</v>
      </c>
      <c r="AB20" s="54"/>
      <c r="AC20" s="55"/>
      <c r="AD20" s="55"/>
      <c r="AE20" s="56"/>
      <c r="AF20" s="64">
        <f>[10]Gestão!AF10</f>
        <v>36</v>
      </c>
      <c r="AG20" s="148"/>
      <c r="AH20" s="64">
        <f>[10]Gestão!AH10</f>
        <v>187</v>
      </c>
      <c r="AI20" s="54"/>
      <c r="AJ20" s="55"/>
      <c r="AK20" s="55"/>
      <c r="AL20" s="56"/>
      <c r="AM20" s="64">
        <f>[10]Gestão!AM10</f>
        <v>40</v>
      </c>
      <c r="AN20" s="149"/>
      <c r="AO20" s="64">
        <f>[10]Gestão!AO10</f>
        <v>203</v>
      </c>
      <c r="AP20" s="63"/>
      <c r="AQ20" s="55"/>
      <c r="AR20" s="55"/>
      <c r="AS20" s="56"/>
      <c r="AT20" s="56"/>
      <c r="AU20" s="64">
        <f>[10]Gestão!AT10/1000</f>
        <v>31377.28082</v>
      </c>
      <c r="AV20" s="149"/>
      <c r="AW20" s="150"/>
      <c r="AX20" s="64">
        <f>[10]Gestão!AV10/1000</f>
        <v>127311.09691999998</v>
      </c>
      <c r="AY20" s="63"/>
      <c r="AZ20" s="55"/>
      <c r="BA20" s="55"/>
      <c r="BB20" s="56"/>
      <c r="BC20" s="56"/>
      <c r="BD20" s="64">
        <f>[10]Gestão!BA10/1000</f>
        <v>6596.6579800000009</v>
      </c>
      <c r="BE20" s="149"/>
      <c r="BF20" s="150"/>
      <c r="BG20" s="64">
        <f>[10]Gestão!BC10/1000</f>
        <v>27386.539650000002</v>
      </c>
      <c r="BH20" s="63"/>
      <c r="BI20" s="55"/>
      <c r="BJ20" s="55"/>
      <c r="BK20" s="56"/>
      <c r="BL20" s="56"/>
      <c r="BM20" s="64">
        <f>[10]Gestão!BH10/1000</f>
        <v>2105.5226299999999</v>
      </c>
      <c r="BN20" s="148"/>
      <c r="BO20" s="151"/>
      <c r="BP20" s="64">
        <f>[10]Gestão!BJ10/1000</f>
        <v>7385.2283899999993</v>
      </c>
      <c r="BQ20" s="63"/>
      <c r="BR20" s="55"/>
      <c r="BS20" s="55"/>
      <c r="BT20" s="56"/>
      <c r="BU20" s="56"/>
      <c r="BV20" s="64">
        <f>BD20+BM20</f>
        <v>8702.1806100000013</v>
      </c>
      <c r="BW20" s="64"/>
      <c r="BX20" s="64">
        <f>[10]Gestão!BP10/1000</f>
        <v>34771.768040000003</v>
      </c>
      <c r="BY20" s="63"/>
      <c r="BZ20" s="55"/>
      <c r="CA20" s="55"/>
      <c r="CB20" s="56"/>
      <c r="CC20" s="56"/>
      <c r="CD20" s="64">
        <f>[10]Gestão!BU10/1000</f>
        <v>6156.5171600000003</v>
      </c>
      <c r="CE20" s="149"/>
      <c r="CF20" s="150"/>
      <c r="CG20" s="64">
        <f>[10]Gestão!BW10/1000</f>
        <v>24983.670760000001</v>
      </c>
      <c r="CH20" s="54"/>
      <c r="CI20" s="55"/>
      <c r="CJ20" s="55"/>
      <c r="CK20" s="56"/>
      <c r="CL20" s="56"/>
      <c r="CM20" s="64">
        <f>[10]Gestão!CB10/1000</f>
        <v>0</v>
      </c>
      <c r="CN20" s="149"/>
      <c r="CO20" s="150"/>
      <c r="CP20" s="47">
        <f>[10]Gestão!CD10/1000</f>
        <v>0</v>
      </c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</row>
    <row r="21" spans="1:169" s="12" customFormat="1" ht="15.95" customHeight="1" x14ac:dyDescent="0.15">
      <c r="A21" s="152" t="s">
        <v>240</v>
      </c>
      <c r="B21" s="108"/>
      <c r="C21" s="105"/>
      <c r="D21" s="105"/>
      <c r="E21" s="106"/>
      <c r="F21" s="116">
        <f>[11]Gestão!F10</f>
        <v>552552</v>
      </c>
      <c r="G21" s="116">
        <f>[11]Gestão!G10</f>
        <v>2228520</v>
      </c>
      <c r="H21" s="54" t="s">
        <v>93</v>
      </c>
      <c r="I21" s="55">
        <f>EMPRESA!$E$3</f>
        <v>0</v>
      </c>
      <c r="J21" s="55" t="str">
        <f>EMPRESA!$D$5</f>
        <v>2016</v>
      </c>
      <c r="K21" s="56" t="s">
        <v>238</v>
      </c>
      <c r="L21" s="116">
        <f>[11]Gestão!L10</f>
        <v>480428.27799999999</v>
      </c>
      <c r="M21" s="153"/>
      <c r="N21" s="116">
        <f>[11]Gestão!N10</f>
        <v>1989908.4309999999</v>
      </c>
      <c r="O21" s="108"/>
      <c r="P21" s="105"/>
      <c r="Q21" s="105"/>
      <c r="R21" s="106"/>
      <c r="S21" s="116">
        <f>[11]Gestão!S10</f>
        <v>8131.1270000000004</v>
      </c>
      <c r="T21" s="153"/>
      <c r="U21" s="116">
        <f>[11]Gestão!U10</f>
        <v>40826.141000000003</v>
      </c>
      <c r="V21" s="108"/>
      <c r="W21" s="105"/>
      <c r="X21" s="105"/>
      <c r="Y21" s="106"/>
      <c r="Z21" s="64">
        <f t="shared" si="0"/>
        <v>488559.40499999997</v>
      </c>
      <c r="AA21" s="116">
        <f>[11]Gestão!AA10</f>
        <v>2030734.5719999999</v>
      </c>
      <c r="AB21" s="108"/>
      <c r="AC21" s="105"/>
      <c r="AD21" s="105"/>
      <c r="AE21" s="106"/>
      <c r="AF21" s="116">
        <f>[11]Gestão!AF10</f>
        <v>14</v>
      </c>
      <c r="AG21" s="153"/>
      <c r="AH21" s="116">
        <f>[11]Gestão!AH10</f>
        <v>101</v>
      </c>
      <c r="AI21" s="108"/>
      <c r="AJ21" s="105"/>
      <c r="AK21" s="105"/>
      <c r="AL21" s="106"/>
      <c r="AM21" s="116">
        <f>[11]Gestão!AM10</f>
        <v>16</v>
      </c>
      <c r="AN21" s="154"/>
      <c r="AO21" s="116">
        <f>[11]Gestão!AO10</f>
        <v>175</v>
      </c>
      <c r="AP21" s="118"/>
      <c r="AQ21" s="105"/>
      <c r="AR21" s="105"/>
      <c r="AS21" s="106"/>
      <c r="AT21" s="106"/>
      <c r="AU21" s="116">
        <f>[11]Gestão!AT10/1000</f>
        <v>33894.305140000004</v>
      </c>
      <c r="AV21" s="154"/>
      <c r="AW21" s="155"/>
      <c r="AX21" s="116">
        <f>[11]Gestão!AV10/1000</f>
        <v>167406.81277000002</v>
      </c>
      <c r="AY21" s="118"/>
      <c r="AZ21" s="105"/>
      <c r="BA21" s="105"/>
      <c r="BB21" s="106"/>
      <c r="BC21" s="106"/>
      <c r="BD21" s="116">
        <f>[11]Gestão!BA10/1000</f>
        <v>5337.0465100000001</v>
      </c>
      <c r="BE21" s="154"/>
      <c r="BF21" s="155"/>
      <c r="BG21" s="116">
        <f>[11]Gestão!BC10/1000</f>
        <v>22504.621449999995</v>
      </c>
      <c r="BH21" s="118"/>
      <c r="BI21" s="105"/>
      <c r="BJ21" s="105"/>
      <c r="BK21" s="106"/>
      <c r="BL21" s="106"/>
      <c r="BM21" s="116">
        <f>[11]Gestão!BH10/1000</f>
        <v>1540.01403</v>
      </c>
      <c r="BN21" s="153"/>
      <c r="BO21" s="156"/>
      <c r="BP21" s="116">
        <f>[11]Gestão!BJ10/1000</f>
        <v>6597.2507500000002</v>
      </c>
      <c r="BQ21" s="118"/>
      <c r="BR21" s="105"/>
      <c r="BS21" s="105"/>
      <c r="BT21" s="106"/>
      <c r="BU21" s="106"/>
      <c r="BV21" s="116">
        <f t="shared" si="1"/>
        <v>6877.0605400000004</v>
      </c>
      <c r="BW21" s="116"/>
      <c r="BX21" s="116">
        <f>[11]Gestão!BP10/1000</f>
        <v>29101.872199999998</v>
      </c>
      <c r="BY21" s="118"/>
      <c r="BZ21" s="105"/>
      <c r="CA21" s="105"/>
      <c r="CB21" s="106"/>
      <c r="CC21" s="106"/>
      <c r="CD21" s="116">
        <f>[11]Gestão!BU10/1000</f>
        <v>4290.5159400000002</v>
      </c>
      <c r="CE21" s="154"/>
      <c r="CF21" s="155"/>
      <c r="CG21" s="116">
        <f>[11]Gestão!BW10/1000</f>
        <v>17473.51326</v>
      </c>
      <c r="CH21" s="108"/>
      <c r="CI21" s="105"/>
      <c r="CJ21" s="105"/>
      <c r="CK21" s="106"/>
      <c r="CL21" s="106"/>
      <c r="CM21" s="116">
        <f>[11]Gestão!CB10/1000</f>
        <v>3115.35</v>
      </c>
      <c r="CN21" s="154"/>
      <c r="CO21" s="155"/>
      <c r="CP21" s="117">
        <f>[11]Gestão!CD10/1000</f>
        <v>11053.487550000002</v>
      </c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</row>
    <row r="22" spans="1:169" s="12" customFormat="1" ht="15.95" customHeight="1" x14ac:dyDescent="0.15">
      <c r="A22" s="169" t="s">
        <v>278</v>
      </c>
      <c r="B22" s="168"/>
      <c r="C22" s="166"/>
      <c r="D22" s="166"/>
      <c r="E22" s="167"/>
      <c r="F22" s="116">
        <f>[12]Gestão!F10</f>
        <v>376320</v>
      </c>
      <c r="G22" s="116">
        <f>[12]Gestão!G10</f>
        <v>1501920</v>
      </c>
      <c r="H22" s="54" t="s">
        <v>94</v>
      </c>
      <c r="I22" s="55">
        <f>EMPRESA!$E$3</f>
        <v>0</v>
      </c>
      <c r="J22" s="55" t="str">
        <f>EMPRESA!$D$5</f>
        <v>2016</v>
      </c>
      <c r="K22" s="56" t="s">
        <v>282</v>
      </c>
      <c r="L22" s="116">
        <f>[12]Gestão!L10</f>
        <v>367312</v>
      </c>
      <c r="M22" s="153"/>
      <c r="N22" s="116">
        <f>[12]Gestão!N10</f>
        <v>1377562</v>
      </c>
      <c r="O22" s="108"/>
      <c r="P22" s="105"/>
      <c r="Q22" s="105"/>
      <c r="R22" s="106"/>
      <c r="S22" s="116">
        <f>[12]Gestão!S10</f>
        <v>11121</v>
      </c>
      <c r="T22" s="153"/>
      <c r="U22" s="116">
        <f>[12]Gestão!U10</f>
        <v>42035</v>
      </c>
      <c r="V22" s="108"/>
      <c r="W22" s="105"/>
      <c r="X22" s="105"/>
      <c r="Y22" s="106"/>
      <c r="Z22" s="64">
        <f>L22+S22</f>
        <v>378433</v>
      </c>
      <c r="AA22" s="116">
        <f>[12]Gestão!AA10</f>
        <v>1419597</v>
      </c>
      <c r="AB22" s="108"/>
      <c r="AC22" s="105"/>
      <c r="AD22" s="105"/>
      <c r="AE22" s="106"/>
      <c r="AF22" s="116">
        <f>[12]Gestão!AF10</f>
        <v>3</v>
      </c>
      <c r="AG22" s="153"/>
      <c r="AH22" s="116">
        <f>[12]Gestão!AH10</f>
        <v>126</v>
      </c>
      <c r="AI22" s="108"/>
      <c r="AJ22" s="105"/>
      <c r="AK22" s="105"/>
      <c r="AL22" s="106"/>
      <c r="AM22" s="116">
        <f>[12]Gestão!AM10</f>
        <v>19</v>
      </c>
      <c r="AN22" s="154"/>
      <c r="AO22" s="116">
        <f>[12]Gestão!AO10</f>
        <v>44</v>
      </c>
      <c r="AP22" s="118"/>
      <c r="AQ22" s="105"/>
      <c r="AR22" s="105"/>
      <c r="AS22" s="106"/>
      <c r="AT22" s="106"/>
      <c r="AU22" s="116">
        <f>[12]Gestão!AT10</f>
        <v>21348</v>
      </c>
      <c r="AV22" s="154"/>
      <c r="AW22" s="155"/>
      <c r="AX22" s="116">
        <f>[12]Gestão!AV10</f>
        <v>84569</v>
      </c>
      <c r="AY22" s="118"/>
      <c r="AZ22" s="105"/>
      <c r="BA22" s="105"/>
      <c r="BB22" s="106"/>
      <c r="BC22" s="106"/>
      <c r="BD22" s="116">
        <f>[12]Gestão!BA10</f>
        <v>3110</v>
      </c>
      <c r="BE22" s="154"/>
      <c r="BF22" s="155"/>
      <c r="BG22" s="116">
        <f>[12]Gestão!BC10</f>
        <v>12251</v>
      </c>
      <c r="BH22" s="118"/>
      <c r="BI22" s="105"/>
      <c r="BJ22" s="105"/>
      <c r="BK22" s="106"/>
      <c r="BL22" s="106"/>
      <c r="BM22" s="116">
        <f>[12]Gestão!BH10</f>
        <v>1338</v>
      </c>
      <c r="BN22" s="153"/>
      <c r="BO22" s="156"/>
      <c r="BP22" s="116">
        <f>[12]Gestão!BJ10</f>
        <v>4523</v>
      </c>
      <c r="BQ22" s="118"/>
      <c r="BR22" s="105"/>
      <c r="BS22" s="105"/>
      <c r="BT22" s="106"/>
      <c r="BU22" s="106"/>
      <c r="BV22" s="116">
        <f>BD22+BM22</f>
        <v>4448</v>
      </c>
      <c r="BW22" s="116"/>
      <c r="BX22" s="116">
        <f>[12]Gestão!BP10</f>
        <v>16774</v>
      </c>
      <c r="BY22" s="118"/>
      <c r="BZ22" s="105"/>
      <c r="CA22" s="105"/>
      <c r="CB22" s="106"/>
      <c r="CC22" s="106"/>
      <c r="CD22" s="116">
        <f>[12]Gestão!BU10</f>
        <v>3723</v>
      </c>
      <c r="CE22" s="154"/>
      <c r="CF22" s="155"/>
      <c r="CG22" s="116">
        <f>[12]Gestão!BW10</f>
        <v>15280</v>
      </c>
      <c r="CH22" s="108"/>
      <c r="CI22" s="105"/>
      <c r="CJ22" s="105"/>
      <c r="CK22" s="106"/>
      <c r="CL22" s="106"/>
      <c r="CM22" s="116">
        <f>[12]Gestão!CB10</f>
        <v>0</v>
      </c>
      <c r="CN22" s="154"/>
      <c r="CO22" s="155"/>
      <c r="CP22" s="117">
        <f>[12]Gestão!CD10</f>
        <v>0</v>
      </c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</row>
    <row r="23" spans="1:169" s="2" customFormat="1" ht="17.25" customHeight="1" x14ac:dyDescent="0.15">
      <c r="A23" s="145" t="s">
        <v>32</v>
      </c>
      <c r="B23" s="145"/>
      <c r="C23" s="145"/>
      <c r="D23" s="145"/>
      <c r="E23" s="145"/>
      <c r="F23" s="143">
        <f>SUM(F11:F22)</f>
        <v>8641920</v>
      </c>
      <c r="G23" s="143">
        <f>SUM(G11:G22)</f>
        <v>35120568</v>
      </c>
      <c r="H23" s="145"/>
      <c r="I23" s="145"/>
      <c r="J23" s="145"/>
      <c r="K23" s="145"/>
      <c r="L23" s="143">
        <f>SUM(L11:L22)</f>
        <v>7767059.9149999889</v>
      </c>
      <c r="M23" s="145"/>
      <c r="N23" s="143">
        <f>SUM(N11:N22)</f>
        <v>31210837.756000057</v>
      </c>
      <c r="O23" s="145"/>
      <c r="P23" s="145"/>
      <c r="Q23" s="145"/>
      <c r="R23" s="145"/>
      <c r="S23" s="143">
        <f>SUM(S11:S22)</f>
        <v>311709.84600000444</v>
      </c>
      <c r="T23" s="145"/>
      <c r="U23" s="143">
        <f>SUM(U11:U22)</f>
        <v>1069211.802999991</v>
      </c>
      <c r="V23" s="145"/>
      <c r="W23" s="145"/>
      <c r="X23" s="145"/>
      <c r="Y23" s="145"/>
      <c r="Z23" s="143">
        <f>SUM(Z11:Z22)</f>
        <v>8078769.7609999944</v>
      </c>
      <c r="AA23" s="143">
        <f>SUM(AA11:AA22)</f>
        <v>32280049.559000053</v>
      </c>
      <c r="AB23" s="145"/>
      <c r="AC23" s="145"/>
      <c r="AD23" s="145"/>
      <c r="AE23" s="145"/>
      <c r="AF23" s="143">
        <f>SUM(AF11:AF22)</f>
        <v>278</v>
      </c>
      <c r="AG23" s="145"/>
      <c r="AH23" s="143">
        <f>SUM(AH11:AH22)</f>
        <v>1154</v>
      </c>
      <c r="AI23" s="145"/>
      <c r="AJ23" s="145"/>
      <c r="AK23" s="145"/>
      <c r="AL23" s="145"/>
      <c r="AM23" s="143">
        <f>SUM(AM11:AM22)</f>
        <v>517</v>
      </c>
      <c r="AN23" s="145"/>
      <c r="AO23" s="143">
        <f>SUM(AO11:AO22)</f>
        <v>4398</v>
      </c>
      <c r="AP23" s="145"/>
      <c r="AQ23" s="145"/>
      <c r="AR23" s="145"/>
      <c r="AS23" s="145"/>
      <c r="AT23" s="143">
        <f>AU23</f>
        <v>463852.40489000006</v>
      </c>
      <c r="AU23" s="143">
        <f>SUM(AU11:AU22)</f>
        <v>463852.40489000006</v>
      </c>
      <c r="AV23" s="145"/>
      <c r="AW23" s="143">
        <f>AX23</f>
        <v>1888309.4531699999</v>
      </c>
      <c r="AX23" s="143">
        <f>SUM(AX11:AX22)</f>
        <v>1888309.4531699999</v>
      </c>
      <c r="AY23" s="145"/>
      <c r="AZ23" s="145"/>
      <c r="BA23" s="145"/>
      <c r="BB23" s="145"/>
      <c r="BC23" s="143">
        <f>BD23</f>
        <v>74576.888749999998</v>
      </c>
      <c r="BD23" s="143">
        <f>SUM(BD11:BD22)</f>
        <v>74576.888749999998</v>
      </c>
      <c r="BE23" s="145"/>
      <c r="BF23" s="143">
        <f>BG23</f>
        <v>302698.63351000001</v>
      </c>
      <c r="BG23" s="143">
        <f>SUM(BG11:BG22)</f>
        <v>302698.63351000001</v>
      </c>
      <c r="BH23" s="145"/>
      <c r="BI23" s="145"/>
      <c r="BJ23" s="145"/>
      <c r="BK23" s="145"/>
      <c r="BL23" s="143">
        <f>BM23</f>
        <v>28673.130629999996</v>
      </c>
      <c r="BM23" s="143">
        <f>SUM(BM11:BM22)</f>
        <v>28673.130629999996</v>
      </c>
      <c r="BN23" s="145"/>
      <c r="BO23" s="143">
        <f>BP23</f>
        <v>119156.8049</v>
      </c>
      <c r="BP23" s="143">
        <f>SUM(BP11:BP22)</f>
        <v>119156.8049</v>
      </c>
      <c r="BQ23" s="145"/>
      <c r="BR23" s="145"/>
      <c r="BS23" s="145"/>
      <c r="BT23" s="145"/>
      <c r="BU23" s="143">
        <f>BV23</f>
        <v>103250.01938000001</v>
      </c>
      <c r="BV23" s="143">
        <f>SUM(BV11:BV22)</f>
        <v>103250.01938000001</v>
      </c>
      <c r="BW23" s="143">
        <f>BX23</f>
        <v>421855.43841</v>
      </c>
      <c r="BX23" s="143">
        <f>SUM(BX11:BX22)</f>
        <v>421855.43841</v>
      </c>
      <c r="BY23" s="145"/>
      <c r="BZ23" s="145"/>
      <c r="CA23" s="145"/>
      <c r="CB23" s="145"/>
      <c r="CC23" s="143">
        <f>CD23</f>
        <v>66951.760299999994</v>
      </c>
      <c r="CD23" s="143">
        <f>SUM(CD11:CD22)</f>
        <v>66951.760299999994</v>
      </c>
      <c r="CE23" s="145"/>
      <c r="CF23" s="143">
        <f>CG23</f>
        <v>294649.29730000003</v>
      </c>
      <c r="CG23" s="143">
        <f>SUM(CG11:CG22)</f>
        <v>294649.29730000003</v>
      </c>
      <c r="CH23" s="145"/>
      <c r="CI23" s="145"/>
      <c r="CJ23" s="145"/>
      <c r="CK23" s="145"/>
      <c r="CL23" s="143">
        <f>CM23</f>
        <v>27008.305959999998</v>
      </c>
      <c r="CM23" s="143">
        <f>SUM(CM11:CM22)</f>
        <v>27008.305959999998</v>
      </c>
      <c r="CN23" s="145"/>
      <c r="CO23" s="143">
        <f>CP23</f>
        <v>104432.53303000001</v>
      </c>
      <c r="CP23" s="119">
        <f>SUM(CP11:CP22)</f>
        <v>104432.53303000001</v>
      </c>
    </row>
    <row r="24" spans="1:169" s="2" customFormat="1" ht="12.75" x14ac:dyDescent="0.2">
      <c r="A24" s="94" t="s">
        <v>190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</row>
    <row r="25" spans="1:169" s="2" customFormat="1" x14ac:dyDescent="0.15"/>
    <row r="26" spans="1:169" s="2" customFormat="1" x14ac:dyDescent="0.15"/>
    <row r="27" spans="1:169" s="2" customFormat="1" x14ac:dyDescent="0.15"/>
    <row r="28" spans="1:169" s="2" customFormat="1" x14ac:dyDescent="0.15"/>
    <row r="29" spans="1:169" s="2" customFormat="1" x14ac:dyDescent="0.15"/>
    <row r="30" spans="1:169" s="2" customFormat="1" x14ac:dyDescent="0.15"/>
    <row r="31" spans="1:169" s="2" customFormat="1" x14ac:dyDescent="0.15"/>
    <row r="32" spans="1:169" s="2" customFormat="1" x14ac:dyDescent="0.15"/>
    <row r="33" s="2" customFormat="1" x14ac:dyDescent="0.15"/>
    <row r="34" s="2" customFormat="1" x14ac:dyDescent="0.15"/>
    <row r="35" s="2" customFormat="1" x14ac:dyDescent="0.15"/>
    <row r="36" s="2" customFormat="1" x14ac:dyDescent="0.15"/>
    <row r="37" s="2" customFormat="1" x14ac:dyDescent="0.15"/>
    <row r="38" s="2" customFormat="1" x14ac:dyDescent="0.15"/>
    <row r="39" s="2" customFormat="1" x14ac:dyDescent="0.15"/>
    <row r="40" s="2" customFormat="1" x14ac:dyDescent="0.15"/>
    <row r="41" s="2" customFormat="1" x14ac:dyDescent="0.15"/>
    <row r="42" s="2" customFormat="1" x14ac:dyDescent="0.15"/>
    <row r="43" s="2" customFormat="1" x14ac:dyDescent="0.15"/>
    <row r="44" s="2" customFormat="1" x14ac:dyDescent="0.15"/>
    <row r="45" s="2" customFormat="1" x14ac:dyDescent="0.15"/>
    <row r="46" s="2" customFormat="1" x14ac:dyDescent="0.15"/>
    <row r="47" s="2" customFormat="1" x14ac:dyDescent="0.15"/>
    <row r="48" s="2" customFormat="1" x14ac:dyDescent="0.15"/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  <row r="101" s="2" customFormat="1" x14ac:dyDescent="0.15"/>
    <row r="102" s="2" customFormat="1" x14ac:dyDescent="0.15"/>
    <row r="103" s="2" customFormat="1" x14ac:dyDescent="0.15"/>
    <row r="104" s="2" customFormat="1" x14ac:dyDescent="0.15"/>
    <row r="105" s="2" customFormat="1" x14ac:dyDescent="0.15"/>
    <row r="106" s="2" customFormat="1" x14ac:dyDescent="0.15"/>
    <row r="107" s="2" customFormat="1" x14ac:dyDescent="0.15"/>
    <row r="108" s="2" customFormat="1" x14ac:dyDescent="0.15"/>
    <row r="109" s="2" customFormat="1" x14ac:dyDescent="0.15"/>
    <row r="110" s="2" customFormat="1" x14ac:dyDescent="0.15"/>
    <row r="111" s="2" customFormat="1" x14ac:dyDescent="0.15"/>
    <row r="112" s="2" customFormat="1" x14ac:dyDescent="0.15"/>
    <row r="113" s="2" customFormat="1" x14ac:dyDescent="0.15"/>
    <row r="114" s="2" customFormat="1" x14ac:dyDescent="0.15"/>
    <row r="115" s="2" customFormat="1" x14ac:dyDescent="0.15"/>
    <row r="116" s="2" customFormat="1" x14ac:dyDescent="0.15"/>
    <row r="117" s="2" customFormat="1" x14ac:dyDescent="0.15"/>
    <row r="118" s="2" customFormat="1" x14ac:dyDescent="0.15"/>
    <row r="119" s="2" customFormat="1" x14ac:dyDescent="0.15"/>
    <row r="120" s="2" customFormat="1" x14ac:dyDescent="0.15"/>
    <row r="121" s="2" customFormat="1" x14ac:dyDescent="0.15"/>
    <row r="122" s="2" customFormat="1" x14ac:dyDescent="0.15"/>
    <row r="123" s="2" customFormat="1" x14ac:dyDescent="0.15"/>
    <row r="124" s="2" customFormat="1" x14ac:dyDescent="0.15"/>
    <row r="125" s="2" customFormat="1" x14ac:dyDescent="0.15"/>
    <row r="126" s="2" customFormat="1" x14ac:dyDescent="0.15"/>
    <row r="127" s="2" customFormat="1" x14ac:dyDescent="0.15"/>
    <row r="128" s="2" customFormat="1" x14ac:dyDescent="0.15"/>
    <row r="129" s="2" customFormat="1" x14ac:dyDescent="0.15"/>
    <row r="130" s="2" customFormat="1" x14ac:dyDescent="0.15"/>
    <row r="131" s="2" customFormat="1" x14ac:dyDescent="0.15"/>
    <row r="132" s="2" customFormat="1" x14ac:dyDescent="0.15"/>
    <row r="133" s="2" customFormat="1" x14ac:dyDescent="0.15"/>
    <row r="134" s="2" customFormat="1" x14ac:dyDescent="0.15"/>
    <row r="135" s="2" customFormat="1" x14ac:dyDescent="0.15"/>
    <row r="136" s="2" customFormat="1" x14ac:dyDescent="0.15"/>
    <row r="137" s="2" customFormat="1" x14ac:dyDescent="0.15"/>
    <row r="138" s="2" customFormat="1" x14ac:dyDescent="0.15"/>
    <row r="139" s="2" customFormat="1" x14ac:dyDescent="0.15"/>
    <row r="140" s="2" customFormat="1" x14ac:dyDescent="0.15"/>
    <row r="141" s="2" customFormat="1" x14ac:dyDescent="0.15"/>
    <row r="142" s="2" customFormat="1" x14ac:dyDescent="0.15"/>
    <row r="143" s="2" customFormat="1" x14ac:dyDescent="0.15"/>
    <row r="144" s="2" customFormat="1" x14ac:dyDescent="0.15"/>
    <row r="145" s="2" customFormat="1" x14ac:dyDescent="0.15"/>
    <row r="146" s="2" customFormat="1" x14ac:dyDescent="0.15"/>
    <row r="147" s="2" customFormat="1" x14ac:dyDescent="0.15"/>
    <row r="148" s="2" customFormat="1" x14ac:dyDescent="0.15"/>
    <row r="149" s="2" customFormat="1" x14ac:dyDescent="0.15"/>
    <row r="150" s="2" customFormat="1" x14ac:dyDescent="0.15"/>
    <row r="151" s="2" customFormat="1" x14ac:dyDescent="0.15"/>
    <row r="152" s="2" customFormat="1" x14ac:dyDescent="0.15"/>
    <row r="153" s="2" customFormat="1" x14ac:dyDescent="0.15"/>
    <row r="154" s="2" customFormat="1" x14ac:dyDescent="0.15"/>
    <row r="155" s="2" customFormat="1" x14ac:dyDescent="0.15"/>
    <row r="156" s="2" customFormat="1" x14ac:dyDescent="0.15"/>
    <row r="157" s="2" customFormat="1" x14ac:dyDescent="0.15"/>
    <row r="158" s="2" customFormat="1" x14ac:dyDescent="0.15"/>
    <row r="159" s="2" customFormat="1" x14ac:dyDescent="0.15"/>
    <row r="160" s="2" customFormat="1" x14ac:dyDescent="0.15"/>
    <row r="161" s="2" customFormat="1" x14ac:dyDescent="0.15"/>
    <row r="162" s="2" customFormat="1" x14ac:dyDescent="0.15"/>
    <row r="163" s="2" customFormat="1" x14ac:dyDescent="0.15"/>
    <row r="164" s="2" customFormat="1" x14ac:dyDescent="0.15"/>
    <row r="165" s="2" customFormat="1" x14ac:dyDescent="0.15"/>
    <row r="166" s="2" customFormat="1" x14ac:dyDescent="0.15"/>
    <row r="167" s="2" customFormat="1" x14ac:dyDescent="0.15"/>
    <row r="168" s="2" customFormat="1" x14ac:dyDescent="0.15"/>
    <row r="169" s="2" customFormat="1" x14ac:dyDescent="0.15"/>
    <row r="170" s="2" customFormat="1" x14ac:dyDescent="0.15"/>
    <row r="171" s="2" customFormat="1" x14ac:dyDescent="0.15"/>
    <row r="172" s="2" customFormat="1" x14ac:dyDescent="0.15"/>
    <row r="173" s="2" customFormat="1" x14ac:dyDescent="0.15"/>
    <row r="174" s="2" customFormat="1" x14ac:dyDescent="0.15"/>
    <row r="175" s="2" customFormat="1" x14ac:dyDescent="0.15"/>
    <row r="176" s="2" customFormat="1" x14ac:dyDescent="0.15"/>
    <row r="177" s="2" customFormat="1" x14ac:dyDescent="0.15"/>
    <row r="178" s="2" customFormat="1" x14ac:dyDescent="0.15"/>
    <row r="179" s="2" customFormat="1" x14ac:dyDescent="0.15"/>
    <row r="180" s="2" customFormat="1" x14ac:dyDescent="0.15"/>
    <row r="181" s="2" customFormat="1" x14ac:dyDescent="0.15"/>
    <row r="182" s="2" customFormat="1" x14ac:dyDescent="0.15"/>
    <row r="183" s="2" customFormat="1" x14ac:dyDescent="0.15"/>
    <row r="184" s="2" customFormat="1" x14ac:dyDescent="0.15"/>
    <row r="185" s="2" customFormat="1" x14ac:dyDescent="0.15"/>
    <row r="186" s="2" customFormat="1" x14ac:dyDescent="0.15"/>
    <row r="187" s="2" customFormat="1" x14ac:dyDescent="0.15"/>
    <row r="188" s="2" customFormat="1" x14ac:dyDescent="0.15"/>
    <row r="189" s="2" customFormat="1" x14ac:dyDescent="0.15"/>
    <row r="190" s="2" customFormat="1" x14ac:dyDescent="0.15"/>
    <row r="191" s="2" customFormat="1" x14ac:dyDescent="0.15"/>
    <row r="192" s="2" customFormat="1" x14ac:dyDescent="0.15"/>
    <row r="193" s="2" customFormat="1" x14ac:dyDescent="0.15"/>
    <row r="194" s="2" customFormat="1" x14ac:dyDescent="0.15"/>
    <row r="195" s="2" customFormat="1" x14ac:dyDescent="0.15"/>
    <row r="196" s="2" customFormat="1" x14ac:dyDescent="0.15"/>
    <row r="197" s="2" customFormat="1" x14ac:dyDescent="0.15"/>
    <row r="198" s="2" customFormat="1" x14ac:dyDescent="0.15"/>
    <row r="199" s="2" customFormat="1" x14ac:dyDescent="0.15"/>
    <row r="200" s="2" customFormat="1" x14ac:dyDescent="0.15"/>
    <row r="201" s="2" customFormat="1" x14ac:dyDescent="0.15"/>
    <row r="202" s="2" customFormat="1" x14ac:dyDescent="0.15"/>
    <row r="203" s="2" customFormat="1" x14ac:dyDescent="0.15"/>
    <row r="204" s="2" customFormat="1" x14ac:dyDescent="0.15"/>
    <row r="205" s="2" customFormat="1" x14ac:dyDescent="0.15"/>
    <row r="206" s="2" customFormat="1" x14ac:dyDescent="0.15"/>
    <row r="207" s="2" customFormat="1" x14ac:dyDescent="0.15"/>
    <row r="208" s="2" customFormat="1" x14ac:dyDescent="0.15"/>
    <row r="209" s="2" customFormat="1" x14ac:dyDescent="0.15"/>
    <row r="210" s="2" customFormat="1" x14ac:dyDescent="0.15"/>
    <row r="211" s="2" customFormat="1" x14ac:dyDescent="0.15"/>
    <row r="212" s="2" customFormat="1" x14ac:dyDescent="0.15"/>
    <row r="213" s="2" customFormat="1" x14ac:dyDescent="0.15"/>
    <row r="214" s="2" customFormat="1" x14ac:dyDescent="0.15"/>
    <row r="215" s="2" customFormat="1" x14ac:dyDescent="0.15"/>
  </sheetData>
  <sheetProtection password="C48F" sheet="1"/>
  <mergeCells count="23">
    <mergeCell ref="L9:M9"/>
    <mergeCell ref="CD9:CE9"/>
    <mergeCell ref="CC8:CG8"/>
    <mergeCell ref="V8:AA8"/>
    <mergeCell ref="AB8:AH8"/>
    <mergeCell ref="S9:T9"/>
    <mergeCell ref="BL9:BN9"/>
    <mergeCell ref="AF9:AG9"/>
    <mergeCell ref="BC8:BG8"/>
    <mergeCell ref="AI8:AO8"/>
    <mergeCell ref="CL8:CP8"/>
    <mergeCell ref="BL8:BO8"/>
    <mergeCell ref="BU8:BW8"/>
    <mergeCell ref="AT9:AV9"/>
    <mergeCell ref="BC9:BE9"/>
    <mergeCell ref="A1:CG1"/>
    <mergeCell ref="AP8:AX8"/>
    <mergeCell ref="B8:G8"/>
    <mergeCell ref="H8:N8"/>
    <mergeCell ref="O8:U8"/>
    <mergeCell ref="H7:AA7"/>
    <mergeCell ref="BD7:BX7"/>
    <mergeCell ref="A8:A9"/>
  </mergeCells>
  <phoneticPr fontId="33" type="noConversion"/>
  <printOptions horizontalCentered="1"/>
  <pageMargins left="0.39370078740157483" right="0" top="0.98425196850393704" bottom="0.39370078740157483" header="0" footer="0"/>
  <pageSetup paperSize="8" scale="7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FT145"/>
  <sheetViews>
    <sheetView showGridLines="0" view="pageBreakPreview" zoomScale="90" zoomScaleNormal="75" zoomScaleSheetLayoutView="90" workbookViewId="0">
      <selection activeCell="L26" sqref="L26"/>
    </sheetView>
  </sheetViews>
  <sheetFormatPr defaultRowHeight="11.25" x14ac:dyDescent="0.15"/>
  <cols>
    <col min="1" max="1" width="48" style="1" customWidth="1"/>
    <col min="2" max="2" width="10.7109375" style="1" hidden="1" customWidth="1"/>
    <col min="3" max="3" width="13.28515625" style="1" hidden="1" customWidth="1"/>
    <col min="4" max="5" width="10.7109375" style="1" hidden="1" customWidth="1"/>
    <col min="6" max="6" width="14.7109375" style="1" customWidth="1"/>
    <col min="7" max="7" width="10.7109375" style="1" hidden="1" customWidth="1"/>
    <col min="8" max="8" width="12.28515625" style="1" hidden="1" customWidth="1"/>
    <col min="9" max="9" width="10.7109375" style="1" hidden="1" customWidth="1"/>
    <col min="10" max="10" width="2.28515625" style="1" hidden="1" customWidth="1"/>
    <col min="11" max="11" width="14.28515625" style="1" customWidth="1"/>
    <col min="12" max="12" width="14.42578125" style="1" customWidth="1"/>
    <col min="13" max="13" width="10.7109375" style="1" hidden="1" customWidth="1"/>
    <col min="14" max="14" width="12.28515625" style="1" hidden="1" customWidth="1"/>
    <col min="15" max="16" width="10.7109375" style="1" hidden="1" customWidth="1"/>
    <col min="17" max="17" width="14.7109375" style="1" customWidth="1"/>
    <col min="18" max="18" width="13.28515625" style="1" customWidth="1"/>
    <col min="19" max="19" width="10.7109375" style="1" hidden="1" customWidth="1"/>
    <col min="20" max="20" width="12.28515625" style="1" hidden="1" customWidth="1"/>
    <col min="21" max="22" width="10.7109375" style="1" hidden="1" customWidth="1"/>
    <col min="23" max="23" width="14.28515625" style="1" customWidth="1"/>
    <col min="24" max="24" width="12.85546875" style="1" customWidth="1"/>
    <col min="25" max="25" width="6.7109375" style="1" customWidth="1"/>
    <col min="26" max="26" width="10.7109375" style="1" hidden="1" customWidth="1"/>
    <col min="27" max="27" width="12.42578125" style="1" hidden="1" customWidth="1"/>
    <col min="28" max="29" width="10.7109375" style="1" hidden="1" customWidth="1"/>
    <col min="30" max="30" width="15.140625" style="1" customWidth="1"/>
    <col min="31" max="31" width="12.140625" style="1" customWidth="1"/>
    <col min="32" max="32" width="10.7109375" style="1" hidden="1" customWidth="1"/>
    <col min="33" max="33" width="11.5703125" style="1" hidden="1" customWidth="1"/>
    <col min="34" max="34" width="10.7109375" style="1" hidden="1" customWidth="1"/>
    <col min="35" max="35" width="2.85546875" style="1" hidden="1" customWidth="1"/>
    <col min="36" max="36" width="13.85546875" style="1" customWidth="1"/>
    <col min="37" max="37" width="14.28515625" style="1" customWidth="1"/>
    <col min="38" max="38" width="6.7109375" style="1" customWidth="1"/>
    <col min="39" max="39" width="10.7109375" style="1" hidden="1" customWidth="1"/>
    <col min="40" max="40" width="11.85546875" style="1" hidden="1" customWidth="1"/>
    <col min="41" max="42" width="10.7109375" style="1" hidden="1" customWidth="1"/>
    <col min="43" max="43" width="17.42578125" style="1" customWidth="1"/>
    <col min="44" max="44" width="14.28515625" style="1" customWidth="1"/>
    <col min="45" max="45" width="10.7109375" style="1" hidden="1" customWidth="1"/>
    <col min="46" max="46" width="12.28515625" style="1" hidden="1" customWidth="1"/>
    <col min="47" max="48" width="10.7109375" style="1" hidden="1" customWidth="1"/>
    <col min="49" max="49" width="14.5703125" style="1" customWidth="1"/>
    <col min="50" max="50" width="13.7109375" style="1" customWidth="1"/>
    <col min="51" max="51" width="6.7109375" style="1" customWidth="1"/>
    <col min="52" max="52" width="10.7109375" style="1" hidden="1" customWidth="1"/>
    <col min="53" max="53" width="12.5703125" style="1" hidden="1" customWidth="1"/>
    <col min="54" max="55" width="10.7109375" style="1" hidden="1" customWidth="1"/>
    <col min="56" max="56" width="15.140625" style="1" customWidth="1"/>
    <col min="57" max="57" width="14.42578125" style="1" customWidth="1"/>
    <col min="58" max="58" width="10.7109375" style="1" hidden="1" customWidth="1"/>
    <col min="59" max="59" width="12.140625" style="1" hidden="1" customWidth="1"/>
    <col min="60" max="61" width="10.7109375" style="1" hidden="1" customWidth="1"/>
    <col min="62" max="62" width="13.28515625" style="1" customWidth="1"/>
    <col min="63" max="63" width="14.42578125" style="1" customWidth="1"/>
    <col min="64" max="64" width="6.7109375" style="1" customWidth="1"/>
    <col min="65" max="65" width="10.7109375" style="1" hidden="1" customWidth="1"/>
    <col min="66" max="66" width="11.7109375" style="1" hidden="1" customWidth="1"/>
    <col min="67" max="68" width="10.7109375" style="1" hidden="1" customWidth="1"/>
    <col min="69" max="69" width="15.7109375" style="1" customWidth="1"/>
    <col min="70" max="70" width="15" style="1" customWidth="1"/>
    <col min="71" max="71" width="10.7109375" style="1" hidden="1" customWidth="1"/>
    <col min="72" max="72" width="12.5703125" style="1" hidden="1" customWidth="1"/>
    <col min="73" max="74" width="10.7109375" style="1" hidden="1" customWidth="1"/>
    <col min="75" max="75" width="13.42578125" style="1" customWidth="1"/>
    <col min="76" max="76" width="14.5703125" style="1" customWidth="1"/>
    <col min="77" max="77" width="6.7109375" style="1" customWidth="1"/>
    <col min="78" max="78" width="10.7109375" style="1" hidden="1" customWidth="1"/>
    <col min="79" max="79" width="12.42578125" style="1" hidden="1" customWidth="1"/>
    <col min="80" max="81" width="10.7109375" style="1" hidden="1" customWidth="1"/>
    <col min="82" max="82" width="17" style="1" customWidth="1"/>
    <col min="83" max="83" width="14.85546875" style="1" customWidth="1"/>
    <col min="84" max="84" width="10.7109375" style="1" hidden="1" customWidth="1"/>
    <col min="85" max="85" width="12.5703125" style="1" hidden="1" customWidth="1"/>
    <col min="86" max="87" width="10.7109375" style="1" hidden="1" customWidth="1"/>
    <col min="88" max="88" width="15" style="1" customWidth="1"/>
    <col min="89" max="89" width="14.42578125" style="1" customWidth="1"/>
    <col min="90" max="90" width="6.7109375" style="1" customWidth="1"/>
    <col min="91" max="91" width="10.7109375" style="1" hidden="1" customWidth="1"/>
    <col min="92" max="92" width="12" style="1" hidden="1" customWidth="1"/>
    <col min="93" max="94" width="10.7109375" style="1" hidden="1" customWidth="1"/>
    <col min="95" max="95" width="16.85546875" style="1" customWidth="1"/>
    <col min="96" max="96" width="14.140625" style="1" customWidth="1"/>
    <col min="97" max="97" width="10.7109375" style="1" hidden="1" customWidth="1"/>
    <col min="98" max="98" width="12.5703125" style="1" hidden="1" customWidth="1"/>
    <col min="99" max="100" width="10.7109375" style="1" hidden="1" customWidth="1"/>
    <col min="101" max="101" width="16.28515625" style="1" customWidth="1"/>
    <col min="102" max="176" width="9.140625" style="2"/>
    <col min="177" max="16384" width="9.140625" style="1"/>
  </cols>
  <sheetData>
    <row r="1" spans="1:101" ht="12" customHeight="1" x14ac:dyDescent="0.15">
      <c r="A1" s="219" t="s">
        <v>186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219"/>
      <c r="BO1" s="219"/>
      <c r="BP1" s="219"/>
      <c r="BQ1" s="219"/>
      <c r="BR1" s="219"/>
      <c r="BS1" s="219"/>
      <c r="BT1" s="219"/>
      <c r="BU1" s="219"/>
      <c r="BV1" s="219"/>
      <c r="BW1" s="219"/>
      <c r="BX1" s="219"/>
      <c r="BY1" s="219"/>
      <c r="BZ1" s="219"/>
      <c r="CA1" s="219"/>
      <c r="CB1" s="219"/>
      <c r="CC1" s="219"/>
      <c r="CD1" s="219"/>
      <c r="CE1" s="219"/>
      <c r="CF1" s="219"/>
      <c r="CG1" s="219"/>
      <c r="CH1" s="219"/>
      <c r="CI1" s="219"/>
      <c r="CJ1" s="219"/>
      <c r="CK1" s="219"/>
      <c r="CL1" s="219"/>
      <c r="CM1" s="219"/>
      <c r="CN1" s="219"/>
      <c r="CO1" s="219"/>
      <c r="CP1" s="219"/>
      <c r="CQ1" s="219"/>
      <c r="CR1" s="219"/>
      <c r="CS1" s="219"/>
      <c r="CT1" s="219"/>
      <c r="CU1" s="219"/>
      <c r="CV1" s="219"/>
      <c r="CW1" s="78"/>
    </row>
    <row r="2" spans="1:101" ht="12" customHeight="1" x14ac:dyDescent="0.15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  <c r="BN2" s="219"/>
      <c r="BO2" s="219"/>
      <c r="BP2" s="219"/>
      <c r="BQ2" s="219"/>
      <c r="BR2" s="219"/>
      <c r="BS2" s="219"/>
      <c r="BT2" s="219"/>
      <c r="BU2" s="219"/>
      <c r="BV2" s="219"/>
      <c r="BW2" s="219"/>
      <c r="BX2" s="219"/>
      <c r="BY2" s="219"/>
      <c r="BZ2" s="219"/>
      <c r="CA2" s="219"/>
      <c r="CB2" s="219"/>
      <c r="CC2" s="219"/>
      <c r="CD2" s="219"/>
      <c r="CE2" s="219"/>
      <c r="CF2" s="219"/>
      <c r="CG2" s="219"/>
      <c r="CH2" s="219"/>
      <c r="CI2" s="219"/>
      <c r="CJ2" s="219"/>
      <c r="CK2" s="219"/>
      <c r="CL2" s="219"/>
      <c r="CM2" s="219"/>
      <c r="CN2" s="219"/>
      <c r="CO2" s="219"/>
      <c r="CP2" s="219"/>
      <c r="CQ2" s="219"/>
      <c r="CR2" s="219"/>
      <c r="CS2" s="219"/>
      <c r="CT2" s="219"/>
      <c r="CU2" s="219"/>
      <c r="CV2" s="219"/>
      <c r="CW2" s="78"/>
    </row>
    <row r="3" spans="1:101" ht="12" customHeight="1" x14ac:dyDescent="0.15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  <c r="BH3" s="219"/>
      <c r="BI3" s="219"/>
      <c r="BJ3" s="219"/>
      <c r="BK3" s="219"/>
      <c r="BL3" s="219"/>
      <c r="BM3" s="219"/>
      <c r="BN3" s="219"/>
      <c r="BO3" s="219"/>
      <c r="BP3" s="219"/>
      <c r="BQ3" s="219"/>
      <c r="BR3" s="219"/>
      <c r="BS3" s="219"/>
      <c r="BT3" s="219"/>
      <c r="BU3" s="219"/>
      <c r="BV3" s="219"/>
      <c r="BW3" s="219"/>
      <c r="BX3" s="219"/>
      <c r="BY3" s="219"/>
      <c r="BZ3" s="219"/>
      <c r="CA3" s="219"/>
      <c r="CB3" s="219"/>
      <c r="CC3" s="219"/>
      <c r="CD3" s="219"/>
      <c r="CE3" s="219"/>
      <c r="CF3" s="219"/>
      <c r="CG3" s="219"/>
      <c r="CH3" s="219"/>
      <c r="CI3" s="219"/>
      <c r="CJ3" s="219"/>
      <c r="CK3" s="219"/>
      <c r="CL3" s="219"/>
      <c r="CM3" s="219"/>
      <c r="CN3" s="219"/>
      <c r="CO3" s="219"/>
      <c r="CP3" s="219"/>
      <c r="CQ3" s="219"/>
      <c r="CR3" s="219"/>
      <c r="CS3" s="219"/>
      <c r="CT3" s="219"/>
      <c r="CU3" s="219"/>
      <c r="CV3" s="219"/>
      <c r="CW3" s="78"/>
    </row>
    <row r="4" spans="1:101" ht="24.75" customHeight="1" x14ac:dyDescent="0.15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  <c r="BL4" s="219"/>
      <c r="BM4" s="219"/>
      <c r="BN4" s="219"/>
      <c r="BO4" s="219"/>
      <c r="BP4" s="219"/>
      <c r="BQ4" s="219"/>
      <c r="BR4" s="219"/>
      <c r="BS4" s="219"/>
      <c r="BT4" s="219"/>
      <c r="BU4" s="219"/>
      <c r="BV4" s="219"/>
      <c r="BW4" s="219"/>
      <c r="BX4" s="219"/>
      <c r="BY4" s="219"/>
      <c r="BZ4" s="219"/>
      <c r="CA4" s="219"/>
      <c r="CB4" s="219"/>
      <c r="CC4" s="219"/>
      <c r="CD4" s="219"/>
      <c r="CE4" s="219"/>
      <c r="CF4" s="219"/>
      <c r="CG4" s="219"/>
      <c r="CH4" s="219"/>
      <c r="CI4" s="219"/>
      <c r="CJ4" s="219"/>
      <c r="CK4" s="219"/>
      <c r="CL4" s="219"/>
      <c r="CM4" s="219"/>
      <c r="CN4" s="219"/>
      <c r="CO4" s="219"/>
      <c r="CP4" s="219"/>
      <c r="CQ4" s="219"/>
      <c r="CR4" s="219"/>
      <c r="CS4" s="219"/>
      <c r="CT4" s="219"/>
      <c r="CU4" s="219"/>
      <c r="CV4" s="219"/>
      <c r="CW4" s="78"/>
    </row>
    <row r="5" spans="1:101" ht="24.75" customHeight="1" x14ac:dyDescent="0.15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19"/>
      <c r="BM5" s="219"/>
      <c r="BN5" s="219"/>
      <c r="BO5" s="219"/>
      <c r="BP5" s="219"/>
      <c r="BQ5" s="219"/>
      <c r="BR5" s="219"/>
      <c r="BS5" s="219"/>
      <c r="BT5" s="219"/>
      <c r="BU5" s="219"/>
      <c r="BV5" s="219"/>
      <c r="BW5" s="219"/>
      <c r="BX5" s="219"/>
      <c r="BY5" s="219"/>
      <c r="BZ5" s="219"/>
      <c r="CA5" s="219"/>
      <c r="CB5" s="219"/>
      <c r="CC5" s="219"/>
      <c r="CD5" s="219"/>
      <c r="CE5" s="219"/>
      <c r="CF5" s="219"/>
      <c r="CG5" s="219"/>
      <c r="CH5" s="219"/>
      <c r="CI5" s="219"/>
      <c r="CJ5" s="219"/>
      <c r="CK5" s="219"/>
      <c r="CL5" s="219"/>
      <c r="CM5" s="219"/>
      <c r="CN5" s="219"/>
      <c r="CO5" s="219"/>
      <c r="CP5" s="219"/>
      <c r="CQ5" s="219"/>
      <c r="CR5" s="219"/>
      <c r="CS5" s="219"/>
      <c r="CT5" s="219"/>
      <c r="CU5" s="219"/>
      <c r="CV5" s="219"/>
      <c r="CW5" s="78"/>
    </row>
    <row r="6" spans="1:101" s="5" customFormat="1" ht="15" customHeight="1" x14ac:dyDescent="0.15">
      <c r="A6" s="99" t="str">
        <f>Gestão!A6</f>
        <v>MÊS: ABRIL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01" s="5" customFormat="1" ht="23.1" customHeight="1" x14ac:dyDescent="0.15">
      <c r="A7" s="208" t="s">
        <v>0</v>
      </c>
      <c r="B7" s="3"/>
      <c r="C7" s="3"/>
      <c r="D7" s="3"/>
      <c r="E7" s="3"/>
      <c r="F7" s="192" t="s">
        <v>34</v>
      </c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4"/>
      <c r="AT7" s="194"/>
      <c r="AU7" s="194"/>
      <c r="AV7" s="194"/>
      <c r="AW7" s="194"/>
      <c r="AX7" s="194"/>
      <c r="AY7" s="194"/>
      <c r="AZ7" s="194"/>
      <c r="BA7" s="194"/>
      <c r="BB7" s="194"/>
      <c r="BC7" s="194"/>
      <c r="BD7" s="194"/>
      <c r="BE7" s="194"/>
      <c r="BF7" s="194"/>
      <c r="BG7" s="194"/>
      <c r="BH7" s="194"/>
      <c r="BI7" s="194"/>
      <c r="BJ7" s="194"/>
      <c r="BK7" s="194"/>
      <c r="BL7" s="194"/>
      <c r="BM7" s="194"/>
      <c r="BN7" s="194"/>
      <c r="BO7" s="194"/>
      <c r="BP7" s="194"/>
      <c r="BQ7" s="194"/>
      <c r="BR7" s="194"/>
      <c r="BS7" s="194"/>
      <c r="BT7" s="194"/>
      <c r="BU7" s="194"/>
      <c r="BV7" s="194"/>
      <c r="BW7" s="194"/>
      <c r="BX7" s="194"/>
      <c r="BY7" s="194"/>
      <c r="BZ7" s="194"/>
      <c r="CA7" s="194"/>
      <c r="CB7" s="194"/>
      <c r="CC7" s="194"/>
      <c r="CD7" s="194"/>
      <c r="CE7" s="194"/>
      <c r="CF7" s="194"/>
      <c r="CG7" s="194"/>
      <c r="CH7" s="194"/>
      <c r="CI7" s="194"/>
      <c r="CJ7" s="194"/>
      <c r="CK7" s="194"/>
      <c r="CL7" s="194"/>
      <c r="CM7" s="194"/>
      <c r="CN7" s="194"/>
      <c r="CO7" s="194"/>
      <c r="CP7" s="194"/>
      <c r="CQ7" s="194"/>
      <c r="CR7" s="194"/>
      <c r="CS7" s="194"/>
      <c r="CT7" s="194"/>
      <c r="CU7" s="194"/>
      <c r="CV7" s="194"/>
      <c r="CW7" s="195"/>
    </row>
    <row r="8" spans="1:101" ht="30" customHeight="1" x14ac:dyDescent="0.2">
      <c r="A8" s="220"/>
      <c r="B8" s="3"/>
      <c r="C8" s="3"/>
      <c r="D8" s="3"/>
      <c r="E8" s="3"/>
      <c r="F8" s="186" t="s">
        <v>32</v>
      </c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0"/>
      <c r="T8" s="200"/>
      <c r="U8" s="200"/>
      <c r="V8" s="200"/>
      <c r="W8" s="187"/>
      <c r="X8" s="186" t="s">
        <v>215</v>
      </c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1"/>
      <c r="AX8" s="186" t="s">
        <v>35</v>
      </c>
      <c r="AY8" s="231"/>
      <c r="AZ8" s="231"/>
      <c r="BA8" s="231"/>
      <c r="BB8" s="231"/>
      <c r="BC8" s="231"/>
      <c r="BD8" s="231"/>
      <c r="BE8" s="231"/>
      <c r="BF8" s="231"/>
      <c r="BG8" s="231"/>
      <c r="BH8" s="231"/>
      <c r="BI8" s="231"/>
      <c r="BJ8" s="231"/>
      <c r="BK8" s="231"/>
      <c r="BL8" s="231"/>
      <c r="BM8" s="231"/>
      <c r="BN8" s="231"/>
      <c r="BO8" s="231"/>
      <c r="BP8" s="231"/>
      <c r="BQ8" s="231"/>
      <c r="BR8" s="231"/>
      <c r="BS8" s="231"/>
      <c r="BT8" s="231"/>
      <c r="BU8" s="231"/>
      <c r="BV8" s="231"/>
      <c r="BW8" s="232"/>
      <c r="BX8" s="233" t="s">
        <v>36</v>
      </c>
      <c r="BY8" s="234"/>
      <c r="BZ8" s="234"/>
      <c r="CA8" s="234"/>
      <c r="CB8" s="234"/>
      <c r="CC8" s="234"/>
      <c r="CD8" s="234"/>
      <c r="CE8" s="234"/>
      <c r="CF8" s="234"/>
      <c r="CG8" s="234"/>
      <c r="CH8" s="234"/>
      <c r="CI8" s="234"/>
      <c r="CJ8" s="234"/>
      <c r="CK8" s="234"/>
      <c r="CL8" s="234"/>
      <c r="CM8" s="234"/>
      <c r="CN8" s="234"/>
      <c r="CO8" s="234"/>
      <c r="CP8" s="234"/>
      <c r="CQ8" s="234"/>
      <c r="CR8" s="234"/>
      <c r="CS8" s="222" t="s">
        <v>54</v>
      </c>
      <c r="CT8" s="212" t="s">
        <v>55</v>
      </c>
      <c r="CU8" s="212" t="s">
        <v>56</v>
      </c>
      <c r="CV8" s="223" t="s">
        <v>57</v>
      </c>
      <c r="CW8" s="129"/>
    </row>
    <row r="9" spans="1:101" ht="35.25" customHeight="1" x14ac:dyDescent="0.15">
      <c r="A9" s="220"/>
      <c r="B9" s="67"/>
      <c r="C9" s="68"/>
      <c r="D9" s="68"/>
      <c r="E9" s="68"/>
      <c r="F9" s="224" t="s">
        <v>184</v>
      </c>
      <c r="G9" s="87"/>
      <c r="H9" s="87"/>
      <c r="I9" s="87"/>
      <c r="J9" s="87"/>
      <c r="K9" s="228" t="s">
        <v>223</v>
      </c>
      <c r="L9" s="226" t="s">
        <v>141</v>
      </c>
      <c r="M9" s="87"/>
      <c r="N9" s="87"/>
      <c r="O9" s="87"/>
      <c r="P9" s="87"/>
      <c r="Q9" s="228" t="s">
        <v>222</v>
      </c>
      <c r="R9" s="216" t="s">
        <v>139</v>
      </c>
      <c r="S9" s="212" t="s">
        <v>54</v>
      </c>
      <c r="T9" s="212" t="s">
        <v>55</v>
      </c>
      <c r="U9" s="212" t="s">
        <v>56</v>
      </c>
      <c r="V9" s="212" t="s">
        <v>57</v>
      </c>
      <c r="W9" s="208" t="s">
        <v>210</v>
      </c>
      <c r="X9" s="201" t="s">
        <v>37</v>
      </c>
      <c r="Y9" s="203"/>
      <c r="Z9" s="212" t="s">
        <v>54</v>
      </c>
      <c r="AA9" s="212" t="s">
        <v>55</v>
      </c>
      <c r="AB9" s="212" t="s">
        <v>56</v>
      </c>
      <c r="AC9" s="212" t="s">
        <v>57</v>
      </c>
      <c r="AD9" s="212" t="s">
        <v>224</v>
      </c>
      <c r="AE9" s="208" t="s">
        <v>212</v>
      </c>
      <c r="AF9" s="212" t="s">
        <v>54</v>
      </c>
      <c r="AG9" s="212" t="s">
        <v>55</v>
      </c>
      <c r="AH9" s="212" t="s">
        <v>56</v>
      </c>
      <c r="AI9" s="212" t="s">
        <v>57</v>
      </c>
      <c r="AJ9" s="208" t="s">
        <v>211</v>
      </c>
      <c r="AK9" s="201" t="s">
        <v>183</v>
      </c>
      <c r="AL9" s="203"/>
      <c r="AM9" s="212" t="s">
        <v>54</v>
      </c>
      <c r="AN9" s="212" t="s">
        <v>55</v>
      </c>
      <c r="AO9" s="212" t="s">
        <v>56</v>
      </c>
      <c r="AP9" s="212" t="s">
        <v>57</v>
      </c>
      <c r="AQ9" s="212" t="s">
        <v>225</v>
      </c>
      <c r="AR9" s="216" t="s">
        <v>139</v>
      </c>
      <c r="AS9" s="212" t="s">
        <v>54</v>
      </c>
      <c r="AT9" s="212" t="s">
        <v>55</v>
      </c>
      <c r="AU9" s="212" t="s">
        <v>56</v>
      </c>
      <c r="AV9" s="212" t="s">
        <v>57</v>
      </c>
      <c r="AW9" s="208" t="s">
        <v>214</v>
      </c>
      <c r="AX9" s="201" t="s">
        <v>37</v>
      </c>
      <c r="AY9" s="203"/>
      <c r="AZ9" s="212" t="s">
        <v>54</v>
      </c>
      <c r="BA9" s="212" t="s">
        <v>55</v>
      </c>
      <c r="BB9" s="212" t="s">
        <v>56</v>
      </c>
      <c r="BC9" s="212" t="s">
        <v>57</v>
      </c>
      <c r="BD9" s="212" t="s">
        <v>224</v>
      </c>
      <c r="BE9" s="208" t="s">
        <v>137</v>
      </c>
      <c r="BF9" s="212" t="s">
        <v>54</v>
      </c>
      <c r="BG9" s="212" t="s">
        <v>55</v>
      </c>
      <c r="BH9" s="212" t="s">
        <v>56</v>
      </c>
      <c r="BI9" s="212" t="s">
        <v>57</v>
      </c>
      <c r="BJ9" s="208" t="s">
        <v>213</v>
      </c>
      <c r="BK9" s="201" t="s">
        <v>142</v>
      </c>
      <c r="BL9" s="203"/>
      <c r="BM9" s="212" t="s">
        <v>54</v>
      </c>
      <c r="BN9" s="212" t="s">
        <v>55</v>
      </c>
      <c r="BO9" s="212" t="s">
        <v>56</v>
      </c>
      <c r="BP9" s="212" t="s">
        <v>57</v>
      </c>
      <c r="BQ9" s="212" t="s">
        <v>225</v>
      </c>
      <c r="BR9" s="216" t="s">
        <v>139</v>
      </c>
      <c r="BS9" s="212" t="s">
        <v>54</v>
      </c>
      <c r="BT9" s="212" t="s">
        <v>55</v>
      </c>
      <c r="BU9" s="212" t="s">
        <v>56</v>
      </c>
      <c r="BV9" s="212" t="s">
        <v>57</v>
      </c>
      <c r="BW9" s="208" t="s">
        <v>214</v>
      </c>
      <c r="BX9" s="201" t="s">
        <v>37</v>
      </c>
      <c r="BY9" s="203"/>
      <c r="BZ9" s="212" t="s">
        <v>54</v>
      </c>
      <c r="CA9" s="212" t="s">
        <v>55</v>
      </c>
      <c r="CB9" s="212" t="s">
        <v>56</v>
      </c>
      <c r="CC9" s="212" t="s">
        <v>57</v>
      </c>
      <c r="CD9" s="212" t="s">
        <v>224</v>
      </c>
      <c r="CE9" s="208" t="s">
        <v>138</v>
      </c>
      <c r="CF9" s="212" t="s">
        <v>54</v>
      </c>
      <c r="CG9" s="212" t="s">
        <v>55</v>
      </c>
      <c r="CH9" s="212" t="s">
        <v>56</v>
      </c>
      <c r="CI9" s="212" t="s">
        <v>57</v>
      </c>
      <c r="CJ9" s="212" t="s">
        <v>226</v>
      </c>
      <c r="CK9" s="201" t="s">
        <v>142</v>
      </c>
      <c r="CL9" s="203"/>
      <c r="CM9" s="212" t="s">
        <v>54</v>
      </c>
      <c r="CN9" s="212" t="s">
        <v>55</v>
      </c>
      <c r="CO9" s="212" t="s">
        <v>56</v>
      </c>
      <c r="CP9" s="212" t="s">
        <v>57</v>
      </c>
      <c r="CQ9" s="212" t="s">
        <v>225</v>
      </c>
      <c r="CR9" s="216" t="s">
        <v>139</v>
      </c>
      <c r="CS9" s="214"/>
      <c r="CT9" s="214"/>
      <c r="CU9" s="214"/>
      <c r="CV9" s="214"/>
      <c r="CW9" s="192" t="s">
        <v>210</v>
      </c>
    </row>
    <row r="10" spans="1:101" ht="50.25" customHeight="1" x14ac:dyDescent="0.15">
      <c r="A10" s="218"/>
      <c r="B10" s="30" t="s">
        <v>54</v>
      </c>
      <c r="C10" s="30" t="s">
        <v>55</v>
      </c>
      <c r="D10" s="30" t="s">
        <v>56</v>
      </c>
      <c r="E10" s="30" t="s">
        <v>57</v>
      </c>
      <c r="F10" s="225"/>
      <c r="G10" s="71" t="s">
        <v>54</v>
      </c>
      <c r="H10" s="71" t="s">
        <v>55</v>
      </c>
      <c r="I10" s="71" t="s">
        <v>56</v>
      </c>
      <c r="J10" s="71" t="s">
        <v>57</v>
      </c>
      <c r="K10" s="229"/>
      <c r="L10" s="227"/>
      <c r="M10" s="71" t="s">
        <v>54</v>
      </c>
      <c r="N10" s="71" t="s">
        <v>55</v>
      </c>
      <c r="O10" s="71" t="s">
        <v>56</v>
      </c>
      <c r="P10" s="71" t="s">
        <v>57</v>
      </c>
      <c r="Q10" s="230"/>
      <c r="R10" s="217"/>
      <c r="S10" s="213"/>
      <c r="T10" s="213"/>
      <c r="U10" s="213"/>
      <c r="V10" s="213"/>
      <c r="W10" s="209"/>
      <c r="X10" s="189"/>
      <c r="Y10" s="205"/>
      <c r="Z10" s="213"/>
      <c r="AA10" s="213"/>
      <c r="AB10" s="213"/>
      <c r="AC10" s="213"/>
      <c r="AD10" s="218"/>
      <c r="AE10" s="197"/>
      <c r="AF10" s="213"/>
      <c r="AG10" s="213"/>
      <c r="AH10" s="213"/>
      <c r="AI10" s="213"/>
      <c r="AJ10" s="209"/>
      <c r="AK10" s="221"/>
      <c r="AL10" s="205"/>
      <c r="AM10" s="213"/>
      <c r="AN10" s="213"/>
      <c r="AO10" s="213"/>
      <c r="AP10" s="213"/>
      <c r="AQ10" s="218"/>
      <c r="AR10" s="217"/>
      <c r="AS10" s="213"/>
      <c r="AT10" s="213"/>
      <c r="AU10" s="213"/>
      <c r="AV10" s="213"/>
      <c r="AW10" s="209"/>
      <c r="AX10" s="189"/>
      <c r="AY10" s="205"/>
      <c r="AZ10" s="213"/>
      <c r="BA10" s="213"/>
      <c r="BB10" s="213"/>
      <c r="BC10" s="213"/>
      <c r="BD10" s="218"/>
      <c r="BE10" s="197"/>
      <c r="BF10" s="213"/>
      <c r="BG10" s="213"/>
      <c r="BH10" s="213"/>
      <c r="BI10" s="213"/>
      <c r="BJ10" s="209"/>
      <c r="BK10" s="221"/>
      <c r="BL10" s="205"/>
      <c r="BM10" s="213"/>
      <c r="BN10" s="213"/>
      <c r="BO10" s="213"/>
      <c r="BP10" s="213"/>
      <c r="BQ10" s="218"/>
      <c r="BR10" s="217"/>
      <c r="BS10" s="213"/>
      <c r="BT10" s="213"/>
      <c r="BU10" s="213"/>
      <c r="BV10" s="213"/>
      <c r="BW10" s="209"/>
      <c r="BX10" s="189"/>
      <c r="BY10" s="205"/>
      <c r="BZ10" s="209"/>
      <c r="CA10" s="209"/>
      <c r="CB10" s="209"/>
      <c r="CC10" s="209"/>
      <c r="CD10" s="218"/>
      <c r="CE10" s="197"/>
      <c r="CF10" s="209"/>
      <c r="CG10" s="209"/>
      <c r="CH10" s="209"/>
      <c r="CI10" s="209"/>
      <c r="CJ10" s="218"/>
      <c r="CK10" s="221"/>
      <c r="CL10" s="205"/>
      <c r="CM10" s="209"/>
      <c r="CN10" s="209"/>
      <c r="CO10" s="209"/>
      <c r="CP10" s="209"/>
      <c r="CQ10" s="218"/>
      <c r="CR10" s="217"/>
      <c r="CS10" s="215"/>
      <c r="CT10" s="215"/>
      <c r="CU10" s="215"/>
      <c r="CV10" s="215"/>
      <c r="CW10" s="206"/>
    </row>
    <row r="11" spans="1:101" ht="15.95" customHeight="1" x14ac:dyDescent="0.15">
      <c r="A11" s="147" t="s">
        <v>231</v>
      </c>
      <c r="B11" s="54"/>
      <c r="C11" s="55"/>
      <c r="D11" s="55"/>
      <c r="E11" s="56"/>
      <c r="F11" s="64">
        <f t="shared" ref="F11:F21" si="0">X11+AX11+BX11</f>
        <v>20</v>
      </c>
      <c r="G11" s="54"/>
      <c r="H11" s="55"/>
      <c r="I11" s="55"/>
      <c r="J11" s="56"/>
      <c r="K11" s="64">
        <f>SUM('[1]Absenteísmo até 15 dias'!F11:F14)</f>
        <v>94</v>
      </c>
      <c r="L11" s="64">
        <f t="shared" ref="L11:L21" si="1">AK11+CK11+BK11</f>
        <v>357</v>
      </c>
      <c r="M11" s="55"/>
      <c r="N11" s="55"/>
      <c r="O11" s="55"/>
      <c r="P11" s="56"/>
      <c r="Q11" s="64">
        <f>SUM('[1]Absenteísmo até 15 dias'!K11:K14)</f>
        <v>2305.25</v>
      </c>
      <c r="R11" s="57">
        <f>(L11/(21*8*Efetivo!R11))*100</f>
        <v>0.36078098471986414</v>
      </c>
      <c r="S11" s="54"/>
      <c r="T11" s="55"/>
      <c r="U11" s="55"/>
      <c r="V11" s="56"/>
      <c r="W11" s="57">
        <f>((Q11/4)/(21*8*Efetivo!S11))*100</f>
        <v>0.57533443146650698</v>
      </c>
      <c r="X11" s="64">
        <f>'[1]Absenteísmo até 15 dias'!U14</f>
        <v>0</v>
      </c>
      <c r="Y11" s="149"/>
      <c r="Z11" s="54"/>
      <c r="AA11" s="55"/>
      <c r="AB11" s="55"/>
      <c r="AC11" s="56"/>
      <c r="AD11" s="64">
        <f>SUM('[1]Absenteísmo até 15 dias'!U11:U14)</f>
        <v>0</v>
      </c>
      <c r="AE11" s="57">
        <f t="shared" ref="AE11:AE23" si="2">(X11/F11)*100</f>
        <v>0</v>
      </c>
      <c r="AF11" s="54"/>
      <c r="AG11" s="55"/>
      <c r="AH11" s="55"/>
      <c r="AI11" s="56"/>
      <c r="AJ11" s="57">
        <f t="shared" ref="AJ11:AJ23" si="3">(AD11/K11)*100</f>
        <v>0</v>
      </c>
      <c r="AK11" s="64">
        <f>'[1]Absenteísmo até 15 dias'!AF14</f>
        <v>0</v>
      </c>
      <c r="AL11" s="149"/>
      <c r="AM11" s="54"/>
      <c r="AN11" s="55"/>
      <c r="AO11" s="55"/>
      <c r="AP11" s="56"/>
      <c r="AQ11" s="64">
        <f>SUM('[1]Absenteísmo até 15 dias'!AF11:AF14)</f>
        <v>0</v>
      </c>
      <c r="AR11" s="57">
        <f>(AK11/(21*8*Efetivo!R11))*100</f>
        <v>0</v>
      </c>
      <c r="AS11" s="54"/>
      <c r="AT11" s="55"/>
      <c r="AU11" s="55"/>
      <c r="AV11" s="56"/>
      <c r="AW11" s="57">
        <f>((AQ11/4)/(21*8*Efetivo!S11))*100</f>
        <v>0</v>
      </c>
      <c r="AX11" s="64">
        <f>'[1]Absenteísmo até 15 dias'!AQ14</f>
        <v>0</v>
      </c>
      <c r="AY11" s="149"/>
      <c r="AZ11" s="54"/>
      <c r="BA11" s="55"/>
      <c r="BB11" s="55"/>
      <c r="BC11" s="56"/>
      <c r="BD11" s="64">
        <f>SUM('[1]Absenteísmo até 15 dias'!AQ11:AQ14)</f>
        <v>0</v>
      </c>
      <c r="BE11" s="57">
        <f t="shared" ref="BE11:BE23" si="4">(AX11/F11)*100</f>
        <v>0</v>
      </c>
      <c r="BF11" s="54"/>
      <c r="BG11" s="55"/>
      <c r="BH11" s="55"/>
      <c r="BI11" s="56"/>
      <c r="BJ11" s="57">
        <f t="shared" ref="BJ11:BJ23" si="5">(BD11/K11)*100</f>
        <v>0</v>
      </c>
      <c r="BK11" s="64">
        <f>'[1]Absenteísmo até 15 dias'!BB14</f>
        <v>0</v>
      </c>
      <c r="BL11" s="149"/>
      <c r="BM11" s="54"/>
      <c r="BN11" s="55"/>
      <c r="BO11" s="55"/>
      <c r="BP11" s="56"/>
      <c r="BQ11" s="64">
        <f>SUM('[1]Absenteísmo até 15 dias'!BB11:BB14)</f>
        <v>0</v>
      </c>
      <c r="BR11" s="57">
        <f>(BK11/(21*8*Efetivo!R11))*100</f>
        <v>0</v>
      </c>
      <c r="BS11" s="54"/>
      <c r="BT11" s="55"/>
      <c r="BU11" s="55"/>
      <c r="BV11" s="56"/>
      <c r="BW11" s="57">
        <f>((BQ11/4)/(21*8*Efetivo!S11))*100</f>
        <v>0</v>
      </c>
      <c r="BX11" s="64">
        <f>'[1]Absenteísmo até 15 dias'!BM14</f>
        <v>20</v>
      </c>
      <c r="BY11" s="149"/>
      <c r="BZ11" s="54"/>
      <c r="CA11" s="55"/>
      <c r="CB11" s="55"/>
      <c r="CC11" s="56"/>
      <c r="CD11" s="64">
        <f>SUM('[1]Absenteísmo até 15 dias'!BM11:BM14)</f>
        <v>94</v>
      </c>
      <c r="CE11" s="57">
        <f t="shared" ref="CE11:CE23" si="6">(BX11/F11)*100</f>
        <v>100</v>
      </c>
      <c r="CF11" s="54"/>
      <c r="CG11" s="55"/>
      <c r="CH11" s="55"/>
      <c r="CI11" s="56"/>
      <c r="CJ11" s="57">
        <f t="shared" ref="CJ11:CJ23" si="7">(CD11/K11)*100</f>
        <v>100</v>
      </c>
      <c r="CK11" s="64">
        <f>'[1]Absenteísmo até 15 dias'!BX14</f>
        <v>357</v>
      </c>
      <c r="CL11" s="157"/>
      <c r="CM11" s="54"/>
      <c r="CN11" s="55"/>
      <c r="CO11" s="55"/>
      <c r="CP11" s="56"/>
      <c r="CQ11" s="64">
        <f>SUM('[1]Absenteísmo até 15 dias'!BX11:BX14)</f>
        <v>2305.25</v>
      </c>
      <c r="CR11" s="57">
        <f>(CK11/(21*8*Efetivo!R11))*100</f>
        <v>0.36078098471986414</v>
      </c>
      <c r="CS11" s="54"/>
      <c r="CT11" s="55"/>
      <c r="CU11" s="55"/>
      <c r="CV11" s="56"/>
      <c r="CW11" s="57">
        <f>((CQ11/4)/(21*8*Efetivo!S11))*100</f>
        <v>0.57533443146650698</v>
      </c>
    </row>
    <row r="12" spans="1:101" ht="15.95" customHeight="1" x14ac:dyDescent="0.15">
      <c r="A12" s="147" t="s">
        <v>230</v>
      </c>
      <c r="B12" s="54" t="s">
        <v>160</v>
      </c>
      <c r="C12" s="55">
        <f>EMPRESA!$E$3</f>
        <v>0</v>
      </c>
      <c r="D12" s="55" t="str">
        <f>EMPRESA!$D$5</f>
        <v>2016</v>
      </c>
      <c r="E12" s="56" t="s">
        <v>58</v>
      </c>
      <c r="F12" s="64">
        <f t="shared" si="0"/>
        <v>153</v>
      </c>
      <c r="G12" s="54" t="s">
        <v>161</v>
      </c>
      <c r="H12" s="55">
        <f>EMPRESA!$E$3</f>
        <v>0</v>
      </c>
      <c r="I12" s="55" t="str">
        <f>EMPRESA!$D$5</f>
        <v>2016</v>
      </c>
      <c r="J12" s="56" t="s">
        <v>58</v>
      </c>
      <c r="K12" s="64">
        <f>SUM('[2]Absenteísmo até 15 dias'!F11:F14)</f>
        <v>607</v>
      </c>
      <c r="L12" s="64">
        <f t="shared" si="1"/>
        <v>4155.5</v>
      </c>
      <c r="M12" s="55" t="s">
        <v>162</v>
      </c>
      <c r="N12" s="55">
        <f>EMPRESA!$E$3</f>
        <v>0</v>
      </c>
      <c r="O12" s="55" t="str">
        <f>EMPRESA!$D$5</f>
        <v>2016</v>
      </c>
      <c r="P12" s="56" t="s">
        <v>58</v>
      </c>
      <c r="Q12" s="64">
        <f>SUM('[2]Absenteísmo até 15 dias'!K11:K14)</f>
        <v>17761</v>
      </c>
      <c r="R12" s="57">
        <f>(L12/(21*8*Efetivo!R12))*100</f>
        <v>0.44680489609138457</v>
      </c>
      <c r="S12" s="54" t="s">
        <v>163</v>
      </c>
      <c r="T12" s="55">
        <f>EMPRESA!$E$3</f>
        <v>0</v>
      </c>
      <c r="U12" s="55" t="str">
        <f>EMPRESA!$D$5</f>
        <v>2016</v>
      </c>
      <c r="V12" s="56" t="s">
        <v>58</v>
      </c>
      <c r="W12" s="57">
        <f>((Q12/4)/(21*8*Efetivo!S12))*100</f>
        <v>0.47845871694079511</v>
      </c>
      <c r="X12" s="64">
        <f>'[2]Absenteísmo até 15 dias'!U14</f>
        <v>0</v>
      </c>
      <c r="Y12" s="149"/>
      <c r="Z12" s="54" t="s">
        <v>108</v>
      </c>
      <c r="AA12" s="55">
        <f>EMPRESA!$E$3</f>
        <v>0</v>
      </c>
      <c r="AB12" s="55" t="str">
        <f>EMPRESA!$D$5</f>
        <v>2016</v>
      </c>
      <c r="AC12" s="56" t="s">
        <v>58</v>
      </c>
      <c r="AD12" s="64">
        <f>SUM('[2]Absenteísmo até 15 dias'!U11:U14)</f>
        <v>0</v>
      </c>
      <c r="AE12" s="57">
        <f t="shared" si="2"/>
        <v>0</v>
      </c>
      <c r="AF12" s="54" t="s">
        <v>164</v>
      </c>
      <c r="AG12" s="55">
        <f>EMPRESA!$E$3</f>
        <v>0</v>
      </c>
      <c r="AH12" s="55" t="str">
        <f>EMPRESA!$D$5</f>
        <v>2016</v>
      </c>
      <c r="AI12" s="56" t="s">
        <v>58</v>
      </c>
      <c r="AJ12" s="57">
        <f t="shared" si="3"/>
        <v>0</v>
      </c>
      <c r="AK12" s="64">
        <f>'[2]Absenteísmo até 15 dias'!AF14</f>
        <v>0</v>
      </c>
      <c r="AL12" s="149"/>
      <c r="AM12" s="54" t="s">
        <v>165</v>
      </c>
      <c r="AN12" s="55">
        <f>EMPRESA!$E$3</f>
        <v>0</v>
      </c>
      <c r="AO12" s="55" t="str">
        <f>EMPRESA!$D$5</f>
        <v>2016</v>
      </c>
      <c r="AP12" s="56" t="s">
        <v>58</v>
      </c>
      <c r="AQ12" s="64">
        <f>SUM('[2]Absenteísmo até 15 dias'!AF11:AF14)</f>
        <v>0</v>
      </c>
      <c r="AR12" s="57">
        <f>(AK12/(21*8*Efetivo!R12))*100</f>
        <v>0</v>
      </c>
      <c r="AS12" s="54" t="s">
        <v>166</v>
      </c>
      <c r="AT12" s="55">
        <f>EMPRESA!$E$3</f>
        <v>0</v>
      </c>
      <c r="AU12" s="55" t="str">
        <f>EMPRESA!$D$5</f>
        <v>2016</v>
      </c>
      <c r="AV12" s="56" t="s">
        <v>58</v>
      </c>
      <c r="AW12" s="57">
        <f>((AQ12/4)/(21*8*Efetivo!S12))*100</f>
        <v>0</v>
      </c>
      <c r="AX12" s="64">
        <f>'[2]Absenteísmo até 15 dias'!AQ14</f>
        <v>0</v>
      </c>
      <c r="AY12" s="149"/>
      <c r="AZ12" s="54" t="s">
        <v>109</v>
      </c>
      <c r="BA12" s="55">
        <f>EMPRESA!$E$3</f>
        <v>0</v>
      </c>
      <c r="BB12" s="55" t="str">
        <f>EMPRESA!$D$5</f>
        <v>2016</v>
      </c>
      <c r="BC12" s="56" t="s">
        <v>58</v>
      </c>
      <c r="BD12" s="64">
        <f>SUM('[2]Absenteísmo até 15 dias'!AQ11:AQ14)</f>
        <v>0</v>
      </c>
      <c r="BE12" s="57">
        <f t="shared" si="4"/>
        <v>0</v>
      </c>
      <c r="BF12" s="54" t="s">
        <v>110</v>
      </c>
      <c r="BG12" s="55">
        <f>EMPRESA!$E$3</f>
        <v>0</v>
      </c>
      <c r="BH12" s="55" t="str">
        <f>EMPRESA!$D$5</f>
        <v>2016</v>
      </c>
      <c r="BI12" s="56" t="s">
        <v>58</v>
      </c>
      <c r="BJ12" s="57">
        <f t="shared" si="5"/>
        <v>0</v>
      </c>
      <c r="BK12" s="64">
        <f>'[2]Absenteísmo até 15 dias'!BB14</f>
        <v>0</v>
      </c>
      <c r="BL12" s="149"/>
      <c r="BM12" s="54" t="s">
        <v>111</v>
      </c>
      <c r="BN12" s="55">
        <f>EMPRESA!$E$3</f>
        <v>0</v>
      </c>
      <c r="BO12" s="55" t="str">
        <f>EMPRESA!$D$5</f>
        <v>2016</v>
      </c>
      <c r="BP12" s="56" t="s">
        <v>58</v>
      </c>
      <c r="BQ12" s="64">
        <f>SUM('[2]Absenteísmo até 15 dias'!BB11:BB14)</f>
        <v>0</v>
      </c>
      <c r="BR12" s="57">
        <f>(BK12/(21*8*Efetivo!R12))*100</f>
        <v>0</v>
      </c>
      <c r="BS12" s="54" t="s">
        <v>112</v>
      </c>
      <c r="BT12" s="55">
        <f>EMPRESA!$E$3</f>
        <v>0</v>
      </c>
      <c r="BU12" s="55" t="str">
        <f>EMPRESA!$D$5</f>
        <v>2016</v>
      </c>
      <c r="BV12" s="56" t="s">
        <v>58</v>
      </c>
      <c r="BW12" s="57">
        <f>((BQ12/4)/(21*8*Efetivo!S12))*100</f>
        <v>0</v>
      </c>
      <c r="BX12" s="64">
        <f>'[2]Absenteísmo até 15 dias'!BM14</f>
        <v>153</v>
      </c>
      <c r="BY12" s="149"/>
      <c r="BZ12" s="54" t="s">
        <v>113</v>
      </c>
      <c r="CA12" s="55">
        <f>EMPRESA!$E$3</f>
        <v>0</v>
      </c>
      <c r="CB12" s="55" t="str">
        <f>EMPRESA!$D$5</f>
        <v>2016</v>
      </c>
      <c r="CC12" s="56" t="s">
        <v>58</v>
      </c>
      <c r="CD12" s="64">
        <f>SUM('[2]Absenteísmo até 15 dias'!BM11:BM14)</f>
        <v>607</v>
      </c>
      <c r="CE12" s="57">
        <f t="shared" si="6"/>
        <v>100</v>
      </c>
      <c r="CF12" s="54" t="s">
        <v>114</v>
      </c>
      <c r="CG12" s="55">
        <f>EMPRESA!$E$3</f>
        <v>0</v>
      </c>
      <c r="CH12" s="55" t="str">
        <f>EMPRESA!$D$5</f>
        <v>2016</v>
      </c>
      <c r="CI12" s="56" t="s">
        <v>58</v>
      </c>
      <c r="CJ12" s="57">
        <f t="shared" si="7"/>
        <v>100</v>
      </c>
      <c r="CK12" s="64">
        <f>'[2]Absenteísmo até 15 dias'!BX14</f>
        <v>4155.5</v>
      </c>
      <c r="CL12" s="157"/>
      <c r="CM12" s="54" t="s">
        <v>115</v>
      </c>
      <c r="CN12" s="55">
        <f>EMPRESA!$E$3</f>
        <v>0</v>
      </c>
      <c r="CO12" s="55" t="str">
        <f>EMPRESA!$D$5</f>
        <v>2016</v>
      </c>
      <c r="CP12" s="56" t="s">
        <v>58</v>
      </c>
      <c r="CQ12" s="64">
        <f>SUM('[2]Absenteísmo até 15 dias'!BX11:BX14)</f>
        <v>17761</v>
      </c>
      <c r="CR12" s="57">
        <f>(CK12/(21*8*Efetivo!R12))*100</f>
        <v>0.44680489609138457</v>
      </c>
      <c r="CS12" s="54" t="s">
        <v>115</v>
      </c>
      <c r="CT12" s="55">
        <f>EMPRESA!$E$3</f>
        <v>0</v>
      </c>
      <c r="CU12" s="55" t="str">
        <f>EMPRESA!$D$5</f>
        <v>2016</v>
      </c>
      <c r="CV12" s="56" t="s">
        <v>58</v>
      </c>
      <c r="CW12" s="57">
        <f>((CQ12/4)/(21*8*Efetivo!S12))*100</f>
        <v>0.47845871694079511</v>
      </c>
    </row>
    <row r="13" spans="1:101" ht="15.95" customHeight="1" x14ac:dyDescent="0.15">
      <c r="A13" s="147" t="s">
        <v>283</v>
      </c>
      <c r="B13" s="54" t="s">
        <v>160</v>
      </c>
      <c r="C13" s="55">
        <f>EMPRESA!$E$3</f>
        <v>0</v>
      </c>
      <c r="D13" s="55" t="str">
        <f>EMPRESA!$D$5</f>
        <v>2016</v>
      </c>
      <c r="E13" s="56" t="s">
        <v>59</v>
      </c>
      <c r="F13" s="64">
        <f t="shared" si="0"/>
        <v>1226</v>
      </c>
      <c r="G13" s="54" t="s">
        <v>161</v>
      </c>
      <c r="H13" s="55">
        <f>EMPRESA!$E$3</f>
        <v>0</v>
      </c>
      <c r="I13" s="55" t="str">
        <f>EMPRESA!$D$5</f>
        <v>2016</v>
      </c>
      <c r="J13" s="56" t="s">
        <v>59</v>
      </c>
      <c r="K13" s="64">
        <f>SUM('[3]Absenteísmo até 15 dias'!F11:F14)</f>
        <v>5351</v>
      </c>
      <c r="L13" s="64">
        <f t="shared" si="1"/>
        <v>16331.68</v>
      </c>
      <c r="M13" s="55" t="s">
        <v>162</v>
      </c>
      <c r="N13" s="55">
        <f>EMPRESA!$E$3</f>
        <v>0</v>
      </c>
      <c r="O13" s="55" t="str">
        <f>EMPRESA!$D$5</f>
        <v>2016</v>
      </c>
      <c r="P13" s="56" t="s">
        <v>59</v>
      </c>
      <c r="Q13" s="64">
        <f>SUM('[3]Absenteísmo até 15 dias'!K11:K14)</f>
        <v>74933.220000000059</v>
      </c>
      <c r="R13" s="57">
        <f>(L13/(21*8*Efetivo!R13))*100</f>
        <v>1.0136848900144</v>
      </c>
      <c r="S13" s="54" t="s">
        <v>163</v>
      </c>
      <c r="T13" s="55">
        <f>EMPRESA!$E$3</f>
        <v>0</v>
      </c>
      <c r="U13" s="55" t="str">
        <f>EMPRESA!$D$5</f>
        <v>2016</v>
      </c>
      <c r="V13" s="56" t="s">
        <v>59</v>
      </c>
      <c r="W13" s="57">
        <f>((Q13/4)/(21*8*Efetivo!S13))*100</f>
        <v>1.1147711165143881</v>
      </c>
      <c r="X13" s="64">
        <f>'[3]Absenteísmo até 15 dias'!U14</f>
        <v>0</v>
      </c>
      <c r="Y13" s="149"/>
      <c r="Z13" s="54" t="s">
        <v>108</v>
      </c>
      <c r="AA13" s="55">
        <f>EMPRESA!$E$3</f>
        <v>0</v>
      </c>
      <c r="AB13" s="55" t="str">
        <f>EMPRESA!$D$5</f>
        <v>2016</v>
      </c>
      <c r="AC13" s="56" t="s">
        <v>59</v>
      </c>
      <c r="AD13" s="64">
        <f>SUM('[3]Absenteísmo até 15 dias'!U11:U14)</f>
        <v>0</v>
      </c>
      <c r="AE13" s="57">
        <f t="shared" si="2"/>
        <v>0</v>
      </c>
      <c r="AF13" s="54" t="s">
        <v>164</v>
      </c>
      <c r="AG13" s="55">
        <f>EMPRESA!$E$3</f>
        <v>0</v>
      </c>
      <c r="AH13" s="55" t="str">
        <f>EMPRESA!$D$5</f>
        <v>2016</v>
      </c>
      <c r="AI13" s="56" t="s">
        <v>59</v>
      </c>
      <c r="AJ13" s="57">
        <f t="shared" si="3"/>
        <v>0</v>
      </c>
      <c r="AK13" s="64">
        <f>'[3]Absenteísmo até 15 dias'!AF14</f>
        <v>0</v>
      </c>
      <c r="AL13" s="149"/>
      <c r="AM13" s="54" t="s">
        <v>165</v>
      </c>
      <c r="AN13" s="55">
        <f>EMPRESA!$E$3</f>
        <v>0</v>
      </c>
      <c r="AO13" s="55" t="str">
        <f>EMPRESA!$D$5</f>
        <v>2016</v>
      </c>
      <c r="AP13" s="56" t="s">
        <v>59</v>
      </c>
      <c r="AQ13" s="64">
        <f>SUM('[3]Absenteísmo até 15 dias'!AF11:AF14)</f>
        <v>0</v>
      </c>
      <c r="AR13" s="57">
        <f>(AK13/(21*8*Efetivo!R13))*100</f>
        <v>0</v>
      </c>
      <c r="AS13" s="54" t="s">
        <v>166</v>
      </c>
      <c r="AT13" s="55">
        <f>EMPRESA!$E$3</f>
        <v>0</v>
      </c>
      <c r="AU13" s="55" t="str">
        <f>EMPRESA!$D$5</f>
        <v>2016</v>
      </c>
      <c r="AV13" s="56" t="s">
        <v>59</v>
      </c>
      <c r="AW13" s="57">
        <f>((AQ13/4)/(21*8*Efetivo!S13))*100</f>
        <v>0</v>
      </c>
      <c r="AX13" s="64">
        <f>'[3]Absenteísmo até 15 dias'!AQ14</f>
        <v>3</v>
      </c>
      <c r="AY13" s="149"/>
      <c r="AZ13" s="54" t="s">
        <v>109</v>
      </c>
      <c r="BA13" s="55">
        <f>EMPRESA!$E$3</f>
        <v>0</v>
      </c>
      <c r="BB13" s="55" t="str">
        <f>EMPRESA!$D$5</f>
        <v>2016</v>
      </c>
      <c r="BC13" s="56" t="s">
        <v>59</v>
      </c>
      <c r="BD13" s="64">
        <f>SUM('[3]Absenteísmo até 15 dias'!AQ11:AQ14)</f>
        <v>23</v>
      </c>
      <c r="BE13" s="57">
        <f t="shared" si="4"/>
        <v>0.24469820554649263</v>
      </c>
      <c r="BF13" s="54" t="s">
        <v>110</v>
      </c>
      <c r="BG13" s="55">
        <f>EMPRESA!$E$3</f>
        <v>0</v>
      </c>
      <c r="BH13" s="55" t="str">
        <f>EMPRESA!$D$5</f>
        <v>2016</v>
      </c>
      <c r="BI13" s="56" t="s">
        <v>59</v>
      </c>
      <c r="BJ13" s="57">
        <f t="shared" si="5"/>
        <v>0.42982620071014765</v>
      </c>
      <c r="BK13" s="64">
        <f>'[3]Absenteísmo até 15 dias'!BB14</f>
        <v>198.57</v>
      </c>
      <c r="BL13" s="149"/>
      <c r="BM13" s="54" t="s">
        <v>111</v>
      </c>
      <c r="BN13" s="55">
        <f>EMPRESA!$E$3</f>
        <v>0</v>
      </c>
      <c r="BO13" s="55" t="str">
        <f>EMPRESA!$D$5</f>
        <v>2016</v>
      </c>
      <c r="BP13" s="56" t="s">
        <v>59</v>
      </c>
      <c r="BQ13" s="64">
        <f>SUM('[3]Absenteísmo até 15 dias'!BB11:BB14)</f>
        <v>1019.8699999999999</v>
      </c>
      <c r="BR13" s="57">
        <f>(BK13/(21*8*Efetivo!R13))*100</f>
        <v>1.2324966482943542E-2</v>
      </c>
      <c r="BS13" s="54" t="s">
        <v>112</v>
      </c>
      <c r="BT13" s="55">
        <f>EMPRESA!$E$3</f>
        <v>0</v>
      </c>
      <c r="BU13" s="55" t="str">
        <f>EMPRESA!$D$5</f>
        <v>2016</v>
      </c>
      <c r="BV13" s="56" t="s">
        <v>59</v>
      </c>
      <c r="BW13" s="57">
        <f>((BQ13/4)/(21*8*Efetivo!S13))*100</f>
        <v>1.5172464477030719E-2</v>
      </c>
      <c r="BX13" s="64">
        <f>'[3]Absenteísmo até 15 dias'!BM14</f>
        <v>1223</v>
      </c>
      <c r="BY13" s="149"/>
      <c r="BZ13" s="54" t="s">
        <v>113</v>
      </c>
      <c r="CA13" s="55">
        <f>EMPRESA!$E$3</f>
        <v>0</v>
      </c>
      <c r="CB13" s="55" t="str">
        <f>EMPRESA!$D$5</f>
        <v>2016</v>
      </c>
      <c r="CC13" s="56" t="s">
        <v>59</v>
      </c>
      <c r="CD13" s="64">
        <f>SUM('[3]Absenteísmo até 15 dias'!BM11:BM14)</f>
        <v>5328</v>
      </c>
      <c r="CE13" s="57">
        <f t="shared" si="6"/>
        <v>99.755301794453516</v>
      </c>
      <c r="CF13" s="54" t="s">
        <v>114</v>
      </c>
      <c r="CG13" s="55">
        <f>EMPRESA!$E$3</f>
        <v>0</v>
      </c>
      <c r="CH13" s="55" t="str">
        <f>EMPRESA!$D$5</f>
        <v>2016</v>
      </c>
      <c r="CI13" s="56" t="s">
        <v>59</v>
      </c>
      <c r="CJ13" s="57">
        <f t="shared" si="7"/>
        <v>99.570173799289847</v>
      </c>
      <c r="CK13" s="64">
        <f>'[3]Absenteísmo até 15 dias'!BX14</f>
        <v>16133.11</v>
      </c>
      <c r="CL13" s="157"/>
      <c r="CM13" s="54" t="s">
        <v>115</v>
      </c>
      <c r="CN13" s="55">
        <f>EMPRESA!$E$3</f>
        <v>0</v>
      </c>
      <c r="CO13" s="55" t="str">
        <f>EMPRESA!$D$5</f>
        <v>2016</v>
      </c>
      <c r="CP13" s="56" t="s">
        <v>59</v>
      </c>
      <c r="CQ13" s="64">
        <f>SUM('[3]Absenteísmo até 15 dias'!BX11:BX14)</f>
        <v>73913.350000000064</v>
      </c>
      <c r="CR13" s="57">
        <f>(CK13/(21*8*Efetivo!R13))*100</f>
        <v>1.0013599235314565</v>
      </c>
      <c r="CS13" s="54" t="s">
        <v>115</v>
      </c>
      <c r="CT13" s="55">
        <f>EMPRESA!$E$3</f>
        <v>0</v>
      </c>
      <c r="CU13" s="55" t="str">
        <f>EMPRESA!$D$5</f>
        <v>2016</v>
      </c>
      <c r="CV13" s="56" t="s">
        <v>59</v>
      </c>
      <c r="CW13" s="57">
        <f>((CQ13/4)/(21*8*Efetivo!S13))*100</f>
        <v>1.0995986520373573</v>
      </c>
    </row>
    <row r="14" spans="1:101" ht="15.95" customHeight="1" x14ac:dyDescent="0.15">
      <c r="A14" s="147" t="s">
        <v>284</v>
      </c>
      <c r="B14" s="54" t="s">
        <v>160</v>
      </c>
      <c r="C14" s="55">
        <f>EMPRESA!$E$3</f>
        <v>0</v>
      </c>
      <c r="D14" s="55" t="str">
        <f>EMPRESA!$D$5</f>
        <v>2016</v>
      </c>
      <c r="E14" s="56" t="s">
        <v>60</v>
      </c>
      <c r="F14" s="64">
        <f t="shared" si="0"/>
        <v>520</v>
      </c>
      <c r="G14" s="54" t="s">
        <v>161</v>
      </c>
      <c r="H14" s="55">
        <f>EMPRESA!$E$3</f>
        <v>0</v>
      </c>
      <c r="I14" s="55" t="str">
        <f>EMPRESA!$D$5</f>
        <v>2016</v>
      </c>
      <c r="J14" s="56" t="s">
        <v>60</v>
      </c>
      <c r="K14" s="64">
        <f>SUM('[4]Absenteísmo até 15 dias'!F11:F14)</f>
        <v>1469</v>
      </c>
      <c r="L14" s="64">
        <f t="shared" si="1"/>
        <v>12981.43</v>
      </c>
      <c r="M14" s="55" t="s">
        <v>162</v>
      </c>
      <c r="N14" s="55">
        <f>EMPRESA!$E$3</f>
        <v>0</v>
      </c>
      <c r="O14" s="55" t="str">
        <f>EMPRESA!$D$5</f>
        <v>2016</v>
      </c>
      <c r="P14" s="56" t="s">
        <v>60</v>
      </c>
      <c r="Q14" s="64">
        <f>SUM('[4]Absenteísmo até 15 dias'!K11:K14)</f>
        <v>37171.520000000004</v>
      </c>
      <c r="R14" s="57">
        <f>(L14/(21*8*Efetivo!R14))*100</f>
        <v>2.3594020356234098</v>
      </c>
      <c r="S14" s="54" t="s">
        <v>163</v>
      </c>
      <c r="T14" s="55">
        <f>EMPRESA!$E$3</f>
        <v>0</v>
      </c>
      <c r="U14" s="55" t="str">
        <f>EMPRESA!$D$5</f>
        <v>2016</v>
      </c>
      <c r="V14" s="56" t="s">
        <v>60</v>
      </c>
      <c r="W14" s="57">
        <f>((Q14/4)/(21*8*Efetivo!S14))*100</f>
        <v>1.6560066433578897</v>
      </c>
      <c r="X14" s="64">
        <f>'[4]Absenteísmo até 15 dias'!$U$14</f>
        <v>0</v>
      </c>
      <c r="Y14" s="149"/>
      <c r="Z14" s="54" t="s">
        <v>108</v>
      </c>
      <c r="AA14" s="55">
        <f>EMPRESA!$E$3</f>
        <v>0</v>
      </c>
      <c r="AB14" s="55" t="str">
        <f>EMPRESA!$D$5</f>
        <v>2016</v>
      </c>
      <c r="AC14" s="56" t="s">
        <v>60</v>
      </c>
      <c r="AD14" s="64">
        <f>SUM('[4]Absenteísmo até 15 dias'!U11:U14)</f>
        <v>0</v>
      </c>
      <c r="AE14" s="57">
        <f t="shared" si="2"/>
        <v>0</v>
      </c>
      <c r="AF14" s="54" t="s">
        <v>164</v>
      </c>
      <c r="AG14" s="55">
        <f>EMPRESA!$E$3</f>
        <v>0</v>
      </c>
      <c r="AH14" s="55" t="str">
        <f>EMPRESA!$D$5</f>
        <v>2016</v>
      </c>
      <c r="AI14" s="56" t="s">
        <v>60</v>
      </c>
      <c r="AJ14" s="57">
        <f t="shared" si="3"/>
        <v>0</v>
      </c>
      <c r="AK14" s="64">
        <f>'[4]Absenteísmo até 15 dias'!AF14</f>
        <v>0</v>
      </c>
      <c r="AL14" s="149"/>
      <c r="AM14" s="54" t="s">
        <v>165</v>
      </c>
      <c r="AN14" s="55">
        <f>EMPRESA!$E$3</f>
        <v>0</v>
      </c>
      <c r="AO14" s="55" t="str">
        <f>EMPRESA!$D$5</f>
        <v>2016</v>
      </c>
      <c r="AP14" s="56" t="s">
        <v>60</v>
      </c>
      <c r="AQ14" s="64">
        <f>SUM('[4]Absenteísmo até 15 dias'!AF11:AF14)</f>
        <v>0</v>
      </c>
      <c r="AR14" s="57">
        <f>(AK14/(21*8*Efetivo!R14))*100</f>
        <v>0</v>
      </c>
      <c r="AS14" s="54" t="s">
        <v>166</v>
      </c>
      <c r="AT14" s="55">
        <f>EMPRESA!$E$3</f>
        <v>0</v>
      </c>
      <c r="AU14" s="55" t="str">
        <f>EMPRESA!$D$5</f>
        <v>2016</v>
      </c>
      <c r="AV14" s="56" t="s">
        <v>60</v>
      </c>
      <c r="AW14" s="57">
        <f>((AQ14/4)/(21*8*Efetivo!S14))*100</f>
        <v>0</v>
      </c>
      <c r="AX14" s="64">
        <f>'[4]Absenteísmo até 15 dias'!AQ14</f>
        <v>0</v>
      </c>
      <c r="AY14" s="149"/>
      <c r="AZ14" s="54" t="s">
        <v>109</v>
      </c>
      <c r="BA14" s="55">
        <f>EMPRESA!$E$3</f>
        <v>0</v>
      </c>
      <c r="BB14" s="55" t="str">
        <f>EMPRESA!$D$5</f>
        <v>2016</v>
      </c>
      <c r="BC14" s="56" t="s">
        <v>60</v>
      </c>
      <c r="BD14" s="64">
        <f>SUM('[4]Absenteísmo até 15 dias'!AQ11:AQ14)</f>
        <v>3</v>
      </c>
      <c r="BE14" s="57">
        <f t="shared" si="4"/>
        <v>0</v>
      </c>
      <c r="BF14" s="54" t="s">
        <v>110</v>
      </c>
      <c r="BG14" s="55">
        <f>EMPRESA!$E$3</f>
        <v>0</v>
      </c>
      <c r="BH14" s="55" t="str">
        <f>EMPRESA!$D$5</f>
        <v>2016</v>
      </c>
      <c r="BI14" s="56" t="s">
        <v>60</v>
      </c>
      <c r="BJ14" s="57">
        <f t="shared" si="5"/>
        <v>0.20422055820285909</v>
      </c>
      <c r="BK14" s="64">
        <f>'[4]Absenteísmo até 15 dias'!BB14</f>
        <v>0</v>
      </c>
      <c r="BL14" s="149"/>
      <c r="BM14" s="54" t="s">
        <v>111</v>
      </c>
      <c r="BN14" s="55">
        <f>EMPRESA!$E$3</f>
        <v>0</v>
      </c>
      <c r="BO14" s="55" t="str">
        <f>EMPRESA!$D$5</f>
        <v>2016</v>
      </c>
      <c r="BP14" s="56" t="s">
        <v>60</v>
      </c>
      <c r="BQ14" s="64">
        <f>SUM('[4]Absenteísmo até 15 dias'!BB11:BB14)</f>
        <v>448</v>
      </c>
      <c r="BR14" s="57">
        <f>(BK14/(21*8*Efetivo!R14))*100</f>
        <v>0</v>
      </c>
      <c r="BS14" s="54" t="s">
        <v>112</v>
      </c>
      <c r="BT14" s="55">
        <f>EMPRESA!$E$3</f>
        <v>0</v>
      </c>
      <c r="BU14" s="55" t="str">
        <f>EMPRESA!$D$5</f>
        <v>2016</v>
      </c>
      <c r="BV14" s="56" t="s">
        <v>60</v>
      </c>
      <c r="BW14" s="57">
        <f>((BQ14/4)/(21*8*Efetivo!S14))*100</f>
        <v>1.9958585934186562E-2</v>
      </c>
      <c r="BX14" s="64">
        <f>'[4]Absenteísmo até 15 dias'!BM14</f>
        <v>520</v>
      </c>
      <c r="BY14" s="149"/>
      <c r="BZ14" s="54" t="s">
        <v>113</v>
      </c>
      <c r="CA14" s="55">
        <f>EMPRESA!$E$3</f>
        <v>0</v>
      </c>
      <c r="CB14" s="55" t="str">
        <f>EMPRESA!$D$5</f>
        <v>2016</v>
      </c>
      <c r="CC14" s="56" t="s">
        <v>60</v>
      </c>
      <c r="CD14" s="64">
        <f>SUM('[4]Absenteísmo até 15 dias'!BM11:BM14)</f>
        <v>1466</v>
      </c>
      <c r="CE14" s="57">
        <f t="shared" si="6"/>
        <v>100</v>
      </c>
      <c r="CF14" s="54" t="s">
        <v>114</v>
      </c>
      <c r="CG14" s="55">
        <f>EMPRESA!$E$3</f>
        <v>0</v>
      </c>
      <c r="CH14" s="55" t="str">
        <f>EMPRESA!$D$5</f>
        <v>2016</v>
      </c>
      <c r="CI14" s="56" t="s">
        <v>60</v>
      </c>
      <c r="CJ14" s="57">
        <f t="shared" si="7"/>
        <v>99.795779441797137</v>
      </c>
      <c r="CK14" s="64">
        <f>'[4]Absenteísmo até 15 dias'!BX14</f>
        <v>12981.43</v>
      </c>
      <c r="CL14" s="157"/>
      <c r="CM14" s="54" t="s">
        <v>115</v>
      </c>
      <c r="CN14" s="55">
        <f>EMPRESA!$E$3</f>
        <v>0</v>
      </c>
      <c r="CO14" s="55" t="str">
        <f>EMPRESA!$D$5</f>
        <v>2016</v>
      </c>
      <c r="CP14" s="56" t="s">
        <v>60</v>
      </c>
      <c r="CQ14" s="64">
        <f>SUM('[4]Absenteísmo até 15 dias'!BX11:BX14)</f>
        <v>36723.520000000004</v>
      </c>
      <c r="CR14" s="57">
        <f>(CK14/(21*8*Efetivo!R14))*100</f>
        <v>2.3594020356234098</v>
      </c>
      <c r="CS14" s="54" t="s">
        <v>115</v>
      </c>
      <c r="CT14" s="55">
        <f>EMPRESA!$E$3</f>
        <v>0</v>
      </c>
      <c r="CU14" s="55" t="str">
        <f>EMPRESA!$D$5</f>
        <v>2016</v>
      </c>
      <c r="CV14" s="56" t="s">
        <v>60</v>
      </c>
      <c r="CW14" s="57">
        <f>((CQ14/4)/(21*8*Efetivo!S14))*100</f>
        <v>1.6360480574237033</v>
      </c>
    </row>
    <row r="15" spans="1:101" ht="15.95" customHeight="1" x14ac:dyDescent="0.15">
      <c r="A15" s="147" t="s">
        <v>199</v>
      </c>
      <c r="B15" s="54"/>
      <c r="C15" s="55"/>
      <c r="D15" s="55"/>
      <c r="E15" s="56"/>
      <c r="F15" s="64">
        <f>X15+AX15+BX15</f>
        <v>151</v>
      </c>
      <c r="G15" s="54" t="s">
        <v>162</v>
      </c>
      <c r="H15" s="55">
        <f>EMPRESA!$E$3</f>
        <v>0</v>
      </c>
      <c r="I15" s="55" t="str">
        <f>EMPRESA!$D$5</f>
        <v>2016</v>
      </c>
      <c r="J15" s="56" t="s">
        <v>61</v>
      </c>
      <c r="K15" s="64">
        <f>SUM('[5]Absenteísmo até 15 dias'!F11:F14)</f>
        <v>619</v>
      </c>
      <c r="L15" s="64">
        <f t="shared" si="1"/>
        <v>2262</v>
      </c>
      <c r="M15" s="55" t="s">
        <v>163</v>
      </c>
      <c r="N15" s="55">
        <f>EMPRESA!$E$3</f>
        <v>0</v>
      </c>
      <c r="O15" s="55" t="str">
        <f>EMPRESA!$D$5</f>
        <v>2016</v>
      </c>
      <c r="P15" s="56" t="s">
        <v>61</v>
      </c>
      <c r="Q15" s="64">
        <f>SUM('[5]Absenteísmo até 15 dias'!K11:K14)</f>
        <v>9151</v>
      </c>
      <c r="R15" s="57">
        <f>(L15/(21*8*Efetivo!R15))*100</f>
        <v>0.95019659239842724</v>
      </c>
      <c r="S15" s="54" t="s">
        <v>108</v>
      </c>
      <c r="T15" s="55">
        <f>EMPRESA!$E$3</f>
        <v>0</v>
      </c>
      <c r="U15" s="55" t="str">
        <f>EMPRESA!$D$5</f>
        <v>2016</v>
      </c>
      <c r="V15" s="56" t="s">
        <v>61</v>
      </c>
      <c r="W15" s="57">
        <f>((Q15/4)/(21*8*Efetivo!S15))*100</f>
        <v>0.96629835187578661</v>
      </c>
      <c r="X15" s="64">
        <f>'[5]Absenteísmo até 15 dias'!U14</f>
        <v>0</v>
      </c>
      <c r="Y15" s="149"/>
      <c r="Z15" s="54" t="s">
        <v>164</v>
      </c>
      <c r="AA15" s="55">
        <f>EMPRESA!$E$3</f>
        <v>0</v>
      </c>
      <c r="AB15" s="55" t="str">
        <f>EMPRESA!$D$5</f>
        <v>2016</v>
      </c>
      <c r="AC15" s="56" t="s">
        <v>61</v>
      </c>
      <c r="AD15" s="64">
        <f>SUM('[5]Absenteísmo até 15 dias'!U11:U14)</f>
        <v>0</v>
      </c>
      <c r="AE15" s="57">
        <f t="shared" si="2"/>
        <v>0</v>
      </c>
      <c r="AF15" s="54" t="s">
        <v>165</v>
      </c>
      <c r="AG15" s="55">
        <f>EMPRESA!$E$3</f>
        <v>0</v>
      </c>
      <c r="AH15" s="55" t="str">
        <f>EMPRESA!$D$5</f>
        <v>2016</v>
      </c>
      <c r="AI15" s="56" t="s">
        <v>61</v>
      </c>
      <c r="AJ15" s="57">
        <f t="shared" si="3"/>
        <v>0</v>
      </c>
      <c r="AK15" s="64">
        <f>'[5]Absenteísmo até 15 dias'!AF14</f>
        <v>0</v>
      </c>
      <c r="AL15" s="149"/>
      <c r="AM15" s="54" t="s">
        <v>166</v>
      </c>
      <c r="AN15" s="55">
        <f>EMPRESA!$E$3</f>
        <v>0</v>
      </c>
      <c r="AO15" s="55" t="str">
        <f>EMPRESA!$D$5</f>
        <v>2016</v>
      </c>
      <c r="AP15" s="56" t="s">
        <v>61</v>
      </c>
      <c r="AQ15" s="64">
        <f>SUM('[5]Absenteísmo até 15 dias'!AF11:AF14)</f>
        <v>0</v>
      </c>
      <c r="AR15" s="57">
        <f>(AK15/(21*8*Efetivo!R15))*100</f>
        <v>0</v>
      </c>
      <c r="AS15" s="54" t="s">
        <v>109</v>
      </c>
      <c r="AT15" s="55">
        <f>EMPRESA!$E$3</f>
        <v>0</v>
      </c>
      <c r="AU15" s="55" t="str">
        <f>EMPRESA!$D$5</f>
        <v>2016</v>
      </c>
      <c r="AV15" s="56" t="s">
        <v>61</v>
      </c>
      <c r="AW15" s="57">
        <f>((AQ15/4)/(21*8*Efetivo!S15))*100</f>
        <v>0</v>
      </c>
      <c r="AX15" s="64">
        <f>'[5]Absenteísmo até 15 dias'!AQ14</f>
        <v>2</v>
      </c>
      <c r="AY15" s="149"/>
      <c r="AZ15" s="54" t="s">
        <v>110</v>
      </c>
      <c r="BA15" s="55">
        <f>EMPRESA!$E$3</f>
        <v>0</v>
      </c>
      <c r="BB15" s="55" t="str">
        <f>EMPRESA!$D$5</f>
        <v>2016</v>
      </c>
      <c r="BC15" s="56" t="s">
        <v>61</v>
      </c>
      <c r="BD15" s="64">
        <f>SUM('[5]Absenteísmo até 15 dias'!AQ11:AQ14)</f>
        <v>3</v>
      </c>
      <c r="BE15" s="57">
        <f t="shared" si="4"/>
        <v>1.3245033112582782</v>
      </c>
      <c r="BF15" s="54" t="s">
        <v>111</v>
      </c>
      <c r="BG15" s="55">
        <f>EMPRESA!$E$3</f>
        <v>0</v>
      </c>
      <c r="BH15" s="55" t="str">
        <f>EMPRESA!$D$5</f>
        <v>2016</v>
      </c>
      <c r="BI15" s="56" t="s">
        <v>61</v>
      </c>
      <c r="BJ15" s="57">
        <f t="shared" si="5"/>
        <v>0.48465266558966075</v>
      </c>
      <c r="BK15" s="64">
        <f>'[5]Absenteísmo até 15 dias'!BB14</f>
        <v>50</v>
      </c>
      <c r="BL15" s="140"/>
      <c r="BM15" s="54" t="s">
        <v>112</v>
      </c>
      <c r="BN15" s="55">
        <f>EMPRESA!$E$3</f>
        <v>0</v>
      </c>
      <c r="BO15" s="55" t="str">
        <f>EMPRESA!$D$5</f>
        <v>2016</v>
      </c>
      <c r="BP15" s="56" t="s">
        <v>61</v>
      </c>
      <c r="BQ15" s="64">
        <f>SUM('[5]Absenteísmo até 15 dias'!BB11:BB14)</f>
        <v>157</v>
      </c>
      <c r="BR15" s="57">
        <f>(BK15/(21*8*Efetivo!R15))*100</f>
        <v>2.1003461370433848E-2</v>
      </c>
      <c r="BS15" s="54" t="s">
        <v>113</v>
      </c>
      <c r="BT15" s="55">
        <f>EMPRESA!$E$3</f>
        <v>0</v>
      </c>
      <c r="BU15" s="55" t="str">
        <f>EMPRESA!$D$5</f>
        <v>2016</v>
      </c>
      <c r="BV15" s="56" t="s">
        <v>61</v>
      </c>
      <c r="BW15" s="57">
        <f>((BQ15/4)/(21*8*Efetivo!S15))*100</f>
        <v>1.6578389383072725E-2</v>
      </c>
      <c r="BX15" s="64">
        <f>'[5]Absenteísmo até 15 dias'!BM14</f>
        <v>149</v>
      </c>
      <c r="BY15" s="149"/>
      <c r="BZ15" s="54" t="s">
        <v>114</v>
      </c>
      <c r="CA15" s="55">
        <f>EMPRESA!$E$3</f>
        <v>0</v>
      </c>
      <c r="CB15" s="55" t="str">
        <f>EMPRESA!$D$5</f>
        <v>2016</v>
      </c>
      <c r="CC15" s="56" t="s">
        <v>61</v>
      </c>
      <c r="CD15" s="64">
        <f>SUM('[5]Absenteísmo até 15 dias'!BM11:BM14)</f>
        <v>616</v>
      </c>
      <c r="CE15" s="57">
        <f t="shared" si="6"/>
        <v>98.675496688741731</v>
      </c>
      <c r="CF15" s="54" t="s">
        <v>115</v>
      </c>
      <c r="CG15" s="55">
        <f>EMPRESA!$E$3</f>
        <v>0</v>
      </c>
      <c r="CH15" s="55" t="str">
        <f>EMPRESA!$D$5</f>
        <v>2016</v>
      </c>
      <c r="CI15" s="56" t="s">
        <v>61</v>
      </c>
      <c r="CJ15" s="57">
        <f t="shared" si="7"/>
        <v>99.515347334410336</v>
      </c>
      <c r="CK15" s="64">
        <f>'[5]Absenteísmo até 15 dias'!BX14</f>
        <v>2212</v>
      </c>
      <c r="CL15" s="140"/>
      <c r="CM15" s="54" t="s">
        <v>204</v>
      </c>
      <c r="CN15" s="55">
        <f>EMPRESA!$E$3</f>
        <v>0</v>
      </c>
      <c r="CO15" s="55" t="str">
        <f>EMPRESA!$D$5</f>
        <v>2016</v>
      </c>
      <c r="CP15" s="56" t="s">
        <v>61</v>
      </c>
      <c r="CQ15" s="64">
        <f>SUM('[5]Absenteísmo até 15 dias'!BX11:BX14)</f>
        <v>8994</v>
      </c>
      <c r="CR15" s="57">
        <f>(CK15/(21*8*Efetivo!R15))*100</f>
        <v>0.92919313102799339</v>
      </c>
      <c r="CS15" s="54"/>
      <c r="CT15" s="55"/>
      <c r="CU15" s="55"/>
      <c r="CV15" s="56"/>
      <c r="CW15" s="57">
        <f>((CQ15/4)/(21*8*Efetivo!S15))*100</f>
        <v>0.94971996249271395</v>
      </c>
    </row>
    <row r="16" spans="1:101" ht="15.95" customHeight="1" x14ac:dyDescent="0.15">
      <c r="A16" s="6" t="s">
        <v>285</v>
      </c>
      <c r="B16" s="54" t="s">
        <v>160</v>
      </c>
      <c r="C16" s="55">
        <f>EMPRESA!$E$3</f>
        <v>0</v>
      </c>
      <c r="D16" s="55" t="str">
        <f>EMPRESA!$D$5</f>
        <v>2016</v>
      </c>
      <c r="E16" s="56" t="s">
        <v>61</v>
      </c>
      <c r="F16" s="64">
        <f t="shared" si="0"/>
        <v>75</v>
      </c>
      <c r="G16" s="54" t="s">
        <v>161</v>
      </c>
      <c r="H16" s="55">
        <f>EMPRESA!$E$3</f>
        <v>0</v>
      </c>
      <c r="I16" s="55" t="str">
        <f>EMPRESA!$D$5</f>
        <v>2016</v>
      </c>
      <c r="J16" s="56" t="s">
        <v>61</v>
      </c>
      <c r="K16" s="64">
        <f>SUM('[6]Absenteísmo até 15 dias'!F11:F14)</f>
        <v>334</v>
      </c>
      <c r="L16" s="64">
        <f t="shared" si="1"/>
        <v>1800</v>
      </c>
      <c r="M16" s="55" t="s">
        <v>162</v>
      </c>
      <c r="N16" s="55">
        <f>EMPRESA!$E$3</f>
        <v>0</v>
      </c>
      <c r="O16" s="55" t="str">
        <f>EMPRESA!$D$5</f>
        <v>2016</v>
      </c>
      <c r="P16" s="56" t="s">
        <v>61</v>
      </c>
      <c r="Q16" s="64">
        <f>SUM('[6]Absenteísmo até 15 dias'!K11:K14)</f>
        <v>8000</v>
      </c>
      <c r="R16" s="57">
        <f>(L16/(21*8*Efetivo!R16))*100</f>
        <v>0.38540596094552931</v>
      </c>
      <c r="S16" s="54" t="s">
        <v>163</v>
      </c>
      <c r="T16" s="55">
        <f>EMPRESA!$E$3</f>
        <v>0</v>
      </c>
      <c r="U16" s="55" t="str">
        <f>EMPRESA!$D$5</f>
        <v>2016</v>
      </c>
      <c r="V16" s="56" t="s">
        <v>61</v>
      </c>
      <c r="W16" s="57">
        <f>((Q16/4)/(21*8*Efetivo!S16))*100</f>
        <v>0.42958094378933348</v>
      </c>
      <c r="X16" s="64">
        <f>'[6]Absenteísmo até 15 dias'!U14</f>
        <v>0</v>
      </c>
      <c r="Y16" s="149"/>
      <c r="Z16" s="54" t="s">
        <v>108</v>
      </c>
      <c r="AA16" s="55">
        <f>EMPRESA!$E$3</f>
        <v>0</v>
      </c>
      <c r="AB16" s="55" t="str">
        <f>EMPRESA!$D$5</f>
        <v>2016</v>
      </c>
      <c r="AC16" s="56" t="s">
        <v>61</v>
      </c>
      <c r="AD16" s="64">
        <f>SUM('[6]Absenteísmo até 15 dias'!U11:U14)</f>
        <v>0</v>
      </c>
      <c r="AE16" s="57">
        <f t="shared" si="2"/>
        <v>0</v>
      </c>
      <c r="AF16" s="54" t="s">
        <v>164</v>
      </c>
      <c r="AG16" s="55">
        <f>EMPRESA!$E$3</f>
        <v>0</v>
      </c>
      <c r="AH16" s="55" t="str">
        <f>EMPRESA!$D$5</f>
        <v>2016</v>
      </c>
      <c r="AI16" s="56" t="s">
        <v>61</v>
      </c>
      <c r="AJ16" s="57">
        <f t="shared" si="3"/>
        <v>0</v>
      </c>
      <c r="AK16" s="64">
        <f>'[6]Absenteísmo até 15 dias'!AF14</f>
        <v>0</v>
      </c>
      <c r="AL16" s="149"/>
      <c r="AM16" s="54" t="s">
        <v>165</v>
      </c>
      <c r="AN16" s="55">
        <f>EMPRESA!$E$3</f>
        <v>0</v>
      </c>
      <c r="AO16" s="55" t="str">
        <f>EMPRESA!$D$5</f>
        <v>2016</v>
      </c>
      <c r="AP16" s="56" t="s">
        <v>61</v>
      </c>
      <c r="AQ16" s="64">
        <f>SUM('[6]Absenteísmo até 15 dias'!AF11:AF14)</f>
        <v>0</v>
      </c>
      <c r="AR16" s="57">
        <f>(AK16/(21*8*Efetivo!R16))*100</f>
        <v>0</v>
      </c>
      <c r="AS16" s="54" t="s">
        <v>166</v>
      </c>
      <c r="AT16" s="55">
        <f>EMPRESA!$E$3</f>
        <v>0</v>
      </c>
      <c r="AU16" s="55" t="str">
        <f>EMPRESA!$D$5</f>
        <v>2016</v>
      </c>
      <c r="AV16" s="56" t="s">
        <v>61</v>
      </c>
      <c r="AW16" s="57">
        <f>((AQ16/4)/(21*8*Efetivo!S16))*100</f>
        <v>0</v>
      </c>
      <c r="AX16" s="64">
        <f>'[6]Absenteísmo até 15 dias'!AQ14</f>
        <v>0</v>
      </c>
      <c r="AY16" s="149"/>
      <c r="AZ16" s="54" t="s">
        <v>109</v>
      </c>
      <c r="BA16" s="55">
        <f>EMPRESA!$E$3</f>
        <v>0</v>
      </c>
      <c r="BB16" s="55" t="str">
        <f>EMPRESA!$D$5</f>
        <v>2016</v>
      </c>
      <c r="BC16" s="56" t="s">
        <v>61</v>
      </c>
      <c r="BD16" s="64">
        <f>SUM('[6]Absenteísmo até 15 dias'!AQ11:AQ14)</f>
        <v>0</v>
      </c>
      <c r="BE16" s="57">
        <f t="shared" si="4"/>
        <v>0</v>
      </c>
      <c r="BF16" s="54" t="s">
        <v>110</v>
      </c>
      <c r="BG16" s="55">
        <f>EMPRESA!$E$3</f>
        <v>0</v>
      </c>
      <c r="BH16" s="55" t="str">
        <f>EMPRESA!$D$5</f>
        <v>2016</v>
      </c>
      <c r="BI16" s="56" t="s">
        <v>61</v>
      </c>
      <c r="BJ16" s="57">
        <f t="shared" si="5"/>
        <v>0</v>
      </c>
      <c r="BK16" s="64">
        <f>'[6]Absenteísmo até 15 dias'!BB14</f>
        <v>0</v>
      </c>
      <c r="BL16" s="140"/>
      <c r="BM16" s="54" t="s">
        <v>111</v>
      </c>
      <c r="BN16" s="55">
        <f>EMPRESA!$E$3</f>
        <v>0</v>
      </c>
      <c r="BO16" s="55" t="str">
        <f>EMPRESA!$D$5</f>
        <v>2016</v>
      </c>
      <c r="BP16" s="56" t="s">
        <v>61</v>
      </c>
      <c r="BQ16" s="64">
        <f>SUM('[6]Absenteísmo até 15 dias'!BB11:BB14)</f>
        <v>0</v>
      </c>
      <c r="BR16" s="57">
        <f>(BK16/(21*8*Efetivo!R16))*100</f>
        <v>0</v>
      </c>
      <c r="BS16" s="54" t="s">
        <v>112</v>
      </c>
      <c r="BT16" s="55">
        <f>EMPRESA!$E$3</f>
        <v>0</v>
      </c>
      <c r="BU16" s="55" t="str">
        <f>EMPRESA!$D$5</f>
        <v>2016</v>
      </c>
      <c r="BV16" s="56" t="s">
        <v>61</v>
      </c>
      <c r="BW16" s="57">
        <f>((BQ16/4)/(21*8*Efetivo!S16))*100</f>
        <v>0</v>
      </c>
      <c r="BX16" s="64">
        <f>'[6]Absenteísmo até 15 dias'!BM14</f>
        <v>75</v>
      </c>
      <c r="BY16" s="149"/>
      <c r="BZ16" s="54" t="s">
        <v>113</v>
      </c>
      <c r="CA16" s="55">
        <f>EMPRESA!$E$3</f>
        <v>0</v>
      </c>
      <c r="CB16" s="55" t="str">
        <f>EMPRESA!$D$5</f>
        <v>2016</v>
      </c>
      <c r="CC16" s="56" t="s">
        <v>61</v>
      </c>
      <c r="CD16" s="64">
        <f>SUM('[6]Absenteísmo até 15 dias'!BM11:BM14)</f>
        <v>334</v>
      </c>
      <c r="CE16" s="57">
        <f t="shared" si="6"/>
        <v>100</v>
      </c>
      <c r="CF16" s="54" t="s">
        <v>114</v>
      </c>
      <c r="CG16" s="55">
        <f>EMPRESA!$E$3</f>
        <v>0</v>
      </c>
      <c r="CH16" s="55" t="str">
        <f>EMPRESA!$D$5</f>
        <v>2016</v>
      </c>
      <c r="CI16" s="56" t="s">
        <v>61</v>
      </c>
      <c r="CJ16" s="57">
        <f t="shared" si="7"/>
        <v>100</v>
      </c>
      <c r="CK16" s="64">
        <f>'[6]Absenteísmo até 15 dias'!BX14</f>
        <v>1800</v>
      </c>
      <c r="CL16" s="140"/>
      <c r="CM16" s="54" t="s">
        <v>115</v>
      </c>
      <c r="CN16" s="55">
        <f>EMPRESA!$E$3</f>
        <v>0</v>
      </c>
      <c r="CO16" s="55" t="str">
        <f>EMPRESA!$D$5</f>
        <v>2016</v>
      </c>
      <c r="CP16" s="56" t="s">
        <v>61</v>
      </c>
      <c r="CQ16" s="64">
        <f>SUM('[6]Absenteísmo até 15 dias'!BX11:BX14)</f>
        <v>8000</v>
      </c>
      <c r="CR16" s="57">
        <f>(CK16/(21*8*Efetivo!R16))*100</f>
        <v>0.38540596094552931</v>
      </c>
      <c r="CS16" s="54" t="s">
        <v>115</v>
      </c>
      <c r="CT16" s="55">
        <f>EMPRESA!$E$3</f>
        <v>0</v>
      </c>
      <c r="CU16" s="55" t="str">
        <f>EMPRESA!$D$5</f>
        <v>2016</v>
      </c>
      <c r="CV16" s="56" t="s">
        <v>61</v>
      </c>
      <c r="CW16" s="57">
        <f>((CQ16/4)/(21*8*Efetivo!S16))*100</f>
        <v>0.42958094378933348</v>
      </c>
    </row>
    <row r="17" spans="1:176" ht="15.95" customHeight="1" x14ac:dyDescent="0.15">
      <c r="A17" s="147" t="s">
        <v>239</v>
      </c>
      <c r="B17" s="54"/>
      <c r="C17" s="55"/>
      <c r="D17" s="55"/>
      <c r="E17" s="56"/>
      <c r="F17" s="64">
        <f t="shared" si="0"/>
        <v>4</v>
      </c>
      <c r="G17" s="54"/>
      <c r="H17" s="55"/>
      <c r="I17" s="55"/>
      <c r="J17" s="56"/>
      <c r="K17" s="64">
        <f>SUM('[7]Absenteísmo até 15 dias'!F11:F14)</f>
        <v>20</v>
      </c>
      <c r="L17" s="64">
        <f t="shared" si="1"/>
        <v>280</v>
      </c>
      <c r="M17" s="55" t="s">
        <v>163</v>
      </c>
      <c r="N17" s="55">
        <f>EMPRESA!$E$3</f>
        <v>0</v>
      </c>
      <c r="O17" s="55" t="str">
        <f>EMPRESA!$D$5</f>
        <v>2016</v>
      </c>
      <c r="P17" s="56" t="s">
        <v>62</v>
      </c>
      <c r="Q17" s="64">
        <f>SUM('[7]Absenteísmo até 15 dias'!K11:K14)</f>
        <v>1472</v>
      </c>
      <c r="R17" s="57">
        <f>(L17/(21*8*Efetivo!R17))*100</f>
        <v>6.4053292339226242E-2</v>
      </c>
      <c r="S17" s="54"/>
      <c r="T17" s="55"/>
      <c r="U17" s="55"/>
      <c r="V17" s="56"/>
      <c r="W17" s="57">
        <f>((Q17/4)/(21*8*Efetivo!S17))*100</f>
        <v>8.2534897907919763E-2</v>
      </c>
      <c r="X17" s="64">
        <f>'[7]Absenteísmo até 15 dias'!U14</f>
        <v>0</v>
      </c>
      <c r="Y17" s="149"/>
      <c r="Z17" s="54"/>
      <c r="AA17" s="55"/>
      <c r="AB17" s="55"/>
      <c r="AC17" s="56"/>
      <c r="AD17" s="64">
        <f>SUM('[7]Absenteísmo até 15 dias'!U11:U14)</f>
        <v>0</v>
      </c>
      <c r="AE17" s="57">
        <f t="shared" si="2"/>
        <v>0</v>
      </c>
      <c r="AF17" s="54"/>
      <c r="AG17" s="55"/>
      <c r="AH17" s="55"/>
      <c r="AI17" s="56"/>
      <c r="AJ17" s="57">
        <f t="shared" si="3"/>
        <v>0</v>
      </c>
      <c r="AK17" s="64">
        <f>'[7]Absenteísmo até 15 dias'!AF14</f>
        <v>0</v>
      </c>
      <c r="AL17" s="149"/>
      <c r="AM17" s="54"/>
      <c r="AN17" s="55"/>
      <c r="AO17" s="55"/>
      <c r="AP17" s="56"/>
      <c r="AQ17" s="64">
        <f>SUM('[7]Absenteísmo até 15 dias'!AF11:AF14)</f>
        <v>0</v>
      </c>
      <c r="AR17" s="57">
        <f>(AK17/(21*8*Efetivo!R17))*100</f>
        <v>0</v>
      </c>
      <c r="AS17" s="54"/>
      <c r="AT17" s="55"/>
      <c r="AU17" s="55"/>
      <c r="AV17" s="56"/>
      <c r="AW17" s="57">
        <f>((AQ17/4)/(21*8*Efetivo!S17))*100</f>
        <v>0</v>
      </c>
      <c r="AX17" s="64">
        <f>'[7]Absenteísmo até 15 dias'!AQ14</f>
        <v>0</v>
      </c>
      <c r="AY17" s="149"/>
      <c r="AZ17" s="54"/>
      <c r="BA17" s="55"/>
      <c r="BB17" s="55"/>
      <c r="BC17" s="56"/>
      <c r="BD17" s="64">
        <f>SUM('[7]Absenteísmo até 15 dias'!AQ11:AQ14)</f>
        <v>3</v>
      </c>
      <c r="BE17" s="57">
        <f t="shared" si="4"/>
        <v>0</v>
      </c>
      <c r="BF17" s="54"/>
      <c r="BG17" s="55"/>
      <c r="BH17" s="55"/>
      <c r="BI17" s="56"/>
      <c r="BJ17" s="57">
        <f t="shared" si="5"/>
        <v>15</v>
      </c>
      <c r="BK17" s="64">
        <f>'[7]Absenteísmo até 15 dias'!BB14</f>
        <v>0</v>
      </c>
      <c r="BL17" s="140"/>
      <c r="BM17" s="54"/>
      <c r="BN17" s="55"/>
      <c r="BO17" s="55"/>
      <c r="BP17" s="56"/>
      <c r="BQ17" s="64">
        <f>SUM('[7]Absenteísmo até 15 dias'!BB11:BB14)</f>
        <v>240</v>
      </c>
      <c r="BR17" s="57">
        <f>(BK17/(21*8*Efetivo!R17))*100</f>
        <v>0</v>
      </c>
      <c r="BS17" s="54"/>
      <c r="BT17" s="55"/>
      <c r="BU17" s="55"/>
      <c r="BV17" s="56"/>
      <c r="BW17" s="57">
        <f>((BQ17/4)/(21*8*Efetivo!S17))*100</f>
        <v>1.3456776832813006E-2</v>
      </c>
      <c r="BX17" s="64">
        <f>'[7]Absenteísmo até 15 dias'!BM14</f>
        <v>4</v>
      </c>
      <c r="BY17" s="149"/>
      <c r="BZ17" s="54"/>
      <c r="CA17" s="55"/>
      <c r="CB17" s="55"/>
      <c r="CC17" s="56"/>
      <c r="CD17" s="64">
        <f>SUM('[7]Absenteísmo até 15 dias'!BM11:BM14)</f>
        <v>17</v>
      </c>
      <c r="CE17" s="57">
        <f t="shared" si="6"/>
        <v>100</v>
      </c>
      <c r="CF17" s="54"/>
      <c r="CG17" s="55"/>
      <c r="CH17" s="55"/>
      <c r="CI17" s="56"/>
      <c r="CJ17" s="57">
        <f t="shared" si="7"/>
        <v>85</v>
      </c>
      <c r="CK17" s="64">
        <f>'[7]Absenteísmo até 15 dias'!BX14</f>
        <v>280</v>
      </c>
      <c r="CL17" s="140"/>
      <c r="CM17" s="54"/>
      <c r="CN17" s="55"/>
      <c r="CO17" s="55"/>
      <c r="CP17" s="56"/>
      <c r="CQ17" s="64">
        <f>SUM('[7]Absenteísmo até 15 dias'!BX11:BX14)</f>
        <v>1232</v>
      </c>
      <c r="CR17" s="57">
        <f>(CK17/(21*8*Efetivo!R17))*100</f>
        <v>6.4053292339226242E-2</v>
      </c>
      <c r="CS17" s="54"/>
      <c r="CT17" s="55"/>
      <c r="CU17" s="55"/>
      <c r="CV17" s="56"/>
      <c r="CW17" s="57">
        <f>((CQ17/4)/(21*8*Efetivo!S17))*100</f>
        <v>6.907812107510676E-2</v>
      </c>
    </row>
    <row r="18" spans="1:176" ht="15.95" customHeight="1" x14ac:dyDescent="0.15">
      <c r="A18" s="147" t="s">
        <v>237</v>
      </c>
      <c r="B18" s="54"/>
      <c r="C18" s="55"/>
      <c r="D18" s="55"/>
      <c r="E18" s="56"/>
      <c r="F18" s="64">
        <f t="shared" si="0"/>
        <v>1727</v>
      </c>
      <c r="G18" s="54"/>
      <c r="H18" s="55"/>
      <c r="I18" s="55"/>
      <c r="J18" s="56"/>
      <c r="K18" s="64">
        <f>SUM('[8]Absenteísmo até 15 dias'!F11:F14)</f>
        <v>6049</v>
      </c>
      <c r="L18" s="64">
        <f t="shared" si="1"/>
        <v>12659</v>
      </c>
      <c r="M18" s="55"/>
      <c r="N18" s="55"/>
      <c r="O18" s="55"/>
      <c r="P18" s="56"/>
      <c r="Q18" s="64">
        <f>SUM('[8]Absenteísmo até 15 dias'!K11:K14)</f>
        <v>44339</v>
      </c>
      <c r="R18" s="57">
        <f>(L18/(21*8*Efetivo!R18))*100</f>
        <v>0.49749894675947764</v>
      </c>
      <c r="S18" s="54"/>
      <c r="T18" s="55"/>
      <c r="U18" s="55"/>
      <c r="V18" s="56"/>
      <c r="W18" s="57">
        <f>((Q18/4)/(21*8*Efetivo!S18))*100</f>
        <v>0.42805666771704137</v>
      </c>
      <c r="X18" s="64">
        <f>'[8]Absenteísmo até 15 dias'!U14</f>
        <v>0</v>
      </c>
      <c r="Y18" s="149"/>
      <c r="Z18" s="54"/>
      <c r="AA18" s="55"/>
      <c r="AB18" s="55"/>
      <c r="AC18" s="56"/>
      <c r="AD18" s="64">
        <f>SUM('[8]Absenteísmo até 15 dias'!U11:U14)</f>
        <v>0</v>
      </c>
      <c r="AE18" s="57">
        <f t="shared" si="2"/>
        <v>0</v>
      </c>
      <c r="AF18" s="54"/>
      <c r="AG18" s="55"/>
      <c r="AH18" s="55"/>
      <c r="AI18" s="56"/>
      <c r="AJ18" s="57">
        <f t="shared" si="3"/>
        <v>0</v>
      </c>
      <c r="AK18" s="64">
        <f>'[8]Absenteísmo até 15 dias'!AF14</f>
        <v>0</v>
      </c>
      <c r="AL18" s="149"/>
      <c r="AM18" s="54"/>
      <c r="AN18" s="55"/>
      <c r="AO18" s="55"/>
      <c r="AP18" s="56"/>
      <c r="AQ18" s="64">
        <f>SUM('[8]Absenteísmo até 15 dias'!AF11:AF14)</f>
        <v>0</v>
      </c>
      <c r="AR18" s="57">
        <f>(AK18/(21*8*Efetivo!R18))*100</f>
        <v>0</v>
      </c>
      <c r="AS18" s="54"/>
      <c r="AT18" s="55"/>
      <c r="AU18" s="55"/>
      <c r="AV18" s="56"/>
      <c r="AW18" s="57">
        <f>((AQ18/4)/(21*8*Efetivo!S18))*100</f>
        <v>0</v>
      </c>
      <c r="AX18" s="64">
        <f>'[8]Absenteísmo até 15 dias'!AQ14</f>
        <v>23</v>
      </c>
      <c r="AY18" s="149"/>
      <c r="AZ18" s="54"/>
      <c r="BA18" s="55"/>
      <c r="BB18" s="55"/>
      <c r="BC18" s="56"/>
      <c r="BD18" s="64">
        <f>SUM('[8]Absenteísmo até 15 dias'!AQ11:AQ14)</f>
        <v>85</v>
      </c>
      <c r="BE18" s="57">
        <f t="shared" si="4"/>
        <v>1.3317892298784018</v>
      </c>
      <c r="BF18" s="54"/>
      <c r="BG18" s="55"/>
      <c r="BH18" s="55"/>
      <c r="BI18" s="56"/>
      <c r="BJ18" s="57">
        <f t="shared" si="5"/>
        <v>1.4051909406513474</v>
      </c>
      <c r="BK18" s="64">
        <f>'[8]Absenteísmo até 15 dias'!BB14</f>
        <v>169</v>
      </c>
      <c r="BL18" s="140"/>
      <c r="BM18" s="54"/>
      <c r="BN18" s="55"/>
      <c r="BO18" s="55"/>
      <c r="BP18" s="56"/>
      <c r="BQ18" s="64">
        <f>SUM('[8]Absenteísmo até 15 dias'!BB11:BB14)</f>
        <v>623</v>
      </c>
      <c r="BR18" s="57">
        <f>(BK18/(21*8*Efetivo!R18))*100</f>
        <v>6.641703294284834E-3</v>
      </c>
      <c r="BS18" s="54"/>
      <c r="BT18" s="55"/>
      <c r="BU18" s="55"/>
      <c r="BV18" s="56"/>
      <c r="BW18" s="57">
        <f>((BQ18/4)/(21*8*Efetivo!S18))*100</f>
        <v>6.0145538687773016E-3</v>
      </c>
      <c r="BX18" s="64">
        <f>'[8]Absenteísmo até 15 dias'!BM14</f>
        <v>1704</v>
      </c>
      <c r="BY18" s="149"/>
      <c r="BZ18" s="54"/>
      <c r="CA18" s="55"/>
      <c r="CB18" s="55"/>
      <c r="CC18" s="56"/>
      <c r="CD18" s="64">
        <f>SUM('[8]Absenteísmo até 15 dias'!BM11:BM14)</f>
        <v>5964</v>
      </c>
      <c r="CE18" s="57">
        <f t="shared" si="6"/>
        <v>98.668210770121604</v>
      </c>
      <c r="CF18" s="54"/>
      <c r="CG18" s="55"/>
      <c r="CH18" s="55"/>
      <c r="CI18" s="56"/>
      <c r="CJ18" s="57">
        <f t="shared" si="7"/>
        <v>98.594809059348648</v>
      </c>
      <c r="CK18" s="64">
        <f>'[8]Absenteísmo até 15 dias'!BX14</f>
        <v>12490</v>
      </c>
      <c r="CL18" s="140"/>
      <c r="CM18" s="54"/>
      <c r="CN18" s="55"/>
      <c r="CO18" s="55"/>
      <c r="CP18" s="56"/>
      <c r="CQ18" s="64">
        <f>SUM('[8]Absenteísmo até 15 dias'!BX11:BX14)</f>
        <v>43716</v>
      </c>
      <c r="CR18" s="57">
        <f>(CK18/(21*8*Efetivo!R18))*100</f>
        <v>0.49085724346519272</v>
      </c>
      <c r="CS18" s="54"/>
      <c r="CT18" s="55"/>
      <c r="CU18" s="55"/>
      <c r="CV18" s="56"/>
      <c r="CW18" s="57">
        <f>((CQ18/4)/(21*8*Efetivo!S18))*100</f>
        <v>0.42204211384826412</v>
      </c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</row>
    <row r="19" spans="1:176" ht="15.95" customHeight="1" x14ac:dyDescent="0.15">
      <c r="A19" s="147" t="s">
        <v>241</v>
      </c>
      <c r="B19" s="54"/>
      <c r="C19" s="55"/>
      <c r="D19" s="55"/>
      <c r="E19" s="56"/>
      <c r="F19" s="64">
        <f t="shared" si="0"/>
        <v>106</v>
      </c>
      <c r="G19" s="54"/>
      <c r="H19" s="55"/>
      <c r="I19" s="55"/>
      <c r="J19" s="56"/>
      <c r="K19" s="64">
        <f>SUM('[9]Absenteísmo até 15 dias'!F11:F14)</f>
        <v>438</v>
      </c>
      <c r="L19" s="64">
        <f t="shared" si="1"/>
        <v>1392</v>
      </c>
      <c r="M19" s="55"/>
      <c r="N19" s="55"/>
      <c r="O19" s="55"/>
      <c r="P19" s="56"/>
      <c r="Q19" s="64">
        <f>SUM('[9]Absenteísmo até 15 dias'!K11:K14)</f>
        <v>6512</v>
      </c>
      <c r="R19" s="57">
        <f>(L19/(21*8*Efetivo!R19))*100</f>
        <v>0.68420431756517641</v>
      </c>
      <c r="S19" s="54"/>
      <c r="T19" s="55"/>
      <c r="U19" s="55"/>
      <c r="V19" s="56"/>
      <c r="W19" s="57">
        <f>((Q19/4)/(21*8*Efetivo!S19))*100</f>
        <v>0.78864506127985268</v>
      </c>
      <c r="X19" s="64">
        <f>'[9]Absenteísmo até 15 dias'!U14</f>
        <v>0</v>
      </c>
      <c r="Y19" s="149"/>
      <c r="Z19" s="54"/>
      <c r="AA19" s="55"/>
      <c r="AB19" s="55"/>
      <c r="AC19" s="56"/>
      <c r="AD19" s="64">
        <f>SUM('[9]Absenteísmo até 15 dias'!U11:U14)</f>
        <v>0</v>
      </c>
      <c r="AE19" s="57">
        <f>(X19/F19)*100</f>
        <v>0</v>
      </c>
      <c r="AF19" s="54"/>
      <c r="AG19" s="55"/>
      <c r="AH19" s="55"/>
      <c r="AI19" s="56"/>
      <c r="AJ19" s="57">
        <f>(AD19/K19)*100</f>
        <v>0</v>
      </c>
      <c r="AK19" s="64">
        <f>'[9]Absenteísmo até 15 dias'!AF14</f>
        <v>0</v>
      </c>
      <c r="AL19" s="149"/>
      <c r="AM19" s="54"/>
      <c r="AN19" s="55"/>
      <c r="AO19" s="55"/>
      <c r="AP19" s="56"/>
      <c r="AQ19" s="64">
        <f>SUM('[9]Absenteísmo até 15 dias'!AF11:AF14)</f>
        <v>0</v>
      </c>
      <c r="AR19" s="57">
        <f>(AK19/(21*8*Efetivo!R19))*100</f>
        <v>0</v>
      </c>
      <c r="AS19" s="54"/>
      <c r="AT19" s="55"/>
      <c r="AU19" s="55"/>
      <c r="AV19" s="56"/>
      <c r="AW19" s="57">
        <f>((AQ19/4)/(21*8*Efetivo!S19))*100</f>
        <v>0</v>
      </c>
      <c r="AX19" s="64">
        <f>'[9]Absenteísmo até 15 dias'!AQ14</f>
        <v>0</v>
      </c>
      <c r="AY19" s="149"/>
      <c r="AZ19" s="54"/>
      <c r="BA19" s="55"/>
      <c r="BB19" s="55"/>
      <c r="BC19" s="56"/>
      <c r="BD19" s="64">
        <f>SUM('[9]Absenteísmo até 15 dias'!AQ11:AQ14)</f>
        <v>2</v>
      </c>
      <c r="BE19" s="57">
        <f>(AX19/F19)*100</f>
        <v>0</v>
      </c>
      <c r="BF19" s="54"/>
      <c r="BG19" s="55"/>
      <c r="BH19" s="55"/>
      <c r="BI19" s="56"/>
      <c r="BJ19" s="57">
        <f>(BD19/K19)*100</f>
        <v>0.45662100456621002</v>
      </c>
      <c r="BK19" s="64">
        <f>'[9]Absenteísmo até 15 dias'!BB14</f>
        <v>0</v>
      </c>
      <c r="BL19" s="140"/>
      <c r="BM19" s="54"/>
      <c r="BN19" s="55"/>
      <c r="BO19" s="55"/>
      <c r="BP19" s="56"/>
      <c r="BQ19" s="64">
        <f>SUM('[9]Absenteísmo até 15 dias'!BB11:BB14)</f>
        <v>80</v>
      </c>
      <c r="BR19" s="57">
        <f>(BK19/(21*8*Efetivo!R19))*100</f>
        <v>0</v>
      </c>
      <c r="BS19" s="54"/>
      <c r="BT19" s="55"/>
      <c r="BU19" s="55"/>
      <c r="BV19" s="56"/>
      <c r="BW19" s="57">
        <f>((BQ19/4)/(21*8*Efetivo!S19))*100</f>
        <v>9.6885142663372583E-3</v>
      </c>
      <c r="BX19" s="64">
        <f>'[9]Absenteísmo até 15 dias'!BM14</f>
        <v>106</v>
      </c>
      <c r="BY19" s="149"/>
      <c r="BZ19" s="54"/>
      <c r="CA19" s="55"/>
      <c r="CB19" s="55"/>
      <c r="CC19" s="56"/>
      <c r="CD19" s="64">
        <f>SUM('[9]Absenteísmo até 15 dias'!BM11:BM14)</f>
        <v>436</v>
      </c>
      <c r="CE19" s="57">
        <f>(BX19/F19)*100</f>
        <v>100</v>
      </c>
      <c r="CF19" s="54"/>
      <c r="CG19" s="55"/>
      <c r="CH19" s="55"/>
      <c r="CI19" s="56"/>
      <c r="CJ19" s="57">
        <f>(CD19/K19)*100</f>
        <v>99.543378995433784</v>
      </c>
      <c r="CK19" s="64">
        <f>'[9]Absenteísmo até 15 dias'!BX14</f>
        <v>1392</v>
      </c>
      <c r="CL19" s="140"/>
      <c r="CM19" s="54"/>
      <c r="CN19" s="55"/>
      <c r="CO19" s="55"/>
      <c r="CP19" s="56"/>
      <c r="CQ19" s="64">
        <f>SUM('[9]Absenteísmo até 15 dias'!BX11:BX14)</f>
        <v>6432</v>
      </c>
      <c r="CR19" s="57">
        <f>(CK19/(21*8*Efetivo!R19))*100</f>
        <v>0.68420431756517641</v>
      </c>
      <c r="CS19" s="54"/>
      <c r="CT19" s="55"/>
      <c r="CU19" s="55"/>
      <c r="CV19" s="56"/>
      <c r="CW19" s="57">
        <f>((CQ19/4)/(21*8*Efetivo!S19))*100</f>
        <v>0.77895654701351547</v>
      </c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</row>
    <row r="20" spans="1:176" ht="15.95" customHeight="1" x14ac:dyDescent="0.15">
      <c r="A20" s="147" t="s">
        <v>242</v>
      </c>
      <c r="B20" s="108"/>
      <c r="C20" s="105"/>
      <c r="D20" s="105"/>
      <c r="E20" s="106"/>
      <c r="F20" s="64">
        <f t="shared" si="0"/>
        <v>371</v>
      </c>
      <c r="G20" s="54"/>
      <c r="H20" s="55"/>
      <c r="I20" s="55"/>
      <c r="J20" s="56"/>
      <c r="K20" s="64">
        <f>SUM('[10]Absenteísmo até 15 dias'!F11:F14)</f>
        <v>1429</v>
      </c>
      <c r="L20" s="64">
        <f t="shared" si="1"/>
        <v>7761</v>
      </c>
      <c r="M20" s="55"/>
      <c r="N20" s="55"/>
      <c r="O20" s="55"/>
      <c r="P20" s="56"/>
      <c r="Q20" s="64">
        <f>SUM('[10]Absenteísmo até 15 dias'!K11:K14)</f>
        <v>29293.4</v>
      </c>
      <c r="R20" s="57">
        <f>(L20/(21*8*Efetivo!R20))*100</f>
        <v>1.2269967748055397</v>
      </c>
      <c r="S20" s="54"/>
      <c r="T20" s="55"/>
      <c r="U20" s="55"/>
      <c r="V20" s="56"/>
      <c r="W20" s="57">
        <f>((Q20/4)/(21*8*Efetivo!S20))*100</f>
        <v>1.1559631144953342</v>
      </c>
      <c r="X20" s="64">
        <f>'[10]Absenteísmo até 15 dias'!U14</f>
        <v>0</v>
      </c>
      <c r="Y20" s="149"/>
      <c r="Z20" s="54"/>
      <c r="AA20" s="55"/>
      <c r="AB20" s="55"/>
      <c r="AC20" s="56"/>
      <c r="AD20" s="64">
        <f>SUM('[10]Absenteísmo até 15 dias'!U11:U14)</f>
        <v>0</v>
      </c>
      <c r="AE20" s="57">
        <f>(X20/F20)*100</f>
        <v>0</v>
      </c>
      <c r="AF20" s="54"/>
      <c r="AG20" s="55"/>
      <c r="AH20" s="55"/>
      <c r="AI20" s="56"/>
      <c r="AJ20" s="57">
        <f>(AD20/K20)*100</f>
        <v>0</v>
      </c>
      <c r="AK20" s="64">
        <f>'[10]Absenteísmo até 15 dias'!AF14</f>
        <v>0</v>
      </c>
      <c r="AL20" s="149"/>
      <c r="AM20" s="54"/>
      <c r="AN20" s="55"/>
      <c r="AO20" s="55"/>
      <c r="AP20" s="56"/>
      <c r="AQ20" s="64">
        <f>SUM('[10]Absenteísmo até 15 dias'!AF11:AF14)</f>
        <v>0</v>
      </c>
      <c r="AR20" s="57">
        <f>(AK20/(21*8*Efetivo!R20))*100</f>
        <v>0</v>
      </c>
      <c r="AS20" s="54"/>
      <c r="AT20" s="55"/>
      <c r="AU20" s="55"/>
      <c r="AV20" s="56"/>
      <c r="AW20" s="57">
        <f>((AQ20/4)/(21*8*Efetivo!S20))*100</f>
        <v>0</v>
      </c>
      <c r="AX20" s="64">
        <f>'[10]Absenteísmo até 15 dias'!AQ14</f>
        <v>0</v>
      </c>
      <c r="AY20" s="149"/>
      <c r="AZ20" s="54"/>
      <c r="BA20" s="55"/>
      <c r="BB20" s="55"/>
      <c r="BC20" s="56"/>
      <c r="BD20" s="64">
        <f>SUM('[10]Absenteísmo até 15 dias'!AQ11:AQ14)</f>
        <v>0</v>
      </c>
      <c r="BE20" s="57">
        <f>(AX20/F20)*100</f>
        <v>0</v>
      </c>
      <c r="BF20" s="54"/>
      <c r="BG20" s="55"/>
      <c r="BH20" s="55"/>
      <c r="BI20" s="56"/>
      <c r="BJ20" s="57">
        <f>(BD20/K20)*100</f>
        <v>0</v>
      </c>
      <c r="BK20" s="64">
        <f>'[10]Absenteísmo até 15 dias'!BB14</f>
        <v>0</v>
      </c>
      <c r="BL20" s="140"/>
      <c r="BM20" s="54"/>
      <c r="BN20" s="55"/>
      <c r="BO20" s="55"/>
      <c r="BP20" s="56"/>
      <c r="BQ20" s="64">
        <f>SUM('[10]Absenteísmo até 15 dias'!BB11:BB14)</f>
        <v>0</v>
      </c>
      <c r="BR20" s="57">
        <f>(BK20/(21*8*Efetivo!R20))*100</f>
        <v>0</v>
      </c>
      <c r="BS20" s="54"/>
      <c r="BT20" s="55"/>
      <c r="BU20" s="55"/>
      <c r="BV20" s="56"/>
      <c r="BW20" s="57">
        <f>((BQ20/4)/(21*8*Efetivo!S20))*100</f>
        <v>0</v>
      </c>
      <c r="BX20" s="64">
        <f>'[10]Absenteísmo até 15 dias'!BM14</f>
        <v>371</v>
      </c>
      <c r="BY20" s="149"/>
      <c r="BZ20" s="54"/>
      <c r="CA20" s="55"/>
      <c r="CB20" s="55"/>
      <c r="CC20" s="56"/>
      <c r="CD20" s="64">
        <f>SUM('[10]Absenteísmo até 15 dias'!BM11:BM14)</f>
        <v>1429</v>
      </c>
      <c r="CE20" s="57">
        <f>(BX20/F20)*100</f>
        <v>100</v>
      </c>
      <c r="CF20" s="54"/>
      <c r="CG20" s="55"/>
      <c r="CH20" s="55"/>
      <c r="CI20" s="56"/>
      <c r="CJ20" s="57">
        <f>(CD20/K20)*100</f>
        <v>100</v>
      </c>
      <c r="CK20" s="64">
        <f>'[10]Absenteísmo até 15 dias'!BX14</f>
        <v>7761</v>
      </c>
      <c r="CL20" s="140"/>
      <c r="CM20" s="54"/>
      <c r="CN20" s="55"/>
      <c r="CO20" s="55"/>
      <c r="CP20" s="56"/>
      <c r="CQ20" s="64">
        <f>SUM('[10]Absenteísmo até 15 dias'!BX11:BX14)</f>
        <v>29293.4</v>
      </c>
      <c r="CR20" s="57">
        <f>(CK20/(21*8*Efetivo!R20))*100</f>
        <v>1.2269967748055397</v>
      </c>
      <c r="CS20" s="54"/>
      <c r="CT20" s="55"/>
      <c r="CU20" s="55"/>
      <c r="CV20" s="56"/>
      <c r="CW20" s="57">
        <f>((CQ20/4)/(21*8*Efetivo!S20))*100</f>
        <v>1.1559631144953342</v>
      </c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</row>
    <row r="21" spans="1:176" ht="15.95" customHeight="1" x14ac:dyDescent="0.15">
      <c r="A21" s="147" t="s">
        <v>240</v>
      </c>
      <c r="B21" s="108" t="s">
        <v>160</v>
      </c>
      <c r="C21" s="105">
        <f>EMPRESA!$E$3</f>
        <v>0</v>
      </c>
      <c r="D21" s="105" t="str">
        <f>EMPRESA!$D$5</f>
        <v>2016</v>
      </c>
      <c r="E21" s="106" t="s">
        <v>65</v>
      </c>
      <c r="F21" s="64">
        <f t="shared" si="0"/>
        <v>198</v>
      </c>
      <c r="G21" s="108" t="s">
        <v>161</v>
      </c>
      <c r="H21" s="105">
        <f>EMPRESA!$E$3</f>
        <v>0</v>
      </c>
      <c r="I21" s="105" t="str">
        <f>EMPRESA!$D$5</f>
        <v>2016</v>
      </c>
      <c r="J21" s="106" t="s">
        <v>65</v>
      </c>
      <c r="K21" s="116">
        <f>SUM('[11]Absenteísmo até 15 dias'!F11:F14)</f>
        <v>719</v>
      </c>
      <c r="L21" s="64">
        <f t="shared" si="1"/>
        <v>5556.4470000000001</v>
      </c>
      <c r="M21" s="105" t="s">
        <v>162</v>
      </c>
      <c r="N21" s="105">
        <f>EMPRESA!$E$3</f>
        <v>0</v>
      </c>
      <c r="O21" s="105" t="str">
        <f>EMPRESA!$D$5</f>
        <v>2016</v>
      </c>
      <c r="P21" s="106" t="s">
        <v>65</v>
      </c>
      <c r="Q21" s="116">
        <f>SUM('[11]Absenteísmo até 15 dias'!K11:K14)</f>
        <v>19925.517999999996</v>
      </c>
      <c r="R21" s="120">
        <f>(L21/(21*8*Efetivo!R21))*100</f>
        <v>1.0055971202710334</v>
      </c>
      <c r="S21" s="108" t="s">
        <v>163</v>
      </c>
      <c r="T21" s="105">
        <f>EMPRESA!$E$3</f>
        <v>0</v>
      </c>
      <c r="U21" s="105" t="str">
        <f>EMPRESA!$D$5</f>
        <v>2016</v>
      </c>
      <c r="V21" s="106" t="s">
        <v>65</v>
      </c>
      <c r="W21" s="120">
        <f>((Q21/4)/(21*8*Efetivo!S21))*100</f>
        <v>0.89411438981925206</v>
      </c>
      <c r="X21" s="116">
        <f>'[11]Absenteísmo até 15 dias'!U14</f>
        <v>0</v>
      </c>
      <c r="Y21" s="154"/>
      <c r="Z21" s="108" t="s">
        <v>108</v>
      </c>
      <c r="AA21" s="105">
        <f>EMPRESA!$E$3</f>
        <v>0</v>
      </c>
      <c r="AB21" s="105" t="str">
        <f>EMPRESA!$D$5</f>
        <v>2016</v>
      </c>
      <c r="AC21" s="106" t="s">
        <v>65</v>
      </c>
      <c r="AD21" s="116">
        <f>SUM('[11]Absenteísmo até 15 dias'!U11:U14)</f>
        <v>0</v>
      </c>
      <c r="AE21" s="120">
        <f t="shared" si="2"/>
        <v>0</v>
      </c>
      <c r="AF21" s="108" t="s">
        <v>164</v>
      </c>
      <c r="AG21" s="105">
        <f>EMPRESA!$E$3</f>
        <v>0</v>
      </c>
      <c r="AH21" s="105" t="str">
        <f>EMPRESA!$D$5</f>
        <v>2016</v>
      </c>
      <c r="AI21" s="106" t="s">
        <v>65</v>
      </c>
      <c r="AJ21" s="120">
        <f t="shared" si="3"/>
        <v>0</v>
      </c>
      <c r="AK21" s="116">
        <f>'[11]Absenteísmo até 15 dias'!AF14</f>
        <v>0</v>
      </c>
      <c r="AL21" s="154"/>
      <c r="AM21" s="108" t="s">
        <v>165</v>
      </c>
      <c r="AN21" s="105">
        <f>EMPRESA!$E$3</f>
        <v>0</v>
      </c>
      <c r="AO21" s="105" t="str">
        <f>EMPRESA!$D$5</f>
        <v>2016</v>
      </c>
      <c r="AP21" s="106" t="s">
        <v>65</v>
      </c>
      <c r="AQ21" s="116">
        <f>SUM('[11]Absenteísmo até 15 dias'!AF11:AF14)</f>
        <v>0</v>
      </c>
      <c r="AR21" s="120">
        <f>(AK21/(21*8*Efetivo!R21))*100</f>
        <v>0</v>
      </c>
      <c r="AS21" s="108" t="s">
        <v>166</v>
      </c>
      <c r="AT21" s="105">
        <f>EMPRESA!$E$3</f>
        <v>0</v>
      </c>
      <c r="AU21" s="105" t="str">
        <f>EMPRESA!$D$5</f>
        <v>2016</v>
      </c>
      <c r="AV21" s="106" t="s">
        <v>65</v>
      </c>
      <c r="AW21" s="120">
        <f>((AQ21/4)/(21*8*Efetivo!S21))*100</f>
        <v>0</v>
      </c>
      <c r="AX21" s="116">
        <f>'[11]Absenteísmo até 15 dias'!AQ14</f>
        <v>0</v>
      </c>
      <c r="AY21" s="154"/>
      <c r="AZ21" s="108" t="s">
        <v>109</v>
      </c>
      <c r="BA21" s="105">
        <f>EMPRESA!$E$3</f>
        <v>0</v>
      </c>
      <c r="BB21" s="105" t="str">
        <f>EMPRESA!$D$5</f>
        <v>2016</v>
      </c>
      <c r="BC21" s="106" t="s">
        <v>65</v>
      </c>
      <c r="BD21" s="116">
        <f>SUM('[11]Absenteísmo até 15 dias'!AQ11:AQ14)</f>
        <v>3</v>
      </c>
      <c r="BE21" s="120">
        <f t="shared" si="4"/>
        <v>0</v>
      </c>
      <c r="BF21" s="108" t="s">
        <v>110</v>
      </c>
      <c r="BG21" s="105">
        <f>EMPRESA!$E$3</f>
        <v>0</v>
      </c>
      <c r="BH21" s="105" t="str">
        <f>EMPRESA!$D$5</f>
        <v>2016</v>
      </c>
      <c r="BI21" s="106" t="s">
        <v>65</v>
      </c>
      <c r="BJ21" s="120">
        <f t="shared" si="5"/>
        <v>0.41724617524339358</v>
      </c>
      <c r="BK21" s="116">
        <f>'[11]Absenteísmo até 15 dias'!BB14</f>
        <v>0</v>
      </c>
      <c r="BL21" s="158"/>
      <c r="BM21" s="108" t="s">
        <v>111</v>
      </c>
      <c r="BN21" s="105">
        <f>EMPRESA!$E$3</f>
        <v>0</v>
      </c>
      <c r="BO21" s="105" t="str">
        <f>EMPRESA!$D$5</f>
        <v>2016</v>
      </c>
      <c r="BP21" s="106" t="s">
        <v>65</v>
      </c>
      <c r="BQ21" s="116">
        <f>SUM('[11]Absenteísmo até 15 dias'!BB11:BB14)</f>
        <v>31.33</v>
      </c>
      <c r="BR21" s="120">
        <f>(BK21/(21*8*Efetivo!R21))*100</f>
        <v>0</v>
      </c>
      <c r="BS21" s="108" t="s">
        <v>112</v>
      </c>
      <c r="BT21" s="105">
        <f>EMPRESA!$E$3</f>
        <v>0</v>
      </c>
      <c r="BU21" s="105" t="str">
        <f>EMPRESA!$D$5</f>
        <v>2016</v>
      </c>
      <c r="BV21" s="106" t="s">
        <v>65</v>
      </c>
      <c r="BW21" s="120">
        <f>((BQ21/4)/(21*8*Efetivo!S21))*100</f>
        <v>1.4058657763897115E-3</v>
      </c>
      <c r="BX21" s="116">
        <f>'[11]Absenteísmo até 15 dias'!BM14</f>
        <v>198</v>
      </c>
      <c r="BY21" s="154"/>
      <c r="BZ21" s="108" t="s">
        <v>113</v>
      </c>
      <c r="CA21" s="105">
        <f>EMPRESA!$E$3</f>
        <v>0</v>
      </c>
      <c r="CB21" s="105" t="str">
        <f>EMPRESA!$D$5</f>
        <v>2016</v>
      </c>
      <c r="CC21" s="106" t="s">
        <v>65</v>
      </c>
      <c r="CD21" s="116">
        <f>SUM('[11]Absenteísmo até 15 dias'!BM11:BM14)</f>
        <v>716</v>
      </c>
      <c r="CE21" s="120">
        <f t="shared" si="6"/>
        <v>100</v>
      </c>
      <c r="CF21" s="108" t="s">
        <v>114</v>
      </c>
      <c r="CG21" s="105">
        <f>EMPRESA!$E$3</f>
        <v>0</v>
      </c>
      <c r="CH21" s="105" t="str">
        <f>EMPRESA!$D$5</f>
        <v>2016</v>
      </c>
      <c r="CI21" s="106" t="s">
        <v>65</v>
      </c>
      <c r="CJ21" s="120">
        <f t="shared" si="7"/>
        <v>99.582753824756608</v>
      </c>
      <c r="CK21" s="116">
        <f>'[11]Absenteísmo até 15 dias'!BX14</f>
        <v>5556.4470000000001</v>
      </c>
      <c r="CL21" s="159"/>
      <c r="CM21" s="108" t="s">
        <v>115</v>
      </c>
      <c r="CN21" s="105">
        <f>EMPRESA!$E$3</f>
        <v>0</v>
      </c>
      <c r="CO21" s="105" t="str">
        <f>EMPRESA!$D$5</f>
        <v>2016</v>
      </c>
      <c r="CP21" s="106" t="s">
        <v>65</v>
      </c>
      <c r="CQ21" s="116">
        <f>SUM('[11]Absenteísmo até 15 dias'!BX11:BX14)</f>
        <v>19894.188000000002</v>
      </c>
      <c r="CR21" s="120">
        <f>(CK21/(21*8*Efetivo!R21))*100</f>
        <v>1.0055971202710334</v>
      </c>
      <c r="CS21" s="54" t="s">
        <v>115</v>
      </c>
      <c r="CT21" s="55">
        <f>EMPRESA!$E$3</f>
        <v>0</v>
      </c>
      <c r="CU21" s="55" t="str">
        <f>EMPRESA!$D$5</f>
        <v>2016</v>
      </c>
      <c r="CV21" s="56" t="s">
        <v>65</v>
      </c>
      <c r="CW21" s="120">
        <f>((CQ21/4)/(21*8*Efetivo!S21))*100</f>
        <v>0.89270852404286261</v>
      </c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</row>
    <row r="22" spans="1:176" ht="15.95" customHeight="1" x14ac:dyDescent="0.15">
      <c r="A22" s="169" t="s">
        <v>278</v>
      </c>
      <c r="B22" s="168"/>
      <c r="C22" s="166"/>
      <c r="D22" s="166"/>
      <c r="E22" s="167"/>
      <c r="F22" s="64">
        <f>X22+AX22+BX22</f>
        <v>205</v>
      </c>
      <c r="G22" s="108" t="s">
        <v>162</v>
      </c>
      <c r="H22" s="105">
        <f>EMPRESA!$E$3</f>
        <v>0</v>
      </c>
      <c r="I22" s="105" t="str">
        <f>EMPRESA!$D$5</f>
        <v>2016</v>
      </c>
      <c r="J22" s="106" t="s">
        <v>198</v>
      </c>
      <c r="K22" s="116">
        <f>SUM('[12]Absenteísmo até 15 dias'!F11:F14)</f>
        <v>755</v>
      </c>
      <c r="L22" s="64">
        <f>AK22+CK22+BK22</f>
        <v>3190</v>
      </c>
      <c r="M22" s="105" t="s">
        <v>163</v>
      </c>
      <c r="N22" s="105">
        <f>EMPRESA!$E$3</f>
        <v>0</v>
      </c>
      <c r="O22" s="105" t="str">
        <f>EMPRESA!$D$5</f>
        <v>2016</v>
      </c>
      <c r="P22" s="106" t="s">
        <v>198</v>
      </c>
      <c r="Q22" s="116">
        <f>SUM('[12]Absenteísmo até 15 dias'!K11:K14)</f>
        <v>12449</v>
      </c>
      <c r="R22" s="120">
        <f>(L22/(21*8*Efetivo!R22))*100</f>
        <v>0.84768282312925169</v>
      </c>
      <c r="S22" s="108" t="s">
        <v>108</v>
      </c>
      <c r="T22" s="105">
        <f>EMPRESA!$E$3</f>
        <v>0</v>
      </c>
      <c r="U22" s="105" t="str">
        <f>EMPRESA!$D$5</f>
        <v>2016</v>
      </c>
      <c r="V22" s="106" t="s">
        <v>198</v>
      </c>
      <c r="W22" s="120">
        <f>((Q22/4)/(21*8*Efetivo!S22))*100</f>
        <v>0.82887237669116864</v>
      </c>
      <c r="X22" s="116">
        <f>'[12]Absenteísmo até 15 dias'!U14</f>
        <v>204</v>
      </c>
      <c r="Y22" s="154"/>
      <c r="Z22" s="108" t="s">
        <v>164</v>
      </c>
      <c r="AA22" s="105">
        <f>EMPRESA!$E$3</f>
        <v>0</v>
      </c>
      <c r="AB22" s="105" t="str">
        <f>EMPRESA!$D$5</f>
        <v>2016</v>
      </c>
      <c r="AC22" s="106" t="s">
        <v>198</v>
      </c>
      <c r="AD22" s="116">
        <f>SUM('[12]Absenteísmo até 15 dias'!U11:U14)</f>
        <v>750</v>
      </c>
      <c r="AE22" s="120">
        <f>(X22/F22)*100</f>
        <v>99.512195121951223</v>
      </c>
      <c r="AF22" s="108" t="s">
        <v>165</v>
      </c>
      <c r="AG22" s="105">
        <f>EMPRESA!$E$3</f>
        <v>0</v>
      </c>
      <c r="AH22" s="105" t="str">
        <f>EMPRESA!$D$5</f>
        <v>2016</v>
      </c>
      <c r="AI22" s="106" t="s">
        <v>198</v>
      </c>
      <c r="AJ22" s="120">
        <f>(AD22/K22)*100</f>
        <v>99.337748344370851</v>
      </c>
      <c r="AK22" s="116">
        <f>'[12]Absenteísmo até 15 dias'!AF14</f>
        <v>3142</v>
      </c>
      <c r="AL22" s="154"/>
      <c r="AM22" s="108" t="s">
        <v>166</v>
      </c>
      <c r="AN22" s="105">
        <f>EMPRESA!$E$3</f>
        <v>0</v>
      </c>
      <c r="AO22" s="105" t="str">
        <f>EMPRESA!$D$5</f>
        <v>2016</v>
      </c>
      <c r="AP22" s="106" t="s">
        <v>198</v>
      </c>
      <c r="AQ22" s="116">
        <f>SUM('[12]Absenteísmo até 15 dias'!AF11:AF14)</f>
        <v>12169</v>
      </c>
      <c r="AR22" s="120">
        <f>(AK22/(21*8*Efetivo!R22))*100</f>
        <v>0.83492772108843538</v>
      </c>
      <c r="AS22" s="108" t="s">
        <v>109</v>
      </c>
      <c r="AT22" s="105">
        <f>EMPRESA!$E$3</f>
        <v>0</v>
      </c>
      <c r="AU22" s="105" t="str">
        <f>EMPRESA!$D$5</f>
        <v>2016</v>
      </c>
      <c r="AV22" s="106" t="s">
        <v>198</v>
      </c>
      <c r="AW22" s="120">
        <f>((AQ22/4)/(21*8*Efetivo!S22))*100</f>
        <v>0.81022957281346542</v>
      </c>
      <c r="AX22" s="116">
        <f>'[12]Absenteísmo até 15 dias'!AQ14</f>
        <v>1</v>
      </c>
      <c r="AY22" s="154"/>
      <c r="AZ22" s="108" t="s">
        <v>110</v>
      </c>
      <c r="BA22" s="105">
        <f>EMPRESA!$E$3</f>
        <v>0</v>
      </c>
      <c r="BB22" s="105" t="str">
        <f>EMPRESA!$D$5</f>
        <v>2016</v>
      </c>
      <c r="BC22" s="106" t="s">
        <v>198</v>
      </c>
      <c r="BD22" s="116">
        <f>SUM('[12]Absenteísmo até 15 dias'!AQ11:AQ14)</f>
        <v>5</v>
      </c>
      <c r="BE22" s="120">
        <f>(AX22/F22)*100</f>
        <v>0.48780487804878048</v>
      </c>
      <c r="BF22" s="108" t="s">
        <v>111</v>
      </c>
      <c r="BG22" s="105">
        <f>EMPRESA!$E$3</f>
        <v>0</v>
      </c>
      <c r="BH22" s="105" t="str">
        <f>EMPRESA!$D$5</f>
        <v>2016</v>
      </c>
      <c r="BI22" s="106" t="s">
        <v>198</v>
      </c>
      <c r="BJ22" s="120">
        <f>(BD22/K22)*100</f>
        <v>0.66225165562913912</v>
      </c>
      <c r="BK22" s="116">
        <f>'[12]Absenteísmo até 15 dias'!BB14</f>
        <v>48</v>
      </c>
      <c r="BL22" s="158"/>
      <c r="BM22" s="108" t="s">
        <v>112</v>
      </c>
      <c r="BN22" s="105">
        <f>EMPRESA!$E$3</f>
        <v>0</v>
      </c>
      <c r="BO22" s="105" t="str">
        <f>EMPRESA!$D$5</f>
        <v>2016</v>
      </c>
      <c r="BP22" s="106" t="s">
        <v>198</v>
      </c>
      <c r="BQ22" s="116">
        <f>SUM('[12]Absenteísmo até 15 dias'!BB11:BB14)</f>
        <v>280</v>
      </c>
      <c r="BR22" s="120">
        <f>(BK22/(21*8*Efetivo!R22))*100</f>
        <v>1.2755102040816327E-2</v>
      </c>
      <c r="BS22" s="108" t="s">
        <v>113</v>
      </c>
      <c r="BT22" s="105">
        <f>EMPRESA!$E$3</f>
        <v>0</v>
      </c>
      <c r="BU22" s="105" t="str">
        <f>EMPRESA!$D$5</f>
        <v>2016</v>
      </c>
      <c r="BV22" s="106" t="s">
        <v>198</v>
      </c>
      <c r="BW22" s="120">
        <f>((BQ22/4)/(21*8*Efetivo!S22))*100</f>
        <v>1.8642803877703205E-2</v>
      </c>
      <c r="BX22" s="116">
        <f>'[12]Absenteísmo até 15 dias'!BM14</f>
        <v>0</v>
      </c>
      <c r="BY22" s="154"/>
      <c r="BZ22" s="108" t="s">
        <v>114</v>
      </c>
      <c r="CA22" s="105">
        <f>EMPRESA!$E$3</f>
        <v>0</v>
      </c>
      <c r="CB22" s="105" t="str">
        <f>EMPRESA!$D$5</f>
        <v>2016</v>
      </c>
      <c r="CC22" s="106" t="s">
        <v>198</v>
      </c>
      <c r="CD22" s="116">
        <f>SUM('[12]Absenteísmo até 15 dias'!BM11:BM14)</f>
        <v>0</v>
      </c>
      <c r="CE22" s="120">
        <f>(BX22/F22)*100</f>
        <v>0</v>
      </c>
      <c r="CF22" s="108" t="s">
        <v>115</v>
      </c>
      <c r="CG22" s="105">
        <f>EMPRESA!$E$3</f>
        <v>0</v>
      </c>
      <c r="CH22" s="105" t="str">
        <f>EMPRESA!$D$5</f>
        <v>2016</v>
      </c>
      <c r="CI22" s="106" t="s">
        <v>198</v>
      </c>
      <c r="CJ22" s="120">
        <f>(CD22/K22)*100</f>
        <v>0</v>
      </c>
      <c r="CK22" s="116">
        <f>'[12]Absenteísmo até 15 dias'!BX14</f>
        <v>0</v>
      </c>
      <c r="CL22" s="159"/>
      <c r="CM22" s="108" t="s">
        <v>204</v>
      </c>
      <c r="CN22" s="105">
        <f>EMPRESA!$E$3</f>
        <v>0</v>
      </c>
      <c r="CO22" s="105" t="str">
        <f>EMPRESA!$D$5</f>
        <v>2016</v>
      </c>
      <c r="CP22" s="106" t="s">
        <v>198</v>
      </c>
      <c r="CQ22" s="116">
        <f>SUM('[12]Absenteísmo até 15 dias'!BX11:BX14)</f>
        <v>0</v>
      </c>
      <c r="CR22" s="120">
        <f>(CK22/(21*8*Efetivo!R22))*100</f>
        <v>0</v>
      </c>
      <c r="CS22" s="54" t="s">
        <v>204</v>
      </c>
      <c r="CT22" s="55">
        <f>EMPRESA!$E$3</f>
        <v>0</v>
      </c>
      <c r="CU22" s="55" t="str">
        <f>EMPRESA!$D$5</f>
        <v>2016</v>
      </c>
      <c r="CV22" s="56" t="s">
        <v>198</v>
      </c>
      <c r="CW22" s="120">
        <f>((CQ22/4)/(21*8*Efetivo!S22))*100</f>
        <v>0</v>
      </c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</row>
    <row r="23" spans="1:176" ht="17.25" customHeight="1" x14ac:dyDescent="0.15">
      <c r="A23" s="145" t="s">
        <v>32</v>
      </c>
      <c r="B23" s="145"/>
      <c r="C23" s="145"/>
      <c r="D23" s="145"/>
      <c r="E23" s="145"/>
      <c r="F23" s="143">
        <f>SUM(F11:F22)</f>
        <v>4756</v>
      </c>
      <c r="G23" s="145"/>
      <c r="H23" s="145"/>
      <c r="I23" s="145"/>
      <c r="J23" s="145"/>
      <c r="K23" s="143">
        <f>SUM(K11:K22)</f>
        <v>17884</v>
      </c>
      <c r="L23" s="143">
        <f>SUM(L11:L22)</f>
        <v>68726.057000000001</v>
      </c>
      <c r="M23" s="145"/>
      <c r="N23" s="145"/>
      <c r="O23" s="145"/>
      <c r="P23" s="145"/>
      <c r="Q23" s="143">
        <f>SUM(Q11:Q22)</f>
        <v>263312.90800000005</v>
      </c>
      <c r="R23" s="121">
        <f>(L23/(21*8*Efetivo!R23))*100</f>
        <v>0.79526374925942378</v>
      </c>
      <c r="S23" s="145"/>
      <c r="T23" s="145"/>
      <c r="U23" s="145"/>
      <c r="V23" s="145"/>
      <c r="W23" s="121">
        <f>((Q23/4)/(21*8*Efetivo!S23))*100</f>
        <v>0.7327334063081109</v>
      </c>
      <c r="X23" s="143">
        <f>SUM(X11:X22)</f>
        <v>204</v>
      </c>
      <c r="Y23" s="145"/>
      <c r="Z23" s="145"/>
      <c r="AA23" s="145"/>
      <c r="AB23" s="145"/>
      <c r="AC23" s="145"/>
      <c r="AD23" s="143">
        <f>SUM(AD11:AD22)</f>
        <v>750</v>
      </c>
      <c r="AE23" s="121">
        <f t="shared" si="2"/>
        <v>4.2893187552565184</v>
      </c>
      <c r="AF23" s="145"/>
      <c r="AG23" s="145"/>
      <c r="AH23" s="145"/>
      <c r="AI23" s="145"/>
      <c r="AJ23" s="121">
        <f t="shared" si="3"/>
        <v>4.1936926861999551</v>
      </c>
      <c r="AK23" s="143">
        <f>SUM(AK11:AK22)</f>
        <v>3142</v>
      </c>
      <c r="AL23" s="145"/>
      <c r="AM23" s="145"/>
      <c r="AN23" s="145"/>
      <c r="AO23" s="145"/>
      <c r="AP23" s="145"/>
      <c r="AQ23" s="143">
        <f>SUM(AQ11:AQ22)</f>
        <v>12169</v>
      </c>
      <c r="AR23" s="121">
        <f>(AK23/(21*8*Efetivo!R23))*100</f>
        <v>3.6357661260460639E-2</v>
      </c>
      <c r="AS23" s="145"/>
      <c r="AT23" s="145"/>
      <c r="AU23" s="145"/>
      <c r="AV23" s="145"/>
      <c r="AW23" s="121">
        <f>((AQ23/4)/(21*8*Efetivo!S23))*100</f>
        <v>3.3863257555772387E-2</v>
      </c>
      <c r="AX23" s="143">
        <f>SUM(AX11:AX22)</f>
        <v>29</v>
      </c>
      <c r="AY23" s="145"/>
      <c r="AZ23" s="145"/>
      <c r="BA23" s="145"/>
      <c r="BB23" s="145"/>
      <c r="BC23" s="145"/>
      <c r="BD23" s="143">
        <f>SUM(BD11:BD22)</f>
        <v>127</v>
      </c>
      <c r="BE23" s="121">
        <f t="shared" si="4"/>
        <v>0.6097560975609756</v>
      </c>
      <c r="BF23" s="145"/>
      <c r="BG23" s="145"/>
      <c r="BH23" s="145"/>
      <c r="BI23" s="145"/>
      <c r="BJ23" s="121">
        <f t="shared" si="5"/>
        <v>0.71013196152985902</v>
      </c>
      <c r="BK23" s="143">
        <f>SUM(BK11:BK22)</f>
        <v>465.57</v>
      </c>
      <c r="BL23" s="145"/>
      <c r="BM23" s="145"/>
      <c r="BN23" s="145"/>
      <c r="BO23" s="145"/>
      <c r="BP23" s="145"/>
      <c r="BQ23" s="143">
        <f>SUM(BB11:BC22)</f>
        <v>0</v>
      </c>
      <c r="BR23" s="121">
        <f>(BK23/(21*8*Efetivo!R23))*100</f>
        <v>5.3873444790046654E-3</v>
      </c>
      <c r="BS23" s="145"/>
      <c r="BT23" s="145"/>
      <c r="BU23" s="145"/>
      <c r="BV23" s="145"/>
      <c r="BW23" s="121">
        <f>((BQ23/4)/(21*8*Efetivo!S23))*100</f>
        <v>0</v>
      </c>
      <c r="BX23" s="143">
        <f>SUM(BX11:BX22)</f>
        <v>4523</v>
      </c>
      <c r="BY23" s="145"/>
      <c r="BZ23" s="145"/>
      <c r="CA23" s="145"/>
      <c r="CB23" s="145"/>
      <c r="CC23" s="145"/>
      <c r="CD23" s="143">
        <f>SUM(CD11:CD22)</f>
        <v>17007</v>
      </c>
      <c r="CE23" s="121">
        <f t="shared" si="6"/>
        <v>95.100925147182508</v>
      </c>
      <c r="CF23" s="145"/>
      <c r="CG23" s="145"/>
      <c r="CH23" s="145"/>
      <c r="CI23" s="145"/>
      <c r="CJ23" s="121">
        <f t="shared" si="7"/>
        <v>95.09617535227018</v>
      </c>
      <c r="CK23" s="143">
        <f>SUM(CK11:CK22)</f>
        <v>65118.487000000001</v>
      </c>
      <c r="CL23" s="145"/>
      <c r="CM23" s="145"/>
      <c r="CN23" s="145"/>
      <c r="CO23" s="145"/>
      <c r="CP23" s="145"/>
      <c r="CQ23" s="143">
        <f>SUM(CQ11:CQ22)</f>
        <v>248264.70800000004</v>
      </c>
      <c r="CR23" s="121">
        <f>(CK23/(21*8*Efetivo!R23))*100</f>
        <v>0.75351874351995851</v>
      </c>
      <c r="CS23" s="160"/>
      <c r="CT23" s="160"/>
      <c r="CU23" s="160"/>
      <c r="CV23" s="160"/>
      <c r="CW23" s="121">
        <f>((CQ23/4)/(21*8*Efetivo!S23))*100</f>
        <v>0.69085806138652528</v>
      </c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</row>
    <row r="24" spans="1:176" ht="12.75" x14ac:dyDescent="0.2">
      <c r="A24" s="94" t="s">
        <v>190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  <c r="CU24" s="96"/>
      <c r="CV24" s="96"/>
      <c r="CW24" s="96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</row>
    <row r="25" spans="1:176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</row>
    <row r="26" spans="1:176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</row>
    <row r="27" spans="1:176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</row>
    <row r="28" spans="1:176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</row>
    <row r="29" spans="1:176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</row>
    <row r="30" spans="1:176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</row>
    <row r="31" spans="1:176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</row>
    <row r="32" spans="1:176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</row>
    <row r="33" spans="1:176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</row>
    <row r="34" spans="1:176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</row>
    <row r="35" spans="1:176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</row>
    <row r="36" spans="1:176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</row>
    <row r="37" spans="1:176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</row>
    <row r="38" spans="1:176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</row>
    <row r="39" spans="1:176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</row>
    <row r="40" spans="1:176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</row>
    <row r="41" spans="1:176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</row>
    <row r="42" spans="1:176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</row>
    <row r="43" spans="1:176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</row>
    <row r="44" spans="1:176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</row>
    <row r="45" spans="1:176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</row>
    <row r="46" spans="1:176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</row>
    <row r="47" spans="1:176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</row>
    <row r="48" spans="1:176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</row>
    <row r="49" spans="1:176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</row>
    <row r="50" spans="1:176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</row>
    <row r="51" spans="1:176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</row>
    <row r="52" spans="1:176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</row>
    <row r="53" spans="1:176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</row>
    <row r="54" spans="1:176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</row>
    <row r="55" spans="1:176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</row>
    <row r="56" spans="1:176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</row>
    <row r="57" spans="1:176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</row>
    <row r="58" spans="1:176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</row>
    <row r="59" spans="1:176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</row>
    <row r="60" spans="1:176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</row>
    <row r="61" spans="1:176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</row>
    <row r="62" spans="1:176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</row>
    <row r="63" spans="1:176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</row>
    <row r="64" spans="1:176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</row>
    <row r="65" spans="1:176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</row>
    <row r="66" spans="1:176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</row>
    <row r="67" spans="1:176" ht="12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</row>
    <row r="68" spans="1:176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</row>
    <row r="69" spans="1:176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</row>
    <row r="70" spans="1:176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</row>
    <row r="71" spans="1:176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</row>
    <row r="72" spans="1:176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</row>
    <row r="73" spans="1:176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</row>
    <row r="74" spans="1:176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</row>
    <row r="75" spans="1:176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</row>
    <row r="76" spans="1:176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</row>
    <row r="77" spans="1:176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</row>
    <row r="78" spans="1:176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</row>
    <row r="79" spans="1:176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</row>
    <row r="80" spans="1:176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</row>
    <row r="81" spans="1:176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</row>
    <row r="82" spans="1:176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</row>
    <row r="83" spans="1:176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</row>
    <row r="84" spans="1:176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</row>
    <row r="85" spans="1:176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</row>
    <row r="86" spans="1:176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</row>
    <row r="87" spans="1:176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</row>
    <row r="88" spans="1:176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</row>
    <row r="89" spans="1:176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</row>
    <row r="90" spans="1:176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</row>
    <row r="91" spans="1:176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</row>
    <row r="92" spans="1:176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</row>
    <row r="93" spans="1:176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</row>
    <row r="94" spans="1:176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</row>
    <row r="95" spans="1:176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</row>
    <row r="96" spans="1:176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</row>
    <row r="97" spans="1:176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</row>
    <row r="98" spans="1:176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</row>
    <row r="99" spans="1:176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</row>
    <row r="100" spans="1:176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</row>
    <row r="101" spans="1:176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</row>
    <row r="102" spans="1:176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</row>
    <row r="103" spans="1:176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</row>
    <row r="104" spans="1:176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</row>
    <row r="105" spans="1:176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</row>
    <row r="106" spans="1:176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</row>
    <row r="107" spans="1:176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</row>
    <row r="108" spans="1:176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</row>
    <row r="109" spans="1:176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</row>
    <row r="110" spans="1:176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</row>
    <row r="111" spans="1:176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</row>
    <row r="112" spans="1:176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</row>
    <row r="113" spans="1:176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</row>
    <row r="114" spans="1:176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</row>
    <row r="115" spans="1:176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</row>
    <row r="116" spans="1:176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</row>
    <row r="117" spans="1:176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</row>
    <row r="118" spans="1:176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</row>
    <row r="119" spans="1:176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</row>
    <row r="120" spans="1:176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</row>
    <row r="121" spans="1:176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</row>
    <row r="122" spans="1:176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</row>
    <row r="123" spans="1:176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</row>
    <row r="124" spans="1:176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</row>
    <row r="125" spans="1:176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</row>
    <row r="126" spans="1:176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</row>
    <row r="127" spans="1:176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</row>
    <row r="128" spans="1:176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</row>
    <row r="129" spans="1:176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</row>
    <row r="130" spans="1:176" s="2" customFormat="1" x14ac:dyDescent="0.15"/>
    <row r="131" spans="1:176" s="2" customFormat="1" x14ac:dyDescent="0.15"/>
    <row r="132" spans="1:176" s="2" customFormat="1" x14ac:dyDescent="0.15"/>
    <row r="133" spans="1:176" s="2" customFormat="1" x14ac:dyDescent="0.15"/>
    <row r="134" spans="1:176" s="2" customFormat="1" x14ac:dyDescent="0.15"/>
    <row r="135" spans="1:176" s="2" customFormat="1" x14ac:dyDescent="0.15"/>
    <row r="136" spans="1:176" s="2" customFormat="1" x14ac:dyDescent="0.15"/>
    <row r="137" spans="1:176" s="2" customFormat="1" x14ac:dyDescent="0.15"/>
    <row r="138" spans="1:176" s="2" customFormat="1" x14ac:dyDescent="0.15"/>
    <row r="139" spans="1:176" s="2" customFormat="1" x14ac:dyDescent="0.15"/>
    <row r="140" spans="1:176" s="2" customFormat="1" x14ac:dyDescent="0.15"/>
    <row r="141" spans="1:176" s="2" customFormat="1" x14ac:dyDescent="0.15"/>
    <row r="142" spans="1:176" s="2" customFormat="1" x14ac:dyDescent="0.15"/>
    <row r="143" spans="1:176" s="2" customFormat="1" x14ac:dyDescent="0.15"/>
    <row r="144" spans="1:176" s="2" customFormat="1" x14ac:dyDescent="0.15"/>
    <row r="145" s="2" customFormat="1" x14ac:dyDescent="0.15"/>
  </sheetData>
  <sheetProtection password="C48F" sheet="1"/>
  <mergeCells count="89">
    <mergeCell ref="BX8:CR8"/>
    <mergeCell ref="BX9:BY10"/>
    <mergeCell ref="AX9:AY10"/>
    <mergeCell ref="BK9:BL10"/>
    <mergeCell ref="CG9:CG10"/>
    <mergeCell ref="BQ9:BQ10"/>
    <mergeCell ref="BO9:BO10"/>
    <mergeCell ref="CJ9:CJ10"/>
    <mergeCell ref="CF9:CF10"/>
    <mergeCell ref="CQ9:CQ10"/>
    <mergeCell ref="CK9:CL10"/>
    <mergeCell ref="AX8:BW8"/>
    <mergeCell ref="AF9:AF10"/>
    <mergeCell ref="AG9:AG10"/>
    <mergeCell ref="AH9:AH10"/>
    <mergeCell ref="AO9:AO10"/>
    <mergeCell ref="AN9:AN10"/>
    <mergeCell ref="AI9:AI10"/>
    <mergeCell ref="AM9:AM10"/>
    <mergeCell ref="F9:F10"/>
    <mergeCell ref="L9:L10"/>
    <mergeCell ref="R9:R10"/>
    <mergeCell ref="K9:K10"/>
    <mergeCell ref="Q9:Q10"/>
    <mergeCell ref="AD9:AD10"/>
    <mergeCell ref="S9:S10"/>
    <mergeCell ref="BB9:BB10"/>
    <mergeCell ref="BA9:BA10"/>
    <mergeCell ref="AZ9:AZ10"/>
    <mergeCell ref="U9:U10"/>
    <mergeCell ref="T9:T10"/>
    <mergeCell ref="X9:Y10"/>
    <mergeCell ref="W9:W10"/>
    <mergeCell ref="AR9:AR10"/>
    <mergeCell ref="V9:V10"/>
    <mergeCell ref="AC9:AC10"/>
    <mergeCell ref="AE9:AE10"/>
    <mergeCell ref="AB9:AB10"/>
    <mergeCell ref="AA9:AA10"/>
    <mergeCell ref="Z9:Z10"/>
    <mergeCell ref="AT9:AT10"/>
    <mergeCell ref="AP9:AP10"/>
    <mergeCell ref="AS9:AS10"/>
    <mergeCell ref="AQ9:AQ10"/>
    <mergeCell ref="BJ9:BJ10"/>
    <mergeCell ref="BF9:BF10"/>
    <mergeCell ref="BG9:BG10"/>
    <mergeCell ref="BH9:BH10"/>
    <mergeCell ref="BI9:BI10"/>
    <mergeCell ref="CR9:CR10"/>
    <mergeCell ref="CD9:CD10"/>
    <mergeCell ref="CO9:CO10"/>
    <mergeCell ref="BE9:BE10"/>
    <mergeCell ref="CA9:CA10"/>
    <mergeCell ref="BP9:BP10"/>
    <mergeCell ref="CE9:CE10"/>
    <mergeCell ref="BS9:BS10"/>
    <mergeCell ref="A1:CV5"/>
    <mergeCell ref="A7:A10"/>
    <mergeCell ref="AV9:AV10"/>
    <mergeCell ref="AK9:AL10"/>
    <mergeCell ref="BC9:BC10"/>
    <mergeCell ref="CS8:CS10"/>
    <mergeCell ref="CT8:CT10"/>
    <mergeCell ref="BZ9:BZ10"/>
    <mergeCell ref="BT9:BT10"/>
    <mergeCell ref="BU9:BU10"/>
    <mergeCell ref="BV9:BV10"/>
    <mergeCell ref="BW9:BW10"/>
    <mergeCell ref="CV8:CV10"/>
    <mergeCell ref="CB9:CB10"/>
    <mergeCell ref="CC9:CC10"/>
    <mergeCell ref="CH9:CH10"/>
    <mergeCell ref="CW9:CW10"/>
    <mergeCell ref="F7:CW7"/>
    <mergeCell ref="F8:W8"/>
    <mergeCell ref="AJ9:AJ10"/>
    <mergeCell ref="AW9:AW10"/>
    <mergeCell ref="X8:AW8"/>
    <mergeCell ref="BM9:BM10"/>
    <mergeCell ref="BN9:BN10"/>
    <mergeCell ref="CU8:CU10"/>
    <mergeCell ref="CP9:CP10"/>
    <mergeCell ref="BR9:BR10"/>
    <mergeCell ref="AU9:AU10"/>
    <mergeCell ref="BD9:BD10"/>
    <mergeCell ref="CI9:CI10"/>
    <mergeCell ref="CM9:CM10"/>
    <mergeCell ref="CN9:CN10"/>
  </mergeCells>
  <phoneticPr fontId="33" type="noConversion"/>
  <printOptions horizontalCentered="1"/>
  <pageMargins left="0.39370078740157483" right="0" top="0.98425196850393704" bottom="0.39370078740157483" header="0" footer="0"/>
  <pageSetup paperSize="8" scale="70" orientation="landscape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1"/>
  <dimension ref="A1:BW145"/>
  <sheetViews>
    <sheetView view="pageBreakPreview" zoomScale="90" zoomScaleNormal="75" zoomScaleSheetLayoutView="90" workbookViewId="0">
      <selection activeCell="S23" sqref="S23"/>
    </sheetView>
  </sheetViews>
  <sheetFormatPr defaultRowHeight="11.25" x14ac:dyDescent="0.15"/>
  <cols>
    <col min="1" max="1" width="50.5703125" style="1" customWidth="1"/>
    <col min="2" max="5" width="11.7109375" style="1" hidden="1" customWidth="1"/>
    <col min="6" max="6" width="17.85546875" style="1" customWidth="1"/>
    <col min="7" max="7" width="6.7109375" style="1" customWidth="1"/>
    <col min="8" max="8" width="17.28515625" style="1" customWidth="1"/>
    <col min="9" max="9" width="17.5703125" style="1" customWidth="1"/>
    <col min="10" max="13" width="11.7109375" style="1" hidden="1" customWidth="1"/>
    <col min="14" max="14" width="15.85546875" style="1" customWidth="1"/>
    <col min="15" max="17" width="11.7109375" style="1" hidden="1" customWidth="1"/>
    <col min="18" max="18" width="3.42578125" style="1" hidden="1" customWidth="1"/>
    <col min="19" max="19" width="13.5703125" style="1" customWidth="1"/>
    <col min="20" max="20" width="17.28515625" style="1" customWidth="1"/>
    <col min="21" max="21" width="6.7109375" style="1" customWidth="1"/>
    <col min="22" max="22" width="15.7109375" style="1" customWidth="1"/>
    <col min="23" max="23" width="17" style="1" customWidth="1"/>
    <col min="24" max="27" width="11.7109375" style="1" hidden="1" customWidth="1"/>
    <col min="28" max="28" width="16.28515625" style="1" customWidth="1"/>
    <col min="29" max="32" width="11.7109375" style="1" hidden="1" customWidth="1"/>
    <col min="33" max="33" width="16.28515625" style="1" customWidth="1"/>
    <col min="34" max="34" width="16.140625" style="1" customWidth="1"/>
    <col min="35" max="35" width="6.7109375" style="1" customWidth="1"/>
    <col min="36" max="36" width="16.140625" style="1" customWidth="1"/>
    <col min="37" max="37" width="16" style="1" customWidth="1"/>
    <col min="38" max="41" width="11.7109375" style="1" hidden="1" customWidth="1"/>
    <col min="42" max="42" width="15.7109375" style="1" customWidth="1"/>
    <col min="43" max="46" width="11.7109375" style="1" hidden="1" customWidth="1"/>
    <col min="47" max="47" width="13.5703125" style="1" customWidth="1"/>
    <col min="48" max="48" width="16.42578125" style="1" customWidth="1"/>
    <col min="49" max="49" width="6.7109375" style="1" customWidth="1"/>
    <col min="50" max="50" width="16.42578125" style="1" customWidth="1"/>
    <col min="51" max="51" width="16.7109375" style="1" customWidth="1"/>
    <col min="52" max="55" width="14.140625" style="1" hidden="1" customWidth="1"/>
    <col min="56" max="56" width="17" style="2" customWidth="1"/>
    <col min="57" max="57" width="15.28515625" style="2" customWidth="1"/>
    <col min="58" max="75" width="9.140625" style="2"/>
    <col min="76" max="16384" width="9.140625" style="1"/>
  </cols>
  <sheetData>
    <row r="1" spans="1:57" ht="12" customHeight="1" x14ac:dyDescent="0.15">
      <c r="A1" s="219" t="s">
        <v>187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78"/>
    </row>
    <row r="2" spans="1:57" ht="12" customHeight="1" x14ac:dyDescent="0.15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78"/>
    </row>
    <row r="3" spans="1:57" ht="12" customHeight="1" x14ac:dyDescent="0.15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78"/>
    </row>
    <row r="4" spans="1:57" ht="12" customHeight="1" x14ac:dyDescent="0.15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78"/>
    </row>
    <row r="5" spans="1:57" ht="18" customHeight="1" x14ac:dyDescent="0.15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78"/>
    </row>
    <row r="6" spans="1:57" ht="23.25" customHeight="1" x14ac:dyDescent="0.1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</row>
    <row r="7" spans="1:57" s="5" customFormat="1" ht="15" customHeight="1" x14ac:dyDescent="0.15">
      <c r="A7" s="99" t="str">
        <f>'Absenteísmo até 15 dias'!A6</f>
        <v>MÊS: ABRIL</v>
      </c>
      <c r="B7" s="4"/>
      <c r="C7" s="4"/>
      <c r="D7" s="4"/>
      <c r="E7" s="4"/>
      <c r="F7" s="4"/>
      <c r="G7" s="4"/>
      <c r="H7" s="4"/>
      <c r="I7" s="4"/>
    </row>
    <row r="8" spans="1:57" s="5" customFormat="1" ht="23.1" customHeight="1" x14ac:dyDescent="0.15">
      <c r="A8" s="208" t="s">
        <v>193</v>
      </c>
      <c r="B8" s="49"/>
      <c r="C8" s="49"/>
      <c r="D8" s="49"/>
      <c r="E8" s="49"/>
      <c r="F8" s="240" t="s">
        <v>140</v>
      </c>
      <c r="G8" s="241"/>
      <c r="H8" s="241"/>
      <c r="I8" s="242"/>
      <c r="J8" s="242"/>
      <c r="K8" s="242"/>
      <c r="L8" s="242"/>
      <c r="M8" s="242"/>
      <c r="N8" s="242"/>
      <c r="O8" s="243"/>
      <c r="P8" s="243"/>
      <c r="Q8" s="243"/>
      <c r="R8" s="243"/>
      <c r="S8" s="244"/>
      <c r="T8" s="240" t="s">
        <v>124</v>
      </c>
      <c r="U8" s="241"/>
      <c r="V8" s="241"/>
      <c r="W8" s="245"/>
      <c r="X8" s="245"/>
      <c r="Y8" s="245"/>
      <c r="Z8" s="245"/>
      <c r="AA8" s="245"/>
      <c r="AB8" s="241"/>
      <c r="AC8" s="243"/>
      <c r="AD8" s="243"/>
      <c r="AE8" s="243"/>
      <c r="AF8" s="243"/>
      <c r="AG8" s="244"/>
      <c r="AH8" s="240" t="s">
        <v>105</v>
      </c>
      <c r="AI8" s="241"/>
      <c r="AJ8" s="241"/>
      <c r="AK8" s="245"/>
      <c r="AL8" s="245"/>
      <c r="AM8" s="245"/>
      <c r="AN8" s="245"/>
      <c r="AO8" s="245"/>
      <c r="AP8" s="241"/>
      <c r="AQ8" s="243"/>
      <c r="AR8" s="243"/>
      <c r="AS8" s="243"/>
      <c r="AT8" s="243"/>
      <c r="AU8" s="244"/>
      <c r="AV8" s="240" t="s">
        <v>45</v>
      </c>
      <c r="AW8" s="241"/>
      <c r="AX8" s="241"/>
      <c r="AY8" s="250"/>
      <c r="AZ8" s="250"/>
      <c r="BA8" s="250"/>
      <c r="BB8" s="250"/>
      <c r="BC8" s="250"/>
      <c r="BD8" s="250"/>
      <c r="BE8" s="243"/>
    </row>
    <row r="9" spans="1:57" ht="30" customHeight="1" x14ac:dyDescent="0.15">
      <c r="A9" s="196"/>
      <c r="B9" s="31" t="s">
        <v>54</v>
      </c>
      <c r="C9" s="31" t="s">
        <v>55</v>
      </c>
      <c r="D9" s="31" t="s">
        <v>56</v>
      </c>
      <c r="E9" s="31" t="s">
        <v>57</v>
      </c>
      <c r="F9" s="235" t="s">
        <v>98</v>
      </c>
      <c r="G9" s="89"/>
      <c r="H9" s="253" t="s">
        <v>227</v>
      </c>
      <c r="I9" s="237" t="s">
        <v>28</v>
      </c>
      <c r="J9" s="52" t="s">
        <v>54</v>
      </c>
      <c r="K9" s="52" t="s">
        <v>55</v>
      </c>
      <c r="L9" s="52" t="s">
        <v>56</v>
      </c>
      <c r="M9" s="52" t="s">
        <v>57</v>
      </c>
      <c r="N9" s="239" t="s">
        <v>104</v>
      </c>
      <c r="O9" s="31" t="s">
        <v>54</v>
      </c>
      <c r="P9" s="31" t="s">
        <v>55</v>
      </c>
      <c r="Q9" s="31" t="s">
        <v>56</v>
      </c>
      <c r="R9" s="31" t="s">
        <v>57</v>
      </c>
      <c r="S9" s="208" t="s">
        <v>216</v>
      </c>
      <c r="T9" s="235" t="s">
        <v>143</v>
      </c>
      <c r="U9" s="203"/>
      <c r="V9" s="255" t="s">
        <v>228</v>
      </c>
      <c r="W9" s="237" t="s">
        <v>144</v>
      </c>
      <c r="X9" s="52" t="s">
        <v>54</v>
      </c>
      <c r="Y9" s="52" t="s">
        <v>55</v>
      </c>
      <c r="Z9" s="52" t="s">
        <v>56</v>
      </c>
      <c r="AA9" s="52" t="s">
        <v>57</v>
      </c>
      <c r="AB9" s="259" t="s">
        <v>179</v>
      </c>
      <c r="AC9" s="52" t="s">
        <v>54</v>
      </c>
      <c r="AD9" s="52" t="s">
        <v>55</v>
      </c>
      <c r="AE9" s="52" t="s">
        <v>56</v>
      </c>
      <c r="AF9" s="52" t="s">
        <v>57</v>
      </c>
      <c r="AG9" s="246" t="s">
        <v>217</v>
      </c>
      <c r="AH9" s="235" t="s">
        <v>98</v>
      </c>
      <c r="AI9" s="203"/>
      <c r="AJ9" s="257" t="s">
        <v>227</v>
      </c>
      <c r="AK9" s="237" t="s">
        <v>106</v>
      </c>
      <c r="AL9" s="52" t="s">
        <v>54</v>
      </c>
      <c r="AM9" s="52" t="s">
        <v>55</v>
      </c>
      <c r="AN9" s="52" t="s">
        <v>56</v>
      </c>
      <c r="AO9" s="52" t="s">
        <v>57</v>
      </c>
      <c r="AP9" s="239" t="s">
        <v>104</v>
      </c>
      <c r="AQ9" s="52" t="s">
        <v>54</v>
      </c>
      <c r="AR9" s="52" t="s">
        <v>55</v>
      </c>
      <c r="AS9" s="52" t="s">
        <v>56</v>
      </c>
      <c r="AT9" s="52" t="s">
        <v>57</v>
      </c>
      <c r="AU9" s="248" t="s">
        <v>218</v>
      </c>
      <c r="AV9" s="235" t="s">
        <v>145</v>
      </c>
      <c r="AW9" s="203"/>
      <c r="AX9" s="255" t="s">
        <v>229</v>
      </c>
      <c r="AY9" s="237" t="s">
        <v>106</v>
      </c>
      <c r="AZ9" s="52" t="s">
        <v>54</v>
      </c>
      <c r="BA9" s="52" t="s">
        <v>55</v>
      </c>
      <c r="BB9" s="52" t="s">
        <v>56</v>
      </c>
      <c r="BC9" s="52" t="s">
        <v>57</v>
      </c>
      <c r="BD9" s="239" t="s">
        <v>104</v>
      </c>
      <c r="BE9" s="251" t="s">
        <v>219</v>
      </c>
    </row>
    <row r="10" spans="1:57" ht="33" customHeight="1" x14ac:dyDescent="0.15">
      <c r="A10" s="197"/>
      <c r="B10" s="51"/>
      <c r="C10" s="51"/>
      <c r="D10" s="51"/>
      <c r="E10" s="51"/>
      <c r="F10" s="236"/>
      <c r="G10" s="90"/>
      <c r="H10" s="254"/>
      <c r="I10" s="238"/>
      <c r="J10" s="53"/>
      <c r="K10" s="53"/>
      <c r="L10" s="53"/>
      <c r="M10" s="53"/>
      <c r="N10" s="238"/>
      <c r="O10" s="50"/>
      <c r="P10" s="50"/>
      <c r="Q10" s="50"/>
      <c r="R10" s="50"/>
      <c r="S10" s="218"/>
      <c r="T10" s="260"/>
      <c r="U10" s="205"/>
      <c r="V10" s="256"/>
      <c r="W10" s="238"/>
      <c r="X10" s="58"/>
      <c r="Y10" s="58"/>
      <c r="Z10" s="58"/>
      <c r="AA10" s="58"/>
      <c r="AB10" s="247"/>
      <c r="AC10" s="58"/>
      <c r="AD10" s="58"/>
      <c r="AE10" s="58"/>
      <c r="AF10" s="58"/>
      <c r="AG10" s="247"/>
      <c r="AH10" s="236"/>
      <c r="AI10" s="205"/>
      <c r="AJ10" s="258"/>
      <c r="AK10" s="238"/>
      <c r="AL10" s="58"/>
      <c r="AM10" s="58"/>
      <c r="AN10" s="58"/>
      <c r="AO10" s="58"/>
      <c r="AP10" s="249"/>
      <c r="AQ10" s="53"/>
      <c r="AR10" s="53"/>
      <c r="AS10" s="53"/>
      <c r="AT10" s="53"/>
      <c r="AU10" s="218"/>
      <c r="AV10" s="236"/>
      <c r="AW10" s="205"/>
      <c r="AX10" s="256"/>
      <c r="AY10" s="238"/>
      <c r="AZ10" s="58"/>
      <c r="BA10" s="53"/>
      <c r="BB10" s="53"/>
      <c r="BC10" s="59"/>
      <c r="BD10" s="249"/>
      <c r="BE10" s="252"/>
    </row>
    <row r="11" spans="1:57" ht="15.95" customHeight="1" x14ac:dyDescent="0.15">
      <c r="A11" s="147" t="s">
        <v>231</v>
      </c>
      <c r="B11" s="54"/>
      <c r="C11" s="55"/>
      <c r="D11" s="55"/>
      <c r="E11" s="56"/>
      <c r="F11" s="64">
        <f>'[1]Absent + 15 dias e até 6 meses '!F13</f>
        <v>0.6791171477079796</v>
      </c>
      <c r="G11" s="149"/>
      <c r="H11" s="64">
        <f>SUM('[1]Absent + 15 dias e até 6 meses '!F10:F13)</f>
        <v>2.8506296005623986</v>
      </c>
      <c r="I11" s="64">
        <f>Efetivo!R11</f>
        <v>589</v>
      </c>
      <c r="J11" s="54"/>
      <c r="K11" s="55"/>
      <c r="L11" s="55"/>
      <c r="M11" s="56"/>
      <c r="N11" s="57">
        <f t="shared" ref="N11:N21" si="0">(F11/I11)*100</f>
        <v>0.11530002507775544</v>
      </c>
      <c r="O11" s="57" t="e">
        <f t="shared" ref="O11:O21" si="1">(G11/J11)*100</f>
        <v>#DIV/0!</v>
      </c>
      <c r="P11" s="57" t="e">
        <f t="shared" ref="P11:P21" si="2">(I11/K11)*100</f>
        <v>#DIV/0!</v>
      </c>
      <c r="Q11" s="57" t="e">
        <f t="shared" ref="Q11:Q21" si="3">(J11/L11)*100</f>
        <v>#DIV/0!</v>
      </c>
      <c r="R11" s="57" t="e">
        <f t="shared" ref="R11:R21" si="4">(K11/M11)*100</f>
        <v>#DIV/0!</v>
      </c>
      <c r="S11" s="57">
        <f>((H11/4)/Efetivo!S11)*100</f>
        <v>0.11952325369234376</v>
      </c>
      <c r="T11" s="64">
        <f>'[1]Absent + 15 dias e até 6 meses '!R13</f>
        <v>544.5</v>
      </c>
      <c r="U11" s="149"/>
      <c r="V11" s="64">
        <f>SUM('[1]Absent + 15 dias e até 6 meses '!R10:R13)</f>
        <v>2532.75</v>
      </c>
      <c r="W11" s="64">
        <f>Gestão!F11</f>
        <v>98952</v>
      </c>
      <c r="X11" s="54" t="s">
        <v>101</v>
      </c>
      <c r="Y11" s="55">
        <f>EMPRESA!$E$3</f>
        <v>0</v>
      </c>
      <c r="Z11" s="55" t="str">
        <f>EMPRESA!$D$5</f>
        <v>2016</v>
      </c>
      <c r="AA11" s="56" t="s">
        <v>58</v>
      </c>
      <c r="AB11" s="57">
        <f t="shared" ref="AB11:AB21" si="5">(T11/W11)*100</f>
        <v>0.55026679602231376</v>
      </c>
      <c r="AC11" s="57">
        <f t="shared" ref="AC11:AC21" si="6">(U11/X11)*100</f>
        <v>0</v>
      </c>
      <c r="AD11" s="57" t="e">
        <f t="shared" ref="AD11:AD21" si="7">(W11/Y11)*100</f>
        <v>#DIV/0!</v>
      </c>
      <c r="AE11" s="57">
        <f t="shared" ref="AE11:AE21" si="8">(X11/Z11)*100</f>
        <v>12.946428571428573</v>
      </c>
      <c r="AF11" s="57">
        <f t="shared" ref="AF11:AF21" si="9">(Y11/AA11)*100</f>
        <v>0</v>
      </c>
      <c r="AG11" s="57">
        <f>(V11/Gestão!G11)*100</f>
        <v>0.63211290805630427</v>
      </c>
      <c r="AH11" s="64">
        <f>'[1]Absent + 15 dias e até 6 meses '!AD13</f>
        <v>4</v>
      </c>
      <c r="AI11" s="149"/>
      <c r="AJ11" s="64">
        <f>SUM('[1]Absent + 15 dias e até 6 meses '!AD10:AD13)</f>
        <v>17</v>
      </c>
      <c r="AK11" s="64">
        <f>Gestão!F11</f>
        <v>98952</v>
      </c>
      <c r="AL11" s="54" t="s">
        <v>169</v>
      </c>
      <c r="AM11" s="55">
        <f>EMPRESA!$E$3</f>
        <v>0</v>
      </c>
      <c r="AN11" s="55" t="str">
        <f>EMPRESA!$D$5</f>
        <v>2016</v>
      </c>
      <c r="AO11" s="56" t="s">
        <v>58</v>
      </c>
      <c r="AP11" s="57">
        <f t="shared" ref="AP11:AP21" si="10">(AH11*1000)/AK11</f>
        <v>4.0423639744522594E-2</v>
      </c>
      <c r="AQ11" s="57">
        <f t="shared" ref="AQ11:AQ21" si="11">(AI11*1000)/AL11</f>
        <v>0</v>
      </c>
      <c r="AR11" s="57" t="e">
        <f t="shared" ref="AR11:AR21" si="12">(AJ11*1000)/AM11</f>
        <v>#DIV/0!</v>
      </c>
      <c r="AS11" s="57">
        <f t="shared" ref="AS11:AS21" si="13">(AK11*1000)/AN11</f>
        <v>49083.333333333336</v>
      </c>
      <c r="AT11" s="57">
        <f t="shared" ref="AT11:AT21" si="14">(AL11*1000)/AO11</f>
        <v>132000</v>
      </c>
      <c r="AU11" s="57">
        <f>(AJ11*1000)/Gestão!G11</f>
        <v>4.2427872616551864E-2</v>
      </c>
      <c r="AV11" s="64">
        <f>'[1]Absent + 15 dias e até 6 meses '!AP13</f>
        <v>544.5</v>
      </c>
      <c r="AW11" s="149"/>
      <c r="AX11" s="64">
        <f>SUM('[1]Absent + 15 dias e até 6 meses '!AP10:AP13)</f>
        <v>2532.75</v>
      </c>
      <c r="AY11" s="60">
        <f>Gestão!F11</f>
        <v>98952</v>
      </c>
      <c r="AZ11" s="54"/>
      <c r="BA11" s="55"/>
      <c r="BB11" s="55"/>
      <c r="BC11" s="56"/>
      <c r="BD11" s="57">
        <f t="shared" ref="BD11:BD21" si="15">(AV11*1000)/AY11</f>
        <v>5.5026679602231381</v>
      </c>
      <c r="BE11" s="57">
        <f>(AX11*1000)/Gestão!G11</f>
        <v>6.3211290805630425</v>
      </c>
    </row>
    <row r="12" spans="1:57" ht="15.95" customHeight="1" x14ac:dyDescent="0.15">
      <c r="A12" s="147" t="s">
        <v>230</v>
      </c>
      <c r="B12" s="54" t="s">
        <v>99</v>
      </c>
      <c r="C12" s="55">
        <f>EMPRESA!$E$3</f>
        <v>0</v>
      </c>
      <c r="D12" s="55" t="str">
        <f>EMPRESA!$D$5</f>
        <v>2016</v>
      </c>
      <c r="E12" s="56" t="s">
        <v>58</v>
      </c>
      <c r="F12" s="64">
        <f>'[2]Absent + 15 dias e até 6 meses '!F13</f>
        <v>26</v>
      </c>
      <c r="G12" s="149"/>
      <c r="H12" s="64">
        <f>SUM('[2]Absent + 15 dias e até 6 meses '!F10:F13)</f>
        <v>135</v>
      </c>
      <c r="I12" s="64">
        <f>Efetivo!R12</f>
        <v>5536</v>
      </c>
      <c r="J12" s="54" t="s">
        <v>100</v>
      </c>
      <c r="K12" s="55">
        <f>EMPRESA!$E$3</f>
        <v>0</v>
      </c>
      <c r="L12" s="55" t="str">
        <f>EMPRESA!$D$5</f>
        <v>2016</v>
      </c>
      <c r="M12" s="56" t="s">
        <v>58</v>
      </c>
      <c r="N12" s="57">
        <f t="shared" si="0"/>
        <v>0.46965317919075145</v>
      </c>
      <c r="O12" s="57">
        <f t="shared" si="1"/>
        <v>0</v>
      </c>
      <c r="P12" s="57" t="e">
        <f t="shared" si="2"/>
        <v>#DIV/0!</v>
      </c>
      <c r="Q12" s="57">
        <f t="shared" si="3"/>
        <v>12.400793650793652</v>
      </c>
      <c r="R12" s="57">
        <f t="shared" si="4"/>
        <v>0</v>
      </c>
      <c r="S12" s="57">
        <f>((H12/4)/Efetivo!S12)*100</f>
        <v>0.61097031136857349</v>
      </c>
      <c r="T12" s="64">
        <f>'[2]Absent + 15 dias e até 6 meses '!R13</f>
        <v>2889.5</v>
      </c>
      <c r="U12" s="149"/>
      <c r="V12" s="64">
        <f>SUM('[2]Absent + 15 dias e até 6 meses '!R10:R13)</f>
        <v>16469.5</v>
      </c>
      <c r="W12" s="64">
        <f>Gestão!F12</f>
        <v>930048</v>
      </c>
      <c r="X12" s="54" t="s">
        <v>167</v>
      </c>
      <c r="Y12" s="55">
        <f>EMPRESA!$E$3</f>
        <v>0</v>
      </c>
      <c r="Z12" s="55" t="str">
        <f>EMPRESA!$D$5</f>
        <v>2016</v>
      </c>
      <c r="AA12" s="56" t="s">
        <v>59</v>
      </c>
      <c r="AB12" s="57">
        <f t="shared" si="5"/>
        <v>0.31068288948527384</v>
      </c>
      <c r="AC12" s="57">
        <f t="shared" si="6"/>
        <v>0</v>
      </c>
      <c r="AD12" s="57" t="e">
        <f t="shared" si="7"/>
        <v>#DIV/0!</v>
      </c>
      <c r="AE12" s="57">
        <f t="shared" si="8"/>
        <v>12.996031746031747</v>
      </c>
      <c r="AF12" s="57">
        <f t="shared" si="9"/>
        <v>0</v>
      </c>
      <c r="AG12" s="57">
        <f>(V12/Gestão!G12)*100</f>
        <v>0.4436673519878625</v>
      </c>
      <c r="AH12" s="64">
        <f>'[2]Absent + 15 dias e até 6 meses '!AD13</f>
        <v>26</v>
      </c>
      <c r="AI12" s="149"/>
      <c r="AJ12" s="64">
        <f>SUM('[2]Absent + 15 dias e até 6 meses '!AD10:AD13)</f>
        <v>135</v>
      </c>
      <c r="AK12" s="64">
        <f>Gestão!F12</f>
        <v>930048</v>
      </c>
      <c r="AL12" s="54" t="s">
        <v>170</v>
      </c>
      <c r="AM12" s="55">
        <f>EMPRESA!$E$3</f>
        <v>0</v>
      </c>
      <c r="AN12" s="55" t="str">
        <f>EMPRESA!$D$5</f>
        <v>2016</v>
      </c>
      <c r="AO12" s="56" t="s">
        <v>59</v>
      </c>
      <c r="AP12" s="57">
        <f t="shared" si="10"/>
        <v>2.7955546380401871E-2</v>
      </c>
      <c r="AQ12" s="57">
        <f t="shared" si="11"/>
        <v>0</v>
      </c>
      <c r="AR12" s="57" t="e">
        <f t="shared" si="12"/>
        <v>#DIV/0!</v>
      </c>
      <c r="AS12" s="57">
        <f t="shared" si="13"/>
        <v>461333.33333333331</v>
      </c>
      <c r="AT12" s="57">
        <f t="shared" si="14"/>
        <v>88333.333333333328</v>
      </c>
      <c r="AU12" s="57">
        <f>(AJ12*1000)/Gestão!G12</f>
        <v>3.6367280438605563E-2</v>
      </c>
      <c r="AV12" s="64">
        <f>'[2]Absent + 15 dias e até 6 meses '!AP13</f>
        <v>2889.5</v>
      </c>
      <c r="AW12" s="149"/>
      <c r="AX12" s="64">
        <f>SUM('[2]Absent + 15 dias e até 6 meses '!AP10:AP13)</f>
        <v>16469.5</v>
      </c>
      <c r="AY12" s="60">
        <f>Gestão!F12</f>
        <v>930048</v>
      </c>
      <c r="AZ12" s="54" t="s">
        <v>170</v>
      </c>
      <c r="BA12" s="55">
        <f>EMPRESA!$E$3</f>
        <v>0</v>
      </c>
      <c r="BB12" s="55" t="str">
        <f>EMPRESA!$D$5</f>
        <v>2016</v>
      </c>
      <c r="BC12" s="56" t="s">
        <v>58</v>
      </c>
      <c r="BD12" s="57">
        <f t="shared" si="15"/>
        <v>3.1068288948527387</v>
      </c>
      <c r="BE12" s="57">
        <f>(AX12*1000)/Gestão!G12</f>
        <v>4.4366735198786245</v>
      </c>
    </row>
    <row r="13" spans="1:57" ht="15.95" customHeight="1" x14ac:dyDescent="0.15">
      <c r="A13" s="147" t="s">
        <v>283</v>
      </c>
      <c r="B13" s="54" t="s">
        <v>99</v>
      </c>
      <c r="C13" s="55">
        <f>EMPRESA!$E$3</f>
        <v>0</v>
      </c>
      <c r="D13" s="55" t="str">
        <f>EMPRESA!$D$5</f>
        <v>2016</v>
      </c>
      <c r="E13" s="56" t="s">
        <v>59</v>
      </c>
      <c r="F13" s="64">
        <f>'[3]Absent + 15 dias e até 6 meses '!F13</f>
        <v>102</v>
      </c>
      <c r="G13" s="149"/>
      <c r="H13" s="64">
        <f>SUM('[3]Absent + 15 dias e até 6 meses '!F10:F13)</f>
        <v>462</v>
      </c>
      <c r="I13" s="64">
        <f>Efetivo!R12</f>
        <v>5536</v>
      </c>
      <c r="J13" s="54" t="s">
        <v>100</v>
      </c>
      <c r="K13" s="55">
        <f>EMPRESA!$E$3</f>
        <v>0</v>
      </c>
      <c r="L13" s="55" t="str">
        <f>EMPRESA!$D$5</f>
        <v>2016</v>
      </c>
      <c r="M13" s="56" t="s">
        <v>59</v>
      </c>
      <c r="N13" s="57">
        <f t="shared" si="0"/>
        <v>1.8424855491329482</v>
      </c>
      <c r="O13" s="57">
        <f t="shared" si="1"/>
        <v>0</v>
      </c>
      <c r="P13" s="57" t="e">
        <f t="shared" si="2"/>
        <v>#DIV/0!</v>
      </c>
      <c r="Q13" s="57">
        <f t="shared" si="3"/>
        <v>12.400793650793652</v>
      </c>
      <c r="R13" s="57">
        <f t="shared" si="4"/>
        <v>0</v>
      </c>
      <c r="S13" s="57">
        <f>((H13/4)/Efetivo!S13)*100</f>
        <v>1.1546824623228611</v>
      </c>
      <c r="T13" s="64">
        <f>'[3]Absent + 15 dias e até 6 meses '!R13</f>
        <v>24480</v>
      </c>
      <c r="U13" s="149"/>
      <c r="V13" s="64">
        <f>SUM('[3]Absent + 15 dias e até 6 meses '!R10:R13)</f>
        <v>110880</v>
      </c>
      <c r="W13" s="64">
        <f>Gestão!F13</f>
        <v>1611120</v>
      </c>
      <c r="X13" s="54" t="s">
        <v>168</v>
      </c>
      <c r="Y13" s="55">
        <f>EMPRESA!$E$3</f>
        <v>0</v>
      </c>
      <c r="Z13" s="55" t="str">
        <f>EMPRESA!$D$5</f>
        <v>2016</v>
      </c>
      <c r="AA13" s="56" t="s">
        <v>60</v>
      </c>
      <c r="AB13" s="57">
        <f t="shared" si="5"/>
        <v>1.5194398927454194</v>
      </c>
      <c r="AC13" s="57">
        <f t="shared" si="6"/>
        <v>0</v>
      </c>
      <c r="AD13" s="57" t="e">
        <f t="shared" si="7"/>
        <v>#DIV/0!</v>
      </c>
      <c r="AE13" s="57">
        <f t="shared" si="8"/>
        <v>13.045634920634921</v>
      </c>
      <c r="AF13" s="57">
        <f t="shared" si="9"/>
        <v>0</v>
      </c>
      <c r="AG13" s="57">
        <f>(V13/Gestão!G13)*100</f>
        <v>1.6495463747469445</v>
      </c>
      <c r="AH13" s="64">
        <f>'[3]Absent + 15 dias e até 6 meses '!AD13</f>
        <v>102</v>
      </c>
      <c r="AI13" s="149"/>
      <c r="AJ13" s="64">
        <f>SUM('[3]Absent + 15 dias e até 6 meses '!AD10:AD13)</f>
        <v>462</v>
      </c>
      <c r="AK13" s="64">
        <f>Gestão!F13</f>
        <v>1611120</v>
      </c>
      <c r="AL13" s="54" t="s">
        <v>205</v>
      </c>
      <c r="AM13" s="55">
        <f>EMPRESA!$E$3</f>
        <v>0</v>
      </c>
      <c r="AN13" s="55" t="str">
        <f>EMPRESA!$D$5</f>
        <v>2016</v>
      </c>
      <c r="AO13" s="56" t="s">
        <v>60</v>
      </c>
      <c r="AP13" s="57">
        <f t="shared" si="10"/>
        <v>6.3309995531059135E-2</v>
      </c>
      <c r="AQ13" s="57">
        <f t="shared" si="11"/>
        <v>0</v>
      </c>
      <c r="AR13" s="57" t="e">
        <f t="shared" si="12"/>
        <v>#DIV/0!</v>
      </c>
      <c r="AS13" s="57">
        <f t="shared" si="13"/>
        <v>799166.66666666663</v>
      </c>
      <c r="AT13" s="57">
        <f t="shared" si="14"/>
        <v>66500</v>
      </c>
      <c r="AU13" s="57">
        <f>(AJ13*1000)/Gestão!G13</f>
        <v>6.8731098947789351E-2</v>
      </c>
      <c r="AV13" s="64">
        <f>'[3]Absent + 15 dias e até 6 meses '!AP13</f>
        <v>24480</v>
      </c>
      <c r="AW13" s="149"/>
      <c r="AX13" s="64">
        <f>SUM('[3]Absent + 15 dias e até 6 meses '!AP10:AP13)</f>
        <v>110880</v>
      </c>
      <c r="AY13" s="60">
        <f>Gestão!F13</f>
        <v>1611120</v>
      </c>
      <c r="AZ13" s="54" t="s">
        <v>170</v>
      </c>
      <c r="BA13" s="55">
        <f>EMPRESA!$E$3</f>
        <v>0</v>
      </c>
      <c r="BB13" s="55" t="str">
        <f>EMPRESA!$D$5</f>
        <v>2016</v>
      </c>
      <c r="BC13" s="56" t="s">
        <v>59</v>
      </c>
      <c r="BD13" s="57">
        <f t="shared" si="15"/>
        <v>15.194398927454193</v>
      </c>
      <c r="BE13" s="57">
        <f>(AX13*1000)/Gestão!G13</f>
        <v>16.495463747469447</v>
      </c>
    </row>
    <row r="14" spans="1:57" ht="15.95" customHeight="1" x14ac:dyDescent="0.15">
      <c r="A14" s="147" t="s">
        <v>284</v>
      </c>
      <c r="B14" s="54" t="s">
        <v>99</v>
      </c>
      <c r="C14" s="55">
        <f>EMPRESA!$E$3</f>
        <v>0</v>
      </c>
      <c r="D14" s="55" t="str">
        <f>EMPRESA!$D$5</f>
        <v>2016</v>
      </c>
      <c r="E14" s="56" t="s">
        <v>60</v>
      </c>
      <c r="F14" s="64">
        <f>'[4]Absent + 15 dias e até 6 meses '!F13</f>
        <v>16</v>
      </c>
      <c r="G14" s="149"/>
      <c r="H14" s="64">
        <f>SUM('[4]Absent + 15 dias e até 6 meses '!F10:F13)</f>
        <v>75</v>
      </c>
      <c r="I14" s="64">
        <f>Efetivo!R14</f>
        <v>3275</v>
      </c>
      <c r="J14" s="54" t="s">
        <v>100</v>
      </c>
      <c r="K14" s="55">
        <f>EMPRESA!$E$3</f>
        <v>0</v>
      </c>
      <c r="L14" s="55" t="str">
        <f>EMPRESA!$D$5</f>
        <v>2016</v>
      </c>
      <c r="M14" s="56" t="s">
        <v>60</v>
      </c>
      <c r="N14" s="57">
        <f t="shared" si="0"/>
        <v>0.48854961832061072</v>
      </c>
      <c r="O14" s="57">
        <f t="shared" si="1"/>
        <v>0</v>
      </c>
      <c r="P14" s="57" t="e">
        <f t="shared" si="2"/>
        <v>#DIV/0!</v>
      </c>
      <c r="Q14" s="57">
        <f t="shared" si="3"/>
        <v>12.400793650793652</v>
      </c>
      <c r="R14" s="57">
        <f t="shared" si="4"/>
        <v>0</v>
      </c>
      <c r="S14" s="57">
        <f>((H14/4)/Efetivo!S14)*100</f>
        <v>0.56133522939899705</v>
      </c>
      <c r="T14" s="64">
        <f>'[4]Absent + 15 dias e até 6 meses '!R13</f>
        <v>2351</v>
      </c>
      <c r="U14" s="149"/>
      <c r="V14" s="64">
        <f>SUM('[4]Absent + 15 dias e até 6 meses '!R10:R13)</f>
        <v>10780</v>
      </c>
      <c r="W14" s="64">
        <f>Gestão!F14</f>
        <v>550200</v>
      </c>
      <c r="X14" s="54" t="s">
        <v>169</v>
      </c>
      <c r="Y14" s="55">
        <f>EMPRESA!$E$3</f>
        <v>0</v>
      </c>
      <c r="Z14" s="55" t="str">
        <f>EMPRESA!$D$5</f>
        <v>2016</v>
      </c>
      <c r="AA14" s="56" t="s">
        <v>244</v>
      </c>
      <c r="AB14" s="57">
        <f t="shared" si="5"/>
        <v>0.42729916394038531</v>
      </c>
      <c r="AC14" s="57">
        <f t="shared" si="6"/>
        <v>0</v>
      </c>
      <c r="AD14" s="57" t="e">
        <f t="shared" si="7"/>
        <v>#DIV/0!</v>
      </c>
      <c r="AE14" s="57">
        <f t="shared" si="8"/>
        <v>13.095238095238097</v>
      </c>
      <c r="AF14" s="57">
        <f t="shared" si="9"/>
        <v>0</v>
      </c>
      <c r="AG14" s="57">
        <f>(V14/Gestão!G14)*100</f>
        <v>0.48025347404136415</v>
      </c>
      <c r="AH14" s="64">
        <f>'[4]Absent + 15 dias e até 6 meses '!AD13</f>
        <v>16</v>
      </c>
      <c r="AI14" s="149"/>
      <c r="AJ14" s="64">
        <f>SUM('[4]Absent + 15 dias e até 6 meses '!AD10:AD13)</f>
        <v>75</v>
      </c>
      <c r="AK14" s="64">
        <f>Gestão!F14</f>
        <v>550200</v>
      </c>
      <c r="AL14" s="54" t="s">
        <v>275</v>
      </c>
      <c r="AM14" s="55">
        <f>EMPRESA!$E$3</f>
        <v>0</v>
      </c>
      <c r="AN14" s="55" t="str">
        <f>EMPRESA!$D$5</f>
        <v>2016</v>
      </c>
      <c r="AO14" s="56" t="s">
        <v>244</v>
      </c>
      <c r="AP14" s="57">
        <f t="shared" si="10"/>
        <v>2.9080334423845874E-2</v>
      </c>
      <c r="AQ14" s="57">
        <f t="shared" si="11"/>
        <v>0</v>
      </c>
      <c r="AR14" s="57" t="e">
        <f t="shared" si="12"/>
        <v>#DIV/0!</v>
      </c>
      <c r="AS14" s="57">
        <f t="shared" si="13"/>
        <v>272916.66666666669</v>
      </c>
      <c r="AT14" s="57">
        <f t="shared" si="14"/>
        <v>53400</v>
      </c>
      <c r="AU14" s="57">
        <f>(AJ14*1000)/Gestão!G14</f>
        <v>3.3412811273749829E-2</v>
      </c>
      <c r="AV14" s="64">
        <f>'[4]Absent + 15 dias e até 6 meses '!AP13</f>
        <v>2351</v>
      </c>
      <c r="AW14" s="149"/>
      <c r="AX14" s="64">
        <f>SUM('[4]Absent + 15 dias e até 6 meses '!AP10:AP13)</f>
        <v>10780</v>
      </c>
      <c r="AY14" s="60">
        <f>Gestão!F14</f>
        <v>550200</v>
      </c>
      <c r="AZ14" s="54" t="s">
        <v>170</v>
      </c>
      <c r="BA14" s="55">
        <f>EMPRESA!$E$3</f>
        <v>0</v>
      </c>
      <c r="BB14" s="55" t="str">
        <f>EMPRESA!$D$5</f>
        <v>2016</v>
      </c>
      <c r="BC14" s="56" t="s">
        <v>60</v>
      </c>
      <c r="BD14" s="57">
        <f t="shared" si="15"/>
        <v>4.2729916394038527</v>
      </c>
      <c r="BE14" s="57">
        <f>(AX14*1000)/Gestão!G14</f>
        <v>4.802534740413642</v>
      </c>
    </row>
    <row r="15" spans="1:57" ht="15.95" customHeight="1" x14ac:dyDescent="0.15">
      <c r="A15" s="147" t="s">
        <v>199</v>
      </c>
      <c r="B15" s="54"/>
      <c r="C15" s="55"/>
      <c r="D15" s="55"/>
      <c r="E15" s="56"/>
      <c r="F15" s="64">
        <f>'[5]Absent + 15 dias e até 6 meses '!F13</f>
        <v>6</v>
      </c>
      <c r="G15" s="149"/>
      <c r="H15" s="64">
        <f>SUM('[5]Absent + 15 dias e até 6 meses '!F10:F13)</f>
        <v>24</v>
      </c>
      <c r="I15" s="64">
        <f>Efetivo!R15</f>
        <v>1417</v>
      </c>
      <c r="J15" s="54" t="s">
        <v>99</v>
      </c>
      <c r="K15" s="55">
        <f>EMPRESA!$E$3</f>
        <v>0</v>
      </c>
      <c r="L15" s="55" t="str">
        <f>EMPRESA!$D$5</f>
        <v>2016</v>
      </c>
      <c r="M15" s="56" t="s">
        <v>61</v>
      </c>
      <c r="N15" s="57">
        <f t="shared" si="0"/>
        <v>0.42342978122794639</v>
      </c>
      <c r="O15" s="57">
        <f t="shared" si="1"/>
        <v>0</v>
      </c>
      <c r="P15" s="57" t="e">
        <f t="shared" si="2"/>
        <v>#DIV/0!</v>
      </c>
      <c r="Q15" s="57">
        <f t="shared" si="3"/>
        <v>12.450396825396826</v>
      </c>
      <c r="R15" s="57">
        <f t="shared" si="4"/>
        <v>0</v>
      </c>
      <c r="S15" s="57">
        <f>((H15/4)/Efetivo!S15)*100</f>
        <v>0.42575838211814793</v>
      </c>
      <c r="T15" s="64">
        <f>'[5]Absent + 15 dias e até 6 meses '!R13</f>
        <v>1043</v>
      </c>
      <c r="U15" s="149"/>
      <c r="V15" s="64">
        <f>SUM('[5]Absent + 15 dias e até 6 meses '!R10:R13)</f>
        <v>3838</v>
      </c>
      <c r="W15" s="64">
        <f>Gestão!F15</f>
        <v>238056</v>
      </c>
      <c r="X15" s="54" t="s">
        <v>170</v>
      </c>
      <c r="Y15" s="55">
        <f>EMPRESA!$E$3</f>
        <v>0</v>
      </c>
      <c r="Z15" s="55" t="str">
        <f>EMPRESA!$D$5</f>
        <v>2016</v>
      </c>
      <c r="AA15" s="56" t="s">
        <v>61</v>
      </c>
      <c r="AB15" s="57">
        <f t="shared" si="5"/>
        <v>0.43813220418725002</v>
      </c>
      <c r="AC15" s="57">
        <f t="shared" si="6"/>
        <v>0</v>
      </c>
      <c r="AD15" s="57" t="e">
        <f t="shared" si="7"/>
        <v>#DIV/0!</v>
      </c>
      <c r="AE15" s="57">
        <f t="shared" si="8"/>
        <v>13.144841269841271</v>
      </c>
      <c r="AF15" s="57">
        <f t="shared" si="9"/>
        <v>0</v>
      </c>
      <c r="AG15" s="57">
        <f>(V15/Gestão!G15)*100</f>
        <v>0.40527298377218551</v>
      </c>
      <c r="AH15" s="64">
        <f>'[5]Absent + 15 dias e até 6 meses '!AD13</f>
        <v>6</v>
      </c>
      <c r="AI15" s="149"/>
      <c r="AJ15" s="64">
        <f>SUM('[5]Absent + 15 dias e até 6 meses '!AD10:AD13)</f>
        <v>24</v>
      </c>
      <c r="AK15" s="64">
        <f>Gestão!F15</f>
        <v>238056</v>
      </c>
      <c r="AL15" s="54" t="s">
        <v>276</v>
      </c>
      <c r="AM15" s="55">
        <f>EMPRESA!$E$3</f>
        <v>0</v>
      </c>
      <c r="AN15" s="55" t="str">
        <f>EMPRESA!$D$5</f>
        <v>2016</v>
      </c>
      <c r="AO15" s="56" t="s">
        <v>61</v>
      </c>
      <c r="AP15" s="57">
        <f t="shared" si="10"/>
        <v>2.5204153644520617E-2</v>
      </c>
      <c r="AQ15" s="57">
        <f t="shared" si="11"/>
        <v>0</v>
      </c>
      <c r="AR15" s="57" t="e">
        <f t="shared" si="12"/>
        <v>#DIV/0!</v>
      </c>
      <c r="AS15" s="57">
        <f t="shared" si="13"/>
        <v>118083.33333333333</v>
      </c>
      <c r="AT15" s="57">
        <f t="shared" si="14"/>
        <v>44666.666666666664</v>
      </c>
      <c r="AU15" s="57">
        <f>(AJ15*1000)/Gestão!G15</f>
        <v>2.5342760840365949E-2</v>
      </c>
      <c r="AV15" s="64">
        <f>'[5]Absent + 15 dias e até 6 meses '!AP13</f>
        <v>1043</v>
      </c>
      <c r="AW15" s="149"/>
      <c r="AX15" s="64">
        <f>SUM('[5]Absent + 15 dias e até 6 meses '!AP10:AP13)</f>
        <v>3838</v>
      </c>
      <c r="AY15" s="60">
        <f>Gestão!F15</f>
        <v>238056</v>
      </c>
      <c r="AZ15" s="54" t="s">
        <v>205</v>
      </c>
      <c r="BA15" s="55">
        <f>EMPRESA!$E$3</f>
        <v>0</v>
      </c>
      <c r="BB15" s="55" t="str">
        <f>EMPRESA!$D$5</f>
        <v>2016</v>
      </c>
      <c r="BC15" s="56" t="s">
        <v>61</v>
      </c>
      <c r="BD15" s="57">
        <f t="shared" si="15"/>
        <v>4.381322041872501</v>
      </c>
      <c r="BE15" s="57">
        <f>(AX15*1000)/Gestão!G15</f>
        <v>4.0527298377218548</v>
      </c>
    </row>
    <row r="16" spans="1:57" ht="15.95" customHeight="1" x14ac:dyDescent="0.15">
      <c r="A16" s="6" t="s">
        <v>285</v>
      </c>
      <c r="B16" s="54" t="s">
        <v>99</v>
      </c>
      <c r="C16" s="55">
        <f>EMPRESA!$E$3</f>
        <v>0</v>
      </c>
      <c r="D16" s="55" t="str">
        <f>EMPRESA!$D$5</f>
        <v>2016</v>
      </c>
      <c r="E16" s="56" t="s">
        <v>61</v>
      </c>
      <c r="F16" s="64">
        <f>'[6]Absent + 15 dias e até 6 meses '!F13</f>
        <v>3</v>
      </c>
      <c r="G16" s="149"/>
      <c r="H16" s="64">
        <f>SUM('[6]Absent + 15 dias e até 6 meses '!F10:F13)</f>
        <v>20</v>
      </c>
      <c r="I16" s="64">
        <f>Efetivo!R16</f>
        <v>2780</v>
      </c>
      <c r="J16" s="54" t="s">
        <v>100</v>
      </c>
      <c r="K16" s="55">
        <f>EMPRESA!$E$3</f>
        <v>0</v>
      </c>
      <c r="L16" s="55" t="str">
        <f>EMPRESA!$D$5</f>
        <v>2016</v>
      </c>
      <c r="M16" s="56" t="s">
        <v>61</v>
      </c>
      <c r="N16" s="57">
        <f t="shared" si="0"/>
        <v>0.1079136690647482</v>
      </c>
      <c r="O16" s="57">
        <f t="shared" si="1"/>
        <v>0</v>
      </c>
      <c r="P16" s="57" t="e">
        <f t="shared" si="2"/>
        <v>#DIV/0!</v>
      </c>
      <c r="Q16" s="57">
        <f t="shared" si="3"/>
        <v>12.400793650793652</v>
      </c>
      <c r="R16" s="57">
        <f t="shared" si="4"/>
        <v>0</v>
      </c>
      <c r="S16" s="57">
        <f>((H16/4)/Efetivo!S16)*100</f>
        <v>0.18042399639152007</v>
      </c>
      <c r="T16" s="64">
        <f>'[6]Absent + 15 dias e até 6 meses '!R13</f>
        <v>696</v>
      </c>
      <c r="U16" s="149"/>
      <c r="V16" s="64">
        <f>SUM('[6]Absent + 15 dias e até 6 meses '!R10:R13)</f>
        <v>4216</v>
      </c>
      <c r="W16" s="64">
        <f>Gestão!F16</f>
        <v>467040</v>
      </c>
      <c r="X16" s="54" t="s">
        <v>205</v>
      </c>
      <c r="Y16" s="55">
        <f>EMPRESA!$E$3</f>
        <v>0</v>
      </c>
      <c r="Z16" s="55" t="str">
        <f>EMPRESA!$D$5</f>
        <v>2016</v>
      </c>
      <c r="AA16" s="56" t="s">
        <v>62</v>
      </c>
      <c r="AB16" s="57">
        <f t="shared" si="5"/>
        <v>0.14902363823227133</v>
      </c>
      <c r="AC16" s="57">
        <f t="shared" si="6"/>
        <v>0</v>
      </c>
      <c r="AD16" s="57" t="e">
        <f t="shared" si="7"/>
        <v>#DIV/0!</v>
      </c>
      <c r="AE16" s="57">
        <f t="shared" si="8"/>
        <v>13.194444444444445</v>
      </c>
      <c r="AF16" s="57">
        <f t="shared" si="9"/>
        <v>0</v>
      </c>
      <c r="AG16" s="57">
        <f>(V16/Gestão!G16)*100</f>
        <v>0.22638915737697873</v>
      </c>
      <c r="AH16" s="64">
        <f>'[6]Absent + 15 dias e até 6 meses '!AD13</f>
        <v>3</v>
      </c>
      <c r="AI16" s="149"/>
      <c r="AJ16" s="64">
        <f>SUM('[6]Absent + 15 dias e até 6 meses '!AD10:AD13)</f>
        <v>20</v>
      </c>
      <c r="AK16" s="64">
        <f>Gestão!F16</f>
        <v>467040</v>
      </c>
      <c r="AL16" s="54" t="s">
        <v>277</v>
      </c>
      <c r="AM16" s="55">
        <f>EMPRESA!$E$3</f>
        <v>0</v>
      </c>
      <c r="AN16" s="55" t="str">
        <f>EMPRESA!$D$5</f>
        <v>2016</v>
      </c>
      <c r="AO16" s="56" t="s">
        <v>62</v>
      </c>
      <c r="AP16" s="57">
        <f t="shared" si="10"/>
        <v>6.4234326824254883E-3</v>
      </c>
      <c r="AQ16" s="57">
        <f t="shared" si="11"/>
        <v>0</v>
      </c>
      <c r="AR16" s="57" t="e">
        <f t="shared" si="12"/>
        <v>#DIV/0!</v>
      </c>
      <c r="AS16" s="57">
        <f t="shared" si="13"/>
        <v>231666.66666666666</v>
      </c>
      <c r="AT16" s="57">
        <f t="shared" si="14"/>
        <v>38428.571428571428</v>
      </c>
      <c r="AU16" s="57">
        <f>(AJ16*1000)/Gestão!G16</f>
        <v>1.0739523594733338E-2</v>
      </c>
      <c r="AV16" s="64">
        <f>'[6]Absent + 15 dias e até 6 meses '!AP13</f>
        <v>696</v>
      </c>
      <c r="AW16" s="149"/>
      <c r="AX16" s="64">
        <f>SUM('[6]Absent + 15 dias e até 6 meses '!AP10:AP13)</f>
        <v>4216</v>
      </c>
      <c r="AY16" s="60">
        <f>Gestão!F16</f>
        <v>467040</v>
      </c>
      <c r="AZ16" s="54" t="s">
        <v>170</v>
      </c>
      <c r="BA16" s="55">
        <f>EMPRESA!$E$3</f>
        <v>0</v>
      </c>
      <c r="BB16" s="55" t="str">
        <f>EMPRESA!$D$5</f>
        <v>2016</v>
      </c>
      <c r="BC16" s="56" t="s">
        <v>61</v>
      </c>
      <c r="BD16" s="57">
        <f t="shared" si="15"/>
        <v>1.4902363823227132</v>
      </c>
      <c r="BE16" s="57">
        <f>(AX16*1000)/Gestão!G16</f>
        <v>2.2638915737697878</v>
      </c>
    </row>
    <row r="17" spans="1:75" ht="15.95" customHeight="1" x14ac:dyDescent="0.15">
      <c r="A17" s="147" t="s">
        <v>239</v>
      </c>
      <c r="B17" s="54"/>
      <c r="C17" s="55"/>
      <c r="D17" s="55"/>
      <c r="E17" s="56"/>
      <c r="F17" s="64">
        <f>'[7]Absent + 15 dias e até 6 meses '!F13</f>
        <v>23</v>
      </c>
      <c r="G17" s="149"/>
      <c r="H17" s="64">
        <f>SUM('[7]Absent + 15 dias e até 6 meses '!F10:F13)</f>
        <v>103</v>
      </c>
      <c r="I17" s="64">
        <f>Efetivo!R17</f>
        <v>2602</v>
      </c>
      <c r="J17" s="54" t="s">
        <v>99</v>
      </c>
      <c r="K17" s="55">
        <f>EMPRESA!$E$3</f>
        <v>0</v>
      </c>
      <c r="L17" s="55" t="str">
        <f>EMPRESA!$D$5</f>
        <v>2016</v>
      </c>
      <c r="M17" s="56" t="s">
        <v>62</v>
      </c>
      <c r="N17" s="57">
        <f t="shared" si="0"/>
        <v>0.88393543428132215</v>
      </c>
      <c r="O17" s="57">
        <f t="shared" si="1"/>
        <v>0</v>
      </c>
      <c r="P17" s="57" t="e">
        <f t="shared" si="2"/>
        <v>#DIV/0!</v>
      </c>
      <c r="Q17" s="57">
        <f t="shared" si="3"/>
        <v>12.450396825396826</v>
      </c>
      <c r="R17" s="57">
        <f t="shared" si="4"/>
        <v>0</v>
      </c>
      <c r="S17" s="57">
        <f>((H17/4)/Efetivo!S17)*100</f>
        <v>0.97023360964581773</v>
      </c>
      <c r="T17" s="64">
        <f>'[7]Absent + 15 dias e até 6 meses '!R13</f>
        <v>4048</v>
      </c>
      <c r="U17" s="149"/>
      <c r="V17" s="64">
        <f>SUM('[7]Absent + 15 dias e até 6 meses '!R10:R13)</f>
        <v>18128</v>
      </c>
      <c r="W17" s="64">
        <f>Gestão!F17</f>
        <v>437136</v>
      </c>
      <c r="X17" s="54" t="s">
        <v>275</v>
      </c>
      <c r="Y17" s="55">
        <f>EMPRESA!$E$3</f>
        <v>0</v>
      </c>
      <c r="Z17" s="55" t="str">
        <f>EMPRESA!$D$5</f>
        <v>2016</v>
      </c>
      <c r="AA17" s="56" t="s">
        <v>63</v>
      </c>
      <c r="AB17" s="57">
        <f t="shared" si="5"/>
        <v>0.92602759781852795</v>
      </c>
      <c r="AC17" s="57">
        <f t="shared" si="6"/>
        <v>0</v>
      </c>
      <c r="AD17" s="57" t="e">
        <f t="shared" si="7"/>
        <v>#DIV/0!</v>
      </c>
      <c r="AE17" s="57">
        <f t="shared" si="8"/>
        <v>13.244047619047619</v>
      </c>
      <c r="AF17" s="57">
        <f t="shared" si="9"/>
        <v>0</v>
      </c>
      <c r="AG17" s="57">
        <f>(V17/Gestão!G17)*100</f>
        <v>1.0164352101051422</v>
      </c>
      <c r="AH17" s="64">
        <f>'[7]Absent + 15 dias e até 6 meses '!AD13</f>
        <v>23</v>
      </c>
      <c r="AI17" s="149"/>
      <c r="AJ17" s="64">
        <f>SUM('[7]Absent + 15 dias e até 6 meses '!AD10:AD13)</f>
        <v>103</v>
      </c>
      <c r="AK17" s="64">
        <f>Gestão!F17</f>
        <v>437136</v>
      </c>
      <c r="AL17" s="54" t="s">
        <v>103</v>
      </c>
      <c r="AM17" s="55">
        <f>EMPRESA!$E$3</f>
        <v>0</v>
      </c>
      <c r="AN17" s="55" t="str">
        <f>EMPRESA!$D$5</f>
        <v>2016</v>
      </c>
      <c r="AO17" s="56" t="s">
        <v>63</v>
      </c>
      <c r="AP17" s="57">
        <f t="shared" si="10"/>
        <v>5.2615204421507265E-2</v>
      </c>
      <c r="AQ17" s="57">
        <f t="shared" si="11"/>
        <v>0</v>
      </c>
      <c r="AR17" s="57" t="e">
        <f t="shared" si="12"/>
        <v>#DIV/0!</v>
      </c>
      <c r="AS17" s="57">
        <f t="shared" si="13"/>
        <v>216833.33333333334</v>
      </c>
      <c r="AT17" s="57">
        <f t="shared" si="14"/>
        <v>33750</v>
      </c>
      <c r="AU17" s="57">
        <f>(AJ17*1000)/Gestão!G17</f>
        <v>5.7752000574155811E-2</v>
      </c>
      <c r="AV17" s="64">
        <f>'[7]Absent + 15 dias e até 6 meses '!AP13</f>
        <v>4048</v>
      </c>
      <c r="AW17" s="149"/>
      <c r="AX17" s="64">
        <f>SUM('[7]Absent + 15 dias e até 6 meses '!AP10:AP13)</f>
        <v>18128</v>
      </c>
      <c r="AY17" s="60">
        <f>Gestão!F17</f>
        <v>437136</v>
      </c>
      <c r="AZ17" s="54" t="s">
        <v>205</v>
      </c>
      <c r="BA17" s="55">
        <f>EMPRESA!$E$3</f>
        <v>0</v>
      </c>
      <c r="BB17" s="55" t="str">
        <f>EMPRESA!$D$5</f>
        <v>2016</v>
      </c>
      <c r="BC17" s="56" t="s">
        <v>62</v>
      </c>
      <c r="BD17" s="57">
        <f t="shared" si="15"/>
        <v>9.2602759781852786</v>
      </c>
      <c r="BE17" s="57">
        <f>(AX17*1000)/Gestão!G17</f>
        <v>10.164352101051422</v>
      </c>
    </row>
    <row r="18" spans="1:75" ht="15.95" customHeight="1" x14ac:dyDescent="0.15">
      <c r="A18" s="147" t="s">
        <v>237</v>
      </c>
      <c r="B18" s="54"/>
      <c r="C18" s="55"/>
      <c r="D18" s="55"/>
      <c r="E18" s="56"/>
      <c r="F18" s="64">
        <f>'[8]Absent + 15 dias e até 6 meses '!F13</f>
        <v>147</v>
      </c>
      <c r="G18" s="149"/>
      <c r="H18" s="64">
        <f>SUM('[8]Absent + 15 dias e até 6 meses '!F10:F13)</f>
        <v>593</v>
      </c>
      <c r="I18" s="64">
        <f>Efetivo!R18</f>
        <v>15146</v>
      </c>
      <c r="J18" s="54"/>
      <c r="K18" s="55"/>
      <c r="L18" s="55"/>
      <c r="M18" s="56"/>
      <c r="N18" s="57">
        <f t="shared" si="0"/>
        <v>0.97055328139442754</v>
      </c>
      <c r="O18" s="57" t="e">
        <f t="shared" si="1"/>
        <v>#DIV/0!</v>
      </c>
      <c r="P18" s="57" t="e">
        <f t="shared" si="2"/>
        <v>#DIV/0!</v>
      </c>
      <c r="Q18" s="57" t="e">
        <f t="shared" si="3"/>
        <v>#DIV/0!</v>
      </c>
      <c r="R18" s="57" t="e">
        <f t="shared" si="4"/>
        <v>#DIV/0!</v>
      </c>
      <c r="S18" s="57">
        <f>((H18/4)/Efetivo!S18)*100</f>
        <v>0.96178798494874795</v>
      </c>
      <c r="T18" s="64">
        <f>'[8]Absent + 15 dias e até 6 meses '!R13</f>
        <v>23449</v>
      </c>
      <c r="U18" s="149"/>
      <c r="V18" s="64">
        <f>SUM('[8]Absent + 15 dias e até 6 meses '!R10:R13)</f>
        <v>94411</v>
      </c>
      <c r="W18" s="64">
        <f>Gestão!F18</f>
        <v>2544528</v>
      </c>
      <c r="X18" s="54" t="s">
        <v>276</v>
      </c>
      <c r="Y18" s="55">
        <f>EMPRESA!$E$3</f>
        <v>0</v>
      </c>
      <c r="Z18" s="55" t="str">
        <f>EMPRESA!$D$5</f>
        <v>2016</v>
      </c>
      <c r="AA18" s="56" t="s">
        <v>64</v>
      </c>
      <c r="AB18" s="57">
        <f t="shared" si="5"/>
        <v>0.9215461570868938</v>
      </c>
      <c r="AC18" s="57">
        <f t="shared" si="6"/>
        <v>0</v>
      </c>
      <c r="AD18" s="57" t="e">
        <f t="shared" si="7"/>
        <v>#DIV/0!</v>
      </c>
      <c r="AE18" s="57">
        <f t="shared" si="8"/>
        <v>13.293650793650794</v>
      </c>
      <c r="AF18" s="57">
        <f t="shared" si="9"/>
        <v>0</v>
      </c>
      <c r="AG18" s="57">
        <f>(V18/Gestão!G18)*100</f>
        <v>0.91146074687822443</v>
      </c>
      <c r="AH18" s="64">
        <f>'[8]Absent + 15 dias e até 6 meses '!AD13</f>
        <v>147</v>
      </c>
      <c r="AI18" s="149"/>
      <c r="AJ18" s="64">
        <f>SUM('[8]Absent + 15 dias e até 6 meses '!AD10:AD13)</f>
        <v>593</v>
      </c>
      <c r="AK18" s="64">
        <f>Gestão!F18</f>
        <v>2544528</v>
      </c>
      <c r="AL18" s="54" t="s">
        <v>102</v>
      </c>
      <c r="AM18" s="55">
        <f>EMPRESA!$E$3</f>
        <v>0</v>
      </c>
      <c r="AN18" s="55" t="str">
        <f>EMPRESA!$D$5</f>
        <v>2016</v>
      </c>
      <c r="AO18" s="56" t="s">
        <v>64</v>
      </c>
      <c r="AP18" s="57">
        <f t="shared" si="10"/>
        <v>5.7771028654430213E-2</v>
      </c>
      <c r="AQ18" s="57">
        <f t="shared" si="11"/>
        <v>0</v>
      </c>
      <c r="AR18" s="57" t="e">
        <f t="shared" si="12"/>
        <v>#DIV/0!</v>
      </c>
      <c r="AS18" s="57">
        <f t="shared" si="13"/>
        <v>1262166.6666666667</v>
      </c>
      <c r="AT18" s="57">
        <f t="shared" si="14"/>
        <v>30111.111111111109</v>
      </c>
      <c r="AU18" s="57">
        <f>(AJ18*1000)/Gestão!G18</f>
        <v>5.7249284818377849E-2</v>
      </c>
      <c r="AV18" s="64">
        <f>'[8]Absent + 15 dias e até 6 meses '!AP13</f>
        <v>23449</v>
      </c>
      <c r="AW18" s="149"/>
      <c r="AX18" s="64">
        <f>SUM('[8]Absent + 15 dias e até 6 meses '!AP10:AP13)</f>
        <v>94411</v>
      </c>
      <c r="AY18" s="60">
        <f>Gestão!F18</f>
        <v>2544528</v>
      </c>
      <c r="AZ18" s="54"/>
      <c r="BA18" s="55"/>
      <c r="BB18" s="55"/>
      <c r="BC18" s="56"/>
      <c r="BD18" s="57">
        <f t="shared" si="15"/>
        <v>9.2154615708689391</v>
      </c>
      <c r="BE18" s="57">
        <f>(AX18*1000)/Gestão!G18</f>
        <v>9.1146074687822445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spans="1:75" ht="15.95" customHeight="1" x14ac:dyDescent="0.15">
      <c r="A19" s="147" t="s">
        <v>241</v>
      </c>
      <c r="B19" s="54"/>
      <c r="C19" s="55"/>
      <c r="D19" s="55"/>
      <c r="E19" s="56"/>
      <c r="F19" s="64">
        <f>'[9]Absent + 15 dias e até 6 meses '!F13</f>
        <v>2</v>
      </c>
      <c r="G19" s="149"/>
      <c r="H19" s="64">
        <f>SUM('[9]Absent + 15 dias e até 6 meses '!F10:F13)</f>
        <v>16</v>
      </c>
      <c r="I19" s="64">
        <f>Efetivo!R19</f>
        <v>1211</v>
      </c>
      <c r="J19" s="54"/>
      <c r="K19" s="55"/>
      <c r="L19" s="55"/>
      <c r="M19" s="56"/>
      <c r="N19" s="57">
        <f t="shared" si="0"/>
        <v>0.16515276630883566</v>
      </c>
      <c r="O19" s="57" t="e">
        <f t="shared" si="1"/>
        <v>#DIV/0!</v>
      </c>
      <c r="P19" s="57" t="e">
        <f t="shared" si="2"/>
        <v>#DIV/0!</v>
      </c>
      <c r="Q19" s="57" t="e">
        <f t="shared" si="3"/>
        <v>#DIV/0!</v>
      </c>
      <c r="R19" s="57" t="e">
        <f t="shared" si="4"/>
        <v>#DIV/0!</v>
      </c>
      <c r="S19" s="57">
        <f>((H19/4)/Efetivo!S19)*100</f>
        <v>0.32553407934893186</v>
      </c>
      <c r="T19" s="64">
        <f>'[9]Absent + 15 dias e até 6 meses '!R13</f>
        <v>240</v>
      </c>
      <c r="U19" s="149"/>
      <c r="V19" s="64">
        <f>SUM('[9]Absent + 15 dias e até 6 meses '!R10:R13)</f>
        <v>3080</v>
      </c>
      <c r="W19" s="64">
        <f>Gestão!F19</f>
        <v>203448</v>
      </c>
      <c r="X19" s="54" t="s">
        <v>277</v>
      </c>
      <c r="Y19" s="55">
        <f>EMPRESA!$E$3</f>
        <v>0</v>
      </c>
      <c r="Z19" s="55" t="str">
        <f>EMPRESA!$D$5</f>
        <v>2016</v>
      </c>
      <c r="AA19" s="56" t="s">
        <v>249</v>
      </c>
      <c r="AB19" s="57">
        <f t="shared" si="5"/>
        <v>0.11796626164916833</v>
      </c>
      <c r="AC19" s="57">
        <f t="shared" si="6"/>
        <v>0</v>
      </c>
      <c r="AD19" s="57" t="e">
        <f t="shared" si="7"/>
        <v>#DIV/0!</v>
      </c>
      <c r="AE19" s="57">
        <f t="shared" si="8"/>
        <v>13.343253968253968</v>
      </c>
      <c r="AF19" s="57">
        <f t="shared" si="9"/>
        <v>0</v>
      </c>
      <c r="AG19" s="57">
        <f>(V19/Gestão!G19)*100</f>
        <v>0.37300779925398442</v>
      </c>
      <c r="AH19" s="64">
        <f>'[9]Absent + 15 dias e até 6 meses '!AD13</f>
        <v>2</v>
      </c>
      <c r="AI19" s="149"/>
      <c r="AJ19" s="64">
        <f>SUM('[9]Absent + 15 dias e até 6 meses '!AD10:AD13)</f>
        <v>16</v>
      </c>
      <c r="AK19" s="64">
        <f>Gestão!F19</f>
        <v>203448</v>
      </c>
      <c r="AL19" s="54" t="s">
        <v>171</v>
      </c>
      <c r="AM19" s="55">
        <f>EMPRESA!$E$3</f>
        <v>0</v>
      </c>
      <c r="AN19" s="55" t="str">
        <f>EMPRESA!$D$5</f>
        <v>2016</v>
      </c>
      <c r="AO19" s="56" t="s">
        <v>249</v>
      </c>
      <c r="AP19" s="57">
        <f t="shared" si="10"/>
        <v>9.8305218040973617E-3</v>
      </c>
      <c r="AQ19" s="57">
        <f t="shared" si="11"/>
        <v>0</v>
      </c>
      <c r="AR19" s="57" t="e">
        <f t="shared" si="12"/>
        <v>#DIV/0!</v>
      </c>
      <c r="AS19" s="57">
        <f t="shared" si="13"/>
        <v>100916.66666666667</v>
      </c>
      <c r="AT19" s="57">
        <f t="shared" si="14"/>
        <v>27200</v>
      </c>
      <c r="AU19" s="57">
        <f>(AJ19*1000)/Gestão!G19</f>
        <v>1.9377028532674513E-2</v>
      </c>
      <c r="AV19" s="64">
        <f>'[9]Absent + 15 dias e até 6 meses '!AP13</f>
        <v>240</v>
      </c>
      <c r="AW19" s="149"/>
      <c r="AX19" s="64">
        <f>SUM('[9]Absent + 15 dias e até 6 meses '!AP10:AP13)</f>
        <v>3080</v>
      </c>
      <c r="AY19" s="60">
        <f>Gestão!F19</f>
        <v>203448</v>
      </c>
      <c r="AZ19" s="54"/>
      <c r="BA19" s="55"/>
      <c r="BB19" s="55"/>
      <c r="BC19" s="56"/>
      <c r="BD19" s="57">
        <f t="shared" si="15"/>
        <v>1.1796626164916835</v>
      </c>
      <c r="BE19" s="57">
        <f>(AX19*1000)/Gestão!G19</f>
        <v>3.7300779925398442</v>
      </c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ht="15.95" customHeight="1" x14ac:dyDescent="0.15">
      <c r="A20" s="147" t="s">
        <v>242</v>
      </c>
      <c r="B20" s="54"/>
      <c r="C20" s="55"/>
      <c r="D20" s="55"/>
      <c r="E20" s="56"/>
      <c r="F20" s="64">
        <f>'[10]Absent + 15 dias e até 6 meses '!F13</f>
        <v>19</v>
      </c>
      <c r="G20" s="149"/>
      <c r="H20" s="64">
        <f>SUM('[10]Absent + 15 dias e até 6 meses '!F10:F13)</f>
        <v>84</v>
      </c>
      <c r="I20" s="64">
        <f>Efetivo!R20</f>
        <v>3765</v>
      </c>
      <c r="J20" s="54"/>
      <c r="K20" s="55"/>
      <c r="L20" s="55"/>
      <c r="M20" s="56"/>
      <c r="N20" s="57">
        <f t="shared" si="0"/>
        <v>0.5046480743691899</v>
      </c>
      <c r="O20" s="57" t="e">
        <f t="shared" si="1"/>
        <v>#DIV/0!</v>
      </c>
      <c r="P20" s="57" t="e">
        <f t="shared" si="2"/>
        <v>#DIV/0!</v>
      </c>
      <c r="Q20" s="57" t="e">
        <f t="shared" si="3"/>
        <v>#DIV/0!</v>
      </c>
      <c r="R20" s="57" t="e">
        <f t="shared" si="4"/>
        <v>#DIV/0!</v>
      </c>
      <c r="S20" s="57">
        <f>((H20/4)/Efetivo!S20)*100</f>
        <v>0.55688146380270487</v>
      </c>
      <c r="T20" s="64">
        <f>'[10]Absent + 15 dias e até 6 meses '!R13</f>
        <v>15160</v>
      </c>
      <c r="U20" s="149"/>
      <c r="V20" s="64">
        <f>SUM('[10]Absent + 15 dias e até 6 meses '!R10:R13)</f>
        <v>67312.600000000006</v>
      </c>
      <c r="W20" s="64">
        <f>Gestão!F20</f>
        <v>632520</v>
      </c>
      <c r="X20" s="54" t="s">
        <v>103</v>
      </c>
      <c r="Y20" s="55">
        <f>EMPRESA!$E$3</f>
        <v>0</v>
      </c>
      <c r="Z20" s="55" t="str">
        <f>EMPRESA!$D$5</f>
        <v>2016</v>
      </c>
      <c r="AA20" s="56" t="s">
        <v>251</v>
      </c>
      <c r="AB20" s="57">
        <f t="shared" si="5"/>
        <v>2.3967621577183329</v>
      </c>
      <c r="AC20" s="57">
        <f t="shared" si="6"/>
        <v>0</v>
      </c>
      <c r="AD20" s="57" t="e">
        <f t="shared" si="7"/>
        <v>#DIV/0!</v>
      </c>
      <c r="AE20" s="57">
        <f t="shared" si="8"/>
        <v>13.392857142857142</v>
      </c>
      <c r="AF20" s="57">
        <f t="shared" si="9"/>
        <v>0</v>
      </c>
      <c r="AG20" s="57">
        <f>(V20/Gestão!G20)*100</f>
        <v>2.6562598653887441</v>
      </c>
      <c r="AH20" s="64">
        <f>'[10]Absent + 15 dias e até 6 meses '!AD13</f>
        <v>19</v>
      </c>
      <c r="AI20" s="149"/>
      <c r="AJ20" s="64">
        <f>SUM('[10]Absent + 15 dias e até 6 meses '!AD10:AD13)</f>
        <v>84</v>
      </c>
      <c r="AK20" s="64">
        <f>Gestão!F20</f>
        <v>632520</v>
      </c>
      <c r="AL20" s="54" t="s">
        <v>172</v>
      </c>
      <c r="AM20" s="55">
        <f>EMPRESA!$E$3</f>
        <v>0</v>
      </c>
      <c r="AN20" s="55" t="str">
        <f>EMPRESA!$D$5</f>
        <v>2016</v>
      </c>
      <c r="AO20" s="56" t="s">
        <v>251</v>
      </c>
      <c r="AP20" s="57">
        <f t="shared" si="10"/>
        <v>3.0038575855308922E-2</v>
      </c>
      <c r="AQ20" s="57">
        <f t="shared" si="11"/>
        <v>0</v>
      </c>
      <c r="AR20" s="57" t="e">
        <f t="shared" si="12"/>
        <v>#DIV/0!</v>
      </c>
      <c r="AS20" s="57">
        <f t="shared" si="13"/>
        <v>313750</v>
      </c>
      <c r="AT20" s="57">
        <f t="shared" si="14"/>
        <v>24818.18181818182</v>
      </c>
      <c r="AU20" s="57">
        <f>(AJ20*1000)/Gestão!G20</f>
        <v>3.3147706178732431E-2</v>
      </c>
      <c r="AV20" s="64">
        <f>'[10]Absent + 15 dias e até 6 meses '!AP13</f>
        <v>15160</v>
      </c>
      <c r="AW20" s="149"/>
      <c r="AX20" s="64">
        <f>SUM('[10]Absent + 15 dias e até 6 meses '!AP10:AP13)</f>
        <v>67317.600000000006</v>
      </c>
      <c r="AY20" s="60">
        <f>Gestão!F20</f>
        <v>632520</v>
      </c>
      <c r="AZ20" s="54"/>
      <c r="BA20" s="55"/>
      <c r="BB20" s="55"/>
      <c r="BC20" s="56"/>
      <c r="BD20" s="57">
        <f t="shared" si="15"/>
        <v>23.96762157718333</v>
      </c>
      <c r="BE20" s="57">
        <f>(AX20*1000)/Gestão!G20</f>
        <v>26.564571731636171</v>
      </c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ht="15.95" customHeight="1" x14ac:dyDescent="0.15">
      <c r="A21" s="152" t="s">
        <v>240</v>
      </c>
      <c r="B21" s="108" t="s">
        <v>99</v>
      </c>
      <c r="C21" s="105">
        <f>EMPRESA!$E$3</f>
        <v>0</v>
      </c>
      <c r="D21" s="105" t="str">
        <f>EMPRESA!$D$5</f>
        <v>2016</v>
      </c>
      <c r="E21" s="106" t="s">
        <v>65</v>
      </c>
      <c r="F21" s="116">
        <f>'[11]Absent + 15 dias e até 6 meses '!F13</f>
        <v>36</v>
      </c>
      <c r="G21" s="154"/>
      <c r="H21" s="116">
        <f>SUM('[11]Absent + 15 dias e até 6 meses '!F10:F13)</f>
        <v>157</v>
      </c>
      <c r="I21" s="64">
        <f>Efetivo!R21</f>
        <v>3289</v>
      </c>
      <c r="J21" s="108" t="s">
        <v>100</v>
      </c>
      <c r="K21" s="105">
        <f>EMPRESA!$E$3</f>
        <v>0</v>
      </c>
      <c r="L21" s="105" t="str">
        <f>EMPRESA!$D$5</f>
        <v>2016</v>
      </c>
      <c r="M21" s="106" t="s">
        <v>65</v>
      </c>
      <c r="N21" s="57">
        <f t="shared" si="0"/>
        <v>1.0945576162967467</v>
      </c>
      <c r="O21" s="57">
        <f t="shared" si="1"/>
        <v>0</v>
      </c>
      <c r="P21" s="57" t="e">
        <f t="shared" si="2"/>
        <v>#DIV/0!</v>
      </c>
      <c r="Q21" s="57">
        <f t="shared" si="3"/>
        <v>12.400793650793652</v>
      </c>
      <c r="R21" s="57">
        <f t="shared" si="4"/>
        <v>0</v>
      </c>
      <c r="S21" s="57">
        <f>((H21/4)/Efetivo!S21)*100</f>
        <v>1.1835657745947983</v>
      </c>
      <c r="T21" s="116">
        <f>'[11]Absent + 15 dias e até 6 meses '!R13</f>
        <v>4593.3159999999998</v>
      </c>
      <c r="U21" s="154"/>
      <c r="V21" s="116">
        <f>SUM('[11]Absent + 15 dias e até 6 meses '!R10:R13)</f>
        <v>21555.946</v>
      </c>
      <c r="W21" s="64">
        <f>Gestão!F21</f>
        <v>552552</v>
      </c>
      <c r="X21" s="54" t="s">
        <v>102</v>
      </c>
      <c r="Y21" s="55">
        <f>EMPRESA!$E$3</f>
        <v>0</v>
      </c>
      <c r="Z21" s="55" t="str">
        <f>EMPRESA!$D$5</f>
        <v>2016</v>
      </c>
      <c r="AA21" s="56" t="s">
        <v>65</v>
      </c>
      <c r="AB21" s="57">
        <f t="shared" si="5"/>
        <v>0.83129117259552032</v>
      </c>
      <c r="AC21" s="57">
        <f t="shared" si="6"/>
        <v>0</v>
      </c>
      <c r="AD21" s="57" t="e">
        <f t="shared" si="7"/>
        <v>#DIV/0!</v>
      </c>
      <c r="AE21" s="57">
        <f t="shared" si="8"/>
        <v>13.442460317460316</v>
      </c>
      <c r="AF21" s="57">
        <f t="shared" si="9"/>
        <v>0</v>
      </c>
      <c r="AG21" s="57">
        <f>(V21/Gestão!G21)*100</f>
        <v>0.96727630894046268</v>
      </c>
      <c r="AH21" s="116">
        <f>'[11]Absent + 15 dias e até 6 meses '!AD13</f>
        <v>36</v>
      </c>
      <c r="AI21" s="154"/>
      <c r="AJ21" s="116">
        <f>SUM('[11]Absent + 15 dias e até 6 meses '!AD10:AD13)</f>
        <v>157</v>
      </c>
      <c r="AK21" s="64">
        <f>Gestão!F21</f>
        <v>552552</v>
      </c>
      <c r="AL21" s="54" t="s">
        <v>173</v>
      </c>
      <c r="AM21" s="55">
        <f>EMPRESA!$E$3</f>
        <v>0</v>
      </c>
      <c r="AN21" s="55" t="str">
        <f>EMPRESA!$D$5</f>
        <v>2016</v>
      </c>
      <c r="AO21" s="56" t="s">
        <v>65</v>
      </c>
      <c r="AP21" s="57">
        <f t="shared" si="10"/>
        <v>6.5152239065282544E-2</v>
      </c>
      <c r="AQ21" s="57">
        <f t="shared" si="11"/>
        <v>0</v>
      </c>
      <c r="AR21" s="57" t="e">
        <f t="shared" si="12"/>
        <v>#DIV/0!</v>
      </c>
      <c r="AS21" s="57">
        <f t="shared" si="13"/>
        <v>274083.33333333331</v>
      </c>
      <c r="AT21" s="57">
        <f t="shared" si="14"/>
        <v>22833.333333333332</v>
      </c>
      <c r="AU21" s="57">
        <f>(AJ21*1000)/Gestão!G21</f>
        <v>7.0450343725880854E-2</v>
      </c>
      <c r="AV21" s="116">
        <f>'[11]Absent + 15 dias e até 6 meses '!AP13</f>
        <v>4593.3159999999998</v>
      </c>
      <c r="AW21" s="154"/>
      <c r="AX21" s="116">
        <f>SUM('[11]Absent + 15 dias e até 6 meses '!AP10:AP13)</f>
        <v>21556.076000000001</v>
      </c>
      <c r="AY21" s="60">
        <f>Gestão!F21</f>
        <v>552552</v>
      </c>
      <c r="AZ21" s="108" t="s">
        <v>170</v>
      </c>
      <c r="BA21" s="105">
        <f>EMPRESA!$E$3</f>
        <v>0</v>
      </c>
      <c r="BB21" s="105" t="str">
        <f>EMPRESA!$D$5</f>
        <v>2016</v>
      </c>
      <c r="BC21" s="106" t="s">
        <v>65</v>
      </c>
      <c r="BD21" s="57">
        <f t="shared" si="15"/>
        <v>8.312911725955205</v>
      </c>
      <c r="BE21" s="57">
        <f>(AX21*1000)/Gestão!G21</f>
        <v>9.6728214240841464</v>
      </c>
    </row>
    <row r="22" spans="1:75" ht="15.95" customHeight="1" x14ac:dyDescent="0.15">
      <c r="A22" s="170" t="s">
        <v>278</v>
      </c>
      <c r="B22" s="168"/>
      <c r="C22" s="166"/>
      <c r="D22" s="166"/>
      <c r="E22" s="167"/>
      <c r="F22" s="116">
        <f>'[12]Absent + 15 dias e até 6 meses '!F13</f>
        <v>13</v>
      </c>
      <c r="G22" s="154"/>
      <c r="H22" s="116">
        <f>SUM('[12]Absent + 15 dias e até 6 meses '!F10:F13)</f>
        <v>70</v>
      </c>
      <c r="I22" s="64">
        <f>Efetivo!R22</f>
        <v>2240</v>
      </c>
      <c r="J22" s="108" t="s">
        <v>99</v>
      </c>
      <c r="K22" s="105">
        <f>EMPRESA!$E$3</f>
        <v>0</v>
      </c>
      <c r="L22" s="105" t="str">
        <f>EMPRESA!$D$5</f>
        <v>2016</v>
      </c>
      <c r="M22" s="106" t="s">
        <v>198</v>
      </c>
      <c r="N22" s="57">
        <f>(F22/I22)*100</f>
        <v>0.5803571428571429</v>
      </c>
      <c r="O22" s="57">
        <f>(G22/J22)*100</f>
        <v>0</v>
      </c>
      <c r="P22" s="57" t="e">
        <f>(I22/K22)*100</f>
        <v>#DIV/0!</v>
      </c>
      <c r="Q22" s="57">
        <f>(J22/L22)*100</f>
        <v>12.450396825396826</v>
      </c>
      <c r="R22" s="57">
        <f>(K22/M22)*100</f>
        <v>0</v>
      </c>
      <c r="S22" s="57">
        <f>((H22/4)/Efetivo!S22)*100</f>
        <v>0.78299776286353473</v>
      </c>
      <c r="T22" s="116">
        <f>'[12]Absent + 15 dias e até 6 meses '!R13</f>
        <v>1939</v>
      </c>
      <c r="U22" s="154"/>
      <c r="V22" s="116">
        <f>SUM('[12]Absent + 15 dias e até 6 meses '!R10:R13)</f>
        <v>10348</v>
      </c>
      <c r="W22" s="64">
        <f>Gestão!F22</f>
        <v>376320</v>
      </c>
      <c r="X22" s="54" t="s">
        <v>171</v>
      </c>
      <c r="Y22" s="55">
        <f>EMPRESA!$E$3</f>
        <v>0</v>
      </c>
      <c r="Z22" s="55" t="str">
        <f>EMPRESA!$D$5</f>
        <v>2016</v>
      </c>
      <c r="AA22" s="56" t="s">
        <v>198</v>
      </c>
      <c r="AB22" s="57">
        <f>(T22/W22)*100</f>
        <v>0.51525297619047616</v>
      </c>
      <c r="AC22" s="57">
        <f>(U22/X22)*100</f>
        <v>0</v>
      </c>
      <c r="AD22" s="57" t="e">
        <f>(W22/Y22)*100</f>
        <v>#DIV/0!</v>
      </c>
      <c r="AE22" s="57">
        <f>(X22/Z22)*100</f>
        <v>13.492063492063492</v>
      </c>
      <c r="AF22" s="57">
        <f>(Y22/AA22)*100</f>
        <v>0</v>
      </c>
      <c r="AG22" s="57">
        <f>(V22/Gestão!G22)*100</f>
        <v>0.68898476616597415</v>
      </c>
      <c r="AH22" s="116">
        <f>'[12]Absent + 15 dias e até 6 meses '!AD13</f>
        <v>13</v>
      </c>
      <c r="AI22" s="154"/>
      <c r="AJ22" s="116">
        <f>SUM('[12]Absent + 15 dias e até 6 meses '!AD10:AD13)</f>
        <v>70</v>
      </c>
      <c r="AK22" s="64">
        <f>Gestão!F22</f>
        <v>376320</v>
      </c>
      <c r="AL22" s="54" t="s">
        <v>174</v>
      </c>
      <c r="AM22" s="55">
        <f>EMPRESA!$E$3</f>
        <v>0</v>
      </c>
      <c r="AN22" s="55" t="str">
        <f>EMPRESA!$D$5</f>
        <v>2016</v>
      </c>
      <c r="AO22" s="56" t="s">
        <v>198</v>
      </c>
      <c r="AP22" s="57">
        <f>(AH22*1000)/AK22</f>
        <v>3.4545068027210885E-2</v>
      </c>
      <c r="AQ22" s="57">
        <f>(AI22*1000)/AL22</f>
        <v>0</v>
      </c>
      <c r="AR22" s="57" t="e">
        <f>(AJ22*1000)/AM22</f>
        <v>#DIV/0!</v>
      </c>
      <c r="AS22" s="57">
        <f>(AK22*1000)/AN22</f>
        <v>186666.66666666666</v>
      </c>
      <c r="AT22" s="57">
        <f>(AL22*1000)/AO22</f>
        <v>21153.846153846152</v>
      </c>
      <c r="AU22" s="57">
        <f>(AJ22*1000)/Gestão!G22</f>
        <v>4.6607009694258017E-2</v>
      </c>
      <c r="AV22" s="116">
        <f>'[12]Absent + 15 dias e até 6 meses '!AP13</f>
        <v>1939</v>
      </c>
      <c r="AW22" s="154"/>
      <c r="AX22" s="116">
        <f>SUM('[12]Absent + 15 dias e até 6 meses '!AP10:AP13)</f>
        <v>10348</v>
      </c>
      <c r="AY22" s="60">
        <f>Gestão!F22</f>
        <v>376320</v>
      </c>
      <c r="AZ22" s="108" t="s">
        <v>205</v>
      </c>
      <c r="BA22" s="105">
        <f>EMPRESA!$E$3</f>
        <v>0</v>
      </c>
      <c r="BB22" s="105" t="str">
        <f>EMPRESA!$D$5</f>
        <v>2016</v>
      </c>
      <c r="BC22" s="106" t="s">
        <v>198</v>
      </c>
      <c r="BD22" s="57">
        <f>(AV22*1000)/AY22</f>
        <v>5.1525297619047619</v>
      </c>
      <c r="BE22" s="57">
        <f>(AX22*1000)/Gestão!G22</f>
        <v>6.8898476616597426</v>
      </c>
    </row>
    <row r="23" spans="1:75" ht="16.5" customHeight="1" x14ac:dyDescent="0.15">
      <c r="A23" s="161" t="s">
        <v>32</v>
      </c>
      <c r="B23" s="145"/>
      <c r="C23" s="145"/>
      <c r="D23" s="145"/>
      <c r="E23" s="145"/>
      <c r="F23" s="143">
        <f>SUM(F11:F22)</f>
        <v>393.67911714770798</v>
      </c>
      <c r="G23" s="145"/>
      <c r="H23" s="143">
        <f>SUM(H11:H22)</f>
        <v>1741.8506296005623</v>
      </c>
      <c r="I23" s="143">
        <f>SUM(I11:I22)</f>
        <v>47386</v>
      </c>
      <c r="J23" s="145"/>
      <c r="K23" s="145"/>
      <c r="L23" s="145"/>
      <c r="M23" s="145"/>
      <c r="N23" s="121">
        <f>(F23/I23)*100</f>
        <v>0.83079204226503189</v>
      </c>
      <c r="O23" s="145"/>
      <c r="P23" s="145"/>
      <c r="Q23" s="145"/>
      <c r="R23" s="145"/>
      <c r="S23" s="121">
        <f>((H23/4)/Efetivo!S23)*100</f>
        <v>0.81431799909330982</v>
      </c>
      <c r="T23" s="143">
        <f>SUM(T11:T22)</f>
        <v>81433.316000000006</v>
      </c>
      <c r="U23" s="145"/>
      <c r="V23" s="143">
        <f>SUM(V11:V22)</f>
        <v>363551.79599999997</v>
      </c>
      <c r="W23" s="143">
        <f>SUM(W11:W22)</f>
        <v>8641920</v>
      </c>
      <c r="X23" s="145"/>
      <c r="Y23" s="145"/>
      <c r="Z23" s="145"/>
      <c r="AA23" s="145"/>
      <c r="AB23" s="121">
        <f>(T23/W23)*100</f>
        <v>0.94230583018588465</v>
      </c>
      <c r="AC23" s="145"/>
      <c r="AD23" s="145"/>
      <c r="AE23" s="145"/>
      <c r="AF23" s="145"/>
      <c r="AG23" s="121">
        <f>(V23/Gestão!G23)*100</f>
        <v>1.0351535202961408</v>
      </c>
      <c r="AH23" s="143">
        <f>SUM(AH11:AH22)</f>
        <v>397</v>
      </c>
      <c r="AI23" s="145"/>
      <c r="AJ23" s="143">
        <f>SUM(AJ11:AJ22)</f>
        <v>1756</v>
      </c>
      <c r="AK23" s="143">
        <f>SUM(AK11:AO22)</f>
        <v>8641920</v>
      </c>
      <c r="AL23" s="145"/>
      <c r="AM23" s="145"/>
      <c r="AN23" s="145"/>
      <c r="AO23" s="145"/>
      <c r="AP23" s="121">
        <f>(AH23*1000)/AK23</f>
        <v>4.5938865437310225E-2</v>
      </c>
      <c r="AQ23" s="145"/>
      <c r="AR23" s="145"/>
      <c r="AS23" s="145"/>
      <c r="AT23" s="145"/>
      <c r="AU23" s="121">
        <f>(AJ23*1000)/Gestão!G23</f>
        <v>4.9999191357041832E-2</v>
      </c>
      <c r="AV23" s="143">
        <f>SUM(AV11:AV22)</f>
        <v>81433.316000000006</v>
      </c>
      <c r="AW23" s="145"/>
      <c r="AX23" s="143">
        <f>SUM(AX11:AX22)</f>
        <v>363556.92599999998</v>
      </c>
      <c r="AY23" s="143">
        <f>SUM(AY11:AY22)</f>
        <v>8641920</v>
      </c>
      <c r="AZ23" s="145"/>
      <c r="BA23" s="145"/>
      <c r="BB23" s="145"/>
      <c r="BC23" s="145"/>
      <c r="BD23" s="121">
        <f>(AV23*1000)/AY23</f>
        <v>9.4230583018588465</v>
      </c>
      <c r="BE23" s="121">
        <f>(AX23*1000)/Gestão!G23</f>
        <v>10.351681271214064</v>
      </c>
    </row>
    <row r="24" spans="1:75" ht="12.75" x14ac:dyDescent="0.2">
      <c r="A24" s="94" t="s">
        <v>190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</row>
    <row r="25" spans="1:75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75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75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75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75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75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75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75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ht="12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s="2" customFormat="1" x14ac:dyDescent="0.15"/>
    <row r="131" spans="1:55" s="2" customFormat="1" x14ac:dyDescent="0.15"/>
    <row r="132" spans="1:55" s="2" customFormat="1" x14ac:dyDescent="0.15"/>
    <row r="133" spans="1:55" s="2" customFormat="1" x14ac:dyDescent="0.15"/>
    <row r="134" spans="1:55" s="2" customFormat="1" x14ac:dyDescent="0.15"/>
    <row r="135" spans="1:55" s="2" customFormat="1" x14ac:dyDescent="0.15"/>
    <row r="136" spans="1:55" s="2" customFormat="1" x14ac:dyDescent="0.15"/>
    <row r="137" spans="1:55" s="2" customFormat="1" x14ac:dyDescent="0.15"/>
    <row r="138" spans="1:55" s="2" customFormat="1" x14ac:dyDescent="0.15"/>
    <row r="139" spans="1:55" s="2" customFormat="1" x14ac:dyDescent="0.15"/>
    <row r="140" spans="1:55" s="2" customFormat="1" x14ac:dyDescent="0.15"/>
    <row r="141" spans="1:55" s="2" customFormat="1" x14ac:dyDescent="0.15"/>
    <row r="142" spans="1:55" s="2" customFormat="1" x14ac:dyDescent="0.15"/>
    <row r="143" spans="1:55" s="2" customFormat="1" x14ac:dyDescent="0.15"/>
    <row r="144" spans="1:55" s="2" customFormat="1" x14ac:dyDescent="0.15"/>
    <row r="145" s="2" customFormat="1" x14ac:dyDescent="0.15"/>
  </sheetData>
  <sheetProtection password="C48F" sheet="1"/>
  <mergeCells count="26">
    <mergeCell ref="AY9:AY10"/>
    <mergeCell ref="BD9:BD10"/>
    <mergeCell ref="AV9:AW10"/>
    <mergeCell ref="H9:H10"/>
    <mergeCell ref="V9:V10"/>
    <mergeCell ref="AJ9:AJ10"/>
    <mergeCell ref="AX9:AX10"/>
    <mergeCell ref="AB9:AB10"/>
    <mergeCell ref="W9:W10"/>
    <mergeCell ref="T9:U10"/>
    <mergeCell ref="A1:BD5"/>
    <mergeCell ref="A8:A10"/>
    <mergeCell ref="F9:F10"/>
    <mergeCell ref="I9:I10"/>
    <mergeCell ref="N9:N10"/>
    <mergeCell ref="AK9:AK10"/>
    <mergeCell ref="F8:S8"/>
    <mergeCell ref="S9:S10"/>
    <mergeCell ref="T8:AG8"/>
    <mergeCell ref="AG9:AG10"/>
    <mergeCell ref="AH8:AU8"/>
    <mergeCell ref="AU9:AU10"/>
    <mergeCell ref="AP9:AP10"/>
    <mergeCell ref="AH9:AI10"/>
    <mergeCell ref="AV8:BE8"/>
    <mergeCell ref="BE9:BE10"/>
  </mergeCells>
  <phoneticPr fontId="33" type="noConversion"/>
  <printOptions horizontalCentered="1"/>
  <pageMargins left="0.39370078740157483" right="0" top="0.98425196850393704" bottom="0.39370078740157483" header="0" footer="0"/>
  <pageSetup paperSize="8" scale="70" orientation="landscape" horizontalDpi="300" verticalDpi="300" r:id="rId1"/>
  <headerFooter alignWithMargins="0"/>
  <colBreaks count="1" manualBreakCount="1">
    <brk id="33" max="23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11"/>
  <dimension ref="A1:EA145"/>
  <sheetViews>
    <sheetView showGridLines="0" view="pageBreakPreview" zoomScale="90" zoomScaleNormal="75" zoomScaleSheetLayoutView="90" workbookViewId="0">
      <selection activeCell="S23" sqref="S23"/>
    </sheetView>
  </sheetViews>
  <sheetFormatPr defaultRowHeight="11.25" x14ac:dyDescent="0.15"/>
  <cols>
    <col min="1" max="1" width="50" style="1" customWidth="1"/>
    <col min="2" max="5" width="11.7109375" style="1" hidden="1" customWidth="1"/>
    <col min="6" max="6" width="17.42578125" style="1" customWidth="1"/>
    <col min="7" max="7" width="6.7109375" style="1" customWidth="1"/>
    <col min="8" max="8" width="14.7109375" style="1" customWidth="1"/>
    <col min="9" max="9" width="15.7109375" style="1" customWidth="1"/>
    <col min="10" max="13" width="11.7109375" style="1" hidden="1" customWidth="1"/>
    <col min="14" max="14" width="16.140625" style="1" customWidth="1"/>
    <col min="15" max="18" width="11.7109375" style="1" hidden="1" customWidth="1"/>
    <col min="19" max="19" width="14.140625" style="1" customWidth="1"/>
    <col min="20" max="20" width="18.42578125" style="1" customWidth="1"/>
    <col min="21" max="21" width="6.7109375" style="1" customWidth="1"/>
    <col min="22" max="22" width="16.42578125" style="1" customWidth="1"/>
    <col min="23" max="23" width="17.85546875" style="1" customWidth="1"/>
    <col min="24" max="27" width="11.7109375" style="1" hidden="1" customWidth="1"/>
    <col min="28" max="28" width="16.28515625" style="1" customWidth="1"/>
    <col min="29" max="32" width="11.7109375" style="1" hidden="1" customWidth="1"/>
    <col min="33" max="33" width="15" style="1" customWidth="1"/>
    <col min="34" max="34" width="16.28515625" style="1" customWidth="1"/>
    <col min="35" max="35" width="6.7109375" style="1" customWidth="1"/>
    <col min="36" max="36" width="16.7109375" style="1" customWidth="1"/>
    <col min="37" max="37" width="17.140625" style="1" customWidth="1"/>
    <col min="38" max="41" width="11.7109375" style="1" hidden="1" customWidth="1"/>
    <col min="42" max="42" width="15.5703125" style="1" customWidth="1"/>
    <col min="43" max="46" width="11.7109375" style="1" hidden="1" customWidth="1"/>
    <col min="47" max="47" width="13.28515625" style="1" customWidth="1"/>
    <col min="48" max="48" width="18.140625" style="1" customWidth="1"/>
    <col min="49" max="49" width="6.7109375" style="1" customWidth="1"/>
    <col min="50" max="50" width="23.140625" style="1" customWidth="1"/>
    <col min="51" max="51" width="17.5703125" style="1" customWidth="1"/>
    <col min="52" max="55" width="14.140625" style="1" hidden="1" customWidth="1"/>
    <col min="56" max="57" width="16" style="2" customWidth="1"/>
    <col min="58" max="131" width="9.140625" style="2"/>
    <col min="132" max="16384" width="9.140625" style="1"/>
  </cols>
  <sheetData>
    <row r="1" spans="1:57" ht="12" customHeight="1" x14ac:dyDescent="0.15">
      <c r="A1" s="219" t="s">
        <v>188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78"/>
    </row>
    <row r="2" spans="1:57" ht="12" customHeight="1" x14ac:dyDescent="0.15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78"/>
    </row>
    <row r="3" spans="1:57" ht="12" customHeight="1" x14ac:dyDescent="0.15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78"/>
    </row>
    <row r="4" spans="1:57" ht="12" customHeight="1" x14ac:dyDescent="0.15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78"/>
    </row>
    <row r="5" spans="1:57" ht="18.75" customHeight="1" x14ac:dyDescent="0.15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78"/>
    </row>
    <row r="6" spans="1:57" ht="21.75" customHeight="1" x14ac:dyDescent="0.1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</row>
    <row r="7" spans="1:57" s="5" customFormat="1" ht="15" customHeight="1" x14ac:dyDescent="0.15">
      <c r="A7" s="99" t="str">
        <f>Efetivo!A8</f>
        <v>MÊS: ABRIL</v>
      </c>
      <c r="B7" s="4"/>
      <c r="C7" s="4"/>
      <c r="D7" s="4"/>
      <c r="E7" s="4"/>
      <c r="F7" s="4"/>
      <c r="G7" s="4"/>
      <c r="H7" s="4"/>
      <c r="I7" s="4"/>
    </row>
    <row r="8" spans="1:57" s="5" customFormat="1" ht="23.1" customHeight="1" x14ac:dyDescent="0.15">
      <c r="A8" s="208" t="s">
        <v>193</v>
      </c>
      <c r="B8" s="49"/>
      <c r="C8" s="49"/>
      <c r="D8" s="49"/>
      <c r="E8" s="49"/>
      <c r="F8" s="240" t="s">
        <v>140</v>
      </c>
      <c r="G8" s="241"/>
      <c r="H8" s="241"/>
      <c r="I8" s="242"/>
      <c r="J8" s="242"/>
      <c r="K8" s="242"/>
      <c r="L8" s="242"/>
      <c r="M8" s="242"/>
      <c r="N8" s="242"/>
      <c r="O8" s="243"/>
      <c r="P8" s="243"/>
      <c r="Q8" s="243"/>
      <c r="R8" s="243"/>
      <c r="S8" s="244"/>
      <c r="T8" s="240" t="s">
        <v>124</v>
      </c>
      <c r="U8" s="241"/>
      <c r="V8" s="241"/>
      <c r="W8" s="245"/>
      <c r="X8" s="245"/>
      <c r="Y8" s="245"/>
      <c r="Z8" s="245"/>
      <c r="AA8" s="245"/>
      <c r="AB8" s="241"/>
      <c r="AC8" s="243"/>
      <c r="AD8" s="243"/>
      <c r="AE8" s="243"/>
      <c r="AF8" s="243"/>
      <c r="AG8" s="244"/>
      <c r="AH8" s="240" t="s">
        <v>105</v>
      </c>
      <c r="AI8" s="241"/>
      <c r="AJ8" s="241"/>
      <c r="AK8" s="245"/>
      <c r="AL8" s="245"/>
      <c r="AM8" s="245"/>
      <c r="AN8" s="245"/>
      <c r="AO8" s="245"/>
      <c r="AP8" s="241"/>
      <c r="AQ8" s="243"/>
      <c r="AR8" s="243"/>
      <c r="AS8" s="243"/>
      <c r="AT8" s="243"/>
      <c r="AU8" s="244"/>
      <c r="AV8" s="240" t="s">
        <v>45</v>
      </c>
      <c r="AW8" s="241"/>
      <c r="AX8" s="241"/>
      <c r="AY8" s="242"/>
      <c r="AZ8" s="242"/>
      <c r="BA8" s="242"/>
      <c r="BB8" s="242"/>
      <c r="BC8" s="242"/>
      <c r="BD8" s="242"/>
      <c r="BE8" s="244"/>
    </row>
    <row r="9" spans="1:57" ht="30" customHeight="1" x14ac:dyDescent="0.15">
      <c r="A9" s="196"/>
      <c r="B9" s="31" t="s">
        <v>54</v>
      </c>
      <c r="C9" s="31" t="s">
        <v>55</v>
      </c>
      <c r="D9" s="31" t="s">
        <v>56</v>
      </c>
      <c r="E9" s="31" t="s">
        <v>57</v>
      </c>
      <c r="F9" s="235" t="s">
        <v>98</v>
      </c>
      <c r="G9" s="203"/>
      <c r="H9" s="253" t="s">
        <v>227</v>
      </c>
      <c r="I9" s="237" t="s">
        <v>28</v>
      </c>
      <c r="J9" s="52" t="s">
        <v>54</v>
      </c>
      <c r="K9" s="52" t="s">
        <v>55</v>
      </c>
      <c r="L9" s="52" t="s">
        <v>56</v>
      </c>
      <c r="M9" s="52" t="s">
        <v>57</v>
      </c>
      <c r="N9" s="239" t="s">
        <v>104</v>
      </c>
      <c r="O9" s="31" t="s">
        <v>54</v>
      </c>
      <c r="P9" s="31" t="s">
        <v>55</v>
      </c>
      <c r="Q9" s="31" t="s">
        <v>56</v>
      </c>
      <c r="R9" s="31" t="s">
        <v>57</v>
      </c>
      <c r="S9" s="208" t="s">
        <v>218</v>
      </c>
      <c r="T9" s="235" t="s">
        <v>143</v>
      </c>
      <c r="U9" s="203"/>
      <c r="V9" s="253" t="s">
        <v>228</v>
      </c>
      <c r="W9" s="237" t="s">
        <v>144</v>
      </c>
      <c r="X9" s="52" t="s">
        <v>54</v>
      </c>
      <c r="Y9" s="52" t="s">
        <v>55</v>
      </c>
      <c r="Z9" s="52" t="s">
        <v>56</v>
      </c>
      <c r="AA9" s="52" t="s">
        <v>57</v>
      </c>
      <c r="AB9" s="259" t="s">
        <v>179</v>
      </c>
      <c r="AC9" s="52" t="s">
        <v>54</v>
      </c>
      <c r="AD9" s="52" t="s">
        <v>55</v>
      </c>
      <c r="AE9" s="52" t="s">
        <v>56</v>
      </c>
      <c r="AF9" s="52" t="s">
        <v>57</v>
      </c>
      <c r="AG9" s="246" t="s">
        <v>220</v>
      </c>
      <c r="AH9" s="235" t="s">
        <v>98</v>
      </c>
      <c r="AI9" s="203"/>
      <c r="AJ9" s="253" t="s">
        <v>227</v>
      </c>
      <c r="AK9" s="237" t="s">
        <v>106</v>
      </c>
      <c r="AL9" s="52" t="s">
        <v>54</v>
      </c>
      <c r="AM9" s="52" t="s">
        <v>55</v>
      </c>
      <c r="AN9" s="52" t="s">
        <v>56</v>
      </c>
      <c r="AO9" s="52" t="s">
        <v>57</v>
      </c>
      <c r="AP9" s="239" t="s">
        <v>104</v>
      </c>
      <c r="AQ9" s="52" t="s">
        <v>54</v>
      </c>
      <c r="AR9" s="52" t="s">
        <v>55</v>
      </c>
      <c r="AS9" s="52" t="s">
        <v>56</v>
      </c>
      <c r="AT9" s="52" t="s">
        <v>57</v>
      </c>
      <c r="AU9" s="248" t="s">
        <v>221</v>
      </c>
      <c r="AV9" s="235" t="s">
        <v>145</v>
      </c>
      <c r="AW9" s="203"/>
      <c r="AX9" s="253" t="s">
        <v>229</v>
      </c>
      <c r="AY9" s="237" t="s">
        <v>106</v>
      </c>
      <c r="AZ9" s="52" t="s">
        <v>54</v>
      </c>
      <c r="BA9" s="52" t="s">
        <v>55</v>
      </c>
      <c r="BB9" s="52" t="s">
        <v>56</v>
      </c>
      <c r="BC9" s="52" t="s">
        <v>57</v>
      </c>
      <c r="BD9" s="239" t="s">
        <v>104</v>
      </c>
      <c r="BE9" s="239" t="s">
        <v>216</v>
      </c>
    </row>
    <row r="10" spans="1:57" ht="33" customHeight="1" x14ac:dyDescent="0.15">
      <c r="A10" s="197"/>
      <c r="B10" s="51"/>
      <c r="C10" s="51"/>
      <c r="D10" s="51"/>
      <c r="E10" s="51"/>
      <c r="F10" s="236"/>
      <c r="G10" s="205"/>
      <c r="H10" s="263"/>
      <c r="I10" s="238"/>
      <c r="J10" s="53"/>
      <c r="K10" s="53"/>
      <c r="L10" s="53"/>
      <c r="M10" s="53"/>
      <c r="N10" s="238"/>
      <c r="O10" s="50"/>
      <c r="P10" s="50"/>
      <c r="Q10" s="50"/>
      <c r="R10" s="50"/>
      <c r="S10" s="218"/>
      <c r="T10" s="260"/>
      <c r="U10" s="205"/>
      <c r="V10" s="262"/>
      <c r="W10" s="238"/>
      <c r="X10" s="58"/>
      <c r="Y10" s="58"/>
      <c r="Z10" s="58"/>
      <c r="AA10" s="58"/>
      <c r="AB10" s="247"/>
      <c r="AC10" s="58"/>
      <c r="AD10" s="58"/>
      <c r="AE10" s="58"/>
      <c r="AF10" s="58"/>
      <c r="AG10" s="218"/>
      <c r="AH10" s="236"/>
      <c r="AI10" s="205"/>
      <c r="AJ10" s="262"/>
      <c r="AK10" s="238"/>
      <c r="AL10" s="58"/>
      <c r="AM10" s="58"/>
      <c r="AN10" s="58"/>
      <c r="AO10" s="58"/>
      <c r="AP10" s="249"/>
      <c r="AQ10" s="53"/>
      <c r="AR10" s="53"/>
      <c r="AS10" s="53"/>
      <c r="AT10" s="53"/>
      <c r="AU10" s="218"/>
      <c r="AV10" s="236"/>
      <c r="AW10" s="205"/>
      <c r="AX10" s="262"/>
      <c r="AY10" s="238"/>
      <c r="AZ10" s="58"/>
      <c r="BA10" s="53"/>
      <c r="BB10" s="53"/>
      <c r="BC10" s="59"/>
      <c r="BD10" s="249"/>
      <c r="BE10" s="261"/>
    </row>
    <row r="11" spans="1:57" ht="15.95" customHeight="1" x14ac:dyDescent="0.15">
      <c r="A11" s="147" t="s">
        <v>231</v>
      </c>
      <c r="B11" s="54"/>
      <c r="C11" s="55"/>
      <c r="D11" s="55"/>
      <c r="E11" s="56"/>
      <c r="F11" s="64">
        <f>'[1]Absent + de  6 meses'!F13</f>
        <v>0.3395585738539898</v>
      </c>
      <c r="G11" s="149"/>
      <c r="H11" s="64">
        <f>SUM('[1]Absent + de  6 meses'!F10:F13)</f>
        <v>0.84070046002251941</v>
      </c>
      <c r="I11" s="64">
        <f>Efetivo!R11</f>
        <v>589</v>
      </c>
      <c r="J11" s="54"/>
      <c r="K11" s="55"/>
      <c r="L11" s="55"/>
      <c r="M11" s="56"/>
      <c r="N11" s="57">
        <f t="shared" ref="N11:N23" si="0">(F11/I11)*100</f>
        <v>5.7650012538877721E-2</v>
      </c>
      <c r="O11" s="54"/>
      <c r="P11" s="55"/>
      <c r="Q11" s="55"/>
      <c r="R11" s="56"/>
      <c r="S11" s="57">
        <f>((H11/4)/Efetivo!S11)*100</f>
        <v>3.5249495179141277E-2</v>
      </c>
      <c r="T11" s="64">
        <f>'[1]Absent + de  6 meses'!R13</f>
        <v>181.5</v>
      </c>
      <c r="U11" s="149"/>
      <c r="V11" s="64">
        <f>SUM('[1]Absent + de  6 meses'!R10:R13)</f>
        <v>669.75</v>
      </c>
      <c r="W11" s="64">
        <f>Gestão!F11</f>
        <v>98952</v>
      </c>
      <c r="X11" s="54" t="s">
        <v>173</v>
      </c>
      <c r="Y11" s="55">
        <f>EMPRESA!$E$3</f>
        <v>0</v>
      </c>
      <c r="Z11" s="55" t="str">
        <f>EMPRESA!$D$5</f>
        <v>2016</v>
      </c>
      <c r="AA11" s="56" t="s">
        <v>58</v>
      </c>
      <c r="AB11" s="57">
        <f t="shared" ref="AB11:AB21" si="1">(T11/W11)*100</f>
        <v>0.18342226534077127</v>
      </c>
      <c r="AC11" s="57">
        <f t="shared" ref="AC11:AC21" si="2">(U11/X11)*100</f>
        <v>0</v>
      </c>
      <c r="AD11" s="57" t="e">
        <f t="shared" ref="AD11:AD21" si="3">(V11/Y11)*100</f>
        <v>#DIV/0!</v>
      </c>
      <c r="AE11" s="57">
        <f t="shared" ref="AE11:AE21" si="4">(W11/Z11)*100</f>
        <v>4908.3333333333339</v>
      </c>
      <c r="AF11" s="57">
        <f t="shared" ref="AF11:AF21" si="5">(X11/AA11)*100</f>
        <v>13700</v>
      </c>
      <c r="AG11" s="57">
        <f>(V11/Gestão!G11)*100</f>
        <v>0.16715333932315063</v>
      </c>
      <c r="AH11" s="64">
        <f>'[1]Absent + de  6 meses'!AD13</f>
        <v>2</v>
      </c>
      <c r="AI11" s="149"/>
      <c r="AJ11" s="64">
        <f>SUM('[1]Absent + de  6 meses'!AD10:AD13)</f>
        <v>5</v>
      </c>
      <c r="AK11" s="64">
        <f>Gestão!F11</f>
        <v>98952</v>
      </c>
      <c r="AL11" s="54"/>
      <c r="AM11" s="55"/>
      <c r="AN11" s="55"/>
      <c r="AO11" s="56"/>
      <c r="AP11" s="57">
        <f t="shared" ref="AP11:AP21" si="6">(AH11*1000)/AK11</f>
        <v>2.0211819872261297E-2</v>
      </c>
      <c r="AQ11" s="57" t="e">
        <f t="shared" ref="AQ11:AQ21" si="7">(AI11*1000)/AL11</f>
        <v>#DIV/0!</v>
      </c>
      <c r="AR11" s="57" t="e">
        <f t="shared" ref="AR11:AR21" si="8">(AJ11*1000)/AM11</f>
        <v>#DIV/0!</v>
      </c>
      <c r="AS11" s="57" t="e">
        <f t="shared" ref="AS11:AS21" si="9">(AK11*1000)/AN11</f>
        <v>#DIV/0!</v>
      </c>
      <c r="AT11" s="57" t="e">
        <f t="shared" ref="AT11:AT21" si="10">(AL11*1000)/AO11</f>
        <v>#DIV/0!</v>
      </c>
      <c r="AU11" s="57">
        <f>(AJ11*1000)/Gestão!G11</f>
        <v>1.2478786063691724E-2</v>
      </c>
      <c r="AV11" s="64">
        <f>'[1]Absent + de  6 meses'!AP13</f>
        <v>181.5</v>
      </c>
      <c r="AW11" s="149"/>
      <c r="AX11" s="64">
        <f>SUM('[1]Absent + de  6 meses'!AP10:AP13)</f>
        <v>669.75</v>
      </c>
      <c r="AY11" s="60">
        <f>Gestão!F11</f>
        <v>98952</v>
      </c>
      <c r="AZ11" s="54" t="s">
        <v>206</v>
      </c>
      <c r="BA11" s="55">
        <f>EMPRESA!$E$3</f>
        <v>0</v>
      </c>
      <c r="BB11" s="55" t="str">
        <f>EMPRESA!$D$5</f>
        <v>2016</v>
      </c>
      <c r="BC11" s="56" t="s">
        <v>58</v>
      </c>
      <c r="BD11" s="57">
        <f t="shared" ref="BD11:BD21" si="11">(AV11*1000)/AY11</f>
        <v>1.8342226534077128</v>
      </c>
      <c r="BE11" s="57">
        <f>(AX11*1000)/Gestão!G11</f>
        <v>1.6715333932315064</v>
      </c>
    </row>
    <row r="12" spans="1:57" ht="15.95" customHeight="1" x14ac:dyDescent="0.15">
      <c r="A12" s="147" t="s">
        <v>230</v>
      </c>
      <c r="B12" s="54" t="s">
        <v>103</v>
      </c>
      <c r="C12" s="55">
        <f>EMPRESA!$E$3</f>
        <v>0</v>
      </c>
      <c r="D12" s="55" t="str">
        <f>EMPRESA!$D$5</f>
        <v>2016</v>
      </c>
      <c r="E12" s="56" t="s">
        <v>58</v>
      </c>
      <c r="F12" s="64">
        <f>'[2]Absent + de  6 meses'!F13</f>
        <v>32</v>
      </c>
      <c r="G12" s="149"/>
      <c r="H12" s="64">
        <f>SUM('[2]Absent + de  6 meses'!F10:F13)</f>
        <v>129</v>
      </c>
      <c r="I12" s="64">
        <f>Efetivo!R12</f>
        <v>5536</v>
      </c>
      <c r="J12" s="54" t="s">
        <v>102</v>
      </c>
      <c r="K12" s="55">
        <f>EMPRESA!$E$3</f>
        <v>0</v>
      </c>
      <c r="L12" s="55" t="str">
        <f>EMPRESA!$D$5</f>
        <v>2016</v>
      </c>
      <c r="M12" s="56" t="s">
        <v>58</v>
      </c>
      <c r="N12" s="57">
        <f t="shared" si="0"/>
        <v>0.57803468208092479</v>
      </c>
      <c r="O12" s="54" t="s">
        <v>171</v>
      </c>
      <c r="P12" s="55">
        <f>EMPRESA!$E$3</f>
        <v>0</v>
      </c>
      <c r="Q12" s="55" t="str">
        <f>EMPRESA!$D$5</f>
        <v>2016</v>
      </c>
      <c r="R12" s="56" t="s">
        <v>58</v>
      </c>
      <c r="S12" s="57">
        <f>((H12/4)/Efetivo!S12)*100</f>
        <v>0.58381607530774804</v>
      </c>
      <c r="T12" s="64">
        <f>'[2]Absent + de  6 meses'!R13</f>
        <v>4189.25</v>
      </c>
      <c r="U12" s="149"/>
      <c r="V12" s="64">
        <f>SUM('[2]Absent + de  6 meses'!R10:R13)</f>
        <v>18707.5</v>
      </c>
      <c r="W12" s="64">
        <f>Gestão!F12</f>
        <v>930048</v>
      </c>
      <c r="X12" s="54" t="s">
        <v>174</v>
      </c>
      <c r="Y12" s="55">
        <f>EMPRESA!$E$3</f>
        <v>0</v>
      </c>
      <c r="Z12" s="55" t="str">
        <f>EMPRESA!$D$5</f>
        <v>2016</v>
      </c>
      <c r="AA12" s="56" t="s">
        <v>59</v>
      </c>
      <c r="AB12" s="57">
        <f t="shared" si="1"/>
        <v>0.45043374105422518</v>
      </c>
      <c r="AC12" s="57">
        <f t="shared" si="2"/>
        <v>0</v>
      </c>
      <c r="AD12" s="57" t="e">
        <f t="shared" si="3"/>
        <v>#DIV/0!</v>
      </c>
      <c r="AE12" s="57">
        <f t="shared" si="4"/>
        <v>46133.333333333328</v>
      </c>
      <c r="AF12" s="57">
        <f t="shared" si="5"/>
        <v>9166.6666666666679</v>
      </c>
      <c r="AG12" s="57">
        <f>(V12/Gestão!G12)*100</f>
        <v>0.50395622133719531</v>
      </c>
      <c r="AH12" s="64">
        <f>'[2]Absent + de  6 meses'!AD13</f>
        <v>32</v>
      </c>
      <c r="AI12" s="149"/>
      <c r="AJ12" s="64">
        <f>SUM('[2]Absent + de  6 meses'!AD10:AD13)</f>
        <v>129</v>
      </c>
      <c r="AK12" s="64">
        <f>Gestão!F12</f>
        <v>930048</v>
      </c>
      <c r="AL12" s="54" t="s">
        <v>174</v>
      </c>
      <c r="AM12" s="55">
        <f>EMPRESA!$E$3</f>
        <v>0</v>
      </c>
      <c r="AN12" s="55" t="str">
        <f>EMPRESA!$D$5</f>
        <v>2016</v>
      </c>
      <c r="AO12" s="56" t="s">
        <v>58</v>
      </c>
      <c r="AP12" s="57">
        <f t="shared" si="6"/>
        <v>3.4406826314340763E-2</v>
      </c>
      <c r="AQ12" s="57">
        <f t="shared" si="7"/>
        <v>0</v>
      </c>
      <c r="AR12" s="57" t="e">
        <f t="shared" si="8"/>
        <v>#DIV/0!</v>
      </c>
      <c r="AS12" s="57">
        <f t="shared" si="9"/>
        <v>461333.33333333331</v>
      </c>
      <c r="AT12" s="57">
        <f t="shared" si="10"/>
        <v>137500</v>
      </c>
      <c r="AU12" s="57">
        <f>(AJ12*1000)/Gestão!G12</f>
        <v>3.4750956863556427E-2</v>
      </c>
      <c r="AV12" s="64">
        <f>'[2]Absent + de  6 meses'!AP13</f>
        <v>4189.25</v>
      </c>
      <c r="AW12" s="149"/>
      <c r="AX12" s="64">
        <f>SUM('[2]Absent + de  6 meses'!AP10:AP13)</f>
        <v>18707.5</v>
      </c>
      <c r="AY12" s="60">
        <f>Gestão!F12</f>
        <v>930048</v>
      </c>
      <c r="AZ12" s="54" t="s">
        <v>245</v>
      </c>
      <c r="BA12" s="55">
        <f>EMPRESA!$E$3</f>
        <v>0</v>
      </c>
      <c r="BB12" s="55" t="str">
        <f>EMPRESA!$D$5</f>
        <v>2016</v>
      </c>
      <c r="BC12" s="56" t="s">
        <v>59</v>
      </c>
      <c r="BD12" s="57">
        <f t="shared" si="11"/>
        <v>4.5043374105422513</v>
      </c>
      <c r="BE12" s="57">
        <f>(AX12*1000)/Gestão!G12</f>
        <v>5.0395622133719531</v>
      </c>
    </row>
    <row r="13" spans="1:57" ht="15.95" customHeight="1" x14ac:dyDescent="0.15">
      <c r="A13" s="147" t="s">
        <v>283</v>
      </c>
      <c r="B13" s="54" t="s">
        <v>103</v>
      </c>
      <c r="C13" s="55">
        <f>EMPRESA!$E$3</f>
        <v>0</v>
      </c>
      <c r="D13" s="55" t="str">
        <f>EMPRESA!$D$5</f>
        <v>2016</v>
      </c>
      <c r="E13" s="56" t="s">
        <v>59</v>
      </c>
      <c r="F13" s="64">
        <f>'[3]Absent + de  6 meses'!F13</f>
        <v>166</v>
      </c>
      <c r="G13" s="149"/>
      <c r="H13" s="64">
        <f>SUM('[3]Absent + de  6 meses'!F10:F13)</f>
        <v>655</v>
      </c>
      <c r="I13" s="64">
        <f>Efetivo!R13</f>
        <v>9590</v>
      </c>
      <c r="J13" s="54" t="s">
        <v>102</v>
      </c>
      <c r="K13" s="55">
        <f>EMPRESA!$E$3</f>
        <v>0</v>
      </c>
      <c r="L13" s="55" t="str">
        <f>EMPRESA!$D$5</f>
        <v>2016</v>
      </c>
      <c r="M13" s="56" t="s">
        <v>59</v>
      </c>
      <c r="N13" s="57">
        <f t="shared" si="0"/>
        <v>1.7309697601668406</v>
      </c>
      <c r="O13" s="54" t="s">
        <v>171</v>
      </c>
      <c r="P13" s="55">
        <f>EMPRESA!$E$3</f>
        <v>0</v>
      </c>
      <c r="Q13" s="55" t="str">
        <f>EMPRESA!$D$5</f>
        <v>2016</v>
      </c>
      <c r="R13" s="56" t="s">
        <v>59</v>
      </c>
      <c r="S13" s="57">
        <f>((H13/4)/Efetivo!S13)*100</f>
        <v>1.6370498113018921</v>
      </c>
      <c r="T13" s="64">
        <f>'[3]Absent + de  6 meses'!R13</f>
        <v>39840</v>
      </c>
      <c r="U13" s="149"/>
      <c r="V13" s="64">
        <f>SUM('[3]Absent + de  6 meses'!R10:R13)</f>
        <v>157200</v>
      </c>
      <c r="W13" s="64">
        <f>Gestão!F13</f>
        <v>1611120</v>
      </c>
      <c r="X13" s="54" t="s">
        <v>175</v>
      </c>
      <c r="Y13" s="55">
        <f>EMPRESA!$E$3</f>
        <v>0</v>
      </c>
      <c r="Z13" s="55" t="str">
        <f>EMPRESA!$D$5</f>
        <v>2016</v>
      </c>
      <c r="AA13" s="56" t="s">
        <v>60</v>
      </c>
      <c r="AB13" s="57">
        <f t="shared" si="1"/>
        <v>2.4728139430954865</v>
      </c>
      <c r="AC13" s="57">
        <f t="shared" si="2"/>
        <v>0</v>
      </c>
      <c r="AD13" s="57" t="e">
        <f t="shared" si="3"/>
        <v>#DIV/0!</v>
      </c>
      <c r="AE13" s="57">
        <f t="shared" si="4"/>
        <v>79916.666666666657</v>
      </c>
      <c r="AF13" s="57">
        <f t="shared" si="5"/>
        <v>6900</v>
      </c>
      <c r="AG13" s="57">
        <f>(V13/Gestão!G13)*100</f>
        <v>2.3386425875741317</v>
      </c>
      <c r="AH13" s="64">
        <f>'[3]Absent + de  6 meses'!AD13</f>
        <v>166</v>
      </c>
      <c r="AI13" s="149"/>
      <c r="AJ13" s="64">
        <f>SUM('[3]Absent + de  6 meses'!AD10:AD13)</f>
        <v>655</v>
      </c>
      <c r="AK13" s="64">
        <f>Gestão!F13</f>
        <v>1611120</v>
      </c>
      <c r="AL13" s="54" t="s">
        <v>174</v>
      </c>
      <c r="AM13" s="55">
        <f>EMPRESA!$E$3</f>
        <v>0</v>
      </c>
      <c r="AN13" s="55" t="str">
        <f>EMPRESA!$D$5</f>
        <v>2016</v>
      </c>
      <c r="AO13" s="56" t="s">
        <v>59</v>
      </c>
      <c r="AP13" s="57">
        <f t="shared" si="6"/>
        <v>0.10303391429564526</v>
      </c>
      <c r="AQ13" s="57">
        <f t="shared" si="7"/>
        <v>0</v>
      </c>
      <c r="AR13" s="57" t="e">
        <f t="shared" si="8"/>
        <v>#DIV/0!</v>
      </c>
      <c r="AS13" s="57">
        <f t="shared" si="9"/>
        <v>799166.66666666663</v>
      </c>
      <c r="AT13" s="57">
        <f t="shared" si="10"/>
        <v>91666.666666666672</v>
      </c>
      <c r="AU13" s="57">
        <f>(AJ13*1000)/Gestão!G13</f>
        <v>9.7443441148922144E-2</v>
      </c>
      <c r="AV13" s="64">
        <f>'[3]Absent + de  6 meses'!AP13</f>
        <v>39840</v>
      </c>
      <c r="AW13" s="149"/>
      <c r="AX13" s="64">
        <f>SUM('[3]Absent + de  6 meses'!AP10:AP13)</f>
        <v>157200</v>
      </c>
      <c r="AY13" s="60">
        <f>Gestão!F13</f>
        <v>1611120</v>
      </c>
      <c r="AZ13" s="54" t="s">
        <v>246</v>
      </c>
      <c r="BA13" s="55">
        <f>EMPRESA!$E$3</f>
        <v>0</v>
      </c>
      <c r="BB13" s="55" t="str">
        <f>EMPRESA!$D$5</f>
        <v>2016</v>
      </c>
      <c r="BC13" s="56" t="s">
        <v>60</v>
      </c>
      <c r="BD13" s="57">
        <f t="shared" si="11"/>
        <v>24.728139430954865</v>
      </c>
      <c r="BE13" s="57">
        <f>(AX13*1000)/Gestão!G13</f>
        <v>23.386425875741313</v>
      </c>
    </row>
    <row r="14" spans="1:57" ht="15.95" customHeight="1" x14ac:dyDescent="0.15">
      <c r="A14" s="147" t="s">
        <v>284</v>
      </c>
      <c r="B14" s="54" t="s">
        <v>103</v>
      </c>
      <c r="C14" s="55">
        <f>EMPRESA!$E$3</f>
        <v>0</v>
      </c>
      <c r="D14" s="55" t="str">
        <f>EMPRESA!$D$5</f>
        <v>2016</v>
      </c>
      <c r="E14" s="56" t="s">
        <v>60</v>
      </c>
      <c r="F14" s="64">
        <f>'[4]Absent + de  6 meses'!F13</f>
        <v>19</v>
      </c>
      <c r="G14" s="149"/>
      <c r="H14" s="64">
        <f>SUM('[4]Absent + de  6 meses'!F10:F13)</f>
        <v>79</v>
      </c>
      <c r="I14" s="64">
        <f>Efetivo!R14</f>
        <v>3275</v>
      </c>
      <c r="J14" s="54" t="s">
        <v>102</v>
      </c>
      <c r="K14" s="55">
        <f>EMPRESA!$E$3</f>
        <v>0</v>
      </c>
      <c r="L14" s="55" t="str">
        <f>EMPRESA!$D$5</f>
        <v>2016</v>
      </c>
      <c r="M14" s="56" t="s">
        <v>60</v>
      </c>
      <c r="N14" s="57">
        <f t="shared" si="0"/>
        <v>0.58015267175572516</v>
      </c>
      <c r="O14" s="54" t="s">
        <v>171</v>
      </c>
      <c r="P14" s="55">
        <f>EMPRESA!$E$3</f>
        <v>0</v>
      </c>
      <c r="Q14" s="55" t="str">
        <f>EMPRESA!$D$5</f>
        <v>2016</v>
      </c>
      <c r="R14" s="56" t="s">
        <v>60</v>
      </c>
      <c r="S14" s="57">
        <f>((H14/4)/Efetivo!S14)*100</f>
        <v>0.59127310830027702</v>
      </c>
      <c r="T14" s="64">
        <f>'[4]Absent + de  6 meses'!R13</f>
        <v>3207</v>
      </c>
      <c r="U14" s="149"/>
      <c r="V14" s="64">
        <f>SUM('[4]Absent + de  6 meses'!R10:R13)</f>
        <v>14059</v>
      </c>
      <c r="W14" s="64">
        <f>Gestão!F14</f>
        <v>550200</v>
      </c>
      <c r="X14" s="54" t="s">
        <v>176</v>
      </c>
      <c r="Y14" s="55">
        <f>EMPRESA!$E$3</f>
        <v>0</v>
      </c>
      <c r="Z14" s="55" t="str">
        <f>EMPRESA!$D$5</f>
        <v>2016</v>
      </c>
      <c r="AA14" s="56" t="s">
        <v>244</v>
      </c>
      <c r="AB14" s="57">
        <f t="shared" si="1"/>
        <v>0.58287895310796078</v>
      </c>
      <c r="AC14" s="57">
        <f t="shared" si="2"/>
        <v>0</v>
      </c>
      <c r="AD14" s="57" t="e">
        <f t="shared" si="3"/>
        <v>#DIV/0!</v>
      </c>
      <c r="AE14" s="57">
        <f t="shared" si="4"/>
        <v>27291.666666666668</v>
      </c>
      <c r="AF14" s="57">
        <f t="shared" si="5"/>
        <v>5540</v>
      </c>
      <c r="AG14" s="57">
        <f>(V14/Gestão!G14)*100</f>
        <v>0.62633428493019849</v>
      </c>
      <c r="AH14" s="64">
        <f>'[4]Absent + de  6 meses'!AD13</f>
        <v>19</v>
      </c>
      <c r="AI14" s="149"/>
      <c r="AJ14" s="64">
        <f>SUM('[4]Absent + de  6 meses'!AD10:AD13)</f>
        <v>79</v>
      </c>
      <c r="AK14" s="64">
        <f>Gestão!F14</f>
        <v>550200</v>
      </c>
      <c r="AL14" s="54" t="s">
        <v>174</v>
      </c>
      <c r="AM14" s="55">
        <f>EMPRESA!$E$3</f>
        <v>0</v>
      </c>
      <c r="AN14" s="55" t="str">
        <f>EMPRESA!$D$5</f>
        <v>2016</v>
      </c>
      <c r="AO14" s="56" t="s">
        <v>60</v>
      </c>
      <c r="AP14" s="57">
        <f t="shared" si="6"/>
        <v>3.4532897128316975E-2</v>
      </c>
      <c r="AQ14" s="57">
        <f t="shared" si="7"/>
        <v>0</v>
      </c>
      <c r="AR14" s="57" t="e">
        <f t="shared" si="8"/>
        <v>#DIV/0!</v>
      </c>
      <c r="AS14" s="57">
        <f t="shared" si="9"/>
        <v>272916.66666666669</v>
      </c>
      <c r="AT14" s="57">
        <f t="shared" si="10"/>
        <v>68750</v>
      </c>
      <c r="AU14" s="57">
        <f>(AJ14*1000)/Gestão!G14</f>
        <v>3.5194827875016481E-2</v>
      </c>
      <c r="AV14" s="64">
        <f>'[4]Absent + de  6 meses'!AP13</f>
        <v>3207</v>
      </c>
      <c r="AW14" s="149"/>
      <c r="AX14" s="64">
        <f>SUM('[4]Absent + de  6 meses'!AP10:AP13)</f>
        <v>14059</v>
      </c>
      <c r="AY14" s="60">
        <f>Gestão!F14</f>
        <v>550200</v>
      </c>
      <c r="AZ14" s="54" t="s">
        <v>247</v>
      </c>
      <c r="BA14" s="55">
        <f>EMPRESA!$E$3</f>
        <v>0</v>
      </c>
      <c r="BB14" s="55" t="str">
        <f>EMPRESA!$D$5</f>
        <v>2016</v>
      </c>
      <c r="BC14" s="56" t="s">
        <v>244</v>
      </c>
      <c r="BD14" s="57">
        <f t="shared" si="11"/>
        <v>5.8287895310796074</v>
      </c>
      <c r="BE14" s="57">
        <f>(AX14*1000)/Gestão!G14</f>
        <v>6.263342849301984</v>
      </c>
    </row>
    <row r="15" spans="1:57" ht="15.95" customHeight="1" x14ac:dyDescent="0.15">
      <c r="A15" s="147" t="s">
        <v>199</v>
      </c>
      <c r="B15" s="54"/>
      <c r="C15" s="55"/>
      <c r="D15" s="55"/>
      <c r="E15" s="56"/>
      <c r="F15" s="64">
        <f>'[5]Absent + de  6 meses'!F13</f>
        <v>7</v>
      </c>
      <c r="G15" s="149"/>
      <c r="H15" s="64">
        <f>SUM('[5]Absent + de  6 meses'!F10:F13)</f>
        <v>31</v>
      </c>
      <c r="I15" s="64">
        <f>Efetivo!R15</f>
        <v>1417</v>
      </c>
      <c r="J15" s="54" t="s">
        <v>171</v>
      </c>
      <c r="K15" s="55">
        <f>EMPRESA!$E$3</f>
        <v>0</v>
      </c>
      <c r="L15" s="55" t="str">
        <f>EMPRESA!$D$5</f>
        <v>2016</v>
      </c>
      <c r="M15" s="56" t="s">
        <v>61</v>
      </c>
      <c r="N15" s="57">
        <f t="shared" si="0"/>
        <v>0.49400141143260412</v>
      </c>
      <c r="O15" s="54" t="s">
        <v>172</v>
      </c>
      <c r="P15" s="55">
        <f>EMPRESA!$E$3</f>
        <v>0</v>
      </c>
      <c r="Q15" s="55" t="str">
        <f>EMPRESA!$D$5</f>
        <v>2016</v>
      </c>
      <c r="R15" s="56" t="s">
        <v>61</v>
      </c>
      <c r="S15" s="57">
        <f>((H15/4)/Efetivo!S15)*100</f>
        <v>0.54993791023594119</v>
      </c>
      <c r="T15" s="64">
        <f>'[5]Absent + de  6 meses'!R13</f>
        <v>1313</v>
      </c>
      <c r="U15" s="149"/>
      <c r="V15" s="64">
        <f>SUM('[5]Absent + de  6 meses'!R10:R13)</f>
        <v>6251</v>
      </c>
      <c r="W15" s="64">
        <f>Gestão!F15</f>
        <v>238056</v>
      </c>
      <c r="X15" s="54" t="s">
        <v>206</v>
      </c>
      <c r="Y15" s="55">
        <f>EMPRESA!$E$3</f>
        <v>0</v>
      </c>
      <c r="Z15" s="55" t="str">
        <f>EMPRESA!$D$5</f>
        <v>2016</v>
      </c>
      <c r="AA15" s="56" t="s">
        <v>61</v>
      </c>
      <c r="AB15" s="57">
        <f t="shared" si="1"/>
        <v>0.55155089558759285</v>
      </c>
      <c r="AC15" s="57">
        <f t="shared" si="2"/>
        <v>0</v>
      </c>
      <c r="AD15" s="57" t="e">
        <f t="shared" si="3"/>
        <v>#DIV/0!</v>
      </c>
      <c r="AE15" s="57">
        <f t="shared" si="4"/>
        <v>11808.333333333332</v>
      </c>
      <c r="AF15" s="57">
        <f t="shared" si="5"/>
        <v>4633.3333333333339</v>
      </c>
      <c r="AG15" s="57">
        <f>(V15/Gestão!G15)*100</f>
        <v>0.66007332505469807</v>
      </c>
      <c r="AH15" s="64">
        <f>'[5]Absent + de  6 meses'!AD13</f>
        <v>7</v>
      </c>
      <c r="AI15" s="149"/>
      <c r="AJ15" s="64">
        <f>SUM('[5]Absent + de  6 meses'!AD10:AD13)</f>
        <v>31</v>
      </c>
      <c r="AK15" s="64">
        <f>Gestão!F15</f>
        <v>238056</v>
      </c>
      <c r="AL15" s="54" t="s">
        <v>175</v>
      </c>
      <c r="AM15" s="55">
        <f>EMPRESA!$E$3</f>
        <v>0</v>
      </c>
      <c r="AN15" s="55" t="str">
        <f>EMPRESA!$D$5</f>
        <v>2016</v>
      </c>
      <c r="AO15" s="56" t="s">
        <v>61</v>
      </c>
      <c r="AP15" s="57">
        <f t="shared" si="6"/>
        <v>2.9404845918607387E-2</v>
      </c>
      <c r="AQ15" s="57">
        <f t="shared" si="7"/>
        <v>0</v>
      </c>
      <c r="AR15" s="57" t="e">
        <f t="shared" si="8"/>
        <v>#DIV/0!</v>
      </c>
      <c r="AS15" s="57">
        <f t="shared" si="9"/>
        <v>118083.33333333333</v>
      </c>
      <c r="AT15" s="57">
        <f t="shared" si="10"/>
        <v>46000</v>
      </c>
      <c r="AU15" s="57">
        <f>(AJ15*1000)/Gestão!G15</f>
        <v>3.2734399418806015E-2</v>
      </c>
      <c r="AV15" s="64">
        <f>'[5]Absent + de  6 meses'!AP13</f>
        <v>1313</v>
      </c>
      <c r="AW15" s="149"/>
      <c r="AX15" s="64">
        <f>SUM('[5]Absent + de  6 meses'!AP10:AP13)</f>
        <v>6251</v>
      </c>
      <c r="AY15" s="60">
        <f>Gestão!F15</f>
        <v>238056</v>
      </c>
      <c r="AZ15" s="54" t="s">
        <v>248</v>
      </c>
      <c r="BA15" s="55">
        <f>EMPRESA!$E$3</f>
        <v>0</v>
      </c>
      <c r="BB15" s="55" t="str">
        <f>EMPRESA!$D$5</f>
        <v>2016</v>
      </c>
      <c r="BC15" s="56" t="s">
        <v>61</v>
      </c>
      <c r="BD15" s="57">
        <f t="shared" si="11"/>
        <v>5.5155089558759283</v>
      </c>
      <c r="BE15" s="57">
        <f>(AX15*1000)/Gestão!G15</f>
        <v>6.6007332505469813</v>
      </c>
    </row>
    <row r="16" spans="1:57" ht="15.95" customHeight="1" x14ac:dyDescent="0.15">
      <c r="A16" s="6" t="s">
        <v>285</v>
      </c>
      <c r="B16" s="54" t="s">
        <v>103</v>
      </c>
      <c r="C16" s="55">
        <f>EMPRESA!$E$3</f>
        <v>0</v>
      </c>
      <c r="D16" s="55" t="str">
        <f>EMPRESA!$D$5</f>
        <v>2016</v>
      </c>
      <c r="E16" s="56" t="s">
        <v>61</v>
      </c>
      <c r="F16" s="64">
        <f>'[6]Absent + de  6 meses'!F13</f>
        <v>48</v>
      </c>
      <c r="G16" s="149"/>
      <c r="H16" s="64">
        <f>SUM('[6]Absent + de  6 meses'!F10:F13)</f>
        <v>194</v>
      </c>
      <c r="I16" s="64">
        <f>Efetivo!R16</f>
        <v>2780</v>
      </c>
      <c r="J16" s="54" t="s">
        <v>102</v>
      </c>
      <c r="K16" s="55">
        <f>EMPRESA!$E$3</f>
        <v>0</v>
      </c>
      <c r="L16" s="55" t="str">
        <f>EMPRESA!$D$5</f>
        <v>2016</v>
      </c>
      <c r="M16" s="56" t="s">
        <v>61</v>
      </c>
      <c r="N16" s="57">
        <f t="shared" si="0"/>
        <v>1.7266187050359711</v>
      </c>
      <c r="O16" s="54" t="s">
        <v>171</v>
      </c>
      <c r="P16" s="55">
        <f>EMPRESA!$E$3</f>
        <v>0</v>
      </c>
      <c r="Q16" s="55" t="str">
        <f>EMPRESA!$D$5</f>
        <v>2016</v>
      </c>
      <c r="R16" s="56" t="s">
        <v>61</v>
      </c>
      <c r="S16" s="57">
        <f>((H16/4)/Efetivo!S16)*100</f>
        <v>1.7501127649977448</v>
      </c>
      <c r="T16" s="64">
        <f>'[6]Absent + de  6 meses'!R13</f>
        <v>5808</v>
      </c>
      <c r="U16" s="149"/>
      <c r="V16" s="64">
        <f>SUM('[6]Absent + de  6 meses'!R10:R13)</f>
        <v>24619</v>
      </c>
      <c r="W16" s="64">
        <f>Gestão!F16</f>
        <v>467040</v>
      </c>
      <c r="X16" s="54" t="s">
        <v>245</v>
      </c>
      <c r="Y16" s="55">
        <f>EMPRESA!$E$3</f>
        <v>0</v>
      </c>
      <c r="Z16" s="55" t="str">
        <f>EMPRESA!$D$5</f>
        <v>2016</v>
      </c>
      <c r="AA16" s="56" t="s">
        <v>62</v>
      </c>
      <c r="AB16" s="57">
        <f t="shared" si="1"/>
        <v>1.2435765673175745</v>
      </c>
      <c r="AC16" s="57">
        <f t="shared" si="2"/>
        <v>0</v>
      </c>
      <c r="AD16" s="57" t="e">
        <f t="shared" si="3"/>
        <v>#DIV/0!</v>
      </c>
      <c r="AE16" s="57">
        <f t="shared" si="4"/>
        <v>23166.666666666664</v>
      </c>
      <c r="AF16" s="57">
        <f t="shared" si="5"/>
        <v>3985.7142857142853</v>
      </c>
      <c r="AG16" s="57">
        <f>(V16/Gestão!G16)*100</f>
        <v>1.3219816568937002</v>
      </c>
      <c r="AH16" s="64">
        <f>'[6]Absent + de  6 meses'!AD13</f>
        <v>48</v>
      </c>
      <c r="AI16" s="149"/>
      <c r="AJ16" s="64">
        <f>SUM('[6]Absent + de  6 meses'!AD10:AD13)</f>
        <v>194</v>
      </c>
      <c r="AK16" s="64">
        <f>Gestão!F16</f>
        <v>467040</v>
      </c>
      <c r="AL16" s="54" t="s">
        <v>174</v>
      </c>
      <c r="AM16" s="55">
        <f>EMPRESA!$E$3</f>
        <v>0</v>
      </c>
      <c r="AN16" s="55" t="str">
        <f>EMPRESA!$D$5</f>
        <v>2016</v>
      </c>
      <c r="AO16" s="56" t="s">
        <v>61</v>
      </c>
      <c r="AP16" s="57">
        <f t="shared" si="6"/>
        <v>0.10277492291880781</v>
      </c>
      <c r="AQ16" s="57">
        <f t="shared" si="7"/>
        <v>0</v>
      </c>
      <c r="AR16" s="57" t="e">
        <f t="shared" si="8"/>
        <v>#DIV/0!</v>
      </c>
      <c r="AS16" s="57">
        <f t="shared" si="9"/>
        <v>231666.66666666666</v>
      </c>
      <c r="AT16" s="57">
        <f t="shared" si="10"/>
        <v>45833.333333333336</v>
      </c>
      <c r="AU16" s="57">
        <f>(AJ16*1000)/Gestão!G16</f>
        <v>0.10417337886891337</v>
      </c>
      <c r="AV16" s="64">
        <f>'[6]Absent + de  6 meses'!AP13</f>
        <v>5808</v>
      </c>
      <c r="AW16" s="149"/>
      <c r="AX16" s="64">
        <f>SUM('[6]Absent + de  6 meses'!AP10:AP13)</f>
        <v>24619</v>
      </c>
      <c r="AY16" s="60">
        <f>Gestão!F16</f>
        <v>467040</v>
      </c>
      <c r="AZ16" s="54" t="s">
        <v>250</v>
      </c>
      <c r="BA16" s="55">
        <f>EMPRESA!$E$3</f>
        <v>0</v>
      </c>
      <c r="BB16" s="55" t="str">
        <f>EMPRESA!$D$5</f>
        <v>2016</v>
      </c>
      <c r="BC16" s="56" t="s">
        <v>62</v>
      </c>
      <c r="BD16" s="57">
        <f t="shared" si="11"/>
        <v>12.435765673175744</v>
      </c>
      <c r="BE16" s="57">
        <f>(AX16*1000)/Gestão!G16</f>
        <v>13.219816568937002</v>
      </c>
    </row>
    <row r="17" spans="1:131" ht="15.95" customHeight="1" x14ac:dyDescent="0.15">
      <c r="A17" s="147" t="s">
        <v>239</v>
      </c>
      <c r="B17" s="54"/>
      <c r="C17" s="55"/>
      <c r="D17" s="55"/>
      <c r="E17" s="56"/>
      <c r="F17" s="64">
        <f>'[7]Absent + de  6 meses'!F13</f>
        <v>157</v>
      </c>
      <c r="G17" s="149"/>
      <c r="H17" s="64">
        <f>SUM('[7]Absent + de  6 meses'!F10:F13)</f>
        <v>604</v>
      </c>
      <c r="I17" s="64">
        <f>Efetivo!R17</f>
        <v>2602</v>
      </c>
      <c r="J17" s="54" t="s">
        <v>171</v>
      </c>
      <c r="K17" s="55">
        <f>EMPRESA!$E$3</f>
        <v>0</v>
      </c>
      <c r="L17" s="55" t="str">
        <f>EMPRESA!$D$5</f>
        <v>2016</v>
      </c>
      <c r="M17" s="56" t="s">
        <v>62</v>
      </c>
      <c r="N17" s="57">
        <f t="shared" si="0"/>
        <v>6.0338201383551118</v>
      </c>
      <c r="O17" s="54"/>
      <c r="P17" s="55"/>
      <c r="Q17" s="55"/>
      <c r="R17" s="56"/>
      <c r="S17" s="57">
        <f>((H17/4)/Efetivo!S17)*100</f>
        <v>5.6895252449133382</v>
      </c>
      <c r="T17" s="64">
        <f>'[7]Absent + de  6 meses'!R13</f>
        <v>27632</v>
      </c>
      <c r="U17" s="149"/>
      <c r="V17" s="64">
        <f>SUM('[7]Absent + de  6 meses'!R10:R13)</f>
        <v>106304</v>
      </c>
      <c r="W17" s="64">
        <f>Gestão!F17</f>
        <v>437136</v>
      </c>
      <c r="X17" s="54" t="s">
        <v>246</v>
      </c>
      <c r="Y17" s="55">
        <f>EMPRESA!$E$3</f>
        <v>0</v>
      </c>
      <c r="Z17" s="55" t="str">
        <f>EMPRESA!$D$5</f>
        <v>2016</v>
      </c>
      <c r="AA17" s="56" t="s">
        <v>63</v>
      </c>
      <c r="AB17" s="57">
        <f t="shared" si="1"/>
        <v>6.3211449068482128</v>
      </c>
      <c r="AC17" s="57">
        <f t="shared" si="2"/>
        <v>0</v>
      </c>
      <c r="AD17" s="57" t="e">
        <f t="shared" si="3"/>
        <v>#DIV/0!</v>
      </c>
      <c r="AE17" s="57">
        <f t="shared" si="4"/>
        <v>21683.333333333336</v>
      </c>
      <c r="AF17" s="57">
        <f t="shared" si="5"/>
        <v>3500</v>
      </c>
      <c r="AG17" s="57">
        <f>(V17/Gestão!G17)*100</f>
        <v>5.9604550184806397</v>
      </c>
      <c r="AH17" s="64">
        <f>'[7]Absent + de  6 meses'!AD13</f>
        <v>157</v>
      </c>
      <c r="AI17" s="149"/>
      <c r="AJ17" s="64">
        <f>SUM('[7]Absent + de  6 meses'!AD10:AD13)</f>
        <v>604</v>
      </c>
      <c r="AK17" s="64">
        <f>Gestão!F17</f>
        <v>437136</v>
      </c>
      <c r="AL17" s="54" t="s">
        <v>175</v>
      </c>
      <c r="AM17" s="55">
        <f>EMPRESA!$E$3</f>
        <v>0</v>
      </c>
      <c r="AN17" s="55" t="str">
        <f>EMPRESA!$D$5</f>
        <v>2016</v>
      </c>
      <c r="AO17" s="56" t="s">
        <v>62</v>
      </c>
      <c r="AP17" s="57">
        <f t="shared" si="6"/>
        <v>0.35915596061637567</v>
      </c>
      <c r="AQ17" s="57">
        <f t="shared" si="7"/>
        <v>0</v>
      </c>
      <c r="AR17" s="57" t="e">
        <f t="shared" si="8"/>
        <v>#DIV/0!</v>
      </c>
      <c r="AS17" s="57">
        <f t="shared" si="9"/>
        <v>216833.33333333334</v>
      </c>
      <c r="AT17" s="57">
        <f t="shared" si="10"/>
        <v>39428.571428571428</v>
      </c>
      <c r="AU17" s="57">
        <f>(AJ17*1000)/Gestão!G17</f>
        <v>0.33866221695912729</v>
      </c>
      <c r="AV17" s="64">
        <f>'[7]Absent + de  6 meses'!AP13</f>
        <v>27632</v>
      </c>
      <c r="AW17" s="149"/>
      <c r="AX17" s="64">
        <f>SUM('[7]Absent + de  6 meses'!AP10:AP13)</f>
        <v>106304</v>
      </c>
      <c r="AY17" s="60">
        <f>Gestão!F17</f>
        <v>437136</v>
      </c>
      <c r="AZ17" s="54" t="s">
        <v>252</v>
      </c>
      <c r="BA17" s="55">
        <f>EMPRESA!$E$3</f>
        <v>0</v>
      </c>
      <c r="BB17" s="55" t="str">
        <f>EMPRESA!$D$5</f>
        <v>2016</v>
      </c>
      <c r="BC17" s="56" t="s">
        <v>63</v>
      </c>
      <c r="BD17" s="57">
        <f t="shared" si="11"/>
        <v>63.211449068482118</v>
      </c>
      <c r="BE17" s="57">
        <f>(AX17*1000)/Gestão!G17</f>
        <v>59.604550184806399</v>
      </c>
    </row>
    <row r="18" spans="1:131" ht="15.95" customHeight="1" x14ac:dyDescent="0.15">
      <c r="A18" s="147" t="s">
        <v>237</v>
      </c>
      <c r="B18" s="54"/>
      <c r="C18" s="55"/>
      <c r="D18" s="55"/>
      <c r="E18" s="56"/>
      <c r="F18" s="64">
        <f>'[8]Absent + de  6 meses'!F13</f>
        <v>819</v>
      </c>
      <c r="G18" s="149"/>
      <c r="H18" s="64">
        <f>SUM('[8]Absent + de  6 meses'!F10:F13)</f>
        <v>3322</v>
      </c>
      <c r="I18" s="64">
        <f>Efetivo!R18</f>
        <v>15146</v>
      </c>
      <c r="J18" s="54"/>
      <c r="K18" s="55"/>
      <c r="L18" s="55"/>
      <c r="M18" s="56"/>
      <c r="N18" s="57">
        <f t="shared" si="0"/>
        <v>5.4073682820546676</v>
      </c>
      <c r="O18" s="54"/>
      <c r="P18" s="55"/>
      <c r="Q18" s="55"/>
      <c r="R18" s="56"/>
      <c r="S18" s="57">
        <f>((H18/4)/Efetivo!S18)*100</f>
        <v>5.3879589983132217</v>
      </c>
      <c r="T18" s="64">
        <f>'[8]Absent + de  6 meses'!R13</f>
        <v>143477</v>
      </c>
      <c r="U18" s="149"/>
      <c r="V18" s="64">
        <f>SUM('[8]Absent + de  6 meses'!R10:R13)</f>
        <v>592425</v>
      </c>
      <c r="W18" s="64">
        <f>Gestão!F18</f>
        <v>2544528</v>
      </c>
      <c r="X18" s="54" t="s">
        <v>247</v>
      </c>
      <c r="Y18" s="55">
        <f>EMPRESA!$E$3</f>
        <v>0</v>
      </c>
      <c r="Z18" s="55" t="str">
        <f>EMPRESA!$D$5</f>
        <v>2016</v>
      </c>
      <c r="AA18" s="56" t="s">
        <v>64</v>
      </c>
      <c r="AB18" s="57">
        <f t="shared" si="1"/>
        <v>5.6386488967698529</v>
      </c>
      <c r="AC18" s="57">
        <f t="shared" si="2"/>
        <v>0</v>
      </c>
      <c r="AD18" s="57" t="e">
        <f t="shared" si="3"/>
        <v>#DIV/0!</v>
      </c>
      <c r="AE18" s="57">
        <f t="shared" si="4"/>
        <v>126216.66666666667</v>
      </c>
      <c r="AF18" s="57">
        <f t="shared" si="5"/>
        <v>3122.2222222222222</v>
      </c>
      <c r="AG18" s="57">
        <f>(V18/Gestão!G18)*100</f>
        <v>5.7193773285881111</v>
      </c>
      <c r="AH18" s="64">
        <f>'[8]Absent + de  6 meses'!AD13</f>
        <v>819</v>
      </c>
      <c r="AI18" s="149"/>
      <c r="AJ18" s="64">
        <f>SUM('[8]Absent + de  6 meses'!AD10:AD13)</f>
        <v>3322</v>
      </c>
      <c r="AK18" s="64">
        <f>Gestão!F18</f>
        <v>2544528</v>
      </c>
      <c r="AL18" s="54"/>
      <c r="AM18" s="55"/>
      <c r="AN18" s="55"/>
      <c r="AO18" s="56"/>
      <c r="AP18" s="57">
        <f t="shared" si="6"/>
        <v>0.32186715964611118</v>
      </c>
      <c r="AQ18" s="57" t="e">
        <f t="shared" si="7"/>
        <v>#DIV/0!</v>
      </c>
      <c r="AR18" s="57" t="e">
        <f t="shared" si="8"/>
        <v>#DIV/0!</v>
      </c>
      <c r="AS18" s="57" t="e">
        <f t="shared" si="9"/>
        <v>#DIV/0!</v>
      </c>
      <c r="AT18" s="57" t="e">
        <f t="shared" si="10"/>
        <v>#DIV/0!</v>
      </c>
      <c r="AU18" s="57">
        <f>(AJ18*1000)/Gestão!G18</f>
        <v>0.3207118451376918</v>
      </c>
      <c r="AV18" s="64">
        <f>'[8]Absent + de  6 meses'!AP13</f>
        <v>143477</v>
      </c>
      <c r="AW18" s="149"/>
      <c r="AX18" s="64">
        <f>SUM('[8]Absent + de  6 meses'!AP10:AP13)</f>
        <v>592425</v>
      </c>
      <c r="AY18" s="60">
        <f>Gestão!F18</f>
        <v>2544528</v>
      </c>
      <c r="AZ18" s="54" t="s">
        <v>253</v>
      </c>
      <c r="BA18" s="55">
        <f>EMPRESA!$E$3</f>
        <v>0</v>
      </c>
      <c r="BB18" s="55" t="str">
        <f>EMPRESA!$D$5</f>
        <v>2016</v>
      </c>
      <c r="BC18" s="56" t="s">
        <v>64</v>
      </c>
      <c r="BD18" s="57">
        <f t="shared" si="11"/>
        <v>56.386488967698526</v>
      </c>
      <c r="BE18" s="57">
        <f>(AX18*1000)/Gestão!G18</f>
        <v>57.193773285881107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</row>
    <row r="19" spans="1:131" ht="15.95" customHeight="1" x14ac:dyDescent="0.15">
      <c r="A19" s="147" t="s">
        <v>241</v>
      </c>
      <c r="B19" s="54"/>
      <c r="C19" s="55"/>
      <c r="D19" s="55"/>
      <c r="E19" s="56"/>
      <c r="F19" s="64">
        <f>'[9]Absent + de  6 meses'!F13</f>
        <v>72</v>
      </c>
      <c r="G19" s="149"/>
      <c r="H19" s="64">
        <f>SUM('[9]Absent + de  6 meses'!F10:F13)</f>
        <v>279</v>
      </c>
      <c r="I19" s="64">
        <f>Efetivo!R19</f>
        <v>1211</v>
      </c>
      <c r="J19" s="54"/>
      <c r="K19" s="55"/>
      <c r="L19" s="55"/>
      <c r="M19" s="56"/>
      <c r="N19" s="57">
        <f t="shared" si="0"/>
        <v>5.9454995871180838</v>
      </c>
      <c r="O19" s="54"/>
      <c r="P19" s="55"/>
      <c r="Q19" s="55"/>
      <c r="R19" s="56"/>
      <c r="S19" s="57">
        <f>((H19/4)/Efetivo!S19)*100</f>
        <v>5.6765005086469991</v>
      </c>
      <c r="T19" s="64">
        <f>'[9]Absent + de  6 meses'!R13</f>
        <v>1380</v>
      </c>
      <c r="U19" s="149"/>
      <c r="V19" s="64">
        <f>SUM('[9]Absent + de  6 meses'!R10:R13)</f>
        <v>5520</v>
      </c>
      <c r="W19" s="64">
        <f>Gestão!F19</f>
        <v>203448</v>
      </c>
      <c r="X19" s="54" t="s">
        <v>248</v>
      </c>
      <c r="Y19" s="55">
        <f>EMPRESA!$E$3</f>
        <v>0</v>
      </c>
      <c r="Z19" s="55" t="str">
        <f>EMPRESA!$D$5</f>
        <v>2016</v>
      </c>
      <c r="AA19" s="56" t="s">
        <v>249</v>
      </c>
      <c r="AB19" s="57">
        <f t="shared" si="1"/>
        <v>0.67830600448271794</v>
      </c>
      <c r="AC19" s="57">
        <f t="shared" si="2"/>
        <v>0</v>
      </c>
      <c r="AD19" s="57" t="e">
        <f t="shared" si="3"/>
        <v>#DIV/0!</v>
      </c>
      <c r="AE19" s="57">
        <f t="shared" si="4"/>
        <v>10091.666666666668</v>
      </c>
      <c r="AF19" s="57">
        <f t="shared" si="5"/>
        <v>2820</v>
      </c>
      <c r="AG19" s="57">
        <f>(V19/Gestão!G19)*100</f>
        <v>0.6685074843772707</v>
      </c>
      <c r="AH19" s="64">
        <f>'[9]Absent + de  6 meses'!AD13</f>
        <v>72</v>
      </c>
      <c r="AI19" s="149"/>
      <c r="AJ19" s="64">
        <f>SUM('[9]Absent + de  6 meses'!AD10:AD13)</f>
        <v>279</v>
      </c>
      <c r="AK19" s="64">
        <f>Gestão!F19</f>
        <v>203448</v>
      </c>
      <c r="AL19" s="54"/>
      <c r="AM19" s="55"/>
      <c r="AN19" s="55"/>
      <c r="AO19" s="56"/>
      <c r="AP19" s="57">
        <f t="shared" si="6"/>
        <v>0.35389878494750504</v>
      </c>
      <c r="AQ19" s="57" t="e">
        <f t="shared" si="7"/>
        <v>#DIV/0!</v>
      </c>
      <c r="AR19" s="57" t="e">
        <f t="shared" si="8"/>
        <v>#DIV/0!</v>
      </c>
      <c r="AS19" s="57" t="e">
        <f t="shared" si="9"/>
        <v>#DIV/0!</v>
      </c>
      <c r="AT19" s="57" t="e">
        <f t="shared" si="10"/>
        <v>#DIV/0!</v>
      </c>
      <c r="AU19" s="57">
        <f>(AJ19*1000)/Gestão!G19</f>
        <v>0.33788693503851186</v>
      </c>
      <c r="AV19" s="64">
        <f>'[9]Absent + de  6 meses'!AP13</f>
        <v>1380</v>
      </c>
      <c r="AW19" s="149"/>
      <c r="AX19" s="64">
        <f>SUM('[9]Absent + de  6 meses'!AP10:AP13)</f>
        <v>5520</v>
      </c>
      <c r="AY19" s="60">
        <f>Gestão!F19</f>
        <v>203448</v>
      </c>
      <c r="AZ19" s="54" t="s">
        <v>254</v>
      </c>
      <c r="BA19" s="55">
        <f>EMPRESA!$E$3</f>
        <v>0</v>
      </c>
      <c r="BB19" s="55" t="str">
        <f>EMPRESA!$D$5</f>
        <v>2016</v>
      </c>
      <c r="BC19" s="56" t="s">
        <v>249</v>
      </c>
      <c r="BD19" s="57">
        <f t="shared" si="11"/>
        <v>6.7830600448271792</v>
      </c>
      <c r="BE19" s="57">
        <f>(AX19*1000)/Gestão!G19</f>
        <v>6.6850748437727079</v>
      </c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</row>
    <row r="20" spans="1:131" ht="15.95" customHeight="1" x14ac:dyDescent="0.15">
      <c r="A20" s="147" t="s">
        <v>242</v>
      </c>
      <c r="B20" s="54"/>
      <c r="C20" s="55"/>
      <c r="D20" s="55"/>
      <c r="E20" s="56"/>
      <c r="F20" s="64">
        <f>'[10]Absent + de  6 meses'!F13</f>
        <v>31</v>
      </c>
      <c r="G20" s="149"/>
      <c r="H20" s="64">
        <f>SUM('[10]Absent + de  6 meses'!F10:F13)</f>
        <v>125</v>
      </c>
      <c r="I20" s="64">
        <f>Efetivo!R20</f>
        <v>3765</v>
      </c>
      <c r="J20" s="54"/>
      <c r="K20" s="55"/>
      <c r="L20" s="55"/>
      <c r="M20" s="56"/>
      <c r="N20" s="57">
        <f t="shared" si="0"/>
        <v>0.82337317397078358</v>
      </c>
      <c r="O20" s="54"/>
      <c r="P20" s="55"/>
      <c r="Q20" s="55"/>
      <c r="R20" s="56"/>
      <c r="S20" s="57">
        <f>((H20/4)/Efetivo!S20)*100</f>
        <v>0.82869265446831075</v>
      </c>
      <c r="T20" s="64">
        <f>'[10]Absent + de  6 meses'!R13</f>
        <v>205988</v>
      </c>
      <c r="U20" s="149"/>
      <c r="V20" s="64">
        <f>SUM('[10]Absent + de  6 meses'!R10:R13)</f>
        <v>787307</v>
      </c>
      <c r="W20" s="64">
        <f>Gestão!F20</f>
        <v>632520</v>
      </c>
      <c r="X20" s="54" t="s">
        <v>250</v>
      </c>
      <c r="Y20" s="55">
        <f>EMPRESA!$E$3</f>
        <v>0</v>
      </c>
      <c r="Z20" s="55" t="str">
        <f>EMPRESA!$D$5</f>
        <v>2016</v>
      </c>
      <c r="AA20" s="56" t="s">
        <v>251</v>
      </c>
      <c r="AB20" s="57">
        <f t="shared" si="1"/>
        <v>32.566242964649341</v>
      </c>
      <c r="AC20" s="57">
        <f t="shared" si="2"/>
        <v>0</v>
      </c>
      <c r="AD20" s="57" t="e">
        <f t="shared" si="3"/>
        <v>#DIV/0!</v>
      </c>
      <c r="AE20" s="57">
        <f t="shared" si="4"/>
        <v>31375</v>
      </c>
      <c r="AF20" s="57">
        <f t="shared" si="5"/>
        <v>2572.7272727272725</v>
      </c>
      <c r="AG20" s="57">
        <f>(V20/Gestão!G20)*100</f>
        <v>31.068358462451538</v>
      </c>
      <c r="AH20" s="64">
        <f>'[10]Absent + de  6 meses'!AD13</f>
        <v>31</v>
      </c>
      <c r="AI20" s="149"/>
      <c r="AJ20" s="64">
        <f>SUM('[10]Absent + de  6 meses'!AD10:AD13)</f>
        <v>125</v>
      </c>
      <c r="AK20" s="64">
        <f>Gestão!F20</f>
        <v>632520</v>
      </c>
      <c r="AL20" s="54"/>
      <c r="AM20" s="55"/>
      <c r="AN20" s="55"/>
      <c r="AO20" s="56"/>
      <c r="AP20" s="57">
        <f t="shared" si="6"/>
        <v>4.9010307974451398E-2</v>
      </c>
      <c r="AQ20" s="57" t="e">
        <f t="shared" si="7"/>
        <v>#DIV/0!</v>
      </c>
      <c r="AR20" s="57" t="e">
        <f t="shared" si="8"/>
        <v>#DIV/0!</v>
      </c>
      <c r="AS20" s="57" t="e">
        <f t="shared" si="9"/>
        <v>#DIV/0!</v>
      </c>
      <c r="AT20" s="57" t="e">
        <f t="shared" si="10"/>
        <v>#DIV/0!</v>
      </c>
      <c r="AU20" s="57">
        <f>(AJ20*1000)/Gestão!G20</f>
        <v>4.9326943718351834E-2</v>
      </c>
      <c r="AV20" s="64">
        <f>'[10]Absent + de  6 meses'!AP13</f>
        <v>205988</v>
      </c>
      <c r="AW20" s="149"/>
      <c r="AX20" s="64">
        <f>SUM('[10]Absent + de  6 meses'!AP10:AP13)</f>
        <v>787307</v>
      </c>
      <c r="AY20" s="60">
        <f>Gestão!F20</f>
        <v>632520</v>
      </c>
      <c r="AZ20" s="54" t="s">
        <v>255</v>
      </c>
      <c r="BA20" s="55">
        <f>EMPRESA!$E$3</f>
        <v>0</v>
      </c>
      <c r="BB20" s="55" t="str">
        <f>EMPRESA!$D$5</f>
        <v>2016</v>
      </c>
      <c r="BC20" s="56" t="s">
        <v>251</v>
      </c>
      <c r="BD20" s="57">
        <f t="shared" si="11"/>
        <v>325.66242964649336</v>
      </c>
      <c r="BE20" s="57">
        <f>(AX20*1000)/Gestão!G20</f>
        <v>310.68358462451539</v>
      </c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</row>
    <row r="21" spans="1:131" ht="15.95" customHeight="1" x14ac:dyDescent="0.15">
      <c r="A21" s="147" t="s">
        <v>240</v>
      </c>
      <c r="B21" s="108" t="s">
        <v>103</v>
      </c>
      <c r="C21" s="105">
        <f>EMPRESA!$E$3</f>
        <v>0</v>
      </c>
      <c r="D21" s="105" t="str">
        <f>EMPRESA!$D$5</f>
        <v>2016</v>
      </c>
      <c r="E21" s="106" t="s">
        <v>65</v>
      </c>
      <c r="F21" s="116">
        <f>'[11]Absent + de  6 meses'!F13</f>
        <v>87</v>
      </c>
      <c r="G21" s="154"/>
      <c r="H21" s="116">
        <f>SUM('[11]Absent + de  6 meses'!F10:F13)</f>
        <v>352</v>
      </c>
      <c r="I21" s="64">
        <f>Efetivo!R21</f>
        <v>3289</v>
      </c>
      <c r="J21" s="108" t="s">
        <v>102</v>
      </c>
      <c r="K21" s="105">
        <f>EMPRESA!$E$3</f>
        <v>0</v>
      </c>
      <c r="L21" s="105" t="str">
        <f>EMPRESA!$D$5</f>
        <v>2016</v>
      </c>
      <c r="M21" s="106" t="s">
        <v>65</v>
      </c>
      <c r="N21" s="57">
        <f t="shared" si="0"/>
        <v>2.6451809060504714</v>
      </c>
      <c r="O21" s="108" t="s">
        <v>171</v>
      </c>
      <c r="P21" s="105">
        <f>EMPRESA!$E$3</f>
        <v>0</v>
      </c>
      <c r="Q21" s="105" t="str">
        <f>EMPRESA!$D$5</f>
        <v>2016</v>
      </c>
      <c r="R21" s="106" t="s">
        <v>65</v>
      </c>
      <c r="S21" s="57">
        <f>((H21/4)/Efetivo!S21)*100</f>
        <v>2.6535996984545798</v>
      </c>
      <c r="T21" s="116">
        <f>'[11]Absent + de  6 meses'!R13</f>
        <v>13277.013999999999</v>
      </c>
      <c r="U21" s="154"/>
      <c r="V21" s="116">
        <f>SUM('[11]Absent + de  6 meses'!R10:R13)</f>
        <v>56828.686000000002</v>
      </c>
      <c r="W21" s="64">
        <f>Gestão!F21</f>
        <v>552552</v>
      </c>
      <c r="X21" s="54" t="s">
        <v>252</v>
      </c>
      <c r="Y21" s="55">
        <f>EMPRESA!$E$3</f>
        <v>0</v>
      </c>
      <c r="Z21" s="55" t="str">
        <f>EMPRESA!$D$5</f>
        <v>2016</v>
      </c>
      <c r="AA21" s="56" t="s">
        <v>65</v>
      </c>
      <c r="AB21" s="57">
        <f t="shared" si="1"/>
        <v>2.4028533061141757</v>
      </c>
      <c r="AC21" s="57">
        <f t="shared" si="2"/>
        <v>0</v>
      </c>
      <c r="AD21" s="57" t="e">
        <f t="shared" si="3"/>
        <v>#DIV/0!</v>
      </c>
      <c r="AE21" s="57">
        <f t="shared" si="4"/>
        <v>27408.333333333332</v>
      </c>
      <c r="AF21" s="57">
        <f t="shared" si="5"/>
        <v>2366.666666666667</v>
      </c>
      <c r="AG21" s="57">
        <f>(V21/Gestão!G21)*100</f>
        <v>2.5500639886561487</v>
      </c>
      <c r="AH21" s="116">
        <f>'[11]Absent + de  6 meses'!AD13</f>
        <v>87</v>
      </c>
      <c r="AI21" s="154"/>
      <c r="AJ21" s="116">
        <f>SUM('[11]Absent + de  6 meses'!AD10:AD13)</f>
        <v>352</v>
      </c>
      <c r="AK21" s="64">
        <f>Gestão!F21</f>
        <v>552552</v>
      </c>
      <c r="AL21" s="108" t="s">
        <v>174</v>
      </c>
      <c r="AM21" s="105">
        <f>EMPRESA!$E$3</f>
        <v>0</v>
      </c>
      <c r="AN21" s="105" t="str">
        <f>EMPRESA!$D$5</f>
        <v>2016</v>
      </c>
      <c r="AO21" s="106" t="s">
        <v>65</v>
      </c>
      <c r="AP21" s="57">
        <f t="shared" si="6"/>
        <v>0.15745124440776614</v>
      </c>
      <c r="AQ21" s="57">
        <f t="shared" si="7"/>
        <v>0</v>
      </c>
      <c r="AR21" s="57" t="e">
        <f t="shared" si="8"/>
        <v>#DIV/0!</v>
      </c>
      <c r="AS21" s="57">
        <f t="shared" si="9"/>
        <v>274083.33333333331</v>
      </c>
      <c r="AT21" s="57">
        <f t="shared" si="10"/>
        <v>22916.666666666668</v>
      </c>
      <c r="AU21" s="57">
        <f>(AJ21*1000)/Gestão!G21</f>
        <v>0.1579523630032488</v>
      </c>
      <c r="AV21" s="116">
        <f>'[11]Absent + de  6 meses'!AP13</f>
        <v>13277.013999999999</v>
      </c>
      <c r="AW21" s="154"/>
      <c r="AX21" s="116">
        <f>SUM('[11]Absent + de  6 meses'!AP10:AP13)</f>
        <v>56828.962</v>
      </c>
      <c r="AY21" s="60">
        <f>Gestão!F21</f>
        <v>552552</v>
      </c>
      <c r="AZ21" s="54" t="s">
        <v>256</v>
      </c>
      <c r="BA21" s="55">
        <f>EMPRESA!$E$3</f>
        <v>0</v>
      </c>
      <c r="BB21" s="55" t="str">
        <f>EMPRESA!$D$5</f>
        <v>2016</v>
      </c>
      <c r="BC21" s="56" t="s">
        <v>65</v>
      </c>
      <c r="BD21" s="57">
        <f t="shared" si="11"/>
        <v>24.028533061141758</v>
      </c>
      <c r="BE21" s="57">
        <f>(AX21*1000)/Gestão!G21</f>
        <v>25.500763735573386</v>
      </c>
    </row>
    <row r="22" spans="1:131" ht="15.95" customHeight="1" x14ac:dyDescent="0.15">
      <c r="A22" s="169" t="s">
        <v>278</v>
      </c>
      <c r="B22" s="168"/>
      <c r="C22" s="166"/>
      <c r="D22" s="166"/>
      <c r="E22" s="167"/>
      <c r="F22" s="116">
        <f>'[12]Absent + de  6 meses'!F13</f>
        <v>5</v>
      </c>
      <c r="G22" s="154"/>
      <c r="H22" s="116">
        <f>SUM('[12]Absent + de  6 meses'!F10:F13)</f>
        <v>31</v>
      </c>
      <c r="I22" s="64">
        <f>Efetivo!R22</f>
        <v>2240</v>
      </c>
      <c r="J22" s="108" t="s">
        <v>171</v>
      </c>
      <c r="K22" s="105">
        <f>EMPRESA!$E$3</f>
        <v>0</v>
      </c>
      <c r="L22" s="105" t="str">
        <f>EMPRESA!$D$5</f>
        <v>2016</v>
      </c>
      <c r="M22" s="106" t="s">
        <v>198</v>
      </c>
      <c r="N22" s="57">
        <f>(F22/I22)*100</f>
        <v>0.2232142857142857</v>
      </c>
      <c r="O22" s="108" t="s">
        <v>172</v>
      </c>
      <c r="P22" s="105">
        <f>EMPRESA!$E$3</f>
        <v>0</v>
      </c>
      <c r="Q22" s="105" t="str">
        <f>EMPRESA!$D$5</f>
        <v>2016</v>
      </c>
      <c r="R22" s="106" t="s">
        <v>198</v>
      </c>
      <c r="S22" s="57">
        <f>((H22/4)/Efetivo!S22)*100</f>
        <v>0.3467561521252796</v>
      </c>
      <c r="T22" s="116">
        <f>'[12]Absent + de  6 meses'!R13</f>
        <v>789</v>
      </c>
      <c r="U22" s="154"/>
      <c r="V22" s="116">
        <f>SUM('[12]Absent + de  6 meses'!R10:R13)</f>
        <v>5068</v>
      </c>
      <c r="W22" s="64">
        <f>Gestão!F22</f>
        <v>376320</v>
      </c>
      <c r="X22" s="54" t="s">
        <v>253</v>
      </c>
      <c r="Y22" s="55">
        <f>EMPRESA!$E$3</f>
        <v>0</v>
      </c>
      <c r="Z22" s="55" t="str">
        <f>EMPRESA!$D$5</f>
        <v>2016</v>
      </c>
      <c r="AA22" s="56" t="s">
        <v>198</v>
      </c>
      <c r="AB22" s="57">
        <f>(T22/W22)*100</f>
        <v>0.20966198979591838</v>
      </c>
      <c r="AC22" s="57">
        <f>(U22/X22)*100</f>
        <v>0</v>
      </c>
      <c r="AD22" s="57" t="e">
        <f>(V22/Y22)*100</f>
        <v>#DIV/0!</v>
      </c>
      <c r="AE22" s="57">
        <f>(W22/Z22)*100</f>
        <v>18666.666666666664</v>
      </c>
      <c r="AF22" s="57">
        <f>(X22/AA22)*100</f>
        <v>2192.3076923076924</v>
      </c>
      <c r="AG22" s="57">
        <f>(V22/Gestão!G22)*100</f>
        <v>0.33743475018642805</v>
      </c>
      <c r="AH22" s="116">
        <f>'[12]Absent + de  6 meses'!AD13</f>
        <v>5</v>
      </c>
      <c r="AI22" s="154"/>
      <c r="AJ22" s="116">
        <f>SUM('[12]Absent + de  6 meses'!AD10:AD13)</f>
        <v>31</v>
      </c>
      <c r="AK22" s="64">
        <f>Gestão!F22</f>
        <v>376320</v>
      </c>
      <c r="AL22" s="108" t="s">
        <v>175</v>
      </c>
      <c r="AM22" s="105">
        <f>EMPRESA!$E$3</f>
        <v>0</v>
      </c>
      <c r="AN22" s="105" t="str">
        <f>EMPRESA!$D$5</f>
        <v>2016</v>
      </c>
      <c r="AO22" s="106" t="s">
        <v>198</v>
      </c>
      <c r="AP22" s="57">
        <f>(AH22*1000)/AK22</f>
        <v>1.3286564625850339E-2</v>
      </c>
      <c r="AQ22" s="57">
        <f>(AI22*1000)/AL22</f>
        <v>0</v>
      </c>
      <c r="AR22" s="57" t="e">
        <f>(AJ22*1000)/AM22</f>
        <v>#DIV/0!</v>
      </c>
      <c r="AS22" s="57">
        <f>(AK22*1000)/AN22</f>
        <v>186666.66666666666</v>
      </c>
      <c r="AT22" s="57">
        <f>(AL22*1000)/AO22</f>
        <v>21230.76923076923</v>
      </c>
      <c r="AU22" s="57">
        <f>(AJ22*1000)/Gestão!G22</f>
        <v>2.0640247150314265E-2</v>
      </c>
      <c r="AV22" s="116">
        <f>'[12]Absent + de  6 meses'!AP13</f>
        <v>789</v>
      </c>
      <c r="AW22" s="154"/>
      <c r="AX22" s="116">
        <f>SUM('[12]Absent + de  6 meses'!AP10:AP13)</f>
        <v>5068</v>
      </c>
      <c r="AY22" s="60">
        <f>Gestão!F22</f>
        <v>376320</v>
      </c>
      <c r="AZ22" s="54" t="s">
        <v>281</v>
      </c>
      <c r="BA22" s="55">
        <f>EMPRESA!$E$3</f>
        <v>0</v>
      </c>
      <c r="BB22" s="55" t="str">
        <f>EMPRESA!$D$5</f>
        <v>2016</v>
      </c>
      <c r="BC22" s="56" t="s">
        <v>198</v>
      </c>
      <c r="BD22" s="57">
        <f>(AV22*1000)/AY22</f>
        <v>2.0966198979591835</v>
      </c>
      <c r="BE22" s="57">
        <f>(AX22*1000)/Gestão!G22</f>
        <v>3.3743475018642806</v>
      </c>
    </row>
    <row r="23" spans="1:131" ht="17.25" customHeight="1" x14ac:dyDescent="0.15">
      <c r="A23" s="145" t="s">
        <v>32</v>
      </c>
      <c r="B23" s="145"/>
      <c r="C23" s="145"/>
      <c r="D23" s="145"/>
      <c r="E23" s="145"/>
      <c r="F23" s="143">
        <f>SUM(F11:F22)</f>
        <v>1443.339558573854</v>
      </c>
      <c r="G23" s="145"/>
      <c r="H23" s="143">
        <f>SUM(H11:H22)</f>
        <v>5801.8407004600231</v>
      </c>
      <c r="I23" s="143">
        <f>SUM(I11:I22)</f>
        <v>51440</v>
      </c>
      <c r="J23" s="145"/>
      <c r="K23" s="145"/>
      <c r="L23" s="145"/>
      <c r="M23" s="145"/>
      <c r="N23" s="121">
        <f t="shared" si="0"/>
        <v>2.8058700594359527</v>
      </c>
      <c r="O23" s="145"/>
      <c r="P23" s="145"/>
      <c r="Q23" s="145"/>
      <c r="R23" s="145"/>
      <c r="S23" s="121">
        <f>((H23/4)/Efetivo!S23)*100</f>
        <v>2.7123699529506475</v>
      </c>
      <c r="T23" s="143">
        <f>SUM(T11:T22)</f>
        <v>447081.76400000002</v>
      </c>
      <c r="U23" s="145"/>
      <c r="V23" s="143">
        <f>SUM(V11:V22)</f>
        <v>1774958.936</v>
      </c>
      <c r="W23" s="143">
        <f>SUM(W11:W22)</f>
        <v>8641920</v>
      </c>
      <c r="X23" s="145"/>
      <c r="Y23" s="145"/>
      <c r="Z23" s="145"/>
      <c r="AA23" s="145"/>
      <c r="AB23" s="121">
        <f>(T23/W23)*100</f>
        <v>5.1734078075242547</v>
      </c>
      <c r="AC23" s="145"/>
      <c r="AD23" s="145"/>
      <c r="AE23" s="145"/>
      <c r="AF23" s="145"/>
      <c r="AG23" s="121">
        <f>(V23/Gestão!G23)*100</f>
        <v>5.0539015656011026</v>
      </c>
      <c r="AH23" s="143">
        <f>SUM(AH11:AH22)</f>
        <v>1445</v>
      </c>
      <c r="AI23" s="145"/>
      <c r="AJ23" s="143">
        <f>SUM(AJ11:AJ22)</f>
        <v>5806</v>
      </c>
      <c r="AK23" s="143">
        <f>SUM(AK11:AK22)</f>
        <v>8641920</v>
      </c>
      <c r="AL23" s="145"/>
      <c r="AM23" s="145"/>
      <c r="AN23" s="145"/>
      <c r="AO23" s="145"/>
      <c r="AP23" s="121">
        <f>(AH23*1000)/AK23</f>
        <v>0.16720821298970598</v>
      </c>
      <c r="AQ23" s="145"/>
      <c r="AR23" s="145"/>
      <c r="AS23" s="145"/>
      <c r="AT23" s="145"/>
      <c r="AU23" s="121">
        <f>(AJ23*1000)/Gestão!G23</f>
        <v>0.16531623292652897</v>
      </c>
      <c r="AV23" s="143">
        <f>SUM(AV11:AV22)</f>
        <v>447081.76400000002</v>
      </c>
      <c r="AW23" s="145"/>
      <c r="AX23" s="143">
        <f>SUM(AX11:AX22)</f>
        <v>1774959.2120000001</v>
      </c>
      <c r="AY23" s="143">
        <f>SUM(AY11:AY22)</f>
        <v>8641920</v>
      </c>
      <c r="AZ23" s="145"/>
      <c r="BA23" s="145"/>
      <c r="BB23" s="145"/>
      <c r="BC23" s="145"/>
      <c r="BD23" s="121">
        <f>(AV23*1000)/AY23</f>
        <v>51.734078075242536</v>
      </c>
      <c r="BE23" s="121">
        <f>(AX23*1000)/Gestão!G23</f>
        <v>50.539023514653863</v>
      </c>
    </row>
    <row r="24" spans="1:131" ht="12.75" x14ac:dyDescent="0.2">
      <c r="A24" s="94" t="s">
        <v>190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</row>
    <row r="25" spans="1:13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13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13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13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13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13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13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13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ht="12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s="2" customFormat="1" x14ac:dyDescent="0.15"/>
    <row r="131" spans="1:55" s="2" customFormat="1" x14ac:dyDescent="0.15"/>
    <row r="132" spans="1:55" s="2" customFormat="1" x14ac:dyDescent="0.15"/>
    <row r="133" spans="1:55" s="2" customFormat="1" x14ac:dyDescent="0.15"/>
    <row r="134" spans="1:55" s="2" customFormat="1" x14ac:dyDescent="0.15"/>
    <row r="135" spans="1:55" s="2" customFormat="1" x14ac:dyDescent="0.15"/>
    <row r="136" spans="1:55" s="2" customFormat="1" x14ac:dyDescent="0.15"/>
    <row r="137" spans="1:55" s="2" customFormat="1" x14ac:dyDescent="0.15"/>
    <row r="138" spans="1:55" s="2" customFormat="1" x14ac:dyDescent="0.15"/>
    <row r="139" spans="1:55" s="2" customFormat="1" x14ac:dyDescent="0.15"/>
    <row r="140" spans="1:55" s="2" customFormat="1" x14ac:dyDescent="0.15"/>
    <row r="141" spans="1:55" s="2" customFormat="1" x14ac:dyDescent="0.15"/>
    <row r="142" spans="1:55" s="2" customFormat="1" x14ac:dyDescent="0.15"/>
    <row r="143" spans="1:55" s="2" customFormat="1" x14ac:dyDescent="0.15"/>
    <row r="144" spans="1:55" s="2" customFormat="1" x14ac:dyDescent="0.15"/>
    <row r="145" s="2" customFormat="1" x14ac:dyDescent="0.15"/>
  </sheetData>
  <sheetProtection password="C48F" sheet="1"/>
  <mergeCells count="26">
    <mergeCell ref="H9:H10"/>
    <mergeCell ref="V9:V10"/>
    <mergeCell ref="A1:BD5"/>
    <mergeCell ref="A8:A10"/>
    <mergeCell ref="I9:I10"/>
    <mergeCell ref="N9:N10"/>
    <mergeCell ref="AK9:AK10"/>
    <mergeCell ref="AP9:AP10"/>
    <mergeCell ref="AH8:AU8"/>
    <mergeCell ref="AU9:AU10"/>
    <mergeCell ref="AB9:AB10"/>
    <mergeCell ref="W9:W10"/>
    <mergeCell ref="S9:S10"/>
    <mergeCell ref="F8:S8"/>
    <mergeCell ref="T8:AG8"/>
    <mergeCell ref="AG9:AG10"/>
    <mergeCell ref="T9:U10"/>
    <mergeCell ref="F9:G10"/>
    <mergeCell ref="AV8:BE8"/>
    <mergeCell ref="BE9:BE10"/>
    <mergeCell ref="AH9:AI10"/>
    <mergeCell ref="AY9:AY10"/>
    <mergeCell ref="BD9:BD10"/>
    <mergeCell ref="AV9:AW10"/>
    <mergeCell ref="AJ9:AJ10"/>
    <mergeCell ref="AX9:AX10"/>
  </mergeCells>
  <phoneticPr fontId="33" type="noConversion"/>
  <printOptions horizontalCentered="1"/>
  <pageMargins left="0.16" right="0" top="0.98425196850393704" bottom="0.39370078740157483" header="0.19" footer="0"/>
  <pageSetup paperSize="8" scale="65" orientation="landscape" horizontalDpi="300" verticalDpi="300" r:id="rId1"/>
  <headerFooter alignWithMargins="0"/>
  <colBreaks count="1" manualBreakCount="1">
    <brk id="33" max="23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6"/>
  <dimension ref="A1:FA99"/>
  <sheetViews>
    <sheetView view="pageBreakPreview" zoomScale="90" zoomScaleNormal="75" zoomScaleSheetLayoutView="90" workbookViewId="0">
      <selection activeCell="CR27" sqref="CR27"/>
    </sheetView>
  </sheetViews>
  <sheetFormatPr defaultRowHeight="11.25" x14ac:dyDescent="0.15"/>
  <cols>
    <col min="1" max="1" width="46.28515625" style="1" customWidth="1"/>
    <col min="2" max="2" width="16.28515625" style="1" customWidth="1"/>
    <col min="3" max="3" width="14.42578125" style="1" customWidth="1"/>
    <col min="4" max="4" width="12.85546875" style="1" customWidth="1"/>
    <col min="5" max="5" width="10.85546875" style="1" hidden="1" customWidth="1"/>
    <col min="6" max="6" width="12.7109375" style="1" hidden="1" customWidth="1"/>
    <col min="7" max="8" width="10.85546875" style="1" hidden="1" customWidth="1"/>
    <col min="9" max="9" width="14.140625" style="1" customWidth="1"/>
    <col min="10" max="10" width="6.7109375" style="1" customWidth="1"/>
    <col min="11" max="11" width="13.5703125" style="1" customWidth="1"/>
    <col min="12" max="12" width="10.5703125" style="1" hidden="1" customWidth="1"/>
    <col min="13" max="13" width="13" style="1" hidden="1" customWidth="1"/>
    <col min="14" max="14" width="9.5703125" style="1" hidden="1" customWidth="1"/>
    <col min="15" max="15" width="9" style="1" hidden="1" customWidth="1"/>
    <col min="16" max="16" width="13.28515625" style="1" customWidth="1"/>
    <col min="17" max="17" width="6.7109375" style="1" customWidth="1"/>
    <col min="18" max="18" width="13.5703125" style="1" customWidth="1"/>
    <col min="19" max="19" width="10.85546875" style="1" hidden="1" customWidth="1"/>
    <col min="20" max="20" width="14.28515625" style="1" hidden="1" customWidth="1"/>
    <col min="21" max="21" width="7.7109375" style="1" hidden="1" customWidth="1"/>
    <col min="22" max="22" width="8.28515625" style="1" hidden="1" customWidth="1"/>
    <col min="23" max="23" width="13.42578125" style="1" customWidth="1"/>
    <col min="24" max="24" width="6.7109375" style="1" customWidth="1"/>
    <col min="25" max="25" width="13.42578125" style="1" customWidth="1"/>
    <col min="26" max="26" width="10.28515625" style="1" hidden="1" customWidth="1"/>
    <col min="27" max="27" width="12.85546875" style="1" hidden="1" customWidth="1"/>
    <col min="28" max="28" width="6.7109375" style="1" hidden="1" customWidth="1"/>
    <col min="29" max="29" width="8.28515625" style="1" hidden="1" customWidth="1"/>
    <col min="30" max="30" width="13.42578125" style="1" customWidth="1"/>
    <col min="31" max="31" width="6.7109375" style="1" customWidth="1"/>
    <col min="32" max="32" width="13.42578125" style="1" customWidth="1"/>
    <col min="33" max="33" width="10.140625" style="1" hidden="1" customWidth="1"/>
    <col min="34" max="34" width="12.85546875" style="1" hidden="1" customWidth="1"/>
    <col min="35" max="35" width="6.7109375" style="1" hidden="1" customWidth="1"/>
    <col min="36" max="36" width="8.28515625" style="1" hidden="1" customWidth="1"/>
    <col min="37" max="37" width="13.28515625" style="1" customWidth="1"/>
    <col min="38" max="38" width="6.7109375" style="1" customWidth="1"/>
    <col min="39" max="39" width="13.5703125" style="1" customWidth="1"/>
    <col min="40" max="40" width="10.85546875" style="1" hidden="1" customWidth="1"/>
    <col min="41" max="41" width="13" style="1" hidden="1" customWidth="1"/>
    <col min="42" max="42" width="6.7109375" style="1" hidden="1" customWidth="1"/>
    <col min="43" max="43" width="8.28515625" style="1" hidden="1" customWidth="1"/>
    <col min="44" max="44" width="13.42578125" style="1" customWidth="1"/>
    <col min="45" max="45" width="6.7109375" style="1" customWidth="1"/>
    <col min="46" max="46" width="13.42578125" style="1" customWidth="1"/>
    <col min="47" max="47" width="10.7109375" style="2" hidden="1" customWidth="1"/>
    <col min="48" max="48" width="12.85546875" style="2" hidden="1" customWidth="1"/>
    <col min="49" max="49" width="6.7109375" style="2" hidden="1" customWidth="1"/>
    <col min="50" max="50" width="8" style="2" hidden="1" customWidth="1"/>
    <col min="51" max="51" width="14" style="2" customWidth="1"/>
    <col min="52" max="52" width="6.7109375" style="2" customWidth="1"/>
    <col min="53" max="56" width="14" style="2" hidden="1" customWidth="1"/>
    <col min="57" max="57" width="14.5703125" style="2" customWidth="1"/>
    <col min="58" max="58" width="10.42578125" style="2" hidden="1" customWidth="1"/>
    <col min="59" max="59" width="12.42578125" style="2" hidden="1" customWidth="1"/>
    <col min="60" max="60" width="6.7109375" style="2" hidden="1" customWidth="1"/>
    <col min="61" max="61" width="8.5703125" style="2" hidden="1" customWidth="1"/>
    <col min="62" max="62" width="15.85546875" style="2" customWidth="1"/>
    <col min="63" max="63" width="6.7109375" style="2" customWidth="1"/>
    <col min="64" max="64" width="16" style="2" customWidth="1"/>
    <col min="65" max="65" width="11.85546875" style="2" hidden="1" customWidth="1"/>
    <col min="66" max="66" width="11.7109375" style="2" hidden="1" customWidth="1"/>
    <col min="67" max="68" width="8.42578125" style="2" hidden="1" customWidth="1"/>
    <col min="69" max="69" width="15.85546875" style="2" customWidth="1"/>
    <col min="70" max="70" width="6.7109375" style="2" customWidth="1"/>
    <col min="71" max="71" width="16.5703125" style="2" customWidth="1"/>
    <col min="72" max="72" width="10.85546875" style="2" hidden="1" customWidth="1"/>
    <col min="73" max="73" width="12.7109375" style="2" hidden="1" customWidth="1"/>
    <col min="74" max="74" width="6.7109375" style="2" hidden="1" customWidth="1"/>
    <col min="75" max="75" width="9.5703125" style="2" hidden="1" customWidth="1"/>
    <col min="76" max="76" width="10.7109375" style="2" customWidth="1"/>
    <col min="77" max="77" width="11.5703125" style="2" customWidth="1"/>
    <col min="78" max="78" width="10.5703125" style="2" hidden="1" customWidth="1"/>
    <col min="79" max="79" width="12.7109375" style="2" hidden="1" customWidth="1"/>
    <col min="80" max="80" width="6.7109375" style="2" hidden="1" customWidth="1"/>
    <col min="81" max="81" width="8" style="2" hidden="1" customWidth="1"/>
    <col min="82" max="82" width="10.85546875" style="2" customWidth="1"/>
    <col min="83" max="83" width="11.140625" style="2" customWidth="1"/>
    <col min="84" max="84" width="10.7109375" style="2" hidden="1" customWidth="1"/>
    <col min="85" max="85" width="13.5703125" style="2" hidden="1" customWidth="1"/>
    <col min="86" max="86" width="8.85546875" style="2" hidden="1" customWidth="1"/>
    <col min="87" max="87" width="8.5703125" style="2" hidden="1" customWidth="1"/>
    <col min="88" max="88" width="11.7109375" style="2" customWidth="1"/>
    <col min="89" max="89" width="10.5703125" style="2" customWidth="1"/>
    <col min="90" max="90" width="10.5703125" style="2" hidden="1" customWidth="1"/>
    <col min="91" max="91" width="13.28515625" style="2" hidden="1" customWidth="1"/>
    <col min="92" max="92" width="6.7109375" style="2" hidden="1" customWidth="1"/>
    <col min="93" max="93" width="7.85546875" style="2" hidden="1" customWidth="1"/>
    <col min="94" max="94" width="10.7109375" style="2" customWidth="1"/>
    <col min="95" max="95" width="10" style="2" customWidth="1"/>
    <col min="96" max="146" width="9.140625" style="2"/>
    <col min="147" max="16384" width="9.140625" style="1"/>
  </cols>
  <sheetData>
    <row r="1" spans="1:146" ht="12" customHeight="1" x14ac:dyDescent="0.15">
      <c r="A1" s="268" t="s">
        <v>185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219"/>
      <c r="BO1" s="219"/>
      <c r="BP1" s="219"/>
      <c r="BQ1" s="219"/>
      <c r="BR1" s="219"/>
      <c r="BS1" s="219"/>
      <c r="BT1" s="219"/>
      <c r="BU1" s="219"/>
      <c r="BV1" s="219"/>
      <c r="BW1" s="219"/>
      <c r="BX1" s="219"/>
      <c r="BY1" s="219"/>
      <c r="BZ1" s="219"/>
      <c r="CA1" s="219"/>
      <c r="CB1" s="219"/>
      <c r="CC1" s="219"/>
      <c r="CD1" s="219"/>
      <c r="CE1" s="219"/>
      <c r="CF1" s="219"/>
      <c r="CG1" s="219"/>
      <c r="CH1" s="219"/>
      <c r="CI1" s="219"/>
      <c r="CJ1" s="219"/>
      <c r="CK1" s="219"/>
      <c r="CL1" s="219"/>
      <c r="CM1" s="219"/>
      <c r="CN1" s="219"/>
      <c r="CO1" s="219"/>
      <c r="CP1" s="219"/>
      <c r="CQ1" s="219"/>
    </row>
    <row r="2" spans="1:146" ht="12" customHeight="1" x14ac:dyDescent="0.15">
      <c r="A2" s="268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  <c r="BN2" s="219"/>
      <c r="BO2" s="219"/>
      <c r="BP2" s="219"/>
      <c r="BQ2" s="219"/>
      <c r="BR2" s="219"/>
      <c r="BS2" s="219"/>
      <c r="BT2" s="219"/>
      <c r="BU2" s="219"/>
      <c r="BV2" s="219"/>
      <c r="BW2" s="219"/>
      <c r="BX2" s="219"/>
      <c r="BY2" s="219"/>
      <c r="BZ2" s="219"/>
      <c r="CA2" s="219"/>
      <c r="CB2" s="219"/>
      <c r="CC2" s="219"/>
      <c r="CD2" s="219"/>
      <c r="CE2" s="219"/>
      <c r="CF2" s="219"/>
      <c r="CG2" s="219"/>
      <c r="CH2" s="219"/>
      <c r="CI2" s="219"/>
      <c r="CJ2" s="219"/>
      <c r="CK2" s="219"/>
      <c r="CL2" s="219"/>
      <c r="CM2" s="219"/>
      <c r="CN2" s="219"/>
      <c r="CO2" s="219"/>
      <c r="CP2" s="219"/>
      <c r="CQ2" s="219"/>
    </row>
    <row r="3" spans="1:146" ht="12" customHeight="1" x14ac:dyDescent="0.15">
      <c r="A3" s="268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  <c r="BH3" s="219"/>
      <c r="BI3" s="219"/>
      <c r="BJ3" s="219"/>
      <c r="BK3" s="219"/>
      <c r="BL3" s="219"/>
      <c r="BM3" s="219"/>
      <c r="BN3" s="219"/>
      <c r="BO3" s="219"/>
      <c r="BP3" s="219"/>
      <c r="BQ3" s="219"/>
      <c r="BR3" s="219"/>
      <c r="BS3" s="219"/>
      <c r="BT3" s="219"/>
      <c r="BU3" s="219"/>
      <c r="BV3" s="219"/>
      <c r="BW3" s="219"/>
      <c r="BX3" s="219"/>
      <c r="BY3" s="219"/>
      <c r="BZ3" s="219"/>
      <c r="CA3" s="219"/>
      <c r="CB3" s="219"/>
      <c r="CC3" s="219"/>
      <c r="CD3" s="219"/>
      <c r="CE3" s="219"/>
      <c r="CF3" s="219"/>
      <c r="CG3" s="219"/>
      <c r="CH3" s="219"/>
      <c r="CI3" s="219"/>
      <c r="CJ3" s="219"/>
      <c r="CK3" s="219"/>
      <c r="CL3" s="219"/>
      <c r="CM3" s="219"/>
      <c r="CN3" s="219"/>
      <c r="CO3" s="219"/>
      <c r="CP3" s="219"/>
      <c r="CQ3" s="219"/>
    </row>
    <row r="4" spans="1:146" ht="23.25" customHeight="1" x14ac:dyDescent="0.15">
      <c r="A4" s="268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  <c r="BL4" s="219"/>
      <c r="BM4" s="219"/>
      <c r="BN4" s="219"/>
      <c r="BO4" s="219"/>
      <c r="BP4" s="219"/>
      <c r="BQ4" s="219"/>
      <c r="BR4" s="219"/>
      <c r="BS4" s="219"/>
      <c r="BT4" s="219"/>
      <c r="BU4" s="219"/>
      <c r="BV4" s="219"/>
      <c r="BW4" s="219"/>
      <c r="BX4" s="219"/>
      <c r="BY4" s="219"/>
      <c r="BZ4" s="219"/>
      <c r="CA4" s="219"/>
      <c r="CB4" s="219"/>
      <c r="CC4" s="219"/>
      <c r="CD4" s="219"/>
      <c r="CE4" s="219"/>
      <c r="CF4" s="219"/>
      <c r="CG4" s="219"/>
      <c r="CH4" s="219"/>
      <c r="CI4" s="219"/>
      <c r="CJ4" s="219"/>
      <c r="CK4" s="219"/>
      <c r="CL4" s="219"/>
      <c r="CM4" s="219"/>
      <c r="CN4" s="219"/>
      <c r="CO4" s="219"/>
      <c r="CP4" s="219"/>
      <c r="CQ4" s="219"/>
    </row>
    <row r="5" spans="1:146" ht="27" customHeight="1" x14ac:dyDescent="0.1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</row>
    <row r="6" spans="1:146" ht="15" customHeight="1" x14ac:dyDescent="0.15">
      <c r="A6" s="264" t="str">
        <f>Efetivo!A8</f>
        <v>MÊS: ABRIL</v>
      </c>
      <c r="B6" s="264"/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264"/>
      <c r="AV6" s="264"/>
      <c r="AW6" s="264"/>
      <c r="AX6" s="264"/>
      <c r="AY6" s="264"/>
      <c r="AZ6" s="264"/>
      <c r="BA6" s="264"/>
      <c r="BB6" s="264"/>
      <c r="BC6" s="264"/>
      <c r="BD6" s="264"/>
      <c r="BE6" s="264"/>
      <c r="BF6" s="264"/>
      <c r="BG6" s="264"/>
      <c r="BH6" s="264"/>
      <c r="BI6" s="264"/>
      <c r="BJ6" s="264"/>
      <c r="BK6" s="264"/>
      <c r="BL6" s="264"/>
      <c r="BM6" s="264"/>
      <c r="BN6" s="264"/>
      <c r="BO6" s="264"/>
      <c r="BP6" s="264"/>
      <c r="BQ6" s="264"/>
      <c r="BR6" s="264"/>
      <c r="BS6" s="264"/>
      <c r="BT6" s="264"/>
      <c r="BU6" s="264"/>
      <c r="BV6" s="264"/>
      <c r="BW6" s="264"/>
      <c r="BX6" s="264"/>
      <c r="BY6" s="264"/>
      <c r="BZ6" s="264"/>
      <c r="CA6" s="264"/>
      <c r="CB6" s="264"/>
      <c r="CC6" s="264"/>
      <c r="CD6" s="264"/>
      <c r="CE6" s="264"/>
    </row>
    <row r="7" spans="1:146" ht="12" customHeight="1" x14ac:dyDescent="0.15">
      <c r="A7" s="265" t="s">
        <v>193</v>
      </c>
      <c r="B7" s="265" t="s">
        <v>28</v>
      </c>
      <c r="C7" s="201" t="s">
        <v>50</v>
      </c>
      <c r="D7" s="266"/>
      <c r="E7" s="186" t="s">
        <v>126</v>
      </c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0"/>
      <c r="BK7" s="200"/>
      <c r="BL7" s="200"/>
      <c r="BM7" s="200"/>
      <c r="BN7" s="200"/>
      <c r="BO7" s="200"/>
      <c r="BP7" s="200"/>
      <c r="BQ7" s="200"/>
      <c r="BR7" s="200"/>
      <c r="BS7" s="187"/>
      <c r="BT7" s="192" t="s">
        <v>38</v>
      </c>
      <c r="BU7" s="271"/>
      <c r="BV7" s="271"/>
      <c r="BW7" s="271"/>
      <c r="BX7" s="271"/>
      <c r="BY7" s="271"/>
      <c r="BZ7" s="271"/>
      <c r="CA7" s="271"/>
      <c r="CB7" s="271"/>
      <c r="CC7" s="271"/>
      <c r="CD7" s="271"/>
      <c r="CE7" s="271"/>
      <c r="CF7" s="271"/>
      <c r="CG7" s="271"/>
      <c r="CH7" s="271"/>
      <c r="CI7" s="271"/>
      <c r="CJ7" s="271"/>
      <c r="CK7" s="271"/>
      <c r="CL7" s="271"/>
      <c r="CM7" s="271"/>
      <c r="CN7" s="271"/>
      <c r="CO7" s="271"/>
      <c r="CP7" s="271"/>
      <c r="CQ7" s="271"/>
    </row>
    <row r="8" spans="1:146" s="5" customFormat="1" ht="23.1" customHeight="1" x14ac:dyDescent="0.15">
      <c r="A8" s="265"/>
      <c r="B8" s="265"/>
      <c r="C8" s="192"/>
      <c r="D8" s="267"/>
      <c r="E8" s="197" t="s">
        <v>39</v>
      </c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89" t="s">
        <v>40</v>
      </c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1"/>
      <c r="AU8" s="197" t="s">
        <v>146</v>
      </c>
      <c r="AV8" s="197"/>
      <c r="AW8" s="197"/>
      <c r="AX8" s="197"/>
      <c r="AY8" s="197"/>
      <c r="AZ8" s="197"/>
      <c r="BA8" s="197"/>
      <c r="BB8" s="197"/>
      <c r="BC8" s="197"/>
      <c r="BD8" s="197"/>
      <c r="BE8" s="197"/>
      <c r="BF8" s="201" t="s">
        <v>147</v>
      </c>
      <c r="BG8" s="202"/>
      <c r="BH8" s="202"/>
      <c r="BI8" s="202"/>
      <c r="BJ8" s="202"/>
      <c r="BK8" s="202"/>
      <c r="BL8" s="203"/>
      <c r="BM8" s="201" t="s">
        <v>148</v>
      </c>
      <c r="BN8" s="202"/>
      <c r="BO8" s="202"/>
      <c r="BP8" s="202"/>
      <c r="BQ8" s="202"/>
      <c r="BR8" s="202"/>
      <c r="BS8" s="203"/>
      <c r="BT8" s="272"/>
      <c r="BU8" s="273"/>
      <c r="BV8" s="273"/>
      <c r="BW8" s="273"/>
      <c r="BX8" s="273"/>
      <c r="BY8" s="273"/>
      <c r="BZ8" s="273"/>
      <c r="CA8" s="273"/>
      <c r="CB8" s="273"/>
      <c r="CC8" s="273"/>
      <c r="CD8" s="273"/>
      <c r="CE8" s="273"/>
      <c r="CF8" s="273"/>
      <c r="CG8" s="273"/>
      <c r="CH8" s="273"/>
      <c r="CI8" s="273"/>
      <c r="CJ8" s="273"/>
      <c r="CK8" s="273"/>
      <c r="CL8" s="273"/>
      <c r="CM8" s="273"/>
      <c r="CN8" s="273"/>
      <c r="CO8" s="273"/>
      <c r="CP8" s="273"/>
      <c r="CQ8" s="273"/>
    </row>
    <row r="9" spans="1:146" ht="32.25" customHeight="1" x14ac:dyDescent="0.2">
      <c r="A9" s="265"/>
      <c r="B9" s="265"/>
      <c r="C9" s="189"/>
      <c r="D9" s="191"/>
      <c r="E9" s="265" t="s">
        <v>41</v>
      </c>
      <c r="F9" s="265"/>
      <c r="G9" s="265"/>
      <c r="H9" s="265"/>
      <c r="I9" s="265"/>
      <c r="J9" s="265"/>
      <c r="K9" s="270"/>
      <c r="L9" s="265" t="s">
        <v>42</v>
      </c>
      <c r="M9" s="265"/>
      <c r="N9" s="265"/>
      <c r="O9" s="265"/>
      <c r="P9" s="265"/>
      <c r="Q9" s="265"/>
      <c r="R9" s="270"/>
      <c r="S9" s="265" t="s">
        <v>43</v>
      </c>
      <c r="T9" s="265"/>
      <c r="U9" s="265"/>
      <c r="V9" s="265"/>
      <c r="W9" s="265"/>
      <c r="X9" s="265"/>
      <c r="Y9" s="265"/>
      <c r="Z9" s="265" t="s">
        <v>41</v>
      </c>
      <c r="AA9" s="265"/>
      <c r="AB9" s="265"/>
      <c r="AC9" s="265"/>
      <c r="AD9" s="265"/>
      <c r="AE9" s="265"/>
      <c r="AF9" s="265"/>
      <c r="AG9" s="265" t="s">
        <v>42</v>
      </c>
      <c r="AH9" s="265"/>
      <c r="AI9" s="265"/>
      <c r="AJ9" s="265"/>
      <c r="AK9" s="265"/>
      <c r="AL9" s="265"/>
      <c r="AM9" s="265"/>
      <c r="AN9" s="265" t="s">
        <v>43</v>
      </c>
      <c r="AO9" s="265"/>
      <c r="AP9" s="265"/>
      <c r="AQ9" s="265"/>
      <c r="AR9" s="265"/>
      <c r="AS9" s="265"/>
      <c r="AT9" s="265"/>
      <c r="AU9" s="265"/>
      <c r="AV9" s="265"/>
      <c r="AW9" s="265"/>
      <c r="AX9" s="265"/>
      <c r="AY9" s="265"/>
      <c r="AZ9" s="265"/>
      <c r="BA9" s="265"/>
      <c r="BB9" s="265"/>
      <c r="BC9" s="265"/>
      <c r="BD9" s="265"/>
      <c r="BE9" s="265"/>
      <c r="BF9" s="221"/>
      <c r="BG9" s="199"/>
      <c r="BH9" s="199"/>
      <c r="BI9" s="199"/>
      <c r="BJ9" s="199"/>
      <c r="BK9" s="199"/>
      <c r="BL9" s="205"/>
      <c r="BM9" s="221"/>
      <c r="BN9" s="199"/>
      <c r="BO9" s="199"/>
      <c r="BP9" s="199"/>
      <c r="BQ9" s="199"/>
      <c r="BR9" s="199"/>
      <c r="BS9" s="205"/>
      <c r="BT9" s="265" t="s">
        <v>180</v>
      </c>
      <c r="BU9" s="265"/>
      <c r="BV9" s="265"/>
      <c r="BW9" s="265"/>
      <c r="BX9" s="265"/>
      <c r="BY9" s="269"/>
      <c r="BZ9" s="265" t="s">
        <v>44</v>
      </c>
      <c r="CA9" s="265"/>
      <c r="CB9" s="265"/>
      <c r="CC9" s="265"/>
      <c r="CD9" s="265"/>
      <c r="CE9" s="269"/>
      <c r="CF9" s="265" t="s">
        <v>52</v>
      </c>
      <c r="CG9" s="265"/>
      <c r="CH9" s="265"/>
      <c r="CI9" s="265"/>
      <c r="CJ9" s="265"/>
      <c r="CK9" s="269"/>
      <c r="CL9" s="265" t="s">
        <v>45</v>
      </c>
      <c r="CM9" s="265"/>
      <c r="CN9" s="265"/>
      <c r="CO9" s="265"/>
      <c r="CP9" s="265"/>
      <c r="CQ9" s="265"/>
    </row>
    <row r="10" spans="1:146" ht="23.25" customHeight="1" x14ac:dyDescent="0.15">
      <c r="A10" s="265"/>
      <c r="B10" s="265"/>
      <c r="C10" s="3" t="s">
        <v>1</v>
      </c>
      <c r="D10" s="3" t="s">
        <v>2</v>
      </c>
      <c r="E10" s="30" t="s">
        <v>54</v>
      </c>
      <c r="F10" s="30" t="s">
        <v>55</v>
      </c>
      <c r="G10" s="30" t="s">
        <v>56</v>
      </c>
      <c r="H10" s="30" t="s">
        <v>57</v>
      </c>
      <c r="I10" s="186" t="s">
        <v>1</v>
      </c>
      <c r="J10" s="187"/>
      <c r="K10" s="3" t="s">
        <v>2</v>
      </c>
      <c r="L10" s="30" t="s">
        <v>54</v>
      </c>
      <c r="M10" s="30" t="s">
        <v>55</v>
      </c>
      <c r="N10" s="30" t="s">
        <v>56</v>
      </c>
      <c r="O10" s="30" t="s">
        <v>57</v>
      </c>
      <c r="P10" s="186" t="s">
        <v>1</v>
      </c>
      <c r="Q10" s="187"/>
      <c r="R10" s="3" t="s">
        <v>2</v>
      </c>
      <c r="S10" s="30" t="s">
        <v>54</v>
      </c>
      <c r="T10" s="30" t="s">
        <v>55</v>
      </c>
      <c r="U10" s="30" t="s">
        <v>56</v>
      </c>
      <c r="V10" s="30" t="s">
        <v>57</v>
      </c>
      <c r="W10" s="186" t="s">
        <v>1</v>
      </c>
      <c r="X10" s="187"/>
      <c r="Y10" s="3" t="s">
        <v>2</v>
      </c>
      <c r="Z10" s="30" t="s">
        <v>54</v>
      </c>
      <c r="AA10" s="30" t="s">
        <v>55</v>
      </c>
      <c r="AB10" s="30" t="s">
        <v>56</v>
      </c>
      <c r="AC10" s="30" t="s">
        <v>57</v>
      </c>
      <c r="AD10" s="186" t="s">
        <v>1</v>
      </c>
      <c r="AE10" s="187"/>
      <c r="AF10" s="3" t="s">
        <v>2</v>
      </c>
      <c r="AG10" s="30" t="s">
        <v>54</v>
      </c>
      <c r="AH10" s="30" t="s">
        <v>55</v>
      </c>
      <c r="AI10" s="30" t="s">
        <v>56</v>
      </c>
      <c r="AJ10" s="30" t="s">
        <v>57</v>
      </c>
      <c r="AK10" s="186" t="s">
        <v>1</v>
      </c>
      <c r="AL10" s="187"/>
      <c r="AM10" s="3" t="s">
        <v>2</v>
      </c>
      <c r="AN10" s="30" t="s">
        <v>54</v>
      </c>
      <c r="AO10" s="30" t="s">
        <v>55</v>
      </c>
      <c r="AP10" s="30" t="s">
        <v>56</v>
      </c>
      <c r="AQ10" s="30" t="s">
        <v>57</v>
      </c>
      <c r="AR10" s="186" t="s">
        <v>1</v>
      </c>
      <c r="AS10" s="187"/>
      <c r="AT10" s="3" t="s">
        <v>2</v>
      </c>
      <c r="AU10" s="30" t="s">
        <v>54</v>
      </c>
      <c r="AV10" s="30" t="s">
        <v>55</v>
      </c>
      <c r="AW10" s="30" t="s">
        <v>56</v>
      </c>
      <c r="AX10" s="30" t="s">
        <v>57</v>
      </c>
      <c r="AY10" s="186" t="s">
        <v>1</v>
      </c>
      <c r="AZ10" s="187"/>
      <c r="BA10" s="49" t="s">
        <v>54</v>
      </c>
      <c r="BB10" s="49" t="s">
        <v>55</v>
      </c>
      <c r="BC10" s="49" t="s">
        <v>56</v>
      </c>
      <c r="BD10" s="49" t="s">
        <v>57</v>
      </c>
      <c r="BE10" s="3" t="s">
        <v>2</v>
      </c>
      <c r="BF10" s="30" t="s">
        <v>54</v>
      </c>
      <c r="BG10" s="30" t="s">
        <v>55</v>
      </c>
      <c r="BH10" s="30" t="s">
        <v>56</v>
      </c>
      <c r="BI10" s="30" t="s">
        <v>57</v>
      </c>
      <c r="BJ10" s="186" t="s">
        <v>1</v>
      </c>
      <c r="BK10" s="187"/>
      <c r="BL10" s="3" t="s">
        <v>2</v>
      </c>
      <c r="BM10" s="30" t="s">
        <v>54</v>
      </c>
      <c r="BN10" s="30" t="s">
        <v>55</v>
      </c>
      <c r="BO10" s="30" t="s">
        <v>56</v>
      </c>
      <c r="BP10" s="30" t="s">
        <v>57</v>
      </c>
      <c r="BQ10" s="186" t="s">
        <v>1</v>
      </c>
      <c r="BR10" s="187"/>
      <c r="BS10" s="3" t="s">
        <v>2</v>
      </c>
      <c r="BT10" s="30" t="s">
        <v>54</v>
      </c>
      <c r="BU10" s="30" t="s">
        <v>55</v>
      </c>
      <c r="BV10" s="30" t="s">
        <v>56</v>
      </c>
      <c r="BW10" s="30" t="s">
        <v>57</v>
      </c>
      <c r="BX10" s="3" t="s">
        <v>1</v>
      </c>
      <c r="BY10" s="3" t="s">
        <v>2</v>
      </c>
      <c r="BZ10" s="30" t="s">
        <v>54</v>
      </c>
      <c r="CA10" s="30" t="s">
        <v>55</v>
      </c>
      <c r="CB10" s="30" t="s">
        <v>56</v>
      </c>
      <c r="CC10" s="30" t="s">
        <v>57</v>
      </c>
      <c r="CD10" s="3" t="s">
        <v>1</v>
      </c>
      <c r="CE10" s="3" t="s">
        <v>2</v>
      </c>
      <c r="CF10" s="30" t="s">
        <v>54</v>
      </c>
      <c r="CG10" s="30" t="s">
        <v>55</v>
      </c>
      <c r="CH10" s="30" t="s">
        <v>56</v>
      </c>
      <c r="CI10" s="30" t="s">
        <v>57</v>
      </c>
      <c r="CJ10" s="3" t="s">
        <v>1</v>
      </c>
      <c r="CK10" s="3" t="s">
        <v>2</v>
      </c>
      <c r="CL10" s="30" t="s">
        <v>54</v>
      </c>
      <c r="CM10" s="30" t="s">
        <v>55</v>
      </c>
      <c r="CN10" s="30" t="s">
        <v>56</v>
      </c>
      <c r="CO10" s="30" t="s">
        <v>57</v>
      </c>
      <c r="CP10" s="3" t="s">
        <v>1</v>
      </c>
      <c r="CQ10" s="3" t="s">
        <v>2</v>
      </c>
    </row>
    <row r="11" spans="1:146" s="8" customFormat="1" ht="15.95" customHeight="1" x14ac:dyDescent="0.15">
      <c r="A11" s="147" t="s">
        <v>231</v>
      </c>
      <c r="B11" s="64">
        <f>Efetivo!R11</f>
        <v>589</v>
      </c>
      <c r="C11" s="64">
        <f>Gestão!Z11</f>
        <v>85423.67</v>
      </c>
      <c r="D11" s="64">
        <f>Gestão!AA11</f>
        <v>349486.85999999993</v>
      </c>
      <c r="E11" s="64">
        <f>'[13]Acidentes Próprio'!$E$10</f>
        <v>301</v>
      </c>
      <c r="F11" s="64">
        <f>'[13]Acidentes Próprio'!$F$10</f>
        <v>0</v>
      </c>
      <c r="G11" s="64" t="str">
        <f>'[13]Acidentes Próprio'!$G$10</f>
        <v>2010</v>
      </c>
      <c r="H11" s="64" t="str">
        <f>'[13]Acidentes Próprio'!$H$10</f>
        <v>01</v>
      </c>
      <c r="I11" s="64">
        <f>'[1]Acidentes Próprio'!I13</f>
        <v>0</v>
      </c>
      <c r="J11" s="149"/>
      <c r="K11" s="64">
        <f>'[1]Acidentes Próprio'!K13</f>
        <v>0</v>
      </c>
      <c r="L11" s="63"/>
      <c r="M11" s="55"/>
      <c r="N11" s="55"/>
      <c r="O11" s="56"/>
      <c r="P11" s="64">
        <f>'[1]Acidentes Próprio'!P13</f>
        <v>0</v>
      </c>
      <c r="Q11" s="149"/>
      <c r="R11" s="64">
        <f>'[1]Acidentes Próprio'!R13</f>
        <v>1</v>
      </c>
      <c r="S11" s="63"/>
      <c r="T11" s="55"/>
      <c r="U11" s="55"/>
      <c r="V11" s="56"/>
      <c r="W11" s="64">
        <f>'[1]Acidentes Próprio'!W13</f>
        <v>0</v>
      </c>
      <c r="X11" s="149"/>
      <c r="Y11" s="64">
        <f>'[1]Acidentes Próprio'!Y13</f>
        <v>0</v>
      </c>
      <c r="Z11" s="63"/>
      <c r="AA11" s="55"/>
      <c r="AB11" s="55"/>
      <c r="AC11" s="56"/>
      <c r="AD11" s="64">
        <f>'[1]Acidentes Próprio'!AD13</f>
        <v>0</v>
      </c>
      <c r="AE11" s="149"/>
      <c r="AF11" s="64">
        <f>'[1]Acidentes Próprio'!AF13</f>
        <v>1</v>
      </c>
      <c r="AG11" s="63"/>
      <c r="AH11" s="55"/>
      <c r="AI11" s="55"/>
      <c r="AJ11" s="56"/>
      <c r="AK11" s="64">
        <f>'[1]Acidentes Próprio'!AK13</f>
        <v>0</v>
      </c>
      <c r="AL11" s="149"/>
      <c r="AM11" s="64">
        <f>'[1]Acidentes Próprio'!AM13</f>
        <v>0</v>
      </c>
      <c r="AN11" s="63"/>
      <c r="AO11" s="55"/>
      <c r="AP11" s="55"/>
      <c r="AQ11" s="56"/>
      <c r="AR11" s="64">
        <f>'[1]Acidentes Próprio'!AR13</f>
        <v>0</v>
      </c>
      <c r="AS11" s="149"/>
      <c r="AT11" s="64">
        <f>'[1]Acidentes Próprio'!AT13</f>
        <v>0</v>
      </c>
      <c r="AU11" s="63"/>
      <c r="AV11" s="55"/>
      <c r="AW11" s="55"/>
      <c r="AX11" s="56"/>
      <c r="AY11" s="64">
        <f>'[1]Acidentes Próprio'!AY13</f>
        <v>30</v>
      </c>
      <c r="AZ11" s="149"/>
      <c r="BA11" s="54"/>
      <c r="BB11" s="55"/>
      <c r="BC11" s="55"/>
      <c r="BD11" s="56"/>
      <c r="BE11" s="64">
        <f>'[1]Acidentes Próprio'!BE13</f>
        <v>116</v>
      </c>
      <c r="BF11" s="54"/>
      <c r="BG11" s="55"/>
      <c r="BH11" s="55"/>
      <c r="BI11" s="56"/>
      <c r="BJ11" s="64">
        <f>'[1]Acidentes Próprio'!BJ13</f>
        <v>0</v>
      </c>
      <c r="BK11" s="149"/>
      <c r="BL11" s="64">
        <f>'[1]Acidentes Próprio'!BL13</f>
        <v>0</v>
      </c>
      <c r="BM11" s="54"/>
      <c r="BN11" s="55"/>
      <c r="BO11" s="55"/>
      <c r="BP11" s="56"/>
      <c r="BQ11" s="64">
        <f>'[1]Acidentes Próprio'!BQ13</f>
        <v>0</v>
      </c>
      <c r="BR11" s="149"/>
      <c r="BS11" s="64">
        <f>'[1]Acidentes Próprio'!BS13</f>
        <v>0</v>
      </c>
      <c r="BT11" s="63"/>
      <c r="BU11" s="55"/>
      <c r="BV11" s="55"/>
      <c r="BW11" s="56"/>
      <c r="BX11" s="66">
        <f t="shared" ref="BX11:BX21" si="0">((I11+P11+W11)*1000000)/C11</f>
        <v>0</v>
      </c>
      <c r="BY11" s="66">
        <f t="shared" ref="BY11:BY21" si="1">((K11+R11+Y11)*1000000)/D11</f>
        <v>2.8613379055224</v>
      </c>
      <c r="BZ11" s="91">
        <v>343</v>
      </c>
      <c r="CA11" s="92">
        <f>EMPRESA!$E$3</f>
        <v>0</v>
      </c>
      <c r="CB11" s="92" t="str">
        <f>EMPRESA!$D$5</f>
        <v>2016</v>
      </c>
      <c r="CC11" s="93" t="s">
        <v>58</v>
      </c>
      <c r="CD11" s="66">
        <f t="shared" ref="CD11:CD21" si="2">((I11)*1000000)/C11</f>
        <v>0</v>
      </c>
      <c r="CE11" s="66">
        <f t="shared" ref="CE11:CE21" si="3">((K11)*1000000)/D11</f>
        <v>0</v>
      </c>
      <c r="CF11" s="54" t="s">
        <v>194</v>
      </c>
      <c r="CG11" s="55">
        <f>EMPRESA!$E$3</f>
        <v>0</v>
      </c>
      <c r="CH11" s="55" t="str">
        <f>EMPRESA!$D$5</f>
        <v>2016</v>
      </c>
      <c r="CI11" s="56" t="s">
        <v>58</v>
      </c>
      <c r="CJ11" s="66">
        <f t="shared" ref="CJ11:CJ21" si="4">((P11)*1000000)/C11</f>
        <v>0</v>
      </c>
      <c r="CK11" s="66">
        <f t="shared" ref="CK11:CK21" si="5">((R11)*1000000)/D11</f>
        <v>2.8613379055224</v>
      </c>
      <c r="CL11" s="91">
        <v>345</v>
      </c>
      <c r="CM11" s="92">
        <f>EMPRESA!$E$3</f>
        <v>0</v>
      </c>
      <c r="CN11" s="92" t="str">
        <f>EMPRESA!$D$5</f>
        <v>2016</v>
      </c>
      <c r="CO11" s="93" t="s">
        <v>58</v>
      </c>
      <c r="CP11" s="66">
        <f t="shared" ref="CP11:CP21" si="6">((BJ11+BQ11)*1000000)/C11</f>
        <v>0</v>
      </c>
      <c r="CQ11" s="66">
        <f t="shared" ref="CQ11:CQ21" si="7">((BL11+BS11)*1000000)/D11</f>
        <v>0</v>
      </c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</row>
    <row r="12" spans="1:146" s="8" customFormat="1" ht="15.95" customHeight="1" x14ac:dyDescent="0.15">
      <c r="A12" s="147" t="s">
        <v>230</v>
      </c>
      <c r="B12" s="64">
        <f>Efetivo!R12</f>
        <v>5536</v>
      </c>
      <c r="C12" s="64">
        <f>Gestão!Z12</f>
        <v>809197.1399999999</v>
      </c>
      <c r="D12" s="64">
        <f>Gestão!AA12</f>
        <v>3279888.5</v>
      </c>
      <c r="E12" s="64">
        <f>'[13]Acidentes Próprio'!$E$10</f>
        <v>301</v>
      </c>
      <c r="F12" s="64">
        <f>'[13]Acidentes Próprio'!$F$10</f>
        <v>0</v>
      </c>
      <c r="G12" s="64" t="str">
        <f>'[13]Acidentes Próprio'!$G$10</f>
        <v>2010</v>
      </c>
      <c r="H12" s="64" t="str">
        <f>'[13]Acidentes Próprio'!$H$10</f>
        <v>01</v>
      </c>
      <c r="I12" s="64">
        <f>'[2]Acidentes Próprio'!I13</f>
        <v>0</v>
      </c>
      <c r="J12" s="149"/>
      <c r="K12" s="64">
        <f>'[2]Acidentes Próprio'!K13</f>
        <v>0</v>
      </c>
      <c r="L12" s="63">
        <v>302</v>
      </c>
      <c r="M12" s="55">
        <f>EMPRESA!$E$3</f>
        <v>0</v>
      </c>
      <c r="N12" s="55" t="str">
        <f>EMPRESA!$D$5</f>
        <v>2016</v>
      </c>
      <c r="O12" s="56" t="s">
        <v>58</v>
      </c>
      <c r="P12" s="64">
        <f>'[2]Acidentes Próprio'!P13</f>
        <v>3</v>
      </c>
      <c r="Q12" s="149"/>
      <c r="R12" s="64">
        <f>'[2]Acidentes Próprio'!R13</f>
        <v>10</v>
      </c>
      <c r="S12" s="63">
        <v>303</v>
      </c>
      <c r="T12" s="55">
        <f>EMPRESA!$E$3</f>
        <v>0</v>
      </c>
      <c r="U12" s="55" t="str">
        <f>EMPRESA!$D$5</f>
        <v>2016</v>
      </c>
      <c r="V12" s="56" t="s">
        <v>58</v>
      </c>
      <c r="W12" s="64">
        <f>'[2]Acidentes Próprio'!W13</f>
        <v>0</v>
      </c>
      <c r="X12" s="149"/>
      <c r="Y12" s="64">
        <f>'[2]Acidentes Próprio'!Y13</f>
        <v>0</v>
      </c>
      <c r="Z12" s="63">
        <v>304</v>
      </c>
      <c r="AA12" s="55">
        <f>EMPRESA!$E$3</f>
        <v>0</v>
      </c>
      <c r="AB12" s="55" t="str">
        <f>EMPRESA!$D$5</f>
        <v>2016</v>
      </c>
      <c r="AC12" s="56" t="s">
        <v>58</v>
      </c>
      <c r="AD12" s="64">
        <f>'[2]Acidentes Próprio'!AD13</f>
        <v>0</v>
      </c>
      <c r="AE12" s="149"/>
      <c r="AF12" s="64">
        <f>'[2]Acidentes Próprio'!AF13</f>
        <v>0</v>
      </c>
      <c r="AG12" s="63">
        <v>305</v>
      </c>
      <c r="AH12" s="55">
        <f>EMPRESA!$E$3</f>
        <v>0</v>
      </c>
      <c r="AI12" s="55" t="str">
        <f>EMPRESA!$D$5</f>
        <v>2016</v>
      </c>
      <c r="AJ12" s="56" t="s">
        <v>58</v>
      </c>
      <c r="AK12" s="64">
        <f>'[2]Acidentes Próprio'!AK13</f>
        <v>0</v>
      </c>
      <c r="AL12" s="149"/>
      <c r="AM12" s="64">
        <f>'[2]Acidentes Próprio'!AM13</f>
        <v>0</v>
      </c>
      <c r="AN12" s="63">
        <v>306</v>
      </c>
      <c r="AO12" s="55">
        <f>EMPRESA!$E$3</f>
        <v>0</v>
      </c>
      <c r="AP12" s="55" t="str">
        <f>EMPRESA!$D$5</f>
        <v>2016</v>
      </c>
      <c r="AQ12" s="56" t="s">
        <v>58</v>
      </c>
      <c r="AR12" s="64">
        <f>'[2]Acidentes Próprio'!AR13</f>
        <v>0</v>
      </c>
      <c r="AS12" s="149"/>
      <c r="AT12" s="64">
        <f>'[2]Acidentes Próprio'!AT13</f>
        <v>0</v>
      </c>
      <c r="AU12" s="63">
        <v>311</v>
      </c>
      <c r="AV12" s="55">
        <f>EMPRESA!$E$3</f>
        <v>0</v>
      </c>
      <c r="AW12" s="55" t="str">
        <f>EMPRESA!$D$5</f>
        <v>2016</v>
      </c>
      <c r="AX12" s="56" t="s">
        <v>58</v>
      </c>
      <c r="AY12" s="64">
        <f>'[2]Acidentes Próprio'!AY13</f>
        <v>5</v>
      </c>
      <c r="AZ12" s="149"/>
      <c r="BA12" s="54" t="s">
        <v>119</v>
      </c>
      <c r="BB12" s="55">
        <f>EMPRESA!$E$3</f>
        <v>0</v>
      </c>
      <c r="BC12" s="55" t="str">
        <f>EMPRESA!$D$5</f>
        <v>2016</v>
      </c>
      <c r="BD12" s="56" t="s">
        <v>58</v>
      </c>
      <c r="BE12" s="64">
        <f>'[2]Acidentes Próprio'!BE13</f>
        <v>38</v>
      </c>
      <c r="BF12" s="54" t="s">
        <v>120</v>
      </c>
      <c r="BG12" s="55">
        <f>EMPRESA!$E$3</f>
        <v>0</v>
      </c>
      <c r="BH12" s="55" t="str">
        <f>EMPRESA!$D$5</f>
        <v>2016</v>
      </c>
      <c r="BI12" s="56" t="s">
        <v>58</v>
      </c>
      <c r="BJ12" s="64">
        <f>'[2]Acidentes Próprio'!BJ13</f>
        <v>0</v>
      </c>
      <c r="BK12" s="149"/>
      <c r="BL12" s="64">
        <f>'[2]Acidentes Próprio'!BL13</f>
        <v>0</v>
      </c>
      <c r="BM12" s="54" t="s">
        <v>191</v>
      </c>
      <c r="BN12" s="55">
        <f>EMPRESA!$E$3</f>
        <v>0</v>
      </c>
      <c r="BO12" s="55" t="str">
        <f>EMPRESA!$D$5</f>
        <v>2016</v>
      </c>
      <c r="BP12" s="56" t="s">
        <v>58</v>
      </c>
      <c r="BQ12" s="64">
        <f>'[2]Acidentes Próprio'!BQ13</f>
        <v>0</v>
      </c>
      <c r="BR12" s="149"/>
      <c r="BS12" s="64">
        <f>'[2]Acidentes Próprio'!BS13</f>
        <v>0</v>
      </c>
      <c r="BT12" s="63">
        <v>341</v>
      </c>
      <c r="BU12" s="55">
        <f>EMPRESA!$E$3</f>
        <v>0</v>
      </c>
      <c r="BV12" s="55" t="str">
        <f>EMPRESA!$D$5</f>
        <v>2016</v>
      </c>
      <c r="BW12" s="56" t="s">
        <v>58</v>
      </c>
      <c r="BX12" s="66">
        <f t="shared" si="0"/>
        <v>3.7073784022518916</v>
      </c>
      <c r="BY12" s="66">
        <f t="shared" si="1"/>
        <v>3.0488841312745847</v>
      </c>
      <c r="BZ12" s="91">
        <v>344</v>
      </c>
      <c r="CA12" s="92">
        <f>EMPRESA!$E$3</f>
        <v>0</v>
      </c>
      <c r="CB12" s="92" t="str">
        <f>EMPRESA!$D$5</f>
        <v>2016</v>
      </c>
      <c r="CC12" s="93" t="s">
        <v>59</v>
      </c>
      <c r="CD12" s="66">
        <f t="shared" si="2"/>
        <v>0</v>
      </c>
      <c r="CE12" s="66">
        <f t="shared" si="3"/>
        <v>0</v>
      </c>
      <c r="CF12" s="54" t="s">
        <v>257</v>
      </c>
      <c r="CG12" s="55">
        <f>EMPRESA!$E$3</f>
        <v>0</v>
      </c>
      <c r="CH12" s="55" t="str">
        <f>EMPRESA!$D$5</f>
        <v>2016</v>
      </c>
      <c r="CI12" s="56" t="s">
        <v>59</v>
      </c>
      <c r="CJ12" s="66">
        <f t="shared" si="4"/>
        <v>3.7073784022518916</v>
      </c>
      <c r="CK12" s="66">
        <f t="shared" si="5"/>
        <v>3.0488841312745847</v>
      </c>
      <c r="CL12" s="91">
        <v>346</v>
      </c>
      <c r="CM12" s="92">
        <f>EMPRESA!$E$3</f>
        <v>0</v>
      </c>
      <c r="CN12" s="92" t="str">
        <f>EMPRESA!$D$5</f>
        <v>2016</v>
      </c>
      <c r="CO12" s="93" t="s">
        <v>59</v>
      </c>
      <c r="CP12" s="66">
        <f t="shared" si="6"/>
        <v>0</v>
      </c>
      <c r="CQ12" s="66">
        <f t="shared" si="7"/>
        <v>0</v>
      </c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</row>
    <row r="13" spans="1:146" s="8" customFormat="1" ht="15.95" customHeight="1" x14ac:dyDescent="0.15">
      <c r="A13" s="147" t="s">
        <v>283</v>
      </c>
      <c r="B13" s="64">
        <f>Efetivo!R13</f>
        <v>9590</v>
      </c>
      <c r="C13" s="64">
        <f>Gestão!Z13</f>
        <v>1390799</v>
      </c>
      <c r="D13" s="64">
        <f>Gestão!AA13</f>
        <v>5736891</v>
      </c>
      <c r="E13" s="64">
        <f>'[13]Acidentes Próprio'!$E$10</f>
        <v>301</v>
      </c>
      <c r="F13" s="64">
        <f>'[13]Acidentes Próprio'!$F$10</f>
        <v>0</v>
      </c>
      <c r="G13" s="64" t="str">
        <f>'[13]Acidentes Próprio'!$G$10</f>
        <v>2010</v>
      </c>
      <c r="H13" s="64" t="str">
        <f>'[13]Acidentes Próprio'!$H$10</f>
        <v>01</v>
      </c>
      <c r="I13" s="64">
        <f>'[3]Acidentes Próprio'!I13</f>
        <v>2</v>
      </c>
      <c r="J13" s="149"/>
      <c r="K13" s="64">
        <f>'[3]Acidentes Próprio'!K13</f>
        <v>5</v>
      </c>
      <c r="L13" s="63">
        <v>302</v>
      </c>
      <c r="M13" s="55">
        <f>EMPRESA!$E$3</f>
        <v>0</v>
      </c>
      <c r="N13" s="55" t="str">
        <f>EMPRESA!$D$5</f>
        <v>2016</v>
      </c>
      <c r="O13" s="56" t="s">
        <v>59</v>
      </c>
      <c r="P13" s="64">
        <f>'[3]Acidentes Próprio'!P13</f>
        <v>0</v>
      </c>
      <c r="Q13" s="149"/>
      <c r="R13" s="64">
        <f>'[3]Acidentes Próprio'!R13</f>
        <v>3</v>
      </c>
      <c r="S13" s="63">
        <v>303</v>
      </c>
      <c r="T13" s="55">
        <f>EMPRESA!$E$3</f>
        <v>0</v>
      </c>
      <c r="U13" s="55" t="str">
        <f>EMPRESA!$D$5</f>
        <v>2016</v>
      </c>
      <c r="V13" s="56" t="s">
        <v>59</v>
      </c>
      <c r="W13" s="64">
        <f>'[3]Acidentes Próprio'!W13</f>
        <v>0</v>
      </c>
      <c r="X13" s="149"/>
      <c r="Y13" s="64">
        <f>'[3]Acidentes Próprio'!Y13</f>
        <v>0</v>
      </c>
      <c r="Z13" s="63">
        <v>304</v>
      </c>
      <c r="AA13" s="55">
        <f>EMPRESA!$E$3</f>
        <v>0</v>
      </c>
      <c r="AB13" s="55" t="str">
        <f>EMPRESA!$D$5</f>
        <v>2016</v>
      </c>
      <c r="AC13" s="56" t="s">
        <v>59</v>
      </c>
      <c r="AD13" s="64">
        <f>'[3]Acidentes Próprio'!AD13</f>
        <v>3</v>
      </c>
      <c r="AE13" s="149"/>
      <c r="AF13" s="64">
        <f>'[3]Acidentes Próprio'!AF13</f>
        <v>11</v>
      </c>
      <c r="AG13" s="63">
        <v>305</v>
      </c>
      <c r="AH13" s="55">
        <f>EMPRESA!$E$3</f>
        <v>0</v>
      </c>
      <c r="AI13" s="55" t="str">
        <f>EMPRESA!$D$5</f>
        <v>2016</v>
      </c>
      <c r="AJ13" s="56" t="s">
        <v>59</v>
      </c>
      <c r="AK13" s="64">
        <f>'[3]Acidentes Próprio'!AK13</f>
        <v>0</v>
      </c>
      <c r="AL13" s="149"/>
      <c r="AM13" s="64">
        <f>'[3]Acidentes Próprio'!AM13</f>
        <v>1</v>
      </c>
      <c r="AN13" s="63">
        <v>306</v>
      </c>
      <c r="AO13" s="55">
        <f>EMPRESA!$E$3</f>
        <v>0</v>
      </c>
      <c r="AP13" s="55" t="str">
        <f>EMPRESA!$D$5</f>
        <v>2016</v>
      </c>
      <c r="AQ13" s="56" t="s">
        <v>59</v>
      </c>
      <c r="AR13" s="64">
        <f>'[3]Acidentes Próprio'!AR13</f>
        <v>0</v>
      </c>
      <c r="AS13" s="149"/>
      <c r="AT13" s="64">
        <f>'[3]Acidentes Próprio'!AT13</f>
        <v>0</v>
      </c>
      <c r="AU13" s="63">
        <v>311</v>
      </c>
      <c r="AV13" s="55">
        <f>EMPRESA!$E$3</f>
        <v>0</v>
      </c>
      <c r="AW13" s="55" t="str">
        <f>EMPRESA!$D$5</f>
        <v>2016</v>
      </c>
      <c r="AX13" s="56" t="s">
        <v>59</v>
      </c>
      <c r="AY13" s="64">
        <f>'[3]Acidentes Próprio'!AY13</f>
        <v>28</v>
      </c>
      <c r="AZ13" s="149"/>
      <c r="BA13" s="54" t="s">
        <v>119</v>
      </c>
      <c r="BB13" s="55">
        <f>EMPRESA!$E$3</f>
        <v>0</v>
      </c>
      <c r="BC13" s="55" t="str">
        <f>EMPRESA!$D$5</f>
        <v>2016</v>
      </c>
      <c r="BD13" s="56" t="s">
        <v>59</v>
      </c>
      <c r="BE13" s="64">
        <f>'[3]Acidentes Próprio'!BE13</f>
        <v>113</v>
      </c>
      <c r="BF13" s="54" t="s">
        <v>120</v>
      </c>
      <c r="BG13" s="55">
        <f>EMPRESA!$E$3</f>
        <v>0</v>
      </c>
      <c r="BH13" s="55" t="str">
        <f>EMPRESA!$D$5</f>
        <v>2016</v>
      </c>
      <c r="BI13" s="56" t="s">
        <v>59</v>
      </c>
      <c r="BJ13" s="64">
        <f>'[3]Acidentes Próprio'!BJ13</f>
        <v>33</v>
      </c>
      <c r="BK13" s="149"/>
      <c r="BL13" s="64">
        <f>'[3]Acidentes Próprio'!BL13</f>
        <v>61</v>
      </c>
      <c r="BM13" s="54" t="s">
        <v>191</v>
      </c>
      <c r="BN13" s="55">
        <f>EMPRESA!$E$3</f>
        <v>0</v>
      </c>
      <c r="BO13" s="55" t="str">
        <f>EMPRESA!$D$5</f>
        <v>2016</v>
      </c>
      <c r="BP13" s="56" t="s">
        <v>59</v>
      </c>
      <c r="BQ13" s="64">
        <f>'[3]Acidentes Próprio'!BQ13</f>
        <v>0</v>
      </c>
      <c r="BR13" s="149"/>
      <c r="BS13" s="64">
        <f>'[3]Acidentes Próprio'!BS13</f>
        <v>0</v>
      </c>
      <c r="BT13" s="63">
        <v>341</v>
      </c>
      <c r="BU13" s="55">
        <f>EMPRESA!$E$3</f>
        <v>0</v>
      </c>
      <c r="BV13" s="55" t="str">
        <f>EMPRESA!$D$5</f>
        <v>2016</v>
      </c>
      <c r="BW13" s="56" t="s">
        <v>59</v>
      </c>
      <c r="BX13" s="66">
        <f t="shared" si="0"/>
        <v>1.4380223166683324</v>
      </c>
      <c r="BY13" s="66">
        <f t="shared" si="1"/>
        <v>1.3944835277504837</v>
      </c>
      <c r="BZ13" s="91">
        <v>345</v>
      </c>
      <c r="CA13" s="92">
        <f>EMPRESA!$E$3</f>
        <v>0</v>
      </c>
      <c r="CB13" s="92" t="str">
        <f>EMPRESA!$D$5</f>
        <v>2016</v>
      </c>
      <c r="CC13" s="93" t="s">
        <v>60</v>
      </c>
      <c r="CD13" s="66">
        <f t="shared" si="2"/>
        <v>1.4380223166683324</v>
      </c>
      <c r="CE13" s="66">
        <f t="shared" si="3"/>
        <v>0.87155220484405227</v>
      </c>
      <c r="CF13" s="54" t="s">
        <v>258</v>
      </c>
      <c r="CG13" s="55">
        <f>EMPRESA!$E$3</f>
        <v>0</v>
      </c>
      <c r="CH13" s="55" t="str">
        <f>EMPRESA!$D$5</f>
        <v>2016</v>
      </c>
      <c r="CI13" s="56" t="s">
        <v>60</v>
      </c>
      <c r="CJ13" s="66">
        <f t="shared" si="4"/>
        <v>0</v>
      </c>
      <c r="CK13" s="66">
        <f t="shared" si="5"/>
        <v>0.52293132290643141</v>
      </c>
      <c r="CL13" s="91">
        <v>347</v>
      </c>
      <c r="CM13" s="92">
        <f>EMPRESA!$E$3</f>
        <v>0</v>
      </c>
      <c r="CN13" s="92" t="str">
        <f>EMPRESA!$D$5</f>
        <v>2016</v>
      </c>
      <c r="CO13" s="93" t="s">
        <v>60</v>
      </c>
      <c r="CP13" s="66">
        <f t="shared" si="6"/>
        <v>23.727368225027483</v>
      </c>
      <c r="CQ13" s="66">
        <f t="shared" si="7"/>
        <v>10.632936899097437</v>
      </c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</row>
    <row r="14" spans="1:146" s="8" customFormat="1" ht="15.95" customHeight="1" x14ac:dyDescent="0.15">
      <c r="A14" s="147" t="s">
        <v>284</v>
      </c>
      <c r="B14" s="64">
        <f>Efetivo!R14</f>
        <v>3275</v>
      </c>
      <c r="C14" s="64">
        <f>Gestão!Z14</f>
        <v>599507</v>
      </c>
      <c r="D14" s="64">
        <f>Gestão!AA14</f>
        <v>2139877</v>
      </c>
      <c r="E14" s="64">
        <f>'[13]Acidentes Próprio'!$E$10</f>
        <v>301</v>
      </c>
      <c r="F14" s="64">
        <f>'[13]Acidentes Próprio'!$F$10</f>
        <v>0</v>
      </c>
      <c r="G14" s="64" t="str">
        <f>'[13]Acidentes Próprio'!$G$10</f>
        <v>2010</v>
      </c>
      <c r="H14" s="64" t="str">
        <f>'[13]Acidentes Próprio'!$H$10</f>
        <v>01</v>
      </c>
      <c r="I14" s="64">
        <f>'[4]Acidentes Próprio'!I13</f>
        <v>0</v>
      </c>
      <c r="J14" s="149"/>
      <c r="K14" s="64">
        <f>'[4]Acidentes Próprio'!K13</f>
        <v>2</v>
      </c>
      <c r="L14" s="63">
        <v>302</v>
      </c>
      <c r="M14" s="55">
        <f>EMPRESA!$E$3</f>
        <v>0</v>
      </c>
      <c r="N14" s="55" t="str">
        <f>EMPRESA!$D$5</f>
        <v>2016</v>
      </c>
      <c r="O14" s="56" t="s">
        <v>60</v>
      </c>
      <c r="P14" s="64">
        <f>'[4]Acidentes Próprio'!P13</f>
        <v>1</v>
      </c>
      <c r="Q14" s="149"/>
      <c r="R14" s="64">
        <f>'[4]Acidentes Próprio'!R13</f>
        <v>5</v>
      </c>
      <c r="S14" s="63">
        <v>303</v>
      </c>
      <c r="T14" s="55">
        <f>EMPRESA!$E$3</f>
        <v>0</v>
      </c>
      <c r="U14" s="55" t="str">
        <f>EMPRESA!$D$5</f>
        <v>2016</v>
      </c>
      <c r="V14" s="56" t="s">
        <v>60</v>
      </c>
      <c r="W14" s="64">
        <f>'[4]Acidentes Próprio'!W13</f>
        <v>0</v>
      </c>
      <c r="X14" s="149"/>
      <c r="Y14" s="64">
        <f>'[4]Acidentes Próprio'!Y13</f>
        <v>0</v>
      </c>
      <c r="Z14" s="63">
        <v>304</v>
      </c>
      <c r="AA14" s="55">
        <f>EMPRESA!$E$3</f>
        <v>0</v>
      </c>
      <c r="AB14" s="55" t="str">
        <f>EMPRESA!$D$5</f>
        <v>2016</v>
      </c>
      <c r="AC14" s="56" t="s">
        <v>60</v>
      </c>
      <c r="AD14" s="64">
        <f>'[4]Acidentes Próprio'!AD13</f>
        <v>0</v>
      </c>
      <c r="AE14" s="149"/>
      <c r="AF14" s="64">
        <f>'[4]Acidentes Próprio'!AF13</f>
        <v>0</v>
      </c>
      <c r="AG14" s="63">
        <v>305</v>
      </c>
      <c r="AH14" s="55">
        <f>EMPRESA!$E$3</f>
        <v>0</v>
      </c>
      <c r="AI14" s="55" t="str">
        <f>EMPRESA!$D$5</f>
        <v>2016</v>
      </c>
      <c r="AJ14" s="56" t="s">
        <v>60</v>
      </c>
      <c r="AK14" s="64">
        <f>'[4]Acidentes Próprio'!AK13</f>
        <v>0</v>
      </c>
      <c r="AL14" s="149"/>
      <c r="AM14" s="64">
        <f>'[4]Acidentes Próprio'!AM13</f>
        <v>0</v>
      </c>
      <c r="AN14" s="63">
        <v>306</v>
      </c>
      <c r="AO14" s="55">
        <f>EMPRESA!$E$3</f>
        <v>0</v>
      </c>
      <c r="AP14" s="55" t="str">
        <f>EMPRESA!$D$5</f>
        <v>2016</v>
      </c>
      <c r="AQ14" s="56" t="s">
        <v>60</v>
      </c>
      <c r="AR14" s="64">
        <f>'[4]Acidentes Próprio'!AR13</f>
        <v>0</v>
      </c>
      <c r="AS14" s="149"/>
      <c r="AT14" s="64">
        <f>'[4]Acidentes Próprio'!AT13</f>
        <v>0</v>
      </c>
      <c r="AU14" s="63">
        <v>311</v>
      </c>
      <c r="AV14" s="55">
        <f>EMPRESA!$E$3</f>
        <v>0</v>
      </c>
      <c r="AW14" s="55" t="str">
        <f>EMPRESA!$D$5</f>
        <v>2016</v>
      </c>
      <c r="AX14" s="56" t="s">
        <v>60</v>
      </c>
      <c r="AY14" s="64">
        <f>'[4]Acidentes Próprio'!AY13</f>
        <v>0</v>
      </c>
      <c r="AZ14" s="149"/>
      <c r="BA14" s="54" t="s">
        <v>119</v>
      </c>
      <c r="BB14" s="55">
        <f>EMPRESA!$E$3</f>
        <v>0</v>
      </c>
      <c r="BC14" s="55" t="str">
        <f>EMPRESA!$D$5</f>
        <v>2016</v>
      </c>
      <c r="BD14" s="56" t="s">
        <v>60</v>
      </c>
      <c r="BE14" s="64">
        <f>'[4]Acidentes Próprio'!BE13</f>
        <v>0</v>
      </c>
      <c r="BF14" s="54" t="s">
        <v>120</v>
      </c>
      <c r="BG14" s="55">
        <f>EMPRESA!$E$3</f>
        <v>0</v>
      </c>
      <c r="BH14" s="55" t="str">
        <f>EMPRESA!$D$5</f>
        <v>2016</v>
      </c>
      <c r="BI14" s="56" t="s">
        <v>60</v>
      </c>
      <c r="BJ14" s="64">
        <f>'[4]Acidentes Próprio'!BJ13</f>
        <v>0</v>
      </c>
      <c r="BK14" s="149"/>
      <c r="BL14" s="64">
        <f>'[4]Acidentes Próprio'!BL13</f>
        <v>30</v>
      </c>
      <c r="BM14" s="54" t="s">
        <v>191</v>
      </c>
      <c r="BN14" s="55">
        <f>EMPRESA!$E$3</f>
        <v>0</v>
      </c>
      <c r="BO14" s="55" t="str">
        <f>EMPRESA!$D$5</f>
        <v>2016</v>
      </c>
      <c r="BP14" s="56" t="s">
        <v>60</v>
      </c>
      <c r="BQ14" s="64">
        <f>'[4]Acidentes Próprio'!BQ13</f>
        <v>0</v>
      </c>
      <c r="BR14" s="149"/>
      <c r="BS14" s="64">
        <f>'[4]Acidentes Próprio'!BS13</f>
        <v>0</v>
      </c>
      <c r="BT14" s="63">
        <v>341</v>
      </c>
      <c r="BU14" s="55">
        <f>EMPRESA!$E$3</f>
        <v>0</v>
      </c>
      <c r="BV14" s="55" t="str">
        <f>EMPRESA!$D$5</f>
        <v>2016</v>
      </c>
      <c r="BW14" s="56" t="s">
        <v>60</v>
      </c>
      <c r="BX14" s="66">
        <f t="shared" si="0"/>
        <v>1.6680372372632846</v>
      </c>
      <c r="BY14" s="66">
        <f t="shared" si="1"/>
        <v>3.271216055876109</v>
      </c>
      <c r="BZ14" s="91">
        <v>346</v>
      </c>
      <c r="CA14" s="92">
        <f>EMPRESA!$E$3</f>
        <v>0</v>
      </c>
      <c r="CB14" s="92" t="str">
        <f>EMPRESA!$D$5</f>
        <v>2016</v>
      </c>
      <c r="CC14" s="93" t="s">
        <v>244</v>
      </c>
      <c r="CD14" s="66">
        <f t="shared" si="2"/>
        <v>0</v>
      </c>
      <c r="CE14" s="66">
        <f t="shared" si="3"/>
        <v>0.93463315882174536</v>
      </c>
      <c r="CF14" s="54" t="s">
        <v>259</v>
      </c>
      <c r="CG14" s="55">
        <f>EMPRESA!$E$3</f>
        <v>0</v>
      </c>
      <c r="CH14" s="55" t="str">
        <f>EMPRESA!$D$5</f>
        <v>2016</v>
      </c>
      <c r="CI14" s="56" t="s">
        <v>244</v>
      </c>
      <c r="CJ14" s="66">
        <f t="shared" si="4"/>
        <v>1.6680372372632846</v>
      </c>
      <c r="CK14" s="66">
        <f t="shared" si="5"/>
        <v>2.3365828970543636</v>
      </c>
      <c r="CL14" s="91">
        <v>348</v>
      </c>
      <c r="CM14" s="92">
        <f>EMPRESA!$E$3</f>
        <v>0</v>
      </c>
      <c r="CN14" s="92" t="str">
        <f>EMPRESA!$D$5</f>
        <v>2016</v>
      </c>
      <c r="CO14" s="93" t="s">
        <v>244</v>
      </c>
      <c r="CP14" s="66">
        <f t="shared" si="6"/>
        <v>0</v>
      </c>
      <c r="CQ14" s="66">
        <f t="shared" si="7"/>
        <v>14.019497382326181</v>
      </c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</row>
    <row r="15" spans="1:146" s="8" customFormat="1" ht="15.95" customHeight="1" x14ac:dyDescent="0.15">
      <c r="A15" s="147" t="s">
        <v>199</v>
      </c>
      <c r="B15" s="64">
        <f>Efetivo!R15</f>
        <v>1417</v>
      </c>
      <c r="C15" s="64">
        <f>Gestão!Z15</f>
        <v>248615.92600000001</v>
      </c>
      <c r="D15" s="64">
        <f>Gestão!AA15</f>
        <v>968356.28700000001</v>
      </c>
      <c r="E15" s="64">
        <f>'[13]Acidentes Próprio'!$E$10</f>
        <v>301</v>
      </c>
      <c r="F15" s="64">
        <f>'[13]Acidentes Próprio'!$F$10</f>
        <v>0</v>
      </c>
      <c r="G15" s="64" t="str">
        <f>'[13]Acidentes Próprio'!$G$10</f>
        <v>2010</v>
      </c>
      <c r="H15" s="64" t="str">
        <f>'[13]Acidentes Próprio'!$H$10</f>
        <v>01</v>
      </c>
      <c r="I15" s="64">
        <f>'[5]Acidentes Próprio'!I13</f>
        <v>1</v>
      </c>
      <c r="J15" s="149"/>
      <c r="K15" s="64">
        <f>'[5]Acidentes Próprio'!K13</f>
        <v>2</v>
      </c>
      <c r="L15" s="63">
        <v>303</v>
      </c>
      <c r="M15" s="55">
        <f>EMPRESA!$E$3</f>
        <v>0</v>
      </c>
      <c r="N15" s="55" t="str">
        <f>EMPRESA!$D$5</f>
        <v>2016</v>
      </c>
      <c r="O15" s="56" t="s">
        <v>61</v>
      </c>
      <c r="P15" s="64">
        <f>'[5]Acidentes Próprio'!P13</f>
        <v>0</v>
      </c>
      <c r="Q15" s="149"/>
      <c r="R15" s="64">
        <f>'[5]Acidentes Próprio'!R13</f>
        <v>3</v>
      </c>
      <c r="S15" s="63">
        <v>304</v>
      </c>
      <c r="T15" s="55">
        <f>EMPRESA!$E$3</f>
        <v>0</v>
      </c>
      <c r="U15" s="55" t="str">
        <f>EMPRESA!$D$5</f>
        <v>2016</v>
      </c>
      <c r="V15" s="56" t="s">
        <v>61</v>
      </c>
      <c r="W15" s="64">
        <f>'[5]Acidentes Próprio'!W13</f>
        <v>0</v>
      </c>
      <c r="X15" s="149"/>
      <c r="Y15" s="64">
        <f>'[5]Acidentes Próprio'!Y13</f>
        <v>0</v>
      </c>
      <c r="Z15" s="63">
        <v>305</v>
      </c>
      <c r="AA15" s="55">
        <f>EMPRESA!$E$3</f>
        <v>0</v>
      </c>
      <c r="AB15" s="55" t="str">
        <f>EMPRESA!$D$5</f>
        <v>2016</v>
      </c>
      <c r="AC15" s="56" t="s">
        <v>61</v>
      </c>
      <c r="AD15" s="64">
        <f>'[5]Acidentes Próprio'!AD13</f>
        <v>3</v>
      </c>
      <c r="AE15" s="149"/>
      <c r="AF15" s="64">
        <f>'[5]Acidentes Próprio'!AF13</f>
        <v>3</v>
      </c>
      <c r="AG15" s="63">
        <v>306</v>
      </c>
      <c r="AH15" s="55">
        <f>EMPRESA!$E$3</f>
        <v>0</v>
      </c>
      <c r="AI15" s="55" t="str">
        <f>EMPRESA!$D$5</f>
        <v>2016</v>
      </c>
      <c r="AJ15" s="56" t="s">
        <v>61</v>
      </c>
      <c r="AK15" s="64">
        <f>'[5]Acidentes Próprio'!AK13</f>
        <v>0</v>
      </c>
      <c r="AL15" s="149"/>
      <c r="AM15" s="64">
        <f>'[5]Acidentes Próprio'!AM13</f>
        <v>1</v>
      </c>
      <c r="AN15" s="63">
        <v>307</v>
      </c>
      <c r="AO15" s="55">
        <f>EMPRESA!$E$3</f>
        <v>0</v>
      </c>
      <c r="AP15" s="55" t="str">
        <f>EMPRESA!$D$5</f>
        <v>2016</v>
      </c>
      <c r="AQ15" s="56" t="s">
        <v>61</v>
      </c>
      <c r="AR15" s="64">
        <f>'[5]Acidentes Próprio'!AR13</f>
        <v>1</v>
      </c>
      <c r="AS15" s="149"/>
      <c r="AT15" s="64">
        <f>'[5]Acidentes Próprio'!AT13</f>
        <v>1</v>
      </c>
      <c r="AU15" s="63">
        <v>312</v>
      </c>
      <c r="AV15" s="55">
        <f>EMPRESA!$E$3</f>
        <v>0</v>
      </c>
      <c r="AW15" s="55" t="str">
        <f>EMPRESA!$D$5</f>
        <v>2016</v>
      </c>
      <c r="AX15" s="56" t="s">
        <v>61</v>
      </c>
      <c r="AY15" s="64">
        <f>'[5]Acidentes Próprio'!AY13</f>
        <v>24</v>
      </c>
      <c r="AZ15" s="149"/>
      <c r="BA15" s="54" t="s">
        <v>120</v>
      </c>
      <c r="BB15" s="55">
        <f>EMPRESA!$E$3</f>
        <v>0</v>
      </c>
      <c r="BC15" s="55" t="str">
        <f>EMPRESA!$D$5</f>
        <v>2016</v>
      </c>
      <c r="BD15" s="56" t="s">
        <v>61</v>
      </c>
      <c r="BE15" s="64">
        <f>'[5]Acidentes Próprio'!BE13</f>
        <v>111</v>
      </c>
      <c r="BF15" s="54" t="s">
        <v>191</v>
      </c>
      <c r="BG15" s="55">
        <f>EMPRESA!$E$3</f>
        <v>0</v>
      </c>
      <c r="BH15" s="55" t="str">
        <f>EMPRESA!$D$5</f>
        <v>2016</v>
      </c>
      <c r="BI15" s="56" t="s">
        <v>61</v>
      </c>
      <c r="BJ15" s="64">
        <f>'[5]Acidentes Próprio'!BJ13</f>
        <v>2</v>
      </c>
      <c r="BK15" s="149"/>
      <c r="BL15" s="64">
        <f>'[5]Acidentes Próprio'!BL13</f>
        <v>22</v>
      </c>
      <c r="BM15" s="54">
        <v>313</v>
      </c>
      <c r="BN15" s="55">
        <f>EMPRESA!$E$3</f>
        <v>0</v>
      </c>
      <c r="BO15" s="55" t="str">
        <f>EMPRESA!$D$5</f>
        <v>2016</v>
      </c>
      <c r="BP15" s="56" t="s">
        <v>61</v>
      </c>
      <c r="BQ15" s="64">
        <f>'[5]Acidentes Próprio'!BQ13</f>
        <v>0</v>
      </c>
      <c r="BR15" s="149"/>
      <c r="BS15" s="64">
        <f>'[5]Acidentes Próprio'!BS13</f>
        <v>0</v>
      </c>
      <c r="BT15" s="63">
        <v>342</v>
      </c>
      <c r="BU15" s="55">
        <f>EMPRESA!$E$3</f>
        <v>0</v>
      </c>
      <c r="BV15" s="55" t="str">
        <f>EMPRESA!$D$5</f>
        <v>2016</v>
      </c>
      <c r="BW15" s="56" t="s">
        <v>61</v>
      </c>
      <c r="BX15" s="66">
        <f t="shared" si="0"/>
        <v>4.0222684688349366</v>
      </c>
      <c r="BY15" s="66">
        <f t="shared" si="1"/>
        <v>5.1633887930754971</v>
      </c>
      <c r="BZ15" s="91">
        <v>347</v>
      </c>
      <c r="CA15" s="92">
        <f>EMPRESA!$E$3</f>
        <v>0</v>
      </c>
      <c r="CB15" s="92" t="str">
        <f>EMPRESA!$D$5</f>
        <v>2016</v>
      </c>
      <c r="CC15" s="93" t="s">
        <v>61</v>
      </c>
      <c r="CD15" s="66">
        <f t="shared" si="2"/>
        <v>4.0222684688349366</v>
      </c>
      <c r="CE15" s="66">
        <f t="shared" si="3"/>
        <v>2.0653555172301989</v>
      </c>
      <c r="CF15" s="54" t="s">
        <v>260</v>
      </c>
      <c r="CG15" s="55">
        <f>EMPRESA!$E$3</f>
        <v>0</v>
      </c>
      <c r="CH15" s="55" t="str">
        <f>EMPRESA!$D$5</f>
        <v>2016</v>
      </c>
      <c r="CI15" s="56" t="s">
        <v>61</v>
      </c>
      <c r="CJ15" s="66">
        <f t="shared" si="4"/>
        <v>0</v>
      </c>
      <c r="CK15" s="66">
        <f t="shared" si="5"/>
        <v>3.0980332758452986</v>
      </c>
      <c r="CL15" s="91">
        <v>349</v>
      </c>
      <c r="CM15" s="92">
        <f>EMPRESA!$E$3</f>
        <v>0</v>
      </c>
      <c r="CN15" s="92" t="str">
        <f>EMPRESA!$D$5</f>
        <v>2016</v>
      </c>
      <c r="CO15" s="93" t="s">
        <v>61</v>
      </c>
      <c r="CP15" s="66">
        <f t="shared" si="6"/>
        <v>8.0445369376698732</v>
      </c>
      <c r="CQ15" s="66">
        <f t="shared" si="7"/>
        <v>22.718910689532187</v>
      </c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</row>
    <row r="16" spans="1:146" s="8" customFormat="1" ht="15.95" customHeight="1" x14ac:dyDescent="0.15">
      <c r="A16" s="6" t="s">
        <v>285</v>
      </c>
      <c r="B16" s="64">
        <f>Efetivo!R16</f>
        <v>2780</v>
      </c>
      <c r="C16" s="64">
        <f>Gestão!Z16</f>
        <v>376435.06</v>
      </c>
      <c r="D16" s="64">
        <f>Gestão!AA16</f>
        <v>1505167.75</v>
      </c>
      <c r="E16" s="64">
        <f>'[13]Acidentes Próprio'!$E$10</f>
        <v>301</v>
      </c>
      <c r="F16" s="64">
        <f>'[13]Acidentes Próprio'!$F$10</f>
        <v>0</v>
      </c>
      <c r="G16" s="64" t="str">
        <f>'[13]Acidentes Próprio'!$G$10</f>
        <v>2010</v>
      </c>
      <c r="H16" s="64" t="str">
        <f>'[13]Acidentes Próprio'!$H$10</f>
        <v>01</v>
      </c>
      <c r="I16" s="64">
        <f>'[6]Acidentes Próprio'!I13</f>
        <v>1</v>
      </c>
      <c r="J16" s="149"/>
      <c r="K16" s="64">
        <f>'[6]Acidentes Próprio'!K13</f>
        <v>2</v>
      </c>
      <c r="L16" s="63">
        <v>302</v>
      </c>
      <c r="M16" s="55">
        <f>EMPRESA!$E$3</f>
        <v>0</v>
      </c>
      <c r="N16" s="55" t="str">
        <f>EMPRESA!$D$5</f>
        <v>2016</v>
      </c>
      <c r="O16" s="56" t="s">
        <v>61</v>
      </c>
      <c r="P16" s="64">
        <f>'[6]Acidentes Próprio'!P13</f>
        <v>1</v>
      </c>
      <c r="Q16" s="149"/>
      <c r="R16" s="64">
        <f>'[6]Acidentes Próprio'!R13</f>
        <v>1</v>
      </c>
      <c r="S16" s="63">
        <v>303</v>
      </c>
      <c r="T16" s="55">
        <f>EMPRESA!$E$3</f>
        <v>0</v>
      </c>
      <c r="U16" s="55" t="str">
        <f>EMPRESA!$D$5</f>
        <v>2016</v>
      </c>
      <c r="V16" s="56" t="s">
        <v>61</v>
      </c>
      <c r="W16" s="64">
        <f>'[6]Acidentes Próprio'!W13</f>
        <v>0</v>
      </c>
      <c r="X16" s="149"/>
      <c r="Y16" s="64">
        <f>'[6]Acidentes Próprio'!Y13</f>
        <v>0</v>
      </c>
      <c r="Z16" s="63">
        <v>304</v>
      </c>
      <c r="AA16" s="55">
        <f>EMPRESA!$E$3</f>
        <v>0</v>
      </c>
      <c r="AB16" s="55" t="str">
        <f>EMPRESA!$D$5</f>
        <v>2016</v>
      </c>
      <c r="AC16" s="56" t="s">
        <v>61</v>
      </c>
      <c r="AD16" s="64">
        <f>'[6]Acidentes Próprio'!AD13</f>
        <v>0</v>
      </c>
      <c r="AE16" s="149"/>
      <c r="AF16" s="64">
        <f>'[6]Acidentes Próprio'!AF13</f>
        <v>1</v>
      </c>
      <c r="AG16" s="63">
        <v>305</v>
      </c>
      <c r="AH16" s="55">
        <f>EMPRESA!$E$3</f>
        <v>0</v>
      </c>
      <c r="AI16" s="55" t="str">
        <f>EMPRESA!$D$5</f>
        <v>2016</v>
      </c>
      <c r="AJ16" s="56" t="s">
        <v>61</v>
      </c>
      <c r="AK16" s="64">
        <f>'[6]Acidentes Próprio'!AK13</f>
        <v>1</v>
      </c>
      <c r="AL16" s="149"/>
      <c r="AM16" s="64">
        <f>'[6]Acidentes Próprio'!AM13</f>
        <v>1</v>
      </c>
      <c r="AN16" s="63">
        <v>306</v>
      </c>
      <c r="AO16" s="55">
        <f>EMPRESA!$E$3</f>
        <v>0</v>
      </c>
      <c r="AP16" s="55" t="str">
        <f>EMPRESA!$D$5</f>
        <v>2016</v>
      </c>
      <c r="AQ16" s="56" t="s">
        <v>61</v>
      </c>
      <c r="AR16" s="64">
        <f>'[6]Acidentes Próprio'!AR13</f>
        <v>0</v>
      </c>
      <c r="AS16" s="149"/>
      <c r="AT16" s="64">
        <f>'[6]Acidentes Próprio'!AT13</f>
        <v>0</v>
      </c>
      <c r="AU16" s="63">
        <v>311</v>
      </c>
      <c r="AV16" s="55">
        <f>EMPRESA!$E$3</f>
        <v>0</v>
      </c>
      <c r="AW16" s="55" t="str">
        <f>EMPRESA!$D$5</f>
        <v>2016</v>
      </c>
      <c r="AX16" s="56" t="s">
        <v>61</v>
      </c>
      <c r="AY16" s="64">
        <f>'[6]Acidentes Próprio'!AY13</f>
        <v>29</v>
      </c>
      <c r="AZ16" s="149"/>
      <c r="BA16" s="54" t="s">
        <v>119</v>
      </c>
      <c r="BB16" s="55">
        <f>EMPRESA!$E$3</f>
        <v>0</v>
      </c>
      <c r="BC16" s="55" t="str">
        <f>EMPRESA!$D$5</f>
        <v>2016</v>
      </c>
      <c r="BD16" s="56" t="s">
        <v>61</v>
      </c>
      <c r="BE16" s="64">
        <f>'[6]Acidentes Próprio'!BE13</f>
        <v>119</v>
      </c>
      <c r="BF16" s="54" t="s">
        <v>120</v>
      </c>
      <c r="BG16" s="55">
        <f>EMPRESA!$E$3</f>
        <v>0</v>
      </c>
      <c r="BH16" s="55" t="str">
        <f>EMPRESA!$D$5</f>
        <v>2016</v>
      </c>
      <c r="BI16" s="56" t="s">
        <v>61</v>
      </c>
      <c r="BJ16" s="64">
        <f>'[6]Acidentes Próprio'!BJ13</f>
        <v>1</v>
      </c>
      <c r="BK16" s="149"/>
      <c r="BL16" s="64">
        <f>'[6]Acidentes Próprio'!BL13</f>
        <v>3</v>
      </c>
      <c r="BM16" s="54" t="s">
        <v>191</v>
      </c>
      <c r="BN16" s="55">
        <f>EMPRESA!$E$3</f>
        <v>0</v>
      </c>
      <c r="BO16" s="55" t="str">
        <f>EMPRESA!$D$5</f>
        <v>2016</v>
      </c>
      <c r="BP16" s="56" t="s">
        <v>61</v>
      </c>
      <c r="BQ16" s="64">
        <f>'[6]Acidentes Próprio'!BQ13</f>
        <v>0</v>
      </c>
      <c r="BR16" s="149"/>
      <c r="BS16" s="64">
        <f>'[6]Acidentes Próprio'!BS13</f>
        <v>0</v>
      </c>
      <c r="BT16" s="63">
        <v>341</v>
      </c>
      <c r="BU16" s="55">
        <f>EMPRESA!$E$3</f>
        <v>0</v>
      </c>
      <c r="BV16" s="55" t="str">
        <f>EMPRESA!$D$5</f>
        <v>2016</v>
      </c>
      <c r="BW16" s="56" t="s">
        <v>61</v>
      </c>
      <c r="BX16" s="66">
        <f t="shared" si="0"/>
        <v>5.3130013979037978</v>
      </c>
      <c r="BY16" s="66">
        <f t="shared" si="1"/>
        <v>1.9931333235116153</v>
      </c>
      <c r="BZ16" s="91">
        <v>348</v>
      </c>
      <c r="CA16" s="92">
        <f>EMPRESA!$E$3</f>
        <v>0</v>
      </c>
      <c r="CB16" s="92" t="str">
        <f>EMPRESA!$D$5</f>
        <v>2016</v>
      </c>
      <c r="CC16" s="93" t="s">
        <v>62</v>
      </c>
      <c r="CD16" s="66">
        <f t="shared" si="2"/>
        <v>2.6565006989518989</v>
      </c>
      <c r="CE16" s="66">
        <f t="shared" si="3"/>
        <v>1.3287555490077434</v>
      </c>
      <c r="CF16" s="54" t="s">
        <v>261</v>
      </c>
      <c r="CG16" s="55">
        <f>EMPRESA!$E$3</f>
        <v>0</v>
      </c>
      <c r="CH16" s="55" t="str">
        <f>EMPRESA!$D$5</f>
        <v>2016</v>
      </c>
      <c r="CI16" s="56" t="s">
        <v>62</v>
      </c>
      <c r="CJ16" s="66">
        <f t="shared" si="4"/>
        <v>2.6565006989518989</v>
      </c>
      <c r="CK16" s="66">
        <f t="shared" si="5"/>
        <v>0.6643777745038717</v>
      </c>
      <c r="CL16" s="91">
        <v>350</v>
      </c>
      <c r="CM16" s="92">
        <f>EMPRESA!$E$3</f>
        <v>0</v>
      </c>
      <c r="CN16" s="92" t="str">
        <f>EMPRESA!$D$5</f>
        <v>2016</v>
      </c>
      <c r="CO16" s="93" t="s">
        <v>62</v>
      </c>
      <c r="CP16" s="66">
        <f t="shared" si="6"/>
        <v>2.6565006989518989</v>
      </c>
      <c r="CQ16" s="66">
        <f t="shared" si="7"/>
        <v>1.9931333235116153</v>
      </c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</row>
    <row r="17" spans="1:157" s="8" customFormat="1" ht="15.95" customHeight="1" x14ac:dyDescent="0.15">
      <c r="A17" s="147" t="s">
        <v>239</v>
      </c>
      <c r="B17" s="64">
        <f>Efetivo!R17</f>
        <v>2602</v>
      </c>
      <c r="C17" s="64">
        <f>Gestão!Z17</f>
        <v>402010</v>
      </c>
      <c r="D17" s="64">
        <f>Gestão!AA17</f>
        <v>1608363.96</v>
      </c>
      <c r="E17" s="64">
        <f>'[13]Acidentes Próprio'!$E$10</f>
        <v>301</v>
      </c>
      <c r="F17" s="64">
        <f>'[13]Acidentes Próprio'!$F$10</f>
        <v>0</v>
      </c>
      <c r="G17" s="64" t="str">
        <f>'[13]Acidentes Próprio'!$G$10</f>
        <v>2010</v>
      </c>
      <c r="H17" s="64" t="str">
        <f>'[13]Acidentes Próprio'!$H$10</f>
        <v>01</v>
      </c>
      <c r="I17" s="64">
        <f>'[7]Acidentes Próprio'!I13</f>
        <v>0</v>
      </c>
      <c r="J17" s="149"/>
      <c r="K17" s="64">
        <f>'[7]Acidentes Próprio'!K13</f>
        <v>3</v>
      </c>
      <c r="L17" s="63"/>
      <c r="M17" s="55"/>
      <c r="N17" s="55"/>
      <c r="O17" s="56"/>
      <c r="P17" s="64">
        <f>'[7]Acidentes Próprio'!P13</f>
        <v>2</v>
      </c>
      <c r="Q17" s="149"/>
      <c r="R17" s="64">
        <f>'[7]Acidentes Próprio'!R13</f>
        <v>2</v>
      </c>
      <c r="S17" s="63"/>
      <c r="T17" s="55"/>
      <c r="U17" s="55"/>
      <c r="V17" s="56"/>
      <c r="W17" s="64">
        <f>'[7]Acidentes Próprio'!W13</f>
        <v>0</v>
      </c>
      <c r="X17" s="149"/>
      <c r="Y17" s="64">
        <f>'[7]Acidentes Próprio'!Y13</f>
        <v>1</v>
      </c>
      <c r="Z17" s="63"/>
      <c r="AA17" s="55"/>
      <c r="AB17" s="55"/>
      <c r="AC17" s="56"/>
      <c r="AD17" s="64">
        <f>'[7]Acidentes Próprio'!AD13</f>
        <v>0</v>
      </c>
      <c r="AE17" s="149"/>
      <c r="AF17" s="64">
        <f>'[7]Acidentes Próprio'!AF13</f>
        <v>0</v>
      </c>
      <c r="AG17" s="63"/>
      <c r="AH17" s="55"/>
      <c r="AI17" s="55"/>
      <c r="AJ17" s="56"/>
      <c r="AK17" s="64">
        <f>'[7]Acidentes Próprio'!AK13</f>
        <v>1</v>
      </c>
      <c r="AL17" s="149"/>
      <c r="AM17" s="64">
        <f>'[7]Acidentes Próprio'!AM13</f>
        <v>5</v>
      </c>
      <c r="AN17" s="63"/>
      <c r="AO17" s="55"/>
      <c r="AP17" s="55"/>
      <c r="AQ17" s="56"/>
      <c r="AR17" s="64">
        <f>'[7]Acidentes Próprio'!AR13</f>
        <v>0</v>
      </c>
      <c r="AS17" s="149"/>
      <c r="AT17" s="64">
        <f>'[7]Acidentes Próprio'!AT13</f>
        <v>0</v>
      </c>
      <c r="AU17" s="63"/>
      <c r="AV17" s="55"/>
      <c r="AW17" s="55"/>
      <c r="AX17" s="56"/>
      <c r="AY17" s="64">
        <f>'[7]Acidentes Próprio'!AY13</f>
        <v>28</v>
      </c>
      <c r="AZ17" s="149"/>
      <c r="BA17" s="54"/>
      <c r="BB17" s="55"/>
      <c r="BC17" s="55"/>
      <c r="BD17" s="56"/>
      <c r="BE17" s="64">
        <f>'[7]Acidentes Próprio'!BE13</f>
        <v>117</v>
      </c>
      <c r="BF17" s="54"/>
      <c r="BG17" s="55"/>
      <c r="BH17" s="55"/>
      <c r="BI17" s="56"/>
      <c r="BJ17" s="64">
        <f>'[7]Acidentes Próprio'!BJ13</f>
        <v>60</v>
      </c>
      <c r="BK17" s="149"/>
      <c r="BL17" s="64">
        <f>'[7]Acidentes Próprio'!BL13</f>
        <v>240</v>
      </c>
      <c r="BM17" s="54"/>
      <c r="BN17" s="55"/>
      <c r="BO17" s="55"/>
      <c r="BP17" s="56"/>
      <c r="BQ17" s="64">
        <f>'[7]Acidentes Próprio'!BQ13</f>
        <v>0</v>
      </c>
      <c r="BR17" s="149"/>
      <c r="BS17" s="64">
        <f>'[7]Acidentes Próprio'!BS13</f>
        <v>6000</v>
      </c>
      <c r="BT17" s="63"/>
      <c r="BU17" s="55"/>
      <c r="BV17" s="55"/>
      <c r="BW17" s="56"/>
      <c r="BX17" s="66">
        <f t="shared" si="0"/>
        <v>4.9750006218750773</v>
      </c>
      <c r="BY17" s="66">
        <f t="shared" si="1"/>
        <v>3.7304989102093535</v>
      </c>
      <c r="BZ17" s="91">
        <v>349</v>
      </c>
      <c r="CA17" s="92">
        <f>EMPRESA!$E$3</f>
        <v>0</v>
      </c>
      <c r="CB17" s="92" t="str">
        <f>EMPRESA!$D$5</f>
        <v>2016</v>
      </c>
      <c r="CC17" s="93" t="s">
        <v>63</v>
      </c>
      <c r="CD17" s="66">
        <f t="shared" si="2"/>
        <v>0</v>
      </c>
      <c r="CE17" s="66">
        <f t="shared" si="3"/>
        <v>1.8652494551046768</v>
      </c>
      <c r="CF17" s="54" t="s">
        <v>262</v>
      </c>
      <c r="CG17" s="55">
        <f>EMPRESA!$E$3</f>
        <v>0</v>
      </c>
      <c r="CH17" s="55" t="str">
        <f>EMPRESA!$D$5</f>
        <v>2016</v>
      </c>
      <c r="CI17" s="56" t="s">
        <v>63</v>
      </c>
      <c r="CJ17" s="66">
        <f t="shared" si="4"/>
        <v>4.9750006218750773</v>
      </c>
      <c r="CK17" s="66">
        <f t="shared" si="5"/>
        <v>1.2434996367364513</v>
      </c>
      <c r="CL17" s="91">
        <v>351</v>
      </c>
      <c r="CM17" s="92">
        <f>EMPRESA!$E$3</f>
        <v>0</v>
      </c>
      <c r="CN17" s="92" t="str">
        <f>EMPRESA!$D$5</f>
        <v>2016</v>
      </c>
      <c r="CO17" s="93" t="s">
        <v>63</v>
      </c>
      <c r="CP17" s="66">
        <f t="shared" si="6"/>
        <v>149.25001865625234</v>
      </c>
      <c r="CQ17" s="66">
        <f t="shared" si="7"/>
        <v>3879.7188666177276</v>
      </c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</row>
    <row r="18" spans="1:157" s="8" customFormat="1" ht="15.95" customHeight="1" x14ac:dyDescent="0.15">
      <c r="A18" s="147" t="s">
        <v>237</v>
      </c>
      <c r="B18" s="64">
        <f>Efetivo!R18</f>
        <v>15146</v>
      </c>
      <c r="C18" s="64">
        <f>Gestão!Z18</f>
        <v>2333524.5699999938</v>
      </c>
      <c r="D18" s="64">
        <f>Gestão!AA18</f>
        <v>9360987.9100000486</v>
      </c>
      <c r="E18" s="64">
        <f>'[13]Acidentes Próprio'!$E$10</f>
        <v>301</v>
      </c>
      <c r="F18" s="64">
        <f>'[13]Acidentes Próprio'!$F$10</f>
        <v>0</v>
      </c>
      <c r="G18" s="64" t="str">
        <f>'[13]Acidentes Próprio'!$G$10</f>
        <v>2010</v>
      </c>
      <c r="H18" s="64" t="str">
        <f>'[13]Acidentes Próprio'!$H$10</f>
        <v>01</v>
      </c>
      <c r="I18" s="64">
        <f>'[8]Acidentes Próprio'!I13</f>
        <v>5</v>
      </c>
      <c r="J18" s="149"/>
      <c r="K18" s="64">
        <f>'[8]Acidentes Próprio'!K13</f>
        <v>14</v>
      </c>
      <c r="L18" s="63"/>
      <c r="M18" s="55"/>
      <c r="N18" s="55"/>
      <c r="O18" s="56"/>
      <c r="P18" s="64">
        <f>'[8]Acidentes Próprio'!P13</f>
        <v>13</v>
      </c>
      <c r="Q18" s="149"/>
      <c r="R18" s="64">
        <f>'[8]Acidentes Próprio'!R13</f>
        <v>46</v>
      </c>
      <c r="S18" s="63"/>
      <c r="T18" s="55"/>
      <c r="U18" s="55"/>
      <c r="V18" s="56"/>
      <c r="W18" s="64">
        <f>'[8]Acidentes Próprio'!W13</f>
        <v>0</v>
      </c>
      <c r="X18" s="149"/>
      <c r="Y18" s="64">
        <f>'[8]Acidentes Próprio'!Y13</f>
        <v>0</v>
      </c>
      <c r="Z18" s="63"/>
      <c r="AA18" s="55"/>
      <c r="AB18" s="55"/>
      <c r="AC18" s="56"/>
      <c r="AD18" s="64">
        <f>'[8]Acidentes Próprio'!AD13</f>
        <v>0</v>
      </c>
      <c r="AE18" s="149"/>
      <c r="AF18" s="64">
        <f>'[8]Acidentes Próprio'!AF13</f>
        <v>0</v>
      </c>
      <c r="AG18" s="63"/>
      <c r="AH18" s="55"/>
      <c r="AI18" s="55"/>
      <c r="AJ18" s="56"/>
      <c r="AK18" s="64">
        <f>'[8]Acidentes Próprio'!AK13</f>
        <v>0</v>
      </c>
      <c r="AL18" s="149"/>
      <c r="AM18" s="64">
        <f>'[8]Acidentes Próprio'!AM13</f>
        <v>0</v>
      </c>
      <c r="AN18" s="63"/>
      <c r="AO18" s="55"/>
      <c r="AP18" s="55"/>
      <c r="AQ18" s="56"/>
      <c r="AR18" s="64">
        <f>'[8]Acidentes Próprio'!AR13</f>
        <v>0</v>
      </c>
      <c r="AS18" s="149"/>
      <c r="AT18" s="64">
        <f>'[8]Acidentes Próprio'!AT13</f>
        <v>0</v>
      </c>
      <c r="AU18" s="63"/>
      <c r="AV18" s="55"/>
      <c r="AW18" s="55"/>
      <c r="AX18" s="56"/>
      <c r="AY18" s="64">
        <f>'[8]Acidentes Próprio'!AY13</f>
        <v>0</v>
      </c>
      <c r="AZ18" s="149"/>
      <c r="BA18" s="54"/>
      <c r="BB18" s="55"/>
      <c r="BC18" s="55"/>
      <c r="BD18" s="56"/>
      <c r="BE18" s="64">
        <f>'[8]Acidentes Próprio'!BE13</f>
        <v>0</v>
      </c>
      <c r="BF18" s="54"/>
      <c r="BG18" s="55"/>
      <c r="BH18" s="55"/>
      <c r="BI18" s="56"/>
      <c r="BJ18" s="64">
        <f>'[8]Acidentes Próprio'!BJ13</f>
        <v>186</v>
      </c>
      <c r="BK18" s="149"/>
      <c r="BL18" s="64">
        <f>'[8]Acidentes Próprio'!BL13</f>
        <v>372</v>
      </c>
      <c r="BM18" s="54"/>
      <c r="BN18" s="55"/>
      <c r="BO18" s="55"/>
      <c r="BP18" s="56"/>
      <c r="BQ18" s="64">
        <f>'[8]Acidentes Próprio'!BQ13</f>
        <v>75</v>
      </c>
      <c r="BR18" s="149"/>
      <c r="BS18" s="64">
        <f>'[8]Acidentes Próprio'!BS13</f>
        <v>75</v>
      </c>
      <c r="BT18" s="63"/>
      <c r="BU18" s="55"/>
      <c r="BV18" s="55"/>
      <c r="BW18" s="56"/>
      <c r="BX18" s="66">
        <f t="shared" si="0"/>
        <v>7.7136535142632106</v>
      </c>
      <c r="BY18" s="66">
        <f t="shared" si="1"/>
        <v>6.4095799051191902</v>
      </c>
      <c r="BZ18" s="91">
        <v>350</v>
      </c>
      <c r="CA18" s="92">
        <f>EMPRESA!$E$3</f>
        <v>0</v>
      </c>
      <c r="CB18" s="92" t="str">
        <f>EMPRESA!$D$5</f>
        <v>2016</v>
      </c>
      <c r="CC18" s="93" t="s">
        <v>64</v>
      </c>
      <c r="CD18" s="66">
        <f t="shared" si="2"/>
        <v>2.1426815317397807</v>
      </c>
      <c r="CE18" s="66">
        <f t="shared" si="3"/>
        <v>1.4955686445278111</v>
      </c>
      <c r="CF18" s="54" t="s">
        <v>263</v>
      </c>
      <c r="CG18" s="55">
        <f>EMPRESA!$E$3</f>
        <v>0</v>
      </c>
      <c r="CH18" s="55" t="str">
        <f>EMPRESA!$D$5</f>
        <v>2016</v>
      </c>
      <c r="CI18" s="56" t="s">
        <v>64</v>
      </c>
      <c r="CJ18" s="66">
        <f t="shared" si="4"/>
        <v>5.5709719825234298</v>
      </c>
      <c r="CK18" s="66">
        <f t="shared" si="5"/>
        <v>4.914011260591379</v>
      </c>
      <c r="CL18" s="91">
        <v>352</v>
      </c>
      <c r="CM18" s="92">
        <f>EMPRESA!$E$3</f>
        <v>0</v>
      </c>
      <c r="CN18" s="92" t="str">
        <f>EMPRESA!$D$5</f>
        <v>2016</v>
      </c>
      <c r="CO18" s="93" t="s">
        <v>64</v>
      </c>
      <c r="CP18" s="66">
        <f t="shared" si="6"/>
        <v>111.84797595681655</v>
      </c>
      <c r="CQ18" s="66">
        <f t="shared" si="7"/>
        <v>47.751370293137967</v>
      </c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</row>
    <row r="19" spans="1:157" s="8" customFormat="1" ht="15.95" customHeight="1" x14ac:dyDescent="0.15">
      <c r="A19" s="147" t="s">
        <v>241</v>
      </c>
      <c r="B19" s="64">
        <f>Efetivo!R19</f>
        <v>1211</v>
      </c>
      <c r="C19" s="64">
        <f>Gestão!Z19</f>
        <v>269583</v>
      </c>
      <c r="D19" s="64">
        <f>Gestão!AA19</f>
        <v>1078469</v>
      </c>
      <c r="E19" s="64">
        <f>'[13]Acidentes Próprio'!$E$10</f>
        <v>301</v>
      </c>
      <c r="F19" s="64">
        <f>'[13]Acidentes Próprio'!$F$10</f>
        <v>0</v>
      </c>
      <c r="G19" s="64" t="str">
        <f>'[13]Acidentes Próprio'!$G$10</f>
        <v>2010</v>
      </c>
      <c r="H19" s="64" t="str">
        <f>'[13]Acidentes Próprio'!$H$10</f>
        <v>01</v>
      </c>
      <c r="I19" s="64">
        <f>'[9]Acidentes Próprio'!I13</f>
        <v>0</v>
      </c>
      <c r="J19" s="149"/>
      <c r="K19" s="64">
        <f>'[9]Acidentes Próprio'!K13</f>
        <v>2</v>
      </c>
      <c r="L19" s="63"/>
      <c r="M19" s="55"/>
      <c r="N19" s="55"/>
      <c r="O19" s="56"/>
      <c r="P19" s="64">
        <f>'[9]Acidentes Próprio'!P13</f>
        <v>1</v>
      </c>
      <c r="Q19" s="149"/>
      <c r="R19" s="64">
        <f>'[9]Acidentes Próprio'!R13</f>
        <v>2</v>
      </c>
      <c r="S19" s="63"/>
      <c r="T19" s="55"/>
      <c r="U19" s="55"/>
      <c r="V19" s="56"/>
      <c r="W19" s="64">
        <f>'[9]Acidentes Próprio'!W13</f>
        <v>0</v>
      </c>
      <c r="X19" s="149"/>
      <c r="Y19" s="64">
        <f>'[9]Acidentes Próprio'!Y13</f>
        <v>0</v>
      </c>
      <c r="Z19" s="63"/>
      <c r="AA19" s="55"/>
      <c r="AB19" s="55"/>
      <c r="AC19" s="56"/>
      <c r="AD19" s="64">
        <f>'[9]Acidentes Próprio'!AD13</f>
        <v>0</v>
      </c>
      <c r="AE19" s="149"/>
      <c r="AF19" s="64">
        <f>'[9]Acidentes Próprio'!AF13</f>
        <v>1</v>
      </c>
      <c r="AG19" s="63"/>
      <c r="AH19" s="55"/>
      <c r="AI19" s="55"/>
      <c r="AJ19" s="56"/>
      <c r="AK19" s="64">
        <f>'[9]Acidentes Próprio'!AK13</f>
        <v>0</v>
      </c>
      <c r="AL19" s="149"/>
      <c r="AM19" s="64">
        <f>'[9]Acidentes Próprio'!AM13</f>
        <v>0</v>
      </c>
      <c r="AN19" s="63"/>
      <c r="AO19" s="55"/>
      <c r="AP19" s="55"/>
      <c r="AQ19" s="56"/>
      <c r="AR19" s="64">
        <f>'[9]Acidentes Próprio'!AR13</f>
        <v>0</v>
      </c>
      <c r="AS19" s="149"/>
      <c r="AT19" s="64">
        <f>'[9]Acidentes Próprio'!AT13</f>
        <v>0</v>
      </c>
      <c r="AU19" s="63"/>
      <c r="AV19" s="55"/>
      <c r="AW19" s="55"/>
      <c r="AX19" s="56"/>
      <c r="AY19" s="64">
        <f>'[9]Acidentes Próprio'!AY13</f>
        <v>20</v>
      </c>
      <c r="AZ19" s="149"/>
      <c r="BA19" s="54"/>
      <c r="BB19" s="55"/>
      <c r="BC19" s="55"/>
      <c r="BD19" s="56"/>
      <c r="BE19" s="64">
        <f>'[9]Acidentes Próprio'!BE13</f>
        <v>0</v>
      </c>
      <c r="BF19" s="54"/>
      <c r="BG19" s="55"/>
      <c r="BH19" s="55"/>
      <c r="BI19" s="56"/>
      <c r="BJ19" s="64">
        <f>'[9]Acidentes Próprio'!BJ13</f>
        <v>0</v>
      </c>
      <c r="BK19" s="149"/>
      <c r="BL19" s="64">
        <f>'[9]Acidentes Próprio'!BL13</f>
        <v>18</v>
      </c>
      <c r="BM19" s="54"/>
      <c r="BN19" s="55"/>
      <c r="BO19" s="55"/>
      <c r="BP19" s="56"/>
      <c r="BQ19" s="64">
        <f>'[9]Acidentes Próprio'!BQ13</f>
        <v>0</v>
      </c>
      <c r="BR19" s="149"/>
      <c r="BS19" s="64">
        <f>'[9]Acidentes Próprio'!BS13</f>
        <v>0</v>
      </c>
      <c r="BT19" s="63"/>
      <c r="BU19" s="55"/>
      <c r="BV19" s="55"/>
      <c r="BW19" s="56"/>
      <c r="BX19" s="66">
        <f t="shared" si="0"/>
        <v>3.7094327164546725</v>
      </c>
      <c r="BY19" s="66">
        <f t="shared" si="1"/>
        <v>3.7089615000523892</v>
      </c>
      <c r="BZ19" s="91">
        <v>351</v>
      </c>
      <c r="CA19" s="92">
        <f>EMPRESA!$E$3</f>
        <v>0</v>
      </c>
      <c r="CB19" s="92" t="str">
        <f>EMPRESA!$D$5</f>
        <v>2016</v>
      </c>
      <c r="CC19" s="93" t="s">
        <v>249</v>
      </c>
      <c r="CD19" s="66">
        <f t="shared" si="2"/>
        <v>0</v>
      </c>
      <c r="CE19" s="66">
        <f t="shared" si="3"/>
        <v>1.8544807500261946</v>
      </c>
      <c r="CF19" s="54" t="s">
        <v>264</v>
      </c>
      <c r="CG19" s="55">
        <f>EMPRESA!$E$3</f>
        <v>0</v>
      </c>
      <c r="CH19" s="55" t="str">
        <f>EMPRESA!$D$5</f>
        <v>2016</v>
      </c>
      <c r="CI19" s="56" t="s">
        <v>249</v>
      </c>
      <c r="CJ19" s="66">
        <f t="shared" si="4"/>
        <v>3.7094327164546725</v>
      </c>
      <c r="CK19" s="66">
        <f t="shared" si="5"/>
        <v>1.8544807500261946</v>
      </c>
      <c r="CL19" s="91">
        <v>353</v>
      </c>
      <c r="CM19" s="92">
        <f>EMPRESA!$E$3</f>
        <v>0</v>
      </c>
      <c r="CN19" s="92" t="str">
        <f>EMPRESA!$D$5</f>
        <v>2016</v>
      </c>
      <c r="CO19" s="93" t="s">
        <v>249</v>
      </c>
      <c r="CP19" s="66">
        <f t="shared" si="6"/>
        <v>0</v>
      </c>
      <c r="CQ19" s="66">
        <f t="shared" si="7"/>
        <v>16.690326750235752</v>
      </c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</row>
    <row r="20" spans="1:157" s="8" customFormat="1" ht="15.95" customHeight="1" x14ac:dyDescent="0.15">
      <c r="A20" s="147" t="s">
        <v>242</v>
      </c>
      <c r="B20" s="64">
        <f>Efetivo!R20</f>
        <v>3765</v>
      </c>
      <c r="C20" s="64">
        <f>Gestão!Z20</f>
        <v>696681.99000000022</v>
      </c>
      <c r="D20" s="64">
        <f>Gestão!AA20</f>
        <v>2802229.7200000011</v>
      </c>
      <c r="E20" s="64">
        <f>'[13]Acidentes Próprio'!$E$10</f>
        <v>301</v>
      </c>
      <c r="F20" s="64">
        <f>'[13]Acidentes Próprio'!$F$10</f>
        <v>0</v>
      </c>
      <c r="G20" s="64" t="str">
        <f>'[13]Acidentes Próprio'!$G$10</f>
        <v>2010</v>
      </c>
      <c r="H20" s="64" t="str">
        <f>'[13]Acidentes Próprio'!$H$10</f>
        <v>01</v>
      </c>
      <c r="I20" s="64">
        <f>'[10]Acidentes Próprio'!I13</f>
        <v>1</v>
      </c>
      <c r="J20" s="149"/>
      <c r="K20" s="64">
        <f>'[10]Acidentes Próprio'!K13</f>
        <v>1</v>
      </c>
      <c r="L20" s="63"/>
      <c r="M20" s="55"/>
      <c r="N20" s="55"/>
      <c r="O20" s="56"/>
      <c r="P20" s="64">
        <f>'[10]Acidentes Próprio'!P16</f>
        <v>3</v>
      </c>
      <c r="Q20" s="149"/>
      <c r="R20" s="64">
        <f>'[10]Acidentes Próprio'!R13</f>
        <v>25</v>
      </c>
      <c r="S20" s="63"/>
      <c r="T20" s="55"/>
      <c r="U20" s="55"/>
      <c r="V20" s="56"/>
      <c r="W20" s="64">
        <f>'[10]Acidentes Próprio'!W16</f>
        <v>0</v>
      </c>
      <c r="X20" s="149"/>
      <c r="Y20" s="64">
        <f>'[10]Acidentes Próprio'!Y13</f>
        <v>0</v>
      </c>
      <c r="Z20" s="63"/>
      <c r="AA20" s="55"/>
      <c r="AB20" s="55"/>
      <c r="AC20" s="56"/>
      <c r="AD20" s="64">
        <f>'[10]Acidentes Próprio'!AD16</f>
        <v>0</v>
      </c>
      <c r="AE20" s="149"/>
      <c r="AF20" s="64">
        <f>'[10]Acidentes Próprio'!AF13</f>
        <v>0</v>
      </c>
      <c r="AG20" s="63"/>
      <c r="AH20" s="55"/>
      <c r="AI20" s="55"/>
      <c r="AJ20" s="56"/>
      <c r="AK20" s="64">
        <f>'[10]Acidentes Próprio'!AK16</f>
        <v>0</v>
      </c>
      <c r="AL20" s="149"/>
      <c r="AM20" s="64">
        <f>'[10]Acidentes Próprio'!AM13</f>
        <v>0</v>
      </c>
      <c r="AN20" s="63"/>
      <c r="AO20" s="55"/>
      <c r="AP20" s="55"/>
      <c r="AQ20" s="56"/>
      <c r="AR20" s="64">
        <f>'[10]Acidentes Próprio'!AR13</f>
        <v>0</v>
      </c>
      <c r="AS20" s="149"/>
      <c r="AT20" s="64">
        <f>'[10]Acidentes Próprio'!AT13</f>
        <v>0</v>
      </c>
      <c r="AU20" s="63"/>
      <c r="AV20" s="55"/>
      <c r="AW20" s="55"/>
      <c r="AX20" s="56"/>
      <c r="AY20" s="64">
        <f>'[10]Acidentes Próprio'!AY13</f>
        <v>23</v>
      </c>
      <c r="AZ20" s="149"/>
      <c r="BA20" s="54"/>
      <c r="BB20" s="55"/>
      <c r="BC20" s="55"/>
      <c r="BD20" s="56"/>
      <c r="BE20" s="64">
        <f>'[10]Acidentes Próprio'!BE13</f>
        <v>23</v>
      </c>
      <c r="BF20" s="54"/>
      <c r="BG20" s="55"/>
      <c r="BH20" s="55"/>
      <c r="BI20" s="56"/>
      <c r="BJ20" s="64">
        <f>'[10]Acidentes Próprio'!BJ13</f>
        <v>7</v>
      </c>
      <c r="BK20" s="149"/>
      <c r="BL20" s="64">
        <f>'[10]Acidentes Próprio'!BL13</f>
        <v>7</v>
      </c>
      <c r="BM20" s="54"/>
      <c r="BN20" s="55"/>
      <c r="BO20" s="55"/>
      <c r="BP20" s="56"/>
      <c r="BQ20" s="64">
        <f>'[10]Acidentes Próprio'!BQ13</f>
        <v>363</v>
      </c>
      <c r="BR20" s="149"/>
      <c r="BS20" s="64">
        <f>'[10]Acidentes Próprio'!BS13</f>
        <v>363</v>
      </c>
      <c r="BT20" s="63"/>
      <c r="BU20" s="55"/>
      <c r="BV20" s="55"/>
      <c r="BW20" s="56"/>
      <c r="BX20" s="66">
        <f t="shared" si="0"/>
        <v>5.7415005087184738</v>
      </c>
      <c r="BY20" s="66">
        <f t="shared" si="1"/>
        <v>9.2783256898724176</v>
      </c>
      <c r="BZ20" s="91">
        <v>352</v>
      </c>
      <c r="CA20" s="92">
        <f>EMPRESA!$E$3</f>
        <v>0</v>
      </c>
      <c r="CB20" s="92" t="str">
        <f>EMPRESA!$D$5</f>
        <v>2016</v>
      </c>
      <c r="CC20" s="93" t="s">
        <v>251</v>
      </c>
      <c r="CD20" s="66">
        <f t="shared" si="2"/>
        <v>1.4353751271796185</v>
      </c>
      <c r="CE20" s="66">
        <f t="shared" si="3"/>
        <v>0.35685868037970836</v>
      </c>
      <c r="CF20" s="54" t="s">
        <v>265</v>
      </c>
      <c r="CG20" s="55">
        <f>EMPRESA!$E$3</f>
        <v>0</v>
      </c>
      <c r="CH20" s="55" t="str">
        <f>EMPRESA!$D$5</f>
        <v>2016</v>
      </c>
      <c r="CI20" s="56" t="s">
        <v>251</v>
      </c>
      <c r="CJ20" s="66">
        <f t="shared" si="4"/>
        <v>4.3061253815388554</v>
      </c>
      <c r="CK20" s="66">
        <f t="shared" si="5"/>
        <v>8.9214670094927087</v>
      </c>
      <c r="CL20" s="91">
        <v>354</v>
      </c>
      <c r="CM20" s="92">
        <f>EMPRESA!$E$3</f>
        <v>0</v>
      </c>
      <c r="CN20" s="92" t="str">
        <f>EMPRESA!$D$5</f>
        <v>2016</v>
      </c>
      <c r="CO20" s="93" t="s">
        <v>251</v>
      </c>
      <c r="CP20" s="66">
        <f t="shared" si="6"/>
        <v>531.08879705645882</v>
      </c>
      <c r="CQ20" s="66">
        <f t="shared" si="7"/>
        <v>132.03771174049209</v>
      </c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</row>
    <row r="21" spans="1:157" s="8" customFormat="1" ht="15.95" customHeight="1" x14ac:dyDescent="0.15">
      <c r="A21" s="152" t="s">
        <v>240</v>
      </c>
      <c r="B21" s="64">
        <f>Efetivo!R21</f>
        <v>3289</v>
      </c>
      <c r="C21" s="64">
        <f>Gestão!Z21</f>
        <v>488559.40499999997</v>
      </c>
      <c r="D21" s="64">
        <f>Gestão!AA21</f>
        <v>2030734.5719999999</v>
      </c>
      <c r="E21" s="64">
        <f>'[13]Acidentes Próprio'!$E$10</f>
        <v>301</v>
      </c>
      <c r="F21" s="64">
        <f>'[13]Acidentes Próprio'!$F$10</f>
        <v>0</v>
      </c>
      <c r="G21" s="64" t="str">
        <f>'[13]Acidentes Próprio'!$G$10</f>
        <v>2010</v>
      </c>
      <c r="H21" s="64" t="str">
        <f>'[13]Acidentes Próprio'!$H$10</f>
        <v>01</v>
      </c>
      <c r="I21" s="116">
        <f>'[11]Acidentes Próprio'!I13</f>
        <v>0</v>
      </c>
      <c r="J21" s="154"/>
      <c r="K21" s="116">
        <f>'[11]Acidentes Próprio'!K13</f>
        <v>0</v>
      </c>
      <c r="L21" s="118">
        <v>302</v>
      </c>
      <c r="M21" s="105">
        <f>EMPRESA!$E$3</f>
        <v>0</v>
      </c>
      <c r="N21" s="105" t="str">
        <f>EMPRESA!$D$5</f>
        <v>2016</v>
      </c>
      <c r="O21" s="106" t="s">
        <v>65</v>
      </c>
      <c r="P21" s="116">
        <f>'[11]Acidentes Próprio'!P13</f>
        <v>1</v>
      </c>
      <c r="Q21" s="154"/>
      <c r="R21" s="116">
        <f>'[11]Acidentes Próprio'!R13</f>
        <v>25</v>
      </c>
      <c r="S21" s="118">
        <v>303</v>
      </c>
      <c r="T21" s="105">
        <f>EMPRESA!$E$3</f>
        <v>0</v>
      </c>
      <c r="U21" s="105" t="str">
        <f>EMPRESA!$D$5</f>
        <v>2016</v>
      </c>
      <c r="V21" s="106" t="s">
        <v>65</v>
      </c>
      <c r="W21" s="116">
        <f>'[11]Acidentes Próprio'!W13</f>
        <v>0</v>
      </c>
      <c r="X21" s="154"/>
      <c r="Y21" s="116">
        <f>'[11]Acidentes Próprio'!Y13</f>
        <v>0</v>
      </c>
      <c r="Z21" s="118">
        <v>304</v>
      </c>
      <c r="AA21" s="105">
        <f>EMPRESA!$E$3</f>
        <v>0</v>
      </c>
      <c r="AB21" s="105" t="str">
        <f>EMPRESA!$D$5</f>
        <v>2016</v>
      </c>
      <c r="AC21" s="106" t="s">
        <v>65</v>
      </c>
      <c r="AD21" s="116">
        <f>'[11]Acidentes Próprio'!AD13</f>
        <v>0</v>
      </c>
      <c r="AE21" s="154"/>
      <c r="AF21" s="116">
        <f>'[11]Acidentes Próprio'!AF13</f>
        <v>0</v>
      </c>
      <c r="AG21" s="118">
        <v>305</v>
      </c>
      <c r="AH21" s="105">
        <f>EMPRESA!$E$3</f>
        <v>0</v>
      </c>
      <c r="AI21" s="105" t="str">
        <f>EMPRESA!$D$5</f>
        <v>2016</v>
      </c>
      <c r="AJ21" s="106" t="s">
        <v>65</v>
      </c>
      <c r="AK21" s="116">
        <f>'[11]Acidentes Próprio'!AK13</f>
        <v>0</v>
      </c>
      <c r="AL21" s="154"/>
      <c r="AM21" s="116">
        <f>'[11]Acidentes Próprio'!AM13</f>
        <v>1</v>
      </c>
      <c r="AN21" s="118">
        <v>306</v>
      </c>
      <c r="AO21" s="105">
        <f>EMPRESA!$E$3</f>
        <v>0</v>
      </c>
      <c r="AP21" s="105" t="str">
        <f>EMPRESA!$D$5</f>
        <v>2016</v>
      </c>
      <c r="AQ21" s="106" t="s">
        <v>65</v>
      </c>
      <c r="AR21" s="116">
        <f>'[11]Acidentes Próprio'!AR13</f>
        <v>0</v>
      </c>
      <c r="AS21" s="154"/>
      <c r="AT21" s="116">
        <f>'[11]Acidentes Próprio'!AT13</f>
        <v>0</v>
      </c>
      <c r="AU21" s="118">
        <v>311</v>
      </c>
      <c r="AV21" s="105">
        <f>EMPRESA!$E$3</f>
        <v>0</v>
      </c>
      <c r="AW21" s="105" t="str">
        <f>EMPRESA!$D$5</f>
        <v>2016</v>
      </c>
      <c r="AX21" s="106" t="s">
        <v>65</v>
      </c>
      <c r="AY21" s="116">
        <f>'[11]Acidentes Próprio'!AY13</f>
        <v>30</v>
      </c>
      <c r="AZ21" s="154"/>
      <c r="BA21" s="108" t="s">
        <v>119</v>
      </c>
      <c r="BB21" s="105">
        <f>EMPRESA!$E$3</f>
        <v>0</v>
      </c>
      <c r="BC21" s="105" t="str">
        <f>EMPRESA!$D$5</f>
        <v>2016</v>
      </c>
      <c r="BD21" s="106" t="s">
        <v>65</v>
      </c>
      <c r="BE21" s="116">
        <f>'[11]Acidentes Próprio'!BE13</f>
        <v>121</v>
      </c>
      <c r="BF21" s="108" t="s">
        <v>120</v>
      </c>
      <c r="BG21" s="105">
        <f>EMPRESA!$E$3</f>
        <v>0</v>
      </c>
      <c r="BH21" s="105" t="str">
        <f>EMPRESA!$D$5</f>
        <v>2016</v>
      </c>
      <c r="BI21" s="106" t="s">
        <v>65</v>
      </c>
      <c r="BJ21" s="116">
        <f>'[11]Acidentes Próprio'!BJ13</f>
        <v>0</v>
      </c>
      <c r="BK21" s="154"/>
      <c r="BL21" s="116">
        <f>'[11]Acidentes Próprio'!BL13</f>
        <v>0</v>
      </c>
      <c r="BM21" s="108" t="s">
        <v>191</v>
      </c>
      <c r="BN21" s="105">
        <f>EMPRESA!$E$3</f>
        <v>0</v>
      </c>
      <c r="BO21" s="105" t="str">
        <f>EMPRESA!$D$5</f>
        <v>2016</v>
      </c>
      <c r="BP21" s="106" t="s">
        <v>65</v>
      </c>
      <c r="BQ21" s="116">
        <f>'[11]Acidentes Próprio'!BQ13</f>
        <v>0</v>
      </c>
      <c r="BR21" s="154"/>
      <c r="BS21" s="116">
        <f>'[11]Acidentes Próprio'!BS13</f>
        <v>0</v>
      </c>
      <c r="BT21" s="118">
        <v>341</v>
      </c>
      <c r="BU21" s="105">
        <f>EMPRESA!$E$3</f>
        <v>0</v>
      </c>
      <c r="BV21" s="105" t="str">
        <f>EMPRESA!$D$5</f>
        <v>2016</v>
      </c>
      <c r="BW21" s="106" t="s">
        <v>65</v>
      </c>
      <c r="BX21" s="66">
        <f t="shared" si="0"/>
        <v>2.0468339975974876</v>
      </c>
      <c r="BY21" s="66">
        <f t="shared" si="1"/>
        <v>12.310816167067253</v>
      </c>
      <c r="BZ21" s="91">
        <v>353</v>
      </c>
      <c r="CA21" s="92">
        <f>EMPRESA!$E$3</f>
        <v>0</v>
      </c>
      <c r="CB21" s="92" t="str">
        <f>EMPRESA!$D$5</f>
        <v>2016</v>
      </c>
      <c r="CC21" s="93" t="s">
        <v>65</v>
      </c>
      <c r="CD21" s="66">
        <f t="shared" si="2"/>
        <v>0</v>
      </c>
      <c r="CE21" s="66">
        <f t="shared" si="3"/>
        <v>0</v>
      </c>
      <c r="CF21" s="54" t="s">
        <v>266</v>
      </c>
      <c r="CG21" s="55">
        <f>EMPRESA!$E$3</f>
        <v>0</v>
      </c>
      <c r="CH21" s="55" t="str">
        <f>EMPRESA!$D$5</f>
        <v>2016</v>
      </c>
      <c r="CI21" s="56" t="s">
        <v>65</v>
      </c>
      <c r="CJ21" s="66">
        <f t="shared" si="4"/>
        <v>2.0468339975974876</v>
      </c>
      <c r="CK21" s="66">
        <f t="shared" si="5"/>
        <v>12.310816167067253</v>
      </c>
      <c r="CL21" s="91">
        <v>355</v>
      </c>
      <c r="CM21" s="92">
        <f>EMPRESA!$E$3</f>
        <v>0</v>
      </c>
      <c r="CN21" s="92" t="str">
        <f>EMPRESA!$D$5</f>
        <v>2016</v>
      </c>
      <c r="CO21" s="93" t="s">
        <v>65</v>
      </c>
      <c r="CP21" s="66">
        <f t="shared" si="6"/>
        <v>0</v>
      </c>
      <c r="CQ21" s="66">
        <f t="shared" si="7"/>
        <v>0</v>
      </c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</row>
    <row r="22" spans="1:157" s="8" customFormat="1" ht="15.95" customHeight="1" x14ac:dyDescent="0.15">
      <c r="A22" s="169" t="s">
        <v>278</v>
      </c>
      <c r="B22" s="64">
        <f>Efetivo!R22</f>
        <v>2240</v>
      </c>
      <c r="C22" s="64">
        <f>Gestão!Z22</f>
        <v>378433</v>
      </c>
      <c r="D22" s="64">
        <f>Gestão!AA22</f>
        <v>1419597</v>
      </c>
      <c r="E22" s="64">
        <f>'[13]Acidentes Próprio'!$E$10</f>
        <v>301</v>
      </c>
      <c r="F22" s="64">
        <f>'[13]Acidentes Próprio'!$F$10</f>
        <v>0</v>
      </c>
      <c r="G22" s="64" t="str">
        <f>'[13]Acidentes Próprio'!$G$10</f>
        <v>2010</v>
      </c>
      <c r="H22" s="64" t="str">
        <f>'[13]Acidentes Próprio'!$H$10</f>
        <v>01</v>
      </c>
      <c r="I22" s="116">
        <f>'[12]Acidentes Próprio'!I13</f>
        <v>0</v>
      </c>
      <c r="J22" s="154"/>
      <c r="K22" s="116">
        <f>'[12]Acidentes Próprio'!K13</f>
        <v>1</v>
      </c>
      <c r="L22" s="118">
        <v>303</v>
      </c>
      <c r="M22" s="105">
        <f>EMPRESA!$E$3</f>
        <v>0</v>
      </c>
      <c r="N22" s="105" t="str">
        <f>EMPRESA!$D$5</f>
        <v>2016</v>
      </c>
      <c r="O22" s="106" t="s">
        <v>198</v>
      </c>
      <c r="P22" s="116">
        <f>'[12]Acidentes Próprio'!P13</f>
        <v>0</v>
      </c>
      <c r="Q22" s="154"/>
      <c r="R22" s="116">
        <f>'[12]Acidentes Próprio'!R13</f>
        <v>1</v>
      </c>
      <c r="S22" s="118">
        <v>304</v>
      </c>
      <c r="T22" s="105">
        <f>EMPRESA!$E$3</f>
        <v>0</v>
      </c>
      <c r="U22" s="105" t="str">
        <f>EMPRESA!$D$5</f>
        <v>2016</v>
      </c>
      <c r="V22" s="106" t="s">
        <v>198</v>
      </c>
      <c r="W22" s="116">
        <f>'[12]Acidentes Próprio'!W13</f>
        <v>0</v>
      </c>
      <c r="X22" s="154"/>
      <c r="Y22" s="116">
        <f>'[12]Acidentes Próprio'!Y13</f>
        <v>0</v>
      </c>
      <c r="Z22" s="118">
        <v>305</v>
      </c>
      <c r="AA22" s="105">
        <f>EMPRESA!$E$3</f>
        <v>0</v>
      </c>
      <c r="AB22" s="105" t="str">
        <f>EMPRESA!$D$5</f>
        <v>2016</v>
      </c>
      <c r="AC22" s="106" t="s">
        <v>198</v>
      </c>
      <c r="AD22" s="116">
        <f>'[12]Acidentes Próprio'!AD13</f>
        <v>0</v>
      </c>
      <c r="AE22" s="154"/>
      <c r="AF22" s="116">
        <f>'[12]Acidentes Próprio'!AF13</f>
        <v>2</v>
      </c>
      <c r="AG22" s="118">
        <v>306</v>
      </c>
      <c r="AH22" s="105">
        <f>EMPRESA!$E$3</f>
        <v>0</v>
      </c>
      <c r="AI22" s="105" t="str">
        <f>EMPRESA!$D$5</f>
        <v>2016</v>
      </c>
      <c r="AJ22" s="106" t="s">
        <v>198</v>
      </c>
      <c r="AK22" s="116">
        <f>'[12]Acidentes Próprio'!AK13</f>
        <v>0</v>
      </c>
      <c r="AL22" s="154"/>
      <c r="AM22" s="116">
        <f>'[12]Acidentes Próprio'!AM13</f>
        <v>0</v>
      </c>
      <c r="AN22" s="118">
        <v>307</v>
      </c>
      <c r="AO22" s="105">
        <f>EMPRESA!$E$3</f>
        <v>0</v>
      </c>
      <c r="AP22" s="105" t="str">
        <f>EMPRESA!$D$5</f>
        <v>2016</v>
      </c>
      <c r="AQ22" s="106" t="s">
        <v>198</v>
      </c>
      <c r="AR22" s="116">
        <f>'[12]Acidentes Próprio'!AR13</f>
        <v>0</v>
      </c>
      <c r="AS22" s="154"/>
      <c r="AT22" s="116">
        <f>'[12]Acidentes Próprio'!AT13</f>
        <v>0</v>
      </c>
      <c r="AU22" s="118">
        <v>312</v>
      </c>
      <c r="AV22" s="105">
        <f>EMPRESA!$E$3</f>
        <v>0</v>
      </c>
      <c r="AW22" s="105" t="str">
        <f>EMPRESA!$D$5</f>
        <v>2016</v>
      </c>
      <c r="AX22" s="106" t="s">
        <v>198</v>
      </c>
      <c r="AY22" s="116">
        <f>'[12]Acidentes Próprio'!AY13</f>
        <v>30</v>
      </c>
      <c r="AZ22" s="154"/>
      <c r="BA22" s="108" t="s">
        <v>120</v>
      </c>
      <c r="BB22" s="105">
        <f>EMPRESA!$E$3</f>
        <v>0</v>
      </c>
      <c r="BC22" s="105" t="str">
        <f>EMPRESA!$D$5</f>
        <v>2016</v>
      </c>
      <c r="BD22" s="106" t="s">
        <v>198</v>
      </c>
      <c r="BE22" s="116">
        <f>'[12]Acidentes Próprio'!BE13</f>
        <v>0</v>
      </c>
      <c r="BF22" s="108" t="s">
        <v>191</v>
      </c>
      <c r="BG22" s="105">
        <f>EMPRESA!$E$3</f>
        <v>0</v>
      </c>
      <c r="BH22" s="105" t="str">
        <f>EMPRESA!$D$5</f>
        <v>2016</v>
      </c>
      <c r="BI22" s="106" t="s">
        <v>198</v>
      </c>
      <c r="BJ22" s="116">
        <f>'[12]Acidentes Próprio'!BJ13</f>
        <v>30</v>
      </c>
      <c r="BK22" s="154"/>
      <c r="BL22" s="116">
        <f>'[12]Acidentes Próprio'!BL13</f>
        <v>38</v>
      </c>
      <c r="BM22" s="108" t="s">
        <v>279</v>
      </c>
      <c r="BN22" s="105">
        <f>EMPRESA!$E$3</f>
        <v>0</v>
      </c>
      <c r="BO22" s="105" t="str">
        <f>EMPRESA!$D$5</f>
        <v>2016</v>
      </c>
      <c r="BP22" s="106" t="s">
        <v>198</v>
      </c>
      <c r="BQ22" s="116">
        <f>'[12]Acidentes Próprio'!BQ13</f>
        <v>0</v>
      </c>
      <c r="BR22" s="154"/>
      <c r="BS22" s="116">
        <f>'[12]Acidentes Próprio'!BS13</f>
        <v>0</v>
      </c>
      <c r="BT22" s="118">
        <v>342</v>
      </c>
      <c r="BU22" s="105">
        <f>EMPRESA!$E$3</f>
        <v>0</v>
      </c>
      <c r="BV22" s="105" t="str">
        <f>EMPRESA!$D$5</f>
        <v>2016</v>
      </c>
      <c r="BW22" s="106" t="s">
        <v>198</v>
      </c>
      <c r="BX22" s="66">
        <f>((I22+P22+W22)*1000000)/C22</f>
        <v>0</v>
      </c>
      <c r="BY22" s="66">
        <f>((K22+R22+Y22)*1000000)/D22</f>
        <v>1.4088505399771907</v>
      </c>
      <c r="BZ22" s="91">
        <v>354</v>
      </c>
      <c r="CA22" s="92">
        <f>EMPRESA!$E$3</f>
        <v>0</v>
      </c>
      <c r="CB22" s="92" t="str">
        <f>EMPRESA!$D$5</f>
        <v>2016</v>
      </c>
      <c r="CC22" s="93" t="s">
        <v>198</v>
      </c>
      <c r="CD22" s="66">
        <f>((I22)*1000000)/C22</f>
        <v>0</v>
      </c>
      <c r="CE22" s="66">
        <f>((K22)*1000000)/D22</f>
        <v>0.70442526998859534</v>
      </c>
      <c r="CF22" s="54" t="s">
        <v>280</v>
      </c>
      <c r="CG22" s="55">
        <f>EMPRESA!$E$3</f>
        <v>0</v>
      </c>
      <c r="CH22" s="55" t="str">
        <f>EMPRESA!$D$5</f>
        <v>2016</v>
      </c>
      <c r="CI22" s="56" t="s">
        <v>198</v>
      </c>
      <c r="CJ22" s="66">
        <f>((P22)*1000000)/C22</f>
        <v>0</v>
      </c>
      <c r="CK22" s="66">
        <f>((R22)*1000000)/D22</f>
        <v>0.70442526998859534</v>
      </c>
      <c r="CL22" s="91">
        <v>356</v>
      </c>
      <c r="CM22" s="92">
        <f>EMPRESA!$E$3</f>
        <v>0</v>
      </c>
      <c r="CN22" s="92" t="str">
        <f>EMPRESA!$D$5</f>
        <v>2016</v>
      </c>
      <c r="CO22" s="93" t="s">
        <v>198</v>
      </c>
      <c r="CP22" s="66">
        <f>((BJ22+BQ22)*1000000)/C22</f>
        <v>79.274270478525921</v>
      </c>
      <c r="CQ22" s="66">
        <f>((BL22+BS22)*1000000)/D22</f>
        <v>26.768160259566624</v>
      </c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</row>
    <row r="23" spans="1:157" ht="16.5" customHeight="1" x14ac:dyDescent="0.15">
      <c r="A23" s="145" t="s">
        <v>32</v>
      </c>
      <c r="B23" s="143">
        <f>SUM(B11:B22)</f>
        <v>51440</v>
      </c>
      <c r="C23" s="143">
        <f>SUM(C11:C22)</f>
        <v>8078769.7609999944</v>
      </c>
      <c r="D23" s="143">
        <f>SUM(D11:D22)</f>
        <v>32280049.559000053</v>
      </c>
      <c r="E23" s="145"/>
      <c r="F23" s="145"/>
      <c r="G23" s="145"/>
      <c r="H23" s="145"/>
      <c r="I23" s="143">
        <f>SUM(I11:I22)</f>
        <v>10</v>
      </c>
      <c r="J23" s="145"/>
      <c r="K23" s="143">
        <f>SUM(K11:K22)</f>
        <v>32</v>
      </c>
      <c r="L23" s="145"/>
      <c r="M23" s="145"/>
      <c r="N23" s="145"/>
      <c r="O23" s="145"/>
      <c r="P23" s="143">
        <f>SUM(P11:P22)</f>
        <v>25</v>
      </c>
      <c r="Q23" s="145"/>
      <c r="R23" s="143">
        <f>SUM(R11:R22)</f>
        <v>124</v>
      </c>
      <c r="S23" s="145"/>
      <c r="T23" s="145"/>
      <c r="U23" s="145"/>
      <c r="V23" s="145"/>
      <c r="W23" s="143">
        <f>SUM(W11:W22)</f>
        <v>0</v>
      </c>
      <c r="X23" s="145"/>
      <c r="Y23" s="143">
        <f>SUM(Y11:Y22)</f>
        <v>1</v>
      </c>
      <c r="Z23" s="145"/>
      <c r="AA23" s="145"/>
      <c r="AB23" s="145"/>
      <c r="AC23" s="145"/>
      <c r="AD23" s="143">
        <f>SUM(AD11:AD22)</f>
        <v>6</v>
      </c>
      <c r="AE23" s="145"/>
      <c r="AF23" s="143">
        <f>SUM(AF11:AF22)</f>
        <v>19</v>
      </c>
      <c r="AG23" s="145"/>
      <c r="AH23" s="145"/>
      <c r="AI23" s="145"/>
      <c r="AJ23" s="145"/>
      <c r="AK23" s="143">
        <f>SUM(AK11:AK22)</f>
        <v>2</v>
      </c>
      <c r="AL23" s="145"/>
      <c r="AM23" s="143">
        <f>SUM(AM11:AM22)</f>
        <v>9</v>
      </c>
      <c r="AN23" s="145"/>
      <c r="AO23" s="145"/>
      <c r="AP23" s="145"/>
      <c r="AQ23" s="145"/>
      <c r="AR23" s="143">
        <f>SUM(AR11:AR22)</f>
        <v>1</v>
      </c>
      <c r="AS23" s="145"/>
      <c r="AT23" s="143">
        <f>SUM(AT11:AT22)</f>
        <v>1</v>
      </c>
      <c r="AU23" s="145"/>
      <c r="AV23" s="145"/>
      <c r="AW23" s="145"/>
      <c r="AX23" s="145"/>
      <c r="AY23" s="143">
        <f>AVERAGE(AY11:AY22)</f>
        <v>20.583333333333332</v>
      </c>
      <c r="AZ23" s="145"/>
      <c r="BA23" s="145"/>
      <c r="BB23" s="145"/>
      <c r="BC23" s="145"/>
      <c r="BD23" s="145"/>
      <c r="BE23" s="143">
        <f>AVERAGE(BE11:BE22)</f>
        <v>63.166666666666664</v>
      </c>
      <c r="BF23" s="145"/>
      <c r="BG23" s="145"/>
      <c r="BH23" s="145"/>
      <c r="BI23" s="145"/>
      <c r="BJ23" s="143">
        <f>SUM(BJ11:BJ22)</f>
        <v>319</v>
      </c>
      <c r="BK23" s="145"/>
      <c r="BL23" s="143">
        <f>SUM(BL11:BL22)</f>
        <v>791</v>
      </c>
      <c r="BM23" s="145"/>
      <c r="BN23" s="145"/>
      <c r="BO23" s="145"/>
      <c r="BP23" s="145"/>
      <c r="BQ23" s="143">
        <f>SUM(BQ11:BQ22)</f>
        <v>438</v>
      </c>
      <c r="BR23" s="145"/>
      <c r="BS23" s="143">
        <f>SUM(BS11:BS22)</f>
        <v>6438</v>
      </c>
      <c r="BT23" s="145"/>
      <c r="BU23" s="145"/>
      <c r="BV23" s="145"/>
      <c r="BW23" s="145"/>
      <c r="BX23" s="122">
        <f>((I23+P23+W23)*1000000)/C23</f>
        <v>4.3323427991426859</v>
      </c>
      <c r="BY23" s="125">
        <f>((K23+R23+Y23)*1000000)/D23</f>
        <v>4.8636852218284954</v>
      </c>
      <c r="BZ23" s="123">
        <v>343</v>
      </c>
      <c r="CA23" s="124">
        <f>EMPRESA!$E$3</f>
        <v>0</v>
      </c>
      <c r="CB23" s="124" t="str">
        <f>EMPRESA!$D$5</f>
        <v>2016</v>
      </c>
      <c r="CC23" s="123" t="s">
        <v>198</v>
      </c>
      <c r="CD23" s="122">
        <f>((I23)*1000000)/C23</f>
        <v>1.2378122283264816</v>
      </c>
      <c r="CE23" s="125">
        <f>((K23)*1000000)/D23</f>
        <v>0.99132437642364235</v>
      </c>
      <c r="CF23" s="112" t="s">
        <v>194</v>
      </c>
      <c r="CG23" s="112">
        <f>EMPRESA!$E$3</f>
        <v>0</v>
      </c>
      <c r="CH23" s="112" t="str">
        <f>EMPRESA!$D$5</f>
        <v>2016</v>
      </c>
      <c r="CI23" s="113" t="s">
        <v>198</v>
      </c>
      <c r="CJ23" s="122">
        <f>((P23)*1000000)/C23</f>
        <v>3.0945305708162039</v>
      </c>
      <c r="CK23" s="125">
        <f>((R23)*1000000)/D23</f>
        <v>3.8413819586416142</v>
      </c>
      <c r="CL23" s="123">
        <v>345</v>
      </c>
      <c r="CM23" s="124">
        <f>EMPRESA!$E$3</f>
        <v>0</v>
      </c>
      <c r="CN23" s="124" t="str">
        <f>EMPRESA!$D$5</f>
        <v>2016</v>
      </c>
      <c r="CO23" s="123" t="s">
        <v>198</v>
      </c>
      <c r="CP23" s="122">
        <f>((BJ23+BQ23)*1000000)/C23</f>
        <v>93.702385684314649</v>
      </c>
      <c r="CQ23" s="125">
        <f>((BL23+BS23)*1000000)/D23</f>
        <v>223.94637241145347</v>
      </c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</row>
    <row r="24" spans="1:157" ht="12.75" x14ac:dyDescent="0.2">
      <c r="A24" s="94" t="s">
        <v>190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</row>
    <row r="25" spans="1:157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</row>
    <row r="26" spans="1:157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</row>
    <row r="27" spans="1:157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</row>
    <row r="28" spans="1:157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</row>
    <row r="29" spans="1:157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</row>
    <row r="30" spans="1:157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</row>
    <row r="31" spans="1:157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</row>
    <row r="32" spans="1:157" s="2" customFormat="1" x14ac:dyDescent="0.15"/>
    <row r="33" s="2" customFormat="1" x14ac:dyDescent="0.15"/>
    <row r="34" s="2" customFormat="1" x14ac:dyDescent="0.15"/>
    <row r="35" s="2" customFormat="1" x14ac:dyDescent="0.15"/>
    <row r="36" s="2" customFormat="1" x14ac:dyDescent="0.15"/>
    <row r="37" s="2" customFormat="1" x14ac:dyDescent="0.15"/>
    <row r="38" s="2" customFormat="1" x14ac:dyDescent="0.15"/>
    <row r="39" s="2" customFormat="1" x14ac:dyDescent="0.15"/>
    <row r="40" s="2" customFormat="1" x14ac:dyDescent="0.15"/>
    <row r="41" s="2" customFormat="1" x14ac:dyDescent="0.15"/>
    <row r="42" s="2" customFormat="1" x14ac:dyDescent="0.15"/>
    <row r="43" s="2" customFormat="1" x14ac:dyDescent="0.15"/>
    <row r="44" s="2" customFormat="1" x14ac:dyDescent="0.15"/>
    <row r="45" s="2" customFormat="1" x14ac:dyDescent="0.15"/>
    <row r="46" s="2" customFormat="1" x14ac:dyDescent="0.15"/>
    <row r="47" s="2" customFormat="1" x14ac:dyDescent="0.15"/>
    <row r="48" s="2" customFormat="1" x14ac:dyDescent="0.15"/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ht="12" customHeigh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</sheetData>
  <sheetProtection password="C48F" sheet="1"/>
  <mergeCells count="31">
    <mergeCell ref="A1:CQ4"/>
    <mergeCell ref="BZ9:CE9"/>
    <mergeCell ref="AN9:AT9"/>
    <mergeCell ref="CF9:CK9"/>
    <mergeCell ref="E9:K9"/>
    <mergeCell ref="E8:Y8"/>
    <mergeCell ref="BT7:CQ8"/>
    <mergeCell ref="CL9:CQ9"/>
    <mergeCell ref="BF8:BL9"/>
    <mergeCell ref="S9:Y9"/>
    <mergeCell ref="BT9:BY9"/>
    <mergeCell ref="E7:BS7"/>
    <mergeCell ref="Z9:AF9"/>
    <mergeCell ref="L9:R9"/>
    <mergeCell ref="AG9:AM9"/>
    <mergeCell ref="A6:CE6"/>
    <mergeCell ref="AU8:BE9"/>
    <mergeCell ref="A7:A10"/>
    <mergeCell ref="BM8:BS9"/>
    <mergeCell ref="B7:B10"/>
    <mergeCell ref="Z8:AT8"/>
    <mergeCell ref="AK10:AL10"/>
    <mergeCell ref="C7:D9"/>
    <mergeCell ref="AD10:AE10"/>
    <mergeCell ref="BQ10:BR10"/>
    <mergeCell ref="BJ10:BK10"/>
    <mergeCell ref="P10:Q10"/>
    <mergeCell ref="AY10:AZ10"/>
    <mergeCell ref="W10:X10"/>
    <mergeCell ref="AR10:AS10"/>
    <mergeCell ref="I10:J10"/>
  </mergeCells>
  <phoneticPr fontId="33" type="noConversion"/>
  <printOptions horizontalCentered="1"/>
  <pageMargins left="0.19685039370078741" right="0.19685039370078741" top="0.98425196850393704" bottom="0.19685039370078741" header="0" footer="0"/>
  <pageSetup paperSize="8" scale="65" orientation="landscape" horizontalDpi="300" verticalDpi="300" r:id="rId1"/>
  <headerFooter alignWithMargins="0"/>
  <colBreaks count="1" manualBreakCount="1">
    <brk id="50" max="23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7"/>
  <dimension ref="A1:FD99"/>
  <sheetViews>
    <sheetView view="pageBreakPreview" zoomScale="90" zoomScaleNormal="75" zoomScaleSheetLayoutView="90" workbookViewId="0">
      <selection activeCell="A25" sqref="A25"/>
    </sheetView>
  </sheetViews>
  <sheetFormatPr defaultRowHeight="11.25" x14ac:dyDescent="0.15"/>
  <cols>
    <col min="1" max="1" width="46" style="1" customWidth="1"/>
    <col min="2" max="2" width="15.5703125" style="1" customWidth="1"/>
    <col min="3" max="6" width="15.5703125" style="1" hidden="1" customWidth="1"/>
    <col min="7" max="7" width="14" style="1" customWidth="1"/>
    <col min="8" max="8" width="6.7109375" style="1" customWidth="1"/>
    <col min="9" max="9" width="16.42578125" style="1" customWidth="1"/>
    <col min="10" max="10" width="10.140625" style="1" hidden="1" customWidth="1"/>
    <col min="11" max="11" width="12.5703125" style="1" hidden="1" customWidth="1"/>
    <col min="12" max="13" width="10.140625" style="1" hidden="1" customWidth="1"/>
    <col min="14" max="14" width="14.5703125" style="1" customWidth="1"/>
    <col min="15" max="15" width="6.7109375" style="1" customWidth="1"/>
    <col min="16" max="16" width="14" style="1" customWidth="1"/>
    <col min="17" max="17" width="10.140625" style="1" hidden="1" customWidth="1"/>
    <col min="18" max="18" width="12.42578125" style="1" hidden="1" customWidth="1"/>
    <col min="19" max="19" width="6.7109375" style="1" hidden="1" customWidth="1"/>
    <col min="20" max="20" width="8.28515625" style="1" hidden="1" customWidth="1"/>
    <col min="21" max="21" width="14.28515625" style="1" customWidth="1"/>
    <col min="22" max="22" width="6.7109375" style="1" customWidth="1"/>
    <col min="23" max="23" width="14.42578125" style="1" customWidth="1"/>
    <col min="24" max="24" width="10.85546875" style="1" hidden="1" customWidth="1"/>
    <col min="25" max="25" width="13.28515625" style="1" hidden="1" customWidth="1"/>
    <col min="26" max="26" width="6.7109375" style="1" hidden="1" customWidth="1"/>
    <col min="27" max="27" width="8" style="1" hidden="1" customWidth="1"/>
    <col min="28" max="28" width="14.28515625" style="1" customWidth="1"/>
    <col min="29" max="29" width="6.7109375" style="1" customWidth="1"/>
    <col min="30" max="30" width="14.140625" style="1" customWidth="1"/>
    <col min="31" max="31" width="10.140625" style="1" hidden="1" customWidth="1"/>
    <col min="32" max="32" width="12.140625" style="1" hidden="1" customWidth="1"/>
    <col min="33" max="33" width="6.7109375" style="1" hidden="1" customWidth="1"/>
    <col min="34" max="34" width="7.85546875" style="1" hidden="1" customWidth="1"/>
    <col min="35" max="35" width="13.7109375" style="1" customWidth="1"/>
    <col min="36" max="36" width="6.7109375" style="1" customWidth="1"/>
    <col min="37" max="37" width="14.140625" style="1" customWidth="1"/>
    <col min="38" max="38" width="10.140625" style="1" hidden="1" customWidth="1"/>
    <col min="39" max="39" width="12.42578125" style="1" hidden="1" customWidth="1"/>
    <col min="40" max="40" width="6.7109375" style="1" hidden="1" customWidth="1"/>
    <col min="41" max="41" width="8.140625" style="1" hidden="1" customWidth="1"/>
    <col min="42" max="42" width="13.5703125" style="1" customWidth="1"/>
    <col min="43" max="43" width="6.7109375" style="1" customWidth="1"/>
    <col min="44" max="44" width="14.28515625" style="1" customWidth="1"/>
    <col min="45" max="45" width="10.140625" style="1" hidden="1" customWidth="1"/>
    <col min="46" max="46" width="12.42578125" style="1" hidden="1" customWidth="1"/>
    <col min="47" max="47" width="6.7109375" style="1" hidden="1" customWidth="1"/>
    <col min="48" max="48" width="7.7109375" style="1" hidden="1" customWidth="1"/>
    <col min="49" max="49" width="14" style="1" customWidth="1"/>
    <col min="50" max="50" width="6.7109375" style="1" customWidth="1"/>
    <col min="51" max="51" width="13.7109375" style="1" customWidth="1"/>
    <col min="52" max="52" width="9.85546875" style="2" hidden="1" customWidth="1"/>
    <col min="53" max="53" width="12.42578125" style="2" hidden="1" customWidth="1"/>
    <col min="54" max="54" width="6.7109375" style="2" hidden="1" customWidth="1"/>
    <col min="55" max="55" width="8" style="2" hidden="1" customWidth="1"/>
    <col min="56" max="56" width="14" style="2" customWidth="1"/>
    <col min="57" max="57" width="6.7109375" style="2" customWidth="1"/>
    <col min="58" max="58" width="14.28515625" style="2" customWidth="1"/>
    <col min="59" max="59" width="10.42578125" style="2" hidden="1" customWidth="1"/>
    <col min="60" max="60" width="12" style="2" hidden="1" customWidth="1"/>
    <col min="61" max="61" width="6.7109375" style="2" hidden="1" customWidth="1"/>
    <col min="62" max="62" width="9.28515625" style="2" hidden="1" customWidth="1"/>
    <col min="63" max="63" width="14.140625" style="2" customWidth="1"/>
    <col min="64" max="64" width="6.7109375" style="2" customWidth="1"/>
    <col min="65" max="65" width="13.7109375" style="2" customWidth="1"/>
    <col min="66" max="66" width="10.85546875" style="2" hidden="1" customWidth="1"/>
    <col min="67" max="67" width="11.85546875" style="2" hidden="1" customWidth="1"/>
    <col min="68" max="68" width="6.7109375" style="2" hidden="1" customWidth="1"/>
    <col min="69" max="69" width="7.7109375" style="2" hidden="1" customWidth="1"/>
    <col min="70" max="70" width="14" style="2" customWidth="1"/>
    <col min="71" max="71" width="6.7109375" style="2" customWidth="1"/>
    <col min="72" max="72" width="14.85546875" style="2" customWidth="1"/>
    <col min="73" max="73" width="10.5703125" style="2" hidden="1" customWidth="1"/>
    <col min="74" max="74" width="12.140625" style="2" hidden="1" customWidth="1"/>
    <col min="75" max="75" width="6.7109375" style="2" hidden="1" customWidth="1"/>
    <col min="76" max="76" width="8.5703125" style="2" hidden="1" customWidth="1"/>
    <col min="77" max="77" width="10.85546875" style="2" customWidth="1"/>
    <col min="78" max="78" width="12.7109375" style="2" customWidth="1"/>
    <col min="79" max="79" width="10.5703125" style="2" hidden="1" customWidth="1"/>
    <col min="80" max="80" width="13.28515625" style="2" hidden="1" customWidth="1"/>
    <col min="81" max="81" width="6.7109375" style="2" hidden="1" customWidth="1"/>
    <col min="82" max="82" width="8" style="2" hidden="1" customWidth="1"/>
    <col min="83" max="83" width="11.28515625" style="2" customWidth="1"/>
    <col min="84" max="84" width="10.7109375" style="2" customWidth="1"/>
    <col min="85" max="85" width="10.140625" style="2" hidden="1" customWidth="1"/>
    <col min="86" max="86" width="14.140625" style="2" hidden="1" customWidth="1"/>
    <col min="87" max="87" width="6.7109375" style="2" hidden="1" customWidth="1"/>
    <col min="88" max="88" width="8.5703125" style="2" hidden="1" customWidth="1"/>
    <col min="89" max="89" width="9.85546875" style="2" customWidth="1"/>
    <col min="90" max="90" width="10.42578125" style="2" customWidth="1"/>
    <col min="91" max="91" width="10.140625" style="2" hidden="1" customWidth="1"/>
    <col min="92" max="92" width="13.5703125" style="2" hidden="1" customWidth="1"/>
    <col min="93" max="93" width="6.7109375" style="2" hidden="1" customWidth="1"/>
    <col min="94" max="94" width="8" style="2" hidden="1" customWidth="1"/>
    <col min="95" max="95" width="9.7109375" style="2" customWidth="1"/>
    <col min="96" max="96" width="10.42578125" style="2" customWidth="1"/>
    <col min="97" max="160" width="9.140625" style="2"/>
    <col min="161" max="16384" width="9.140625" style="1"/>
  </cols>
  <sheetData>
    <row r="1" spans="1:160" ht="20.25" customHeight="1" x14ac:dyDescent="0.15">
      <c r="A1" s="268" t="s">
        <v>152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  <c r="BN1" s="277"/>
      <c r="BO1" s="277"/>
      <c r="BP1" s="277"/>
      <c r="BQ1" s="277"/>
      <c r="BR1" s="277"/>
      <c r="BS1" s="277"/>
      <c r="BT1" s="277"/>
      <c r="BU1" s="277"/>
      <c r="BV1" s="277"/>
      <c r="BW1" s="277"/>
      <c r="BX1" s="277"/>
      <c r="BY1" s="277"/>
      <c r="BZ1" s="277"/>
      <c r="CA1" s="277"/>
      <c r="CB1" s="277"/>
      <c r="CC1" s="277"/>
      <c r="CD1" s="277"/>
      <c r="CE1" s="277"/>
      <c r="CF1" s="277"/>
      <c r="CG1" s="277"/>
      <c r="CH1" s="277"/>
      <c r="CI1" s="277"/>
      <c r="CJ1" s="277"/>
      <c r="CK1" s="277"/>
      <c r="CL1" s="277"/>
      <c r="CM1" s="277"/>
      <c r="CN1" s="277"/>
      <c r="CO1" s="277"/>
      <c r="CP1" s="277"/>
      <c r="CQ1" s="277"/>
      <c r="CR1" s="277"/>
    </row>
    <row r="2" spans="1:160" ht="12" customHeight="1" x14ac:dyDescent="0.15">
      <c r="A2" s="278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N2" s="277"/>
      <c r="BO2" s="277"/>
      <c r="BP2" s="277"/>
      <c r="BQ2" s="277"/>
      <c r="BR2" s="277"/>
      <c r="BS2" s="277"/>
      <c r="BT2" s="277"/>
      <c r="BU2" s="277"/>
      <c r="BV2" s="277"/>
      <c r="BW2" s="277"/>
      <c r="BX2" s="277"/>
      <c r="BY2" s="277"/>
      <c r="BZ2" s="277"/>
      <c r="CA2" s="277"/>
      <c r="CB2" s="277"/>
      <c r="CC2" s="277"/>
      <c r="CD2" s="277"/>
      <c r="CE2" s="277"/>
      <c r="CF2" s="277"/>
      <c r="CG2" s="277"/>
      <c r="CH2" s="277"/>
      <c r="CI2" s="277"/>
      <c r="CJ2" s="277"/>
      <c r="CK2" s="277"/>
      <c r="CL2" s="277"/>
      <c r="CM2" s="277"/>
      <c r="CN2" s="277"/>
      <c r="CO2" s="277"/>
      <c r="CP2" s="277"/>
      <c r="CQ2" s="277"/>
      <c r="CR2" s="277"/>
    </row>
    <row r="3" spans="1:160" ht="18.75" customHeight="1" x14ac:dyDescent="0.15">
      <c r="A3" s="278"/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  <c r="AI3" s="277"/>
      <c r="AJ3" s="277"/>
      <c r="AK3" s="277"/>
      <c r="AL3" s="277"/>
      <c r="AM3" s="277"/>
      <c r="AN3" s="277"/>
      <c r="AO3" s="277"/>
      <c r="AP3" s="277"/>
      <c r="AQ3" s="277"/>
      <c r="AR3" s="277"/>
      <c r="AS3" s="277"/>
      <c r="AT3" s="277"/>
      <c r="AU3" s="277"/>
      <c r="AV3" s="277"/>
      <c r="AW3" s="277"/>
      <c r="AX3" s="277"/>
      <c r="AY3" s="277"/>
      <c r="AZ3" s="277"/>
      <c r="BA3" s="277"/>
      <c r="BB3" s="277"/>
      <c r="BC3" s="277"/>
      <c r="BD3" s="277"/>
      <c r="BE3" s="277"/>
      <c r="BF3" s="277"/>
      <c r="BG3" s="277"/>
      <c r="BH3" s="277"/>
      <c r="BI3" s="277"/>
      <c r="BJ3" s="277"/>
      <c r="BK3" s="277"/>
      <c r="BL3" s="277"/>
      <c r="BM3" s="277"/>
      <c r="BN3" s="277"/>
      <c r="BO3" s="277"/>
      <c r="BP3" s="277"/>
      <c r="BQ3" s="277"/>
      <c r="BR3" s="277"/>
      <c r="BS3" s="277"/>
      <c r="BT3" s="277"/>
      <c r="BU3" s="277"/>
      <c r="BV3" s="277"/>
      <c r="BW3" s="277"/>
      <c r="BX3" s="277"/>
      <c r="BY3" s="277"/>
      <c r="BZ3" s="277"/>
      <c r="CA3" s="277"/>
      <c r="CB3" s="277"/>
      <c r="CC3" s="277"/>
      <c r="CD3" s="277"/>
      <c r="CE3" s="277"/>
      <c r="CF3" s="277"/>
      <c r="CG3" s="277"/>
      <c r="CH3" s="277"/>
      <c r="CI3" s="277"/>
      <c r="CJ3" s="277"/>
      <c r="CK3" s="277"/>
      <c r="CL3" s="277"/>
      <c r="CM3" s="277"/>
      <c r="CN3" s="277"/>
      <c r="CO3" s="277"/>
      <c r="CP3" s="277"/>
      <c r="CQ3" s="277"/>
      <c r="CR3" s="277"/>
    </row>
    <row r="4" spans="1:160" ht="22.5" customHeight="1" x14ac:dyDescent="0.15">
      <c r="A4" s="278"/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  <c r="AI4" s="277"/>
      <c r="AJ4" s="277"/>
      <c r="AK4" s="277"/>
      <c r="AL4" s="277"/>
      <c r="AM4" s="277"/>
      <c r="AN4" s="277"/>
      <c r="AO4" s="277"/>
      <c r="AP4" s="277"/>
      <c r="AQ4" s="277"/>
      <c r="AR4" s="277"/>
      <c r="AS4" s="277"/>
      <c r="AT4" s="277"/>
      <c r="AU4" s="277"/>
      <c r="AV4" s="277"/>
      <c r="AW4" s="277"/>
      <c r="AX4" s="277"/>
      <c r="AY4" s="277"/>
      <c r="AZ4" s="277"/>
      <c r="BA4" s="277"/>
      <c r="BB4" s="277"/>
      <c r="BC4" s="277"/>
      <c r="BD4" s="277"/>
      <c r="BE4" s="277"/>
      <c r="BF4" s="277"/>
      <c r="BG4" s="277"/>
      <c r="BH4" s="277"/>
      <c r="BI4" s="277"/>
      <c r="BJ4" s="277"/>
      <c r="BK4" s="277"/>
      <c r="BL4" s="277"/>
      <c r="BM4" s="277"/>
      <c r="BN4" s="277"/>
      <c r="BO4" s="277"/>
      <c r="BP4" s="277"/>
      <c r="BQ4" s="277"/>
      <c r="BR4" s="277"/>
      <c r="BS4" s="277"/>
      <c r="BT4" s="277"/>
      <c r="BU4" s="277"/>
      <c r="BV4" s="277"/>
      <c r="BW4" s="277"/>
      <c r="BX4" s="277"/>
      <c r="BY4" s="277"/>
      <c r="BZ4" s="277"/>
      <c r="CA4" s="277"/>
      <c r="CB4" s="277"/>
      <c r="CC4" s="277"/>
      <c r="CD4" s="277"/>
      <c r="CE4" s="277"/>
      <c r="CF4" s="277"/>
      <c r="CG4" s="277"/>
      <c r="CH4" s="277"/>
      <c r="CI4" s="277"/>
      <c r="CJ4" s="277"/>
      <c r="CK4" s="277"/>
      <c r="CL4" s="277"/>
      <c r="CM4" s="277"/>
      <c r="CN4" s="277"/>
      <c r="CO4" s="277"/>
      <c r="CP4" s="277"/>
      <c r="CQ4" s="277"/>
      <c r="CR4" s="277"/>
    </row>
    <row r="5" spans="1:160" ht="12" customHeight="1" x14ac:dyDescent="0.2">
      <c r="A5" s="132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A5" s="131"/>
      <c r="CB5" s="131"/>
      <c r="CC5" s="131"/>
      <c r="CD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</row>
    <row r="6" spans="1:160" ht="15" customHeight="1" x14ac:dyDescent="0.15">
      <c r="A6" s="264" t="str">
        <f>Efetivo!A8</f>
        <v>MÊS: ABRIL</v>
      </c>
      <c r="B6" s="264"/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264"/>
      <c r="AV6" s="264"/>
      <c r="AW6" s="264"/>
      <c r="AX6" s="264"/>
      <c r="AY6" s="264"/>
      <c r="AZ6" s="264"/>
      <c r="BA6" s="264"/>
      <c r="BB6" s="264"/>
      <c r="BC6" s="264"/>
      <c r="BD6" s="264"/>
      <c r="BE6" s="264"/>
      <c r="BF6" s="264"/>
      <c r="BG6" s="264"/>
      <c r="BH6" s="264"/>
      <c r="BI6" s="264"/>
      <c r="BJ6" s="264"/>
      <c r="BK6" s="264"/>
      <c r="BL6" s="264"/>
      <c r="BM6" s="264"/>
      <c r="BN6" s="264"/>
      <c r="BO6" s="264"/>
      <c r="BP6" s="264"/>
      <c r="BQ6" s="264"/>
      <c r="BR6" s="264"/>
      <c r="BS6" s="264"/>
      <c r="BT6" s="264"/>
      <c r="BU6" s="264"/>
      <c r="BV6" s="264"/>
      <c r="BW6" s="264"/>
      <c r="BX6" s="264"/>
      <c r="BY6" s="264"/>
      <c r="BZ6" s="264"/>
      <c r="CA6" s="264"/>
      <c r="CB6" s="264"/>
      <c r="CC6" s="264"/>
      <c r="CD6" s="264"/>
      <c r="CE6" s="264"/>
      <c r="CF6" s="264"/>
    </row>
    <row r="7" spans="1:160" ht="12" customHeight="1" x14ac:dyDescent="0.15">
      <c r="A7" s="265" t="s">
        <v>193</v>
      </c>
      <c r="B7" s="265" t="s">
        <v>29</v>
      </c>
      <c r="C7" s="201" t="s">
        <v>131</v>
      </c>
      <c r="D7" s="202"/>
      <c r="E7" s="202"/>
      <c r="F7" s="202"/>
      <c r="G7" s="202"/>
      <c r="H7" s="202"/>
      <c r="I7" s="203"/>
      <c r="J7" s="201" t="s">
        <v>125</v>
      </c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  <c r="BA7" s="204"/>
      <c r="BB7" s="204"/>
      <c r="BC7" s="204"/>
      <c r="BD7" s="204"/>
      <c r="BE7" s="204"/>
      <c r="BF7" s="204"/>
      <c r="BG7" s="204"/>
      <c r="BH7" s="204"/>
      <c r="BI7" s="204"/>
      <c r="BJ7" s="204"/>
      <c r="BK7" s="202"/>
      <c r="BL7" s="202"/>
      <c r="BM7" s="202"/>
      <c r="BN7" s="202"/>
      <c r="BO7" s="202"/>
      <c r="BP7" s="202"/>
      <c r="BQ7" s="202"/>
      <c r="BR7" s="202"/>
      <c r="BS7" s="202"/>
      <c r="BT7" s="203"/>
      <c r="BU7" s="201" t="s">
        <v>38</v>
      </c>
      <c r="BV7" s="204"/>
      <c r="BW7" s="204"/>
      <c r="BX7" s="204"/>
      <c r="BY7" s="204"/>
      <c r="BZ7" s="204"/>
      <c r="CA7" s="204"/>
      <c r="CB7" s="204"/>
      <c r="CC7" s="204"/>
      <c r="CD7" s="204"/>
      <c r="CE7" s="204"/>
      <c r="CF7" s="204"/>
      <c r="CG7" s="204"/>
      <c r="CH7" s="204"/>
      <c r="CI7" s="204"/>
      <c r="CJ7" s="204"/>
      <c r="CK7" s="204"/>
      <c r="CL7" s="204"/>
      <c r="CM7" s="279"/>
      <c r="CN7" s="279"/>
      <c r="CO7" s="279"/>
      <c r="CP7" s="279"/>
      <c r="CQ7" s="279"/>
      <c r="CR7" s="280"/>
    </row>
    <row r="8" spans="1:160" s="5" customFormat="1" ht="23.1" customHeight="1" x14ac:dyDescent="0.15">
      <c r="A8" s="265"/>
      <c r="B8" s="265"/>
      <c r="C8" s="275"/>
      <c r="D8" s="195"/>
      <c r="E8" s="195"/>
      <c r="F8" s="195"/>
      <c r="G8" s="195"/>
      <c r="H8" s="195"/>
      <c r="I8" s="276"/>
      <c r="J8" s="265" t="s">
        <v>39</v>
      </c>
      <c r="K8" s="265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  <c r="AD8" s="265"/>
      <c r="AE8" s="186" t="s">
        <v>40</v>
      </c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74"/>
      <c r="AZ8" s="265" t="s">
        <v>149</v>
      </c>
      <c r="BA8" s="265"/>
      <c r="BB8" s="265"/>
      <c r="BC8" s="265"/>
      <c r="BD8" s="265"/>
      <c r="BE8" s="265"/>
      <c r="BF8" s="265"/>
      <c r="BG8" s="201" t="s">
        <v>147</v>
      </c>
      <c r="BH8" s="202"/>
      <c r="BI8" s="202"/>
      <c r="BJ8" s="202"/>
      <c r="BK8" s="202"/>
      <c r="BL8" s="202"/>
      <c r="BM8" s="203"/>
      <c r="BN8" s="201" t="s">
        <v>148</v>
      </c>
      <c r="BO8" s="202"/>
      <c r="BP8" s="202"/>
      <c r="BQ8" s="202"/>
      <c r="BR8" s="202"/>
      <c r="BS8" s="202"/>
      <c r="BT8" s="203"/>
      <c r="BU8" s="189"/>
      <c r="BV8" s="190"/>
      <c r="BW8" s="190"/>
      <c r="BX8" s="190"/>
      <c r="BY8" s="190"/>
      <c r="BZ8" s="190"/>
      <c r="CA8" s="190"/>
      <c r="CB8" s="190"/>
      <c r="CC8" s="190"/>
      <c r="CD8" s="190"/>
      <c r="CE8" s="190"/>
      <c r="CF8" s="190"/>
      <c r="CG8" s="190"/>
      <c r="CH8" s="190"/>
      <c r="CI8" s="190"/>
      <c r="CJ8" s="190"/>
      <c r="CK8" s="190"/>
      <c r="CL8" s="190"/>
      <c r="CM8" s="281"/>
      <c r="CN8" s="281"/>
      <c r="CO8" s="281"/>
      <c r="CP8" s="281"/>
      <c r="CQ8" s="281"/>
      <c r="CR8" s="282"/>
    </row>
    <row r="9" spans="1:160" ht="63.75" customHeight="1" x14ac:dyDescent="0.2">
      <c r="A9" s="265"/>
      <c r="B9" s="265"/>
      <c r="C9" s="221"/>
      <c r="D9" s="199"/>
      <c r="E9" s="199"/>
      <c r="F9" s="199"/>
      <c r="G9" s="199"/>
      <c r="H9" s="199"/>
      <c r="I9" s="205"/>
      <c r="J9" s="265" t="s">
        <v>41</v>
      </c>
      <c r="K9" s="265"/>
      <c r="L9" s="265"/>
      <c r="M9" s="265"/>
      <c r="N9" s="265"/>
      <c r="O9" s="265"/>
      <c r="P9" s="270"/>
      <c r="Q9" s="265" t="s">
        <v>42</v>
      </c>
      <c r="R9" s="265"/>
      <c r="S9" s="265"/>
      <c r="T9" s="265"/>
      <c r="U9" s="265"/>
      <c r="V9" s="265"/>
      <c r="W9" s="270"/>
      <c r="X9" s="265" t="s">
        <v>43</v>
      </c>
      <c r="Y9" s="265"/>
      <c r="Z9" s="265"/>
      <c r="AA9" s="265"/>
      <c r="AB9" s="265"/>
      <c r="AC9" s="265"/>
      <c r="AD9" s="265"/>
      <c r="AE9" s="265" t="s">
        <v>41</v>
      </c>
      <c r="AF9" s="265"/>
      <c r="AG9" s="265"/>
      <c r="AH9" s="265"/>
      <c r="AI9" s="265"/>
      <c r="AJ9" s="265"/>
      <c r="AK9" s="265"/>
      <c r="AL9" s="265" t="s">
        <v>42</v>
      </c>
      <c r="AM9" s="265"/>
      <c r="AN9" s="265"/>
      <c r="AO9" s="265"/>
      <c r="AP9" s="265"/>
      <c r="AQ9" s="265"/>
      <c r="AR9" s="265"/>
      <c r="AS9" s="265" t="s">
        <v>43</v>
      </c>
      <c r="AT9" s="265"/>
      <c r="AU9" s="265"/>
      <c r="AV9" s="265"/>
      <c r="AW9" s="265"/>
      <c r="AX9" s="265"/>
      <c r="AY9" s="265"/>
      <c r="AZ9" s="265"/>
      <c r="BA9" s="265"/>
      <c r="BB9" s="265"/>
      <c r="BC9" s="265"/>
      <c r="BD9" s="265"/>
      <c r="BE9" s="265"/>
      <c r="BF9" s="265"/>
      <c r="BG9" s="221"/>
      <c r="BH9" s="199"/>
      <c r="BI9" s="199"/>
      <c r="BJ9" s="199"/>
      <c r="BK9" s="199"/>
      <c r="BL9" s="199"/>
      <c r="BM9" s="205"/>
      <c r="BN9" s="221"/>
      <c r="BO9" s="199"/>
      <c r="BP9" s="199"/>
      <c r="BQ9" s="199"/>
      <c r="BR9" s="199"/>
      <c r="BS9" s="199"/>
      <c r="BT9" s="205"/>
      <c r="BU9" s="265" t="s">
        <v>107</v>
      </c>
      <c r="BV9" s="265"/>
      <c r="BW9" s="265"/>
      <c r="BX9" s="265"/>
      <c r="BY9" s="265"/>
      <c r="BZ9" s="269"/>
      <c r="CA9" s="265" t="s">
        <v>44</v>
      </c>
      <c r="CB9" s="265"/>
      <c r="CC9" s="265"/>
      <c r="CD9" s="265"/>
      <c r="CE9" s="265"/>
      <c r="CF9" s="269"/>
      <c r="CG9" s="265" t="s">
        <v>52</v>
      </c>
      <c r="CH9" s="265"/>
      <c r="CI9" s="265"/>
      <c r="CJ9" s="265"/>
      <c r="CK9" s="265"/>
      <c r="CL9" s="269"/>
      <c r="CM9" s="265" t="s">
        <v>45</v>
      </c>
      <c r="CN9" s="265"/>
      <c r="CO9" s="265"/>
      <c r="CP9" s="265"/>
      <c r="CQ9" s="265"/>
      <c r="CR9" s="265"/>
    </row>
    <row r="10" spans="1:160" ht="21.95" customHeight="1" x14ac:dyDescent="0.15">
      <c r="A10" s="265"/>
      <c r="B10" s="265"/>
      <c r="C10" s="30" t="s">
        <v>54</v>
      </c>
      <c r="D10" s="30" t="s">
        <v>55</v>
      </c>
      <c r="E10" s="30" t="s">
        <v>56</v>
      </c>
      <c r="F10" s="30" t="s">
        <v>57</v>
      </c>
      <c r="G10" s="186" t="s">
        <v>1</v>
      </c>
      <c r="H10" s="187"/>
      <c r="I10" s="3" t="s">
        <v>2</v>
      </c>
      <c r="J10" s="30" t="s">
        <v>54</v>
      </c>
      <c r="K10" s="30" t="s">
        <v>55</v>
      </c>
      <c r="L10" s="30" t="s">
        <v>56</v>
      </c>
      <c r="M10" s="30" t="s">
        <v>57</v>
      </c>
      <c r="N10" s="186" t="s">
        <v>1</v>
      </c>
      <c r="O10" s="187"/>
      <c r="P10" s="3" t="s">
        <v>2</v>
      </c>
      <c r="Q10" s="30" t="s">
        <v>54</v>
      </c>
      <c r="R10" s="30" t="s">
        <v>55</v>
      </c>
      <c r="S10" s="30" t="s">
        <v>56</v>
      </c>
      <c r="T10" s="30" t="s">
        <v>57</v>
      </c>
      <c r="U10" s="186" t="s">
        <v>1</v>
      </c>
      <c r="V10" s="187"/>
      <c r="W10" s="3" t="s">
        <v>2</v>
      </c>
      <c r="X10" s="30" t="s">
        <v>54</v>
      </c>
      <c r="Y10" s="30" t="s">
        <v>55</v>
      </c>
      <c r="Z10" s="30" t="s">
        <v>56</v>
      </c>
      <c r="AA10" s="30" t="s">
        <v>57</v>
      </c>
      <c r="AB10" s="186" t="s">
        <v>1</v>
      </c>
      <c r="AC10" s="187"/>
      <c r="AD10" s="3" t="s">
        <v>2</v>
      </c>
      <c r="AE10" s="30" t="s">
        <v>54</v>
      </c>
      <c r="AF10" s="30" t="s">
        <v>55</v>
      </c>
      <c r="AG10" s="30" t="s">
        <v>56</v>
      </c>
      <c r="AH10" s="30" t="s">
        <v>57</v>
      </c>
      <c r="AI10" s="186" t="s">
        <v>1</v>
      </c>
      <c r="AJ10" s="187"/>
      <c r="AK10" s="3" t="s">
        <v>2</v>
      </c>
      <c r="AL10" s="30" t="s">
        <v>54</v>
      </c>
      <c r="AM10" s="30" t="s">
        <v>55</v>
      </c>
      <c r="AN10" s="30" t="s">
        <v>56</v>
      </c>
      <c r="AO10" s="30" t="s">
        <v>57</v>
      </c>
      <c r="AP10" s="186" t="s">
        <v>1</v>
      </c>
      <c r="AQ10" s="187"/>
      <c r="AR10" s="3" t="s">
        <v>2</v>
      </c>
      <c r="AS10" s="30" t="s">
        <v>54</v>
      </c>
      <c r="AT10" s="30" t="s">
        <v>55</v>
      </c>
      <c r="AU10" s="30" t="s">
        <v>56</v>
      </c>
      <c r="AV10" s="30" t="s">
        <v>57</v>
      </c>
      <c r="AW10" s="186" t="s">
        <v>1</v>
      </c>
      <c r="AX10" s="187"/>
      <c r="AY10" s="3" t="s">
        <v>2</v>
      </c>
      <c r="AZ10" s="30" t="s">
        <v>54</v>
      </c>
      <c r="BA10" s="30" t="s">
        <v>55</v>
      </c>
      <c r="BB10" s="30" t="s">
        <v>56</v>
      </c>
      <c r="BC10" s="30" t="s">
        <v>57</v>
      </c>
      <c r="BD10" s="186" t="s">
        <v>1</v>
      </c>
      <c r="BE10" s="187"/>
      <c r="BF10" s="3" t="s">
        <v>2</v>
      </c>
      <c r="BG10" s="30" t="s">
        <v>54</v>
      </c>
      <c r="BH10" s="30" t="s">
        <v>55</v>
      </c>
      <c r="BI10" s="30" t="s">
        <v>56</v>
      </c>
      <c r="BJ10" s="30" t="s">
        <v>57</v>
      </c>
      <c r="BK10" s="186" t="s">
        <v>1</v>
      </c>
      <c r="BL10" s="187"/>
      <c r="BM10" s="3" t="s">
        <v>2</v>
      </c>
      <c r="BN10" s="30" t="s">
        <v>54</v>
      </c>
      <c r="BO10" s="30" t="s">
        <v>55</v>
      </c>
      <c r="BP10" s="30" t="s">
        <v>56</v>
      </c>
      <c r="BQ10" s="30" t="s">
        <v>57</v>
      </c>
      <c r="BR10" s="67" t="s">
        <v>1</v>
      </c>
      <c r="BS10" s="88"/>
      <c r="BT10" s="3" t="s">
        <v>2</v>
      </c>
      <c r="BU10" s="30" t="s">
        <v>54</v>
      </c>
      <c r="BV10" s="30" t="s">
        <v>55</v>
      </c>
      <c r="BW10" s="30" t="s">
        <v>56</v>
      </c>
      <c r="BX10" s="30" t="s">
        <v>57</v>
      </c>
      <c r="BY10" s="3" t="s">
        <v>1</v>
      </c>
      <c r="BZ10" s="3" t="s">
        <v>2</v>
      </c>
      <c r="CA10" s="30" t="s">
        <v>54</v>
      </c>
      <c r="CB10" s="30" t="s">
        <v>55</v>
      </c>
      <c r="CC10" s="30" t="s">
        <v>56</v>
      </c>
      <c r="CD10" s="30" t="s">
        <v>57</v>
      </c>
      <c r="CE10" s="3" t="s">
        <v>1</v>
      </c>
      <c r="CF10" s="3" t="s">
        <v>2</v>
      </c>
      <c r="CG10" s="30" t="s">
        <v>54</v>
      </c>
      <c r="CH10" s="30" t="s">
        <v>55</v>
      </c>
      <c r="CI10" s="30" t="s">
        <v>56</v>
      </c>
      <c r="CJ10" s="30" t="s">
        <v>57</v>
      </c>
      <c r="CK10" s="3" t="s">
        <v>1</v>
      </c>
      <c r="CL10" s="3" t="s">
        <v>2</v>
      </c>
      <c r="CM10" s="30" t="s">
        <v>54</v>
      </c>
      <c r="CN10" s="30" t="s">
        <v>55</v>
      </c>
      <c r="CO10" s="30" t="s">
        <v>56</v>
      </c>
      <c r="CP10" s="30" t="s">
        <v>57</v>
      </c>
      <c r="CQ10" s="3" t="s">
        <v>1</v>
      </c>
      <c r="CR10" s="3" t="s">
        <v>2</v>
      </c>
    </row>
    <row r="11" spans="1:160" s="8" customFormat="1" ht="15.95" customHeight="1" x14ac:dyDescent="0.15">
      <c r="A11" s="147" t="s">
        <v>231</v>
      </c>
      <c r="B11" s="64">
        <f>Efetivo!BH11</f>
        <v>515</v>
      </c>
      <c r="C11" s="54"/>
      <c r="D11" s="55"/>
      <c r="E11" s="55"/>
      <c r="F11" s="56"/>
      <c r="G11" s="64">
        <f>'[1]Acidentes Terceiros'!G13</f>
        <v>89610</v>
      </c>
      <c r="H11" s="149"/>
      <c r="I11" s="64">
        <f>'[1]Acidentes Terceiros'!I13</f>
        <v>367836</v>
      </c>
      <c r="J11" s="63"/>
      <c r="K11" s="55"/>
      <c r="L11" s="55"/>
      <c r="M11" s="56"/>
      <c r="N11" s="64">
        <f>'[1]Acidentes Terceiros'!N13</f>
        <v>0</v>
      </c>
      <c r="O11" s="149"/>
      <c r="P11" s="64">
        <f>'[1]Acidentes Terceiros'!P13</f>
        <v>0</v>
      </c>
      <c r="Q11" s="63"/>
      <c r="R11" s="55"/>
      <c r="S11" s="55"/>
      <c r="T11" s="56"/>
      <c r="U11" s="64">
        <f>'[1]Acidentes Terceiros'!U13</f>
        <v>1</v>
      </c>
      <c r="V11" s="149"/>
      <c r="W11" s="64">
        <f>'[1]Acidentes Terceiros'!W13</f>
        <v>1</v>
      </c>
      <c r="X11" s="63"/>
      <c r="Y11" s="55"/>
      <c r="Z11" s="55"/>
      <c r="AA11" s="56"/>
      <c r="AB11" s="64">
        <f>'[1]Acidentes Terceiros'!AB13</f>
        <v>0</v>
      </c>
      <c r="AC11" s="149"/>
      <c r="AD11" s="64">
        <f>'[1]Acidentes Terceiros'!AD13</f>
        <v>0</v>
      </c>
      <c r="AE11" s="63"/>
      <c r="AF11" s="55"/>
      <c r="AG11" s="55"/>
      <c r="AH11" s="56"/>
      <c r="AI11" s="64">
        <f>'[1]Acidentes Terceiros'!AI13</f>
        <v>0</v>
      </c>
      <c r="AJ11" s="149"/>
      <c r="AK11" s="64">
        <f>'[1]Acidentes Terceiros'!AK13</f>
        <v>0</v>
      </c>
      <c r="AL11" s="63"/>
      <c r="AM11" s="55"/>
      <c r="AN11" s="55"/>
      <c r="AO11" s="56"/>
      <c r="AP11" s="64">
        <f>'[1]Acidentes Terceiros'!AP13</f>
        <v>0</v>
      </c>
      <c r="AQ11" s="149"/>
      <c r="AR11" s="64">
        <f>'[1]Acidentes Terceiros'!AR13</f>
        <v>0</v>
      </c>
      <c r="AS11" s="63"/>
      <c r="AT11" s="55"/>
      <c r="AU11" s="55"/>
      <c r="AV11" s="56"/>
      <c r="AW11" s="64">
        <f>'[1]Acidentes Terceiros'!AW13</f>
        <v>0</v>
      </c>
      <c r="AX11" s="149"/>
      <c r="AY11" s="64">
        <f>'[1]Acidentes Terceiros'!AY13</f>
        <v>0</v>
      </c>
      <c r="AZ11" s="63"/>
      <c r="BA11" s="55"/>
      <c r="BB11" s="55"/>
      <c r="BC11" s="56"/>
      <c r="BD11" s="64">
        <f>'[1]Acidentes Terceiros'!BD13</f>
        <v>15</v>
      </c>
      <c r="BE11" s="149"/>
      <c r="BF11" s="64">
        <f>'[1]Acidentes Terceiros'!$BF$13</f>
        <v>105</v>
      </c>
      <c r="BG11" s="54"/>
      <c r="BH11" s="55"/>
      <c r="BI11" s="55"/>
      <c r="BJ11" s="56"/>
      <c r="BK11" s="64">
        <f>'[1]Acidentes Terceiros'!BK13</f>
        <v>0</v>
      </c>
      <c r="BL11" s="149"/>
      <c r="BM11" s="64">
        <f>'[1]Acidentes Terceiros'!BM13</f>
        <v>0</v>
      </c>
      <c r="BN11" s="54"/>
      <c r="BO11" s="55"/>
      <c r="BP11" s="55"/>
      <c r="BQ11" s="56"/>
      <c r="BR11" s="64">
        <f>'[1]Acidentes Terceiros'!BR13</f>
        <v>0</v>
      </c>
      <c r="BS11" s="149"/>
      <c r="BT11" s="64">
        <f>'[1]Acidentes Terceiros'!BT13</f>
        <v>0</v>
      </c>
      <c r="BU11" s="63"/>
      <c r="BV11" s="55"/>
      <c r="BW11" s="55"/>
      <c r="BX11" s="56"/>
      <c r="BY11" s="66">
        <f t="shared" ref="BY11:BY21" si="0">((N11+U11+AB11)*1000000)/G11</f>
        <v>11.159468809284679</v>
      </c>
      <c r="BZ11" s="66">
        <f t="shared" ref="BZ11:BZ21" si="1">((P11+W11+AD11)*1000000)/I11</f>
        <v>2.7186028556204396</v>
      </c>
      <c r="CA11" s="97" t="s">
        <v>118</v>
      </c>
      <c r="CB11" s="92">
        <f>EMPRESA!$E$3</f>
        <v>0</v>
      </c>
      <c r="CC11" s="92" t="str">
        <f>EMPRESA!$D$5</f>
        <v>2016</v>
      </c>
      <c r="CD11" s="93" t="s">
        <v>58</v>
      </c>
      <c r="CE11" s="66">
        <f t="shared" ref="CE11:CE21" si="2">((N11)*1000000)/G11</f>
        <v>0</v>
      </c>
      <c r="CF11" s="66">
        <f t="shared" ref="CF11:CF21" si="3">((P11)*1000000)/I11</f>
        <v>0</v>
      </c>
      <c r="CG11" s="97" t="s">
        <v>197</v>
      </c>
      <c r="CH11" s="92">
        <f>EMPRESA!$E$3</f>
        <v>0</v>
      </c>
      <c r="CI11" s="92" t="str">
        <f>EMPRESA!$D$5</f>
        <v>2016</v>
      </c>
      <c r="CJ11" s="93" t="s">
        <v>58</v>
      </c>
      <c r="CK11" s="66">
        <f t="shared" ref="CK11:CK21" si="4">((U11)*1000000)/G11</f>
        <v>11.159468809284679</v>
      </c>
      <c r="CL11" s="66">
        <f t="shared" ref="CL11:CL21" si="5">((W11)*1000000)/I11</f>
        <v>2.7186028556204396</v>
      </c>
      <c r="CM11" s="91">
        <v>362</v>
      </c>
      <c r="CN11" s="92">
        <f>EMPRESA!$E$3</f>
        <v>0</v>
      </c>
      <c r="CO11" s="92" t="str">
        <f>EMPRESA!$D$5</f>
        <v>2016</v>
      </c>
      <c r="CP11" s="93" t="s">
        <v>58</v>
      </c>
      <c r="CQ11" s="66">
        <f t="shared" ref="CQ11:CQ21" si="6">(BK11+BR11)*1000000/G11</f>
        <v>0</v>
      </c>
      <c r="CR11" s="66">
        <f t="shared" ref="CR11:CR21" si="7">((BM11+BT11)*1000000)/I11</f>
        <v>0</v>
      </c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</row>
    <row r="12" spans="1:160" s="8" customFormat="1" ht="15.95" customHeight="1" x14ac:dyDescent="0.15">
      <c r="A12" s="147" t="s">
        <v>230</v>
      </c>
      <c r="B12" s="64">
        <f>Efetivo!BH12</f>
        <v>5361</v>
      </c>
      <c r="C12" s="54" t="s">
        <v>192</v>
      </c>
      <c r="D12" s="55">
        <f>EMPRESA!$E$3</f>
        <v>0</v>
      </c>
      <c r="E12" s="55" t="str">
        <f>EMPRESA!$D$5</f>
        <v>2016</v>
      </c>
      <c r="F12" s="56" t="s">
        <v>58</v>
      </c>
      <c r="G12" s="64">
        <f>'[2]Acidentes Terceiros'!G13</f>
        <v>955532</v>
      </c>
      <c r="H12" s="149"/>
      <c r="I12" s="64">
        <f>'[2]Acidentes Terceiros'!I13</f>
        <v>3906145</v>
      </c>
      <c r="J12" s="63">
        <v>351</v>
      </c>
      <c r="K12" s="55">
        <f>EMPRESA!$E$3</f>
        <v>0</v>
      </c>
      <c r="L12" s="55" t="str">
        <f>EMPRESA!$D$5</f>
        <v>2016</v>
      </c>
      <c r="M12" s="56" t="s">
        <v>58</v>
      </c>
      <c r="N12" s="64">
        <f>'[2]Acidentes Terceiros'!N13</f>
        <v>0</v>
      </c>
      <c r="O12" s="149"/>
      <c r="P12" s="64">
        <f>'[2]Acidentes Terceiros'!P13</f>
        <v>1</v>
      </c>
      <c r="Q12" s="63">
        <v>352</v>
      </c>
      <c r="R12" s="55">
        <f>EMPRESA!$E$3</f>
        <v>0</v>
      </c>
      <c r="S12" s="55" t="str">
        <f>EMPRESA!$D$5</f>
        <v>2016</v>
      </c>
      <c r="T12" s="56" t="s">
        <v>58</v>
      </c>
      <c r="U12" s="64">
        <f>'[2]Acidentes Terceiros'!U13</f>
        <v>5</v>
      </c>
      <c r="V12" s="149"/>
      <c r="W12" s="64">
        <f>'[2]Acidentes Terceiros'!W13</f>
        <v>18</v>
      </c>
      <c r="X12" s="63">
        <v>353</v>
      </c>
      <c r="Y12" s="55">
        <f>EMPRESA!$E$3</f>
        <v>0</v>
      </c>
      <c r="Z12" s="55" t="str">
        <f>EMPRESA!$D$5</f>
        <v>2016</v>
      </c>
      <c r="AA12" s="56" t="s">
        <v>58</v>
      </c>
      <c r="AB12" s="64">
        <f>'[2]Acidentes Terceiros'!AB13</f>
        <v>0</v>
      </c>
      <c r="AC12" s="149"/>
      <c r="AD12" s="64">
        <f>'[2]Acidentes Terceiros'!AD13</f>
        <v>0</v>
      </c>
      <c r="AE12" s="63">
        <v>354</v>
      </c>
      <c r="AF12" s="55">
        <f>EMPRESA!$E$3</f>
        <v>0</v>
      </c>
      <c r="AG12" s="55" t="str">
        <f>EMPRESA!$D$5</f>
        <v>2016</v>
      </c>
      <c r="AH12" s="56" t="s">
        <v>58</v>
      </c>
      <c r="AI12" s="64">
        <f>'[2]Acidentes Terceiros'!AI13</f>
        <v>0</v>
      </c>
      <c r="AJ12" s="149"/>
      <c r="AK12" s="64">
        <f>'[2]Acidentes Terceiros'!AK13</f>
        <v>0</v>
      </c>
      <c r="AL12" s="63">
        <v>355</v>
      </c>
      <c r="AM12" s="55">
        <f>EMPRESA!$E$3</f>
        <v>0</v>
      </c>
      <c r="AN12" s="55" t="str">
        <f>EMPRESA!$D$5</f>
        <v>2016</v>
      </c>
      <c r="AO12" s="56" t="s">
        <v>58</v>
      </c>
      <c r="AP12" s="64">
        <f>'[2]Acidentes Terceiros'!AP13</f>
        <v>0</v>
      </c>
      <c r="AQ12" s="149"/>
      <c r="AR12" s="64">
        <f>'[2]Acidentes Terceiros'!AR13</f>
        <v>0</v>
      </c>
      <c r="AS12" s="63">
        <v>356</v>
      </c>
      <c r="AT12" s="55">
        <f>EMPRESA!$E$3</f>
        <v>0</v>
      </c>
      <c r="AU12" s="55" t="str">
        <f>EMPRESA!$D$5</f>
        <v>2016</v>
      </c>
      <c r="AV12" s="56" t="s">
        <v>58</v>
      </c>
      <c r="AW12" s="64">
        <f>'[2]Acidentes Terceiros'!AW13</f>
        <v>0</v>
      </c>
      <c r="AX12" s="149"/>
      <c r="AY12" s="64">
        <f>'[2]Acidentes Terceiros'!AY13</f>
        <v>0</v>
      </c>
      <c r="AZ12" s="63">
        <v>357</v>
      </c>
      <c r="BA12" s="55">
        <f>EMPRESA!$E$3</f>
        <v>0</v>
      </c>
      <c r="BB12" s="55" t="str">
        <f>EMPRESA!$D$5</f>
        <v>2016</v>
      </c>
      <c r="BC12" s="56" t="s">
        <v>58</v>
      </c>
      <c r="BD12" s="64">
        <f>'[2]Acidentes Terceiros'!BD13</f>
        <v>5</v>
      </c>
      <c r="BE12" s="149"/>
      <c r="BF12" s="64">
        <f>'[2]Acidentes Terceiros'!BF13</f>
        <v>21</v>
      </c>
      <c r="BG12" s="54" t="s">
        <v>116</v>
      </c>
      <c r="BH12" s="55">
        <f>EMPRESA!$E$3</f>
        <v>0</v>
      </c>
      <c r="BI12" s="55" t="str">
        <f>EMPRESA!$D$5</f>
        <v>2016</v>
      </c>
      <c r="BJ12" s="56" t="s">
        <v>58</v>
      </c>
      <c r="BK12" s="64">
        <f>'[2]Acidentes Terceiros'!BK13</f>
        <v>0</v>
      </c>
      <c r="BL12" s="149"/>
      <c r="BM12" s="64">
        <f>'[2]Acidentes Terceiros'!BM13</f>
        <v>1</v>
      </c>
      <c r="BN12" s="54" t="s">
        <v>117</v>
      </c>
      <c r="BO12" s="55">
        <f>EMPRESA!$E$3</f>
        <v>0</v>
      </c>
      <c r="BP12" s="55" t="str">
        <f>EMPRESA!$D$5</f>
        <v>2016</v>
      </c>
      <c r="BQ12" s="56" t="s">
        <v>58</v>
      </c>
      <c r="BR12" s="64">
        <f>'[2]Acidentes Terceiros'!BR13</f>
        <v>0</v>
      </c>
      <c r="BS12" s="149"/>
      <c r="BT12" s="64">
        <f>'[2]Acidentes Terceiros'!BT13</f>
        <v>0</v>
      </c>
      <c r="BU12" s="63">
        <v>358</v>
      </c>
      <c r="BV12" s="55">
        <f>EMPRESA!$E$3</f>
        <v>0</v>
      </c>
      <c r="BW12" s="55" t="str">
        <f>EMPRESA!$D$5</f>
        <v>2016</v>
      </c>
      <c r="BX12" s="56" t="s">
        <v>58</v>
      </c>
      <c r="BY12" s="66">
        <f t="shared" si="0"/>
        <v>5.2326871313571912</v>
      </c>
      <c r="BZ12" s="66">
        <f t="shared" si="1"/>
        <v>4.8641307478345022</v>
      </c>
      <c r="CA12" s="97" t="s">
        <v>197</v>
      </c>
      <c r="CB12" s="92">
        <f>EMPRESA!$E$3</f>
        <v>0</v>
      </c>
      <c r="CC12" s="92" t="str">
        <f>EMPRESA!$D$5</f>
        <v>2016</v>
      </c>
      <c r="CD12" s="93" t="s">
        <v>59</v>
      </c>
      <c r="CE12" s="66">
        <f t="shared" si="2"/>
        <v>0</v>
      </c>
      <c r="CF12" s="66">
        <f t="shared" si="3"/>
        <v>0.2560068814649738</v>
      </c>
      <c r="CG12" s="97" t="s">
        <v>267</v>
      </c>
      <c r="CH12" s="92">
        <f>EMPRESA!$E$3</f>
        <v>0</v>
      </c>
      <c r="CI12" s="92" t="str">
        <f>EMPRESA!$D$5</f>
        <v>2016</v>
      </c>
      <c r="CJ12" s="93" t="s">
        <v>59</v>
      </c>
      <c r="CK12" s="66">
        <f t="shared" si="4"/>
        <v>5.2326871313571912</v>
      </c>
      <c r="CL12" s="66">
        <f t="shared" si="5"/>
        <v>4.6081238663695281</v>
      </c>
      <c r="CM12" s="91">
        <v>363</v>
      </c>
      <c r="CN12" s="92">
        <f>EMPRESA!$E$3</f>
        <v>0</v>
      </c>
      <c r="CO12" s="92" t="str">
        <f>EMPRESA!$D$5</f>
        <v>2016</v>
      </c>
      <c r="CP12" s="93" t="s">
        <v>59</v>
      </c>
      <c r="CQ12" s="66">
        <f t="shared" si="6"/>
        <v>0</v>
      </c>
      <c r="CR12" s="66">
        <f t="shared" si="7"/>
        <v>0.2560068814649738</v>
      </c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</row>
    <row r="13" spans="1:160" s="8" customFormat="1" ht="15.95" customHeight="1" x14ac:dyDescent="0.15">
      <c r="A13" s="147" t="s">
        <v>283</v>
      </c>
      <c r="B13" s="64">
        <f>Efetivo!BH13</f>
        <v>7621.9486000000015</v>
      </c>
      <c r="C13" s="54" t="s">
        <v>192</v>
      </c>
      <c r="D13" s="55">
        <f>EMPRESA!$E$3</f>
        <v>0</v>
      </c>
      <c r="E13" s="55" t="str">
        <f>EMPRESA!$D$5</f>
        <v>2016</v>
      </c>
      <c r="F13" s="56" t="s">
        <v>59</v>
      </c>
      <c r="G13" s="64">
        <f>'[3]Acidentes Terceiros'!G13</f>
        <v>1114810.2999999996</v>
      </c>
      <c r="H13" s="149"/>
      <c r="I13" s="64">
        <f>'[3]Acidentes Terceiros'!I13</f>
        <v>5162941.6900000013</v>
      </c>
      <c r="J13" s="63">
        <v>351</v>
      </c>
      <c r="K13" s="55">
        <f>EMPRESA!$E$3</f>
        <v>0</v>
      </c>
      <c r="L13" s="55" t="str">
        <f>EMPRESA!$D$5</f>
        <v>2016</v>
      </c>
      <c r="M13" s="56" t="s">
        <v>59</v>
      </c>
      <c r="N13" s="64">
        <f>'[3]Acidentes Terceiros'!N13</f>
        <v>1</v>
      </c>
      <c r="O13" s="149"/>
      <c r="P13" s="64">
        <f>'[3]Acidentes Terceiros'!P13</f>
        <v>3</v>
      </c>
      <c r="Q13" s="63">
        <v>352</v>
      </c>
      <c r="R13" s="55">
        <f>EMPRESA!$E$3</f>
        <v>0</v>
      </c>
      <c r="S13" s="55" t="str">
        <f>EMPRESA!$D$5</f>
        <v>2016</v>
      </c>
      <c r="T13" s="56" t="s">
        <v>59</v>
      </c>
      <c r="U13" s="64">
        <f>'[3]Acidentes Terceiros'!U13</f>
        <v>4</v>
      </c>
      <c r="V13" s="149"/>
      <c r="W13" s="64">
        <f>'[3]Acidentes Terceiros'!W13</f>
        <v>9</v>
      </c>
      <c r="X13" s="63">
        <v>353</v>
      </c>
      <c r="Y13" s="55">
        <f>EMPRESA!$E$3</f>
        <v>0</v>
      </c>
      <c r="Z13" s="55" t="str">
        <f>EMPRESA!$D$5</f>
        <v>2016</v>
      </c>
      <c r="AA13" s="56" t="s">
        <v>59</v>
      </c>
      <c r="AB13" s="64">
        <f>'[3]Acidentes Terceiros'!AB13</f>
        <v>0</v>
      </c>
      <c r="AC13" s="149"/>
      <c r="AD13" s="64">
        <f>'[3]Acidentes Terceiros'!AD13</f>
        <v>0</v>
      </c>
      <c r="AE13" s="63">
        <v>354</v>
      </c>
      <c r="AF13" s="55">
        <f>EMPRESA!$E$3</f>
        <v>0</v>
      </c>
      <c r="AG13" s="55" t="str">
        <f>EMPRESA!$D$5</f>
        <v>2016</v>
      </c>
      <c r="AH13" s="56" t="s">
        <v>59</v>
      </c>
      <c r="AI13" s="64">
        <f>'[3]Acidentes Terceiros'!AI13</f>
        <v>1</v>
      </c>
      <c r="AJ13" s="149"/>
      <c r="AK13" s="64">
        <f>'[3]Acidentes Terceiros'!AK13</f>
        <v>4</v>
      </c>
      <c r="AL13" s="63">
        <v>355</v>
      </c>
      <c r="AM13" s="55">
        <f>EMPRESA!$E$3</f>
        <v>0</v>
      </c>
      <c r="AN13" s="55" t="str">
        <f>EMPRESA!$D$5</f>
        <v>2016</v>
      </c>
      <c r="AO13" s="56" t="s">
        <v>59</v>
      </c>
      <c r="AP13" s="64">
        <f>'[3]Acidentes Terceiros'!AP13</f>
        <v>0</v>
      </c>
      <c r="AQ13" s="149"/>
      <c r="AR13" s="64">
        <f>'[3]Acidentes Terceiros'!AR13</f>
        <v>7</v>
      </c>
      <c r="AS13" s="63">
        <v>356</v>
      </c>
      <c r="AT13" s="55">
        <f>EMPRESA!$E$3</f>
        <v>0</v>
      </c>
      <c r="AU13" s="55" t="str">
        <f>EMPRESA!$D$5</f>
        <v>2016</v>
      </c>
      <c r="AV13" s="56" t="s">
        <v>59</v>
      </c>
      <c r="AW13" s="64">
        <f>'[3]Acidentes Terceiros'!AW13</f>
        <v>0</v>
      </c>
      <c r="AX13" s="149"/>
      <c r="AY13" s="64">
        <f>'[3]Acidentes Terceiros'!AY13</f>
        <v>0</v>
      </c>
      <c r="AZ13" s="63">
        <v>357</v>
      </c>
      <c r="BA13" s="55">
        <f>EMPRESA!$E$3</f>
        <v>0</v>
      </c>
      <c r="BB13" s="55" t="str">
        <f>EMPRESA!$D$5</f>
        <v>2016</v>
      </c>
      <c r="BC13" s="56" t="s">
        <v>59</v>
      </c>
      <c r="BD13" s="64">
        <f>'[3]Acidentes Terceiros'!BD13</f>
        <v>25</v>
      </c>
      <c r="BE13" s="149"/>
      <c r="BF13" s="64">
        <f>'[3]Acidentes Terceiros'!BF13</f>
        <v>109</v>
      </c>
      <c r="BG13" s="54" t="s">
        <v>116</v>
      </c>
      <c r="BH13" s="55">
        <f>EMPRESA!$E$3</f>
        <v>0</v>
      </c>
      <c r="BI13" s="55" t="str">
        <f>EMPRESA!$D$5</f>
        <v>2016</v>
      </c>
      <c r="BJ13" s="56" t="s">
        <v>59</v>
      </c>
      <c r="BK13" s="64">
        <f>'[3]Acidentes Terceiros'!BK13</f>
        <v>53</v>
      </c>
      <c r="BL13" s="149"/>
      <c r="BM13" s="64">
        <f>'[3]Acidentes Terceiros'!BM13</f>
        <v>77</v>
      </c>
      <c r="BN13" s="54" t="s">
        <v>117</v>
      </c>
      <c r="BO13" s="55">
        <f>EMPRESA!$E$3</f>
        <v>0</v>
      </c>
      <c r="BP13" s="55" t="str">
        <f>EMPRESA!$D$5</f>
        <v>2016</v>
      </c>
      <c r="BQ13" s="56" t="s">
        <v>59</v>
      </c>
      <c r="BR13" s="64">
        <f>'[3]Acidentes Terceiros'!BR13</f>
        <v>0</v>
      </c>
      <c r="BS13" s="149"/>
      <c r="BT13" s="64">
        <f>'[3]Acidentes Terceiros'!BT13</f>
        <v>0</v>
      </c>
      <c r="BU13" s="63">
        <v>358</v>
      </c>
      <c r="BV13" s="55">
        <f>EMPRESA!$E$3</f>
        <v>0</v>
      </c>
      <c r="BW13" s="55" t="str">
        <f>EMPRESA!$D$5</f>
        <v>2016</v>
      </c>
      <c r="BX13" s="56" t="s">
        <v>59</v>
      </c>
      <c r="BY13" s="66">
        <f t="shared" si="0"/>
        <v>4.4850679976674073</v>
      </c>
      <c r="BZ13" s="66">
        <f t="shared" si="1"/>
        <v>2.3242563485159167</v>
      </c>
      <c r="CA13" s="97" t="s">
        <v>267</v>
      </c>
      <c r="CB13" s="92">
        <f>EMPRESA!$E$3</f>
        <v>0</v>
      </c>
      <c r="CC13" s="92" t="str">
        <f>EMPRESA!$D$5</f>
        <v>2016</v>
      </c>
      <c r="CD13" s="93" t="s">
        <v>60</v>
      </c>
      <c r="CE13" s="66">
        <f t="shared" si="2"/>
        <v>0.89701359953348148</v>
      </c>
      <c r="CF13" s="66">
        <f t="shared" si="3"/>
        <v>0.58106408712897917</v>
      </c>
      <c r="CG13" s="97" t="s">
        <v>268</v>
      </c>
      <c r="CH13" s="92">
        <f>EMPRESA!$E$3</f>
        <v>0</v>
      </c>
      <c r="CI13" s="92" t="str">
        <f>EMPRESA!$D$5</f>
        <v>2016</v>
      </c>
      <c r="CJ13" s="93" t="s">
        <v>60</v>
      </c>
      <c r="CK13" s="66">
        <f t="shared" si="4"/>
        <v>3.5880543981339259</v>
      </c>
      <c r="CL13" s="66">
        <f t="shared" si="5"/>
        <v>1.7431922613869377</v>
      </c>
      <c r="CM13" s="91">
        <v>364</v>
      </c>
      <c r="CN13" s="92">
        <f>EMPRESA!$E$3</f>
        <v>0</v>
      </c>
      <c r="CO13" s="92" t="str">
        <f>EMPRESA!$D$5</f>
        <v>2016</v>
      </c>
      <c r="CP13" s="93" t="s">
        <v>60</v>
      </c>
      <c r="CQ13" s="66">
        <f t="shared" si="6"/>
        <v>47.54172077527452</v>
      </c>
      <c r="CR13" s="66">
        <f t="shared" si="7"/>
        <v>14.913978236310466</v>
      </c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</row>
    <row r="14" spans="1:160" s="8" customFormat="1" ht="15.95" customHeight="1" x14ac:dyDescent="0.15">
      <c r="A14" s="147" t="s">
        <v>284</v>
      </c>
      <c r="B14" s="64">
        <f>Efetivo!BH14</f>
        <v>938</v>
      </c>
      <c r="C14" s="54" t="s">
        <v>192</v>
      </c>
      <c r="D14" s="55">
        <f>EMPRESA!$E$3</f>
        <v>0</v>
      </c>
      <c r="E14" s="55" t="str">
        <f>EMPRESA!$D$5</f>
        <v>2016</v>
      </c>
      <c r="F14" s="56" t="s">
        <v>60</v>
      </c>
      <c r="G14" s="64">
        <f>'[4]Acidentes Terceiros'!$G$13</f>
        <v>180831.05</v>
      </c>
      <c r="H14" s="149"/>
      <c r="I14" s="64">
        <f>'[4]Acidentes Terceiros'!$I$13</f>
        <v>824961.28799999994</v>
      </c>
      <c r="J14" s="63">
        <v>351</v>
      </c>
      <c r="K14" s="55">
        <f>EMPRESA!$E$3</f>
        <v>0</v>
      </c>
      <c r="L14" s="55" t="str">
        <f>EMPRESA!$D$5</f>
        <v>2016</v>
      </c>
      <c r="M14" s="56" t="s">
        <v>60</v>
      </c>
      <c r="N14" s="64">
        <f>'[4]Acidentes Terceiros'!$N$13</f>
        <v>0</v>
      </c>
      <c r="O14" s="149"/>
      <c r="P14" s="64">
        <f>'[4]Acidentes Terceiros'!$P$13</f>
        <v>1</v>
      </c>
      <c r="Q14" s="63">
        <v>352</v>
      </c>
      <c r="R14" s="55">
        <f>EMPRESA!$E$3</f>
        <v>0</v>
      </c>
      <c r="S14" s="55" t="str">
        <f>EMPRESA!$D$5</f>
        <v>2016</v>
      </c>
      <c r="T14" s="56" t="s">
        <v>60</v>
      </c>
      <c r="U14" s="64">
        <f>'[4]Acidentes Terceiros'!$U$13</f>
        <v>0</v>
      </c>
      <c r="V14" s="149"/>
      <c r="W14" s="64">
        <f>'[4]Acidentes Terceiros'!$W$13</f>
        <v>1</v>
      </c>
      <c r="X14" s="63">
        <v>353</v>
      </c>
      <c r="Y14" s="55">
        <f>EMPRESA!$E$3</f>
        <v>0</v>
      </c>
      <c r="Z14" s="55" t="str">
        <f>EMPRESA!$D$5</f>
        <v>2016</v>
      </c>
      <c r="AA14" s="56" t="s">
        <v>60</v>
      </c>
      <c r="AB14" s="64">
        <f>'[4]Acidentes Terceiros'!$AB$13</f>
        <v>0</v>
      </c>
      <c r="AC14" s="149"/>
      <c r="AD14" s="64">
        <f>'[4]Acidentes Terceiros'!$AD$13</f>
        <v>0</v>
      </c>
      <c r="AE14" s="63">
        <v>354</v>
      </c>
      <c r="AF14" s="55">
        <f>EMPRESA!$E$3</f>
        <v>0</v>
      </c>
      <c r="AG14" s="55" t="str">
        <f>EMPRESA!$D$5</f>
        <v>2016</v>
      </c>
      <c r="AH14" s="56" t="s">
        <v>60</v>
      </c>
      <c r="AI14" s="64">
        <f>'[4]Acidentes Terceiros'!$AI$13</f>
        <v>0</v>
      </c>
      <c r="AJ14" s="149"/>
      <c r="AK14" s="64">
        <f>'[4]Acidentes Terceiros'!$AK$13</f>
        <v>0</v>
      </c>
      <c r="AL14" s="63">
        <v>355</v>
      </c>
      <c r="AM14" s="55">
        <f>EMPRESA!$E$3</f>
        <v>0</v>
      </c>
      <c r="AN14" s="55" t="str">
        <f>EMPRESA!$D$5</f>
        <v>2016</v>
      </c>
      <c r="AO14" s="56" t="s">
        <v>60</v>
      </c>
      <c r="AP14" s="64">
        <f>'[4]Acidentes Terceiros'!$AP$13</f>
        <v>0</v>
      </c>
      <c r="AQ14" s="149"/>
      <c r="AR14" s="64">
        <f>'[4]Acidentes Terceiros'!$AR$13</f>
        <v>0</v>
      </c>
      <c r="AS14" s="63">
        <v>356</v>
      </c>
      <c r="AT14" s="55">
        <f>EMPRESA!$E$3</f>
        <v>0</v>
      </c>
      <c r="AU14" s="55" t="str">
        <f>EMPRESA!$D$5</f>
        <v>2016</v>
      </c>
      <c r="AV14" s="56" t="s">
        <v>60</v>
      </c>
      <c r="AW14" s="64">
        <f>'[4]Acidentes Terceiros'!$AW$13</f>
        <v>0</v>
      </c>
      <c r="AX14" s="149"/>
      <c r="AY14" s="64">
        <f>'[4]Acidentes Terceiros'!$AY$13</f>
        <v>0</v>
      </c>
      <c r="AZ14" s="63">
        <v>357</v>
      </c>
      <c r="BA14" s="55">
        <f>EMPRESA!$E$3</f>
        <v>0</v>
      </c>
      <c r="BB14" s="55" t="str">
        <f>EMPRESA!$D$5</f>
        <v>2016</v>
      </c>
      <c r="BC14" s="56" t="s">
        <v>60</v>
      </c>
      <c r="BD14" s="64">
        <f>'[4]Acidentes Terceiros'!$BD$13</f>
        <v>0</v>
      </c>
      <c r="BE14" s="149"/>
      <c r="BF14" s="64">
        <f>'[4]Acidentes Terceiros'!$BF$13</f>
        <v>62</v>
      </c>
      <c r="BG14" s="54" t="s">
        <v>116</v>
      </c>
      <c r="BH14" s="55">
        <f>EMPRESA!$E$3</f>
        <v>0</v>
      </c>
      <c r="BI14" s="55" t="str">
        <f>EMPRESA!$D$5</f>
        <v>2016</v>
      </c>
      <c r="BJ14" s="56" t="s">
        <v>60</v>
      </c>
      <c r="BK14" s="64">
        <f>'[4]Acidentes Terceiros'!$BK$13</f>
        <v>0</v>
      </c>
      <c r="BL14" s="149"/>
      <c r="BM14" s="64">
        <f>'[4]Acidentes Terceiros'!$BM$13</f>
        <v>0</v>
      </c>
      <c r="BN14" s="54" t="s">
        <v>117</v>
      </c>
      <c r="BO14" s="55">
        <f>EMPRESA!$E$3</f>
        <v>0</v>
      </c>
      <c r="BP14" s="55" t="str">
        <f>EMPRESA!$D$5</f>
        <v>2016</v>
      </c>
      <c r="BQ14" s="56" t="s">
        <v>60</v>
      </c>
      <c r="BR14" s="64">
        <f>'[4]Acidentes Terceiros'!$BR$13</f>
        <v>0</v>
      </c>
      <c r="BS14" s="149"/>
      <c r="BT14" s="64">
        <f>'[4]Acidentes Terceiros'!$BT$13</f>
        <v>0</v>
      </c>
      <c r="BU14" s="63">
        <v>358</v>
      </c>
      <c r="BV14" s="55">
        <f>EMPRESA!$E$3</f>
        <v>0</v>
      </c>
      <c r="BW14" s="55" t="str">
        <f>EMPRESA!$D$5</f>
        <v>2016</v>
      </c>
      <c r="BX14" s="56" t="s">
        <v>60</v>
      </c>
      <c r="BY14" s="66">
        <f t="shared" si="0"/>
        <v>0</v>
      </c>
      <c r="BZ14" s="66">
        <f t="shared" si="1"/>
        <v>2.4243561838504113</v>
      </c>
      <c r="CA14" s="97" t="s">
        <v>268</v>
      </c>
      <c r="CB14" s="92">
        <f>EMPRESA!$E$3</f>
        <v>0</v>
      </c>
      <c r="CC14" s="92" t="str">
        <f>EMPRESA!$D$5</f>
        <v>2016</v>
      </c>
      <c r="CD14" s="93" t="s">
        <v>244</v>
      </c>
      <c r="CE14" s="66">
        <f t="shared" si="2"/>
        <v>0</v>
      </c>
      <c r="CF14" s="66">
        <f t="shared" si="3"/>
        <v>1.2121780919252056</v>
      </c>
      <c r="CG14" s="97" t="s">
        <v>269</v>
      </c>
      <c r="CH14" s="92">
        <f>EMPRESA!$E$3</f>
        <v>0</v>
      </c>
      <c r="CI14" s="92" t="str">
        <f>EMPRESA!$D$5</f>
        <v>2016</v>
      </c>
      <c r="CJ14" s="93" t="s">
        <v>244</v>
      </c>
      <c r="CK14" s="66">
        <f t="shared" si="4"/>
        <v>0</v>
      </c>
      <c r="CL14" s="66">
        <f t="shared" si="5"/>
        <v>1.2121780919252056</v>
      </c>
      <c r="CM14" s="91">
        <v>365</v>
      </c>
      <c r="CN14" s="92">
        <f>EMPRESA!$E$3</f>
        <v>0</v>
      </c>
      <c r="CO14" s="92" t="str">
        <f>EMPRESA!$D$5</f>
        <v>2016</v>
      </c>
      <c r="CP14" s="93" t="s">
        <v>244</v>
      </c>
      <c r="CQ14" s="66">
        <f t="shared" si="6"/>
        <v>0</v>
      </c>
      <c r="CR14" s="66">
        <f t="shared" si="7"/>
        <v>0</v>
      </c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</row>
    <row r="15" spans="1:160" s="8" customFormat="1" ht="15.95" customHeight="1" x14ac:dyDescent="0.15">
      <c r="A15" s="147" t="s">
        <v>199</v>
      </c>
      <c r="B15" s="64">
        <f>Efetivo!BH15</f>
        <v>495</v>
      </c>
      <c r="C15" s="54" t="s">
        <v>195</v>
      </c>
      <c r="D15" s="55">
        <f>EMPRESA!$E$3</f>
        <v>0</v>
      </c>
      <c r="E15" s="55" t="str">
        <f>EMPRESA!$D$5</f>
        <v>2016</v>
      </c>
      <c r="F15" s="56" t="s">
        <v>61</v>
      </c>
      <c r="G15" s="64">
        <f>'[5]Acidentes Terceiros'!G13</f>
        <v>75149</v>
      </c>
      <c r="H15" s="149"/>
      <c r="I15" s="64">
        <f>'[5]Acidentes Terceiros'!I13</f>
        <v>292998</v>
      </c>
      <c r="J15" s="63">
        <v>352</v>
      </c>
      <c r="K15" s="55">
        <f>EMPRESA!$E$3</f>
        <v>0</v>
      </c>
      <c r="L15" s="55" t="str">
        <f>EMPRESA!$D$5</f>
        <v>2016</v>
      </c>
      <c r="M15" s="56" t="s">
        <v>61</v>
      </c>
      <c r="N15" s="64">
        <f>'[5]Acidentes Terceiros'!N13</f>
        <v>0</v>
      </c>
      <c r="O15" s="149"/>
      <c r="P15" s="64">
        <f>'[5]Acidentes Terceiros'!P13</f>
        <v>1</v>
      </c>
      <c r="Q15" s="63">
        <v>353</v>
      </c>
      <c r="R15" s="55">
        <f>EMPRESA!$E$3</f>
        <v>0</v>
      </c>
      <c r="S15" s="55" t="str">
        <f>EMPRESA!$D$5</f>
        <v>2016</v>
      </c>
      <c r="T15" s="56" t="s">
        <v>61</v>
      </c>
      <c r="U15" s="64">
        <f>'[5]Acidentes Terceiros'!U13</f>
        <v>0</v>
      </c>
      <c r="V15" s="149"/>
      <c r="W15" s="64">
        <f>'[5]Acidentes Terceiros'!W13</f>
        <v>1</v>
      </c>
      <c r="X15" s="63">
        <v>354</v>
      </c>
      <c r="Y15" s="55">
        <f>EMPRESA!$E$3</f>
        <v>0</v>
      </c>
      <c r="Z15" s="55" t="str">
        <f>EMPRESA!$D$5</f>
        <v>2016</v>
      </c>
      <c r="AA15" s="56" t="s">
        <v>61</v>
      </c>
      <c r="AB15" s="64">
        <f>'[5]Acidentes Terceiros'!AB13</f>
        <v>0</v>
      </c>
      <c r="AC15" s="149"/>
      <c r="AD15" s="64">
        <f>'[5]Acidentes Terceiros'!AD13</f>
        <v>0</v>
      </c>
      <c r="AE15" s="63">
        <v>355</v>
      </c>
      <c r="AF15" s="55">
        <f>EMPRESA!$E$3</f>
        <v>0</v>
      </c>
      <c r="AG15" s="55" t="str">
        <f>EMPRESA!$D$5</f>
        <v>2016</v>
      </c>
      <c r="AH15" s="56" t="s">
        <v>61</v>
      </c>
      <c r="AI15" s="64">
        <f>'[5]Acidentes Terceiros'!AI13</f>
        <v>0</v>
      </c>
      <c r="AJ15" s="149"/>
      <c r="AK15" s="64">
        <f>'[5]Acidentes Terceiros'!AK13</f>
        <v>0</v>
      </c>
      <c r="AL15" s="63">
        <v>356</v>
      </c>
      <c r="AM15" s="55">
        <f>EMPRESA!$E$3</f>
        <v>0</v>
      </c>
      <c r="AN15" s="55" t="str">
        <f>EMPRESA!$D$5</f>
        <v>2016</v>
      </c>
      <c r="AO15" s="56" t="s">
        <v>61</v>
      </c>
      <c r="AP15" s="64">
        <f>'[5]Acidentes Terceiros'!AP13</f>
        <v>0</v>
      </c>
      <c r="AQ15" s="149"/>
      <c r="AR15" s="64">
        <f>'[5]Acidentes Terceiros'!AR13</f>
        <v>0</v>
      </c>
      <c r="AS15" s="63">
        <v>357</v>
      </c>
      <c r="AT15" s="55">
        <f>EMPRESA!$E$3</f>
        <v>0</v>
      </c>
      <c r="AU15" s="55" t="str">
        <f>EMPRESA!$D$5</f>
        <v>2016</v>
      </c>
      <c r="AV15" s="56" t="s">
        <v>61</v>
      </c>
      <c r="AW15" s="64">
        <f>'[5]Acidentes Terceiros'!AW13</f>
        <v>0</v>
      </c>
      <c r="AX15" s="149"/>
      <c r="AY15" s="64">
        <f>'[5]Acidentes Terceiros'!AY13</f>
        <v>0</v>
      </c>
      <c r="AZ15" s="63">
        <v>358</v>
      </c>
      <c r="BA15" s="55">
        <f>EMPRESA!$E$3</f>
        <v>0</v>
      </c>
      <c r="BB15" s="55" t="str">
        <f>EMPRESA!$D$5</f>
        <v>2016</v>
      </c>
      <c r="BC15" s="56" t="s">
        <v>61</v>
      </c>
      <c r="BD15" s="64">
        <f>'[5]Acidentes Terceiros'!BD13</f>
        <v>30</v>
      </c>
      <c r="BE15" s="149"/>
      <c r="BF15" s="64">
        <f>'[5]Acidentes Terceiros'!BF13</f>
        <v>119</v>
      </c>
      <c r="BG15" s="54" t="s">
        <v>117</v>
      </c>
      <c r="BH15" s="55">
        <f>EMPRESA!$E$3</f>
        <v>0</v>
      </c>
      <c r="BI15" s="55" t="str">
        <f>EMPRESA!$D$5</f>
        <v>2016</v>
      </c>
      <c r="BJ15" s="56" t="s">
        <v>61</v>
      </c>
      <c r="BK15" s="64">
        <f>'[5]Acidentes Terceiros'!BK13</f>
        <v>0</v>
      </c>
      <c r="BL15" s="149"/>
      <c r="BM15" s="64">
        <f>'[5]Acidentes Terceiros'!BM13</f>
        <v>6</v>
      </c>
      <c r="BN15" s="54" t="s">
        <v>196</v>
      </c>
      <c r="BO15" s="55">
        <f>EMPRESA!$E$3</f>
        <v>0</v>
      </c>
      <c r="BP15" s="55" t="str">
        <f>EMPRESA!$D$5</f>
        <v>2016</v>
      </c>
      <c r="BQ15" s="56" t="s">
        <v>61</v>
      </c>
      <c r="BR15" s="64">
        <f>'[5]Acidentes Terceiros'!BR13</f>
        <v>0</v>
      </c>
      <c r="BS15" s="149"/>
      <c r="BT15" s="64">
        <f>'[5]Acidentes Terceiros'!BT13</f>
        <v>0</v>
      </c>
      <c r="BU15" s="63">
        <v>359</v>
      </c>
      <c r="BV15" s="55">
        <f>EMPRESA!$E$3</f>
        <v>0</v>
      </c>
      <c r="BW15" s="55" t="str">
        <f>EMPRESA!$D$5</f>
        <v>2016</v>
      </c>
      <c r="BX15" s="56" t="s">
        <v>61</v>
      </c>
      <c r="BY15" s="66">
        <f t="shared" si="0"/>
        <v>0</v>
      </c>
      <c r="BZ15" s="66">
        <f t="shared" si="1"/>
        <v>6.8259851603082611</v>
      </c>
      <c r="CA15" s="97" t="s">
        <v>269</v>
      </c>
      <c r="CB15" s="92">
        <f>EMPRESA!$E$3</f>
        <v>0</v>
      </c>
      <c r="CC15" s="92" t="str">
        <f>EMPRESA!$D$5</f>
        <v>2016</v>
      </c>
      <c r="CD15" s="93" t="s">
        <v>61</v>
      </c>
      <c r="CE15" s="66">
        <f t="shared" si="2"/>
        <v>0</v>
      </c>
      <c r="CF15" s="66">
        <f t="shared" si="3"/>
        <v>3.4129925801541305</v>
      </c>
      <c r="CG15" s="97" t="s">
        <v>270</v>
      </c>
      <c r="CH15" s="92">
        <f>EMPRESA!$E$3</f>
        <v>0</v>
      </c>
      <c r="CI15" s="92" t="str">
        <f>EMPRESA!$D$5</f>
        <v>2016</v>
      </c>
      <c r="CJ15" s="93" t="s">
        <v>61</v>
      </c>
      <c r="CK15" s="66">
        <f t="shared" si="4"/>
        <v>0</v>
      </c>
      <c r="CL15" s="66">
        <f t="shared" si="5"/>
        <v>3.4129925801541305</v>
      </c>
      <c r="CM15" s="91">
        <v>366</v>
      </c>
      <c r="CN15" s="92">
        <f>EMPRESA!$E$3</f>
        <v>0</v>
      </c>
      <c r="CO15" s="92" t="str">
        <f>EMPRESA!$D$5</f>
        <v>2016</v>
      </c>
      <c r="CP15" s="93" t="s">
        <v>61</v>
      </c>
      <c r="CQ15" s="66">
        <f t="shared" si="6"/>
        <v>0</v>
      </c>
      <c r="CR15" s="66">
        <f t="shared" si="7"/>
        <v>20.477955480924784</v>
      </c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</row>
    <row r="16" spans="1:160" s="8" customFormat="1" ht="15.95" customHeight="1" x14ac:dyDescent="0.15">
      <c r="A16" s="6" t="s">
        <v>285</v>
      </c>
      <c r="B16" s="64">
        <f>Efetivo!BH16</f>
        <v>1078</v>
      </c>
      <c r="C16" s="54" t="s">
        <v>192</v>
      </c>
      <c r="D16" s="55">
        <f>EMPRESA!$E$3</f>
        <v>0</v>
      </c>
      <c r="E16" s="55" t="str">
        <f>EMPRESA!$D$5</f>
        <v>2016</v>
      </c>
      <c r="F16" s="56" t="s">
        <v>61</v>
      </c>
      <c r="G16" s="64">
        <f>'[6]Acidentes Terceiros'!G13</f>
        <v>316505</v>
      </c>
      <c r="H16" s="149"/>
      <c r="I16" s="64">
        <f>'[6]Acidentes Terceiros'!I13</f>
        <v>1491742</v>
      </c>
      <c r="J16" s="63">
        <v>351</v>
      </c>
      <c r="K16" s="55">
        <f>EMPRESA!$E$3</f>
        <v>0</v>
      </c>
      <c r="L16" s="55" t="str">
        <f>EMPRESA!$D$5</f>
        <v>2016</v>
      </c>
      <c r="M16" s="56" t="s">
        <v>61</v>
      </c>
      <c r="N16" s="64">
        <f>'[6]Acidentes Terceiros'!N13</f>
        <v>0</v>
      </c>
      <c r="O16" s="149"/>
      <c r="P16" s="64">
        <f>'[6]Acidentes Terceiros'!P13</f>
        <v>0</v>
      </c>
      <c r="Q16" s="63">
        <v>352</v>
      </c>
      <c r="R16" s="55">
        <f>EMPRESA!$E$3</f>
        <v>0</v>
      </c>
      <c r="S16" s="55" t="str">
        <f>EMPRESA!$D$5</f>
        <v>2016</v>
      </c>
      <c r="T16" s="56" t="s">
        <v>61</v>
      </c>
      <c r="U16" s="64">
        <f>'[6]Acidentes Terceiros'!U13</f>
        <v>0</v>
      </c>
      <c r="V16" s="149"/>
      <c r="W16" s="64">
        <f>'[6]Acidentes Terceiros'!W13</f>
        <v>1</v>
      </c>
      <c r="X16" s="63">
        <v>353</v>
      </c>
      <c r="Y16" s="55">
        <f>EMPRESA!$E$3</f>
        <v>0</v>
      </c>
      <c r="Z16" s="55" t="str">
        <f>EMPRESA!$D$5</f>
        <v>2016</v>
      </c>
      <c r="AA16" s="56" t="s">
        <v>61</v>
      </c>
      <c r="AB16" s="64">
        <f>'[6]Acidentes Terceiros'!AB13</f>
        <v>0</v>
      </c>
      <c r="AC16" s="149"/>
      <c r="AD16" s="64">
        <f>'[6]Acidentes Terceiros'!AD13</f>
        <v>0</v>
      </c>
      <c r="AE16" s="63">
        <v>354</v>
      </c>
      <c r="AF16" s="55">
        <f>EMPRESA!$E$3</f>
        <v>0</v>
      </c>
      <c r="AG16" s="55" t="str">
        <f>EMPRESA!$D$5</f>
        <v>2016</v>
      </c>
      <c r="AH16" s="56" t="s">
        <v>61</v>
      </c>
      <c r="AI16" s="64">
        <f>'[6]Acidentes Terceiros'!AI13</f>
        <v>0</v>
      </c>
      <c r="AJ16" s="149"/>
      <c r="AK16" s="64">
        <f>'[6]Acidentes Terceiros'!AK13</f>
        <v>0</v>
      </c>
      <c r="AL16" s="63">
        <v>355</v>
      </c>
      <c r="AM16" s="55">
        <f>EMPRESA!$E$3</f>
        <v>0</v>
      </c>
      <c r="AN16" s="55" t="str">
        <f>EMPRESA!$D$5</f>
        <v>2016</v>
      </c>
      <c r="AO16" s="56" t="s">
        <v>61</v>
      </c>
      <c r="AP16" s="64">
        <f>'[6]Acidentes Terceiros'!AP13</f>
        <v>0</v>
      </c>
      <c r="AQ16" s="149"/>
      <c r="AR16" s="64">
        <f>'[6]Acidentes Terceiros'!AR13</f>
        <v>0</v>
      </c>
      <c r="AS16" s="63">
        <v>356</v>
      </c>
      <c r="AT16" s="55">
        <f>EMPRESA!$E$3</f>
        <v>0</v>
      </c>
      <c r="AU16" s="55" t="str">
        <f>EMPRESA!$D$5</f>
        <v>2016</v>
      </c>
      <c r="AV16" s="56" t="s">
        <v>61</v>
      </c>
      <c r="AW16" s="64">
        <f>'[6]Acidentes Terceiros'!AW13</f>
        <v>0</v>
      </c>
      <c r="AX16" s="149"/>
      <c r="AY16" s="64">
        <f>'[6]Acidentes Terceiros'!AY13</f>
        <v>0</v>
      </c>
      <c r="AZ16" s="63">
        <v>357</v>
      </c>
      <c r="BA16" s="55">
        <f>EMPRESA!$E$3</f>
        <v>0</v>
      </c>
      <c r="BB16" s="55" t="str">
        <f>EMPRESA!$D$5</f>
        <v>2016</v>
      </c>
      <c r="BC16" s="56" t="s">
        <v>61</v>
      </c>
      <c r="BD16" s="64">
        <f>'[6]Acidentes Terceiros'!BD13</f>
        <v>30</v>
      </c>
      <c r="BE16" s="149"/>
      <c r="BF16" s="64">
        <f>'[6]Acidentes Terceiros'!BF13</f>
        <v>120</v>
      </c>
      <c r="BG16" s="54" t="s">
        <v>116</v>
      </c>
      <c r="BH16" s="55">
        <f>EMPRESA!$E$3</f>
        <v>0</v>
      </c>
      <c r="BI16" s="55" t="str">
        <f>EMPRESA!$D$5</f>
        <v>2016</v>
      </c>
      <c r="BJ16" s="56" t="s">
        <v>61</v>
      </c>
      <c r="BK16" s="64">
        <f>'[6]Acidentes Terceiros'!BK13</f>
        <v>0</v>
      </c>
      <c r="BL16" s="149"/>
      <c r="BM16" s="64">
        <f>'[6]Acidentes Terceiros'!BM13</f>
        <v>0</v>
      </c>
      <c r="BN16" s="54" t="s">
        <v>117</v>
      </c>
      <c r="BO16" s="55">
        <f>EMPRESA!$E$3</f>
        <v>0</v>
      </c>
      <c r="BP16" s="55" t="str">
        <f>EMPRESA!$D$5</f>
        <v>2016</v>
      </c>
      <c r="BQ16" s="56" t="s">
        <v>61</v>
      </c>
      <c r="BR16" s="64">
        <f>'[6]Acidentes Terceiros'!BR13</f>
        <v>0</v>
      </c>
      <c r="BS16" s="149"/>
      <c r="BT16" s="64">
        <f>'[6]Acidentes Terceiros'!BT13</f>
        <v>0</v>
      </c>
      <c r="BU16" s="63">
        <v>358</v>
      </c>
      <c r="BV16" s="55">
        <f>EMPRESA!$E$3</f>
        <v>0</v>
      </c>
      <c r="BW16" s="55" t="str">
        <f>EMPRESA!$D$5</f>
        <v>2016</v>
      </c>
      <c r="BX16" s="56" t="s">
        <v>61</v>
      </c>
      <c r="BY16" s="66">
        <f t="shared" si="0"/>
        <v>0</v>
      </c>
      <c r="BZ16" s="66">
        <f t="shared" si="1"/>
        <v>0.67035720654107744</v>
      </c>
      <c r="CA16" s="97" t="s">
        <v>270</v>
      </c>
      <c r="CB16" s="92">
        <f>EMPRESA!$E$3</f>
        <v>0</v>
      </c>
      <c r="CC16" s="92" t="str">
        <f>EMPRESA!$D$5</f>
        <v>2016</v>
      </c>
      <c r="CD16" s="93" t="s">
        <v>62</v>
      </c>
      <c r="CE16" s="66">
        <f t="shared" si="2"/>
        <v>0</v>
      </c>
      <c r="CF16" s="66">
        <f t="shared" si="3"/>
        <v>0</v>
      </c>
      <c r="CG16" s="97" t="s">
        <v>271</v>
      </c>
      <c r="CH16" s="92">
        <f>EMPRESA!$E$3</f>
        <v>0</v>
      </c>
      <c r="CI16" s="92" t="str">
        <f>EMPRESA!$D$5</f>
        <v>2016</v>
      </c>
      <c r="CJ16" s="93" t="s">
        <v>62</v>
      </c>
      <c r="CK16" s="66">
        <f t="shared" si="4"/>
        <v>0</v>
      </c>
      <c r="CL16" s="66">
        <f t="shared" si="5"/>
        <v>0.67035720654107744</v>
      </c>
      <c r="CM16" s="91">
        <v>367</v>
      </c>
      <c r="CN16" s="92">
        <f>EMPRESA!$E$3</f>
        <v>0</v>
      </c>
      <c r="CO16" s="92" t="str">
        <f>EMPRESA!$D$5</f>
        <v>2016</v>
      </c>
      <c r="CP16" s="93" t="s">
        <v>62</v>
      </c>
      <c r="CQ16" s="66">
        <f t="shared" si="6"/>
        <v>0</v>
      </c>
      <c r="CR16" s="66">
        <f t="shared" si="7"/>
        <v>0</v>
      </c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</row>
    <row r="17" spans="1:160" s="8" customFormat="1" ht="15.95" customHeight="1" x14ac:dyDescent="0.15">
      <c r="A17" s="147" t="s">
        <v>239</v>
      </c>
      <c r="B17" s="64">
        <f>Efetivo!BH17</f>
        <v>1057</v>
      </c>
      <c r="C17" s="54"/>
      <c r="D17" s="55"/>
      <c r="E17" s="55"/>
      <c r="F17" s="56"/>
      <c r="G17" s="64">
        <f>'[7]Acidentes Terceiros'!G13</f>
        <v>177576</v>
      </c>
      <c r="H17" s="149"/>
      <c r="I17" s="64">
        <f>'[7]Acidentes Terceiros'!I13</f>
        <v>702072</v>
      </c>
      <c r="J17" s="63"/>
      <c r="K17" s="55"/>
      <c r="L17" s="55"/>
      <c r="M17" s="56"/>
      <c r="N17" s="64">
        <f>'[7]Acidentes Terceiros'!N13</f>
        <v>0</v>
      </c>
      <c r="O17" s="149"/>
      <c r="P17" s="64">
        <f>'[7]Acidentes Terceiros'!P13</f>
        <v>2</v>
      </c>
      <c r="Q17" s="63"/>
      <c r="R17" s="55"/>
      <c r="S17" s="55"/>
      <c r="T17" s="56"/>
      <c r="U17" s="64">
        <f>'[7]Acidentes Terceiros'!U13</f>
        <v>0</v>
      </c>
      <c r="V17" s="149"/>
      <c r="W17" s="64">
        <f>'[7]Acidentes Terceiros'!W13</f>
        <v>0</v>
      </c>
      <c r="X17" s="63"/>
      <c r="Y17" s="55"/>
      <c r="Z17" s="55"/>
      <c r="AA17" s="56"/>
      <c r="AB17" s="64">
        <f>'[7]Acidentes Terceiros'!AB13</f>
        <v>0</v>
      </c>
      <c r="AC17" s="149"/>
      <c r="AD17" s="64">
        <f>'[7]Acidentes Terceiros'!AD13</f>
        <v>0</v>
      </c>
      <c r="AE17" s="63"/>
      <c r="AF17" s="55"/>
      <c r="AG17" s="55"/>
      <c r="AH17" s="56"/>
      <c r="AI17" s="64">
        <f>'[7]Acidentes Terceiros'!AI13</f>
        <v>0</v>
      </c>
      <c r="AJ17" s="149"/>
      <c r="AK17" s="64">
        <f>'[7]Acidentes Terceiros'!AK13</f>
        <v>0</v>
      </c>
      <c r="AL17" s="63"/>
      <c r="AM17" s="55"/>
      <c r="AN17" s="55"/>
      <c r="AO17" s="56"/>
      <c r="AP17" s="64">
        <f>'[7]Acidentes Terceiros'!AP13</f>
        <v>0</v>
      </c>
      <c r="AQ17" s="149"/>
      <c r="AR17" s="64">
        <f>'[7]Acidentes Terceiros'!AR13</f>
        <v>0</v>
      </c>
      <c r="AS17" s="63"/>
      <c r="AT17" s="55"/>
      <c r="AU17" s="55"/>
      <c r="AV17" s="56"/>
      <c r="AW17" s="64">
        <f>'[7]Acidentes Terceiros'!AW13</f>
        <v>0</v>
      </c>
      <c r="AX17" s="149"/>
      <c r="AY17" s="64">
        <f>'[7]Acidentes Terceiros'!AY13</f>
        <v>0</v>
      </c>
      <c r="AZ17" s="63"/>
      <c r="BA17" s="55"/>
      <c r="BB17" s="55"/>
      <c r="BC17" s="56"/>
      <c r="BD17" s="64">
        <f>'[7]Acidentes Terceiros'!BD13</f>
        <v>30</v>
      </c>
      <c r="BE17" s="149"/>
      <c r="BF17" s="64">
        <f>'[7]Acidentes Terceiros'!BF13</f>
        <v>118</v>
      </c>
      <c r="BG17" s="54"/>
      <c r="BH17" s="55"/>
      <c r="BI17" s="55"/>
      <c r="BJ17" s="56"/>
      <c r="BK17" s="64">
        <f>'[7]Acidentes Terceiros'!BK13</f>
        <v>30</v>
      </c>
      <c r="BL17" s="149"/>
      <c r="BM17" s="64">
        <f>'[7]Acidentes Terceiros'!BM13</f>
        <v>111</v>
      </c>
      <c r="BN17" s="54"/>
      <c r="BO17" s="55"/>
      <c r="BP17" s="55"/>
      <c r="BQ17" s="56"/>
      <c r="BR17" s="64">
        <f>'[7]Acidentes Terceiros'!BR13</f>
        <v>0</v>
      </c>
      <c r="BS17" s="149"/>
      <c r="BT17" s="64">
        <f>'[7]Acidentes Terceiros'!BT13</f>
        <v>0</v>
      </c>
      <c r="BU17" s="63"/>
      <c r="BV17" s="55"/>
      <c r="BW17" s="55"/>
      <c r="BX17" s="56"/>
      <c r="BY17" s="66">
        <f t="shared" si="0"/>
        <v>0</v>
      </c>
      <c r="BZ17" s="66">
        <f t="shared" si="1"/>
        <v>2.8487106735491516</v>
      </c>
      <c r="CA17" s="97" t="s">
        <v>271</v>
      </c>
      <c r="CB17" s="92">
        <f>EMPRESA!$E$3</f>
        <v>0</v>
      </c>
      <c r="CC17" s="92" t="str">
        <f>EMPRESA!$D$5</f>
        <v>2016</v>
      </c>
      <c r="CD17" s="93" t="s">
        <v>63</v>
      </c>
      <c r="CE17" s="66">
        <f t="shared" si="2"/>
        <v>0</v>
      </c>
      <c r="CF17" s="66">
        <f t="shared" si="3"/>
        <v>2.8487106735491516</v>
      </c>
      <c r="CG17" s="97" t="s">
        <v>272</v>
      </c>
      <c r="CH17" s="92">
        <f>EMPRESA!$E$3</f>
        <v>0</v>
      </c>
      <c r="CI17" s="92" t="str">
        <f>EMPRESA!$D$5</f>
        <v>2016</v>
      </c>
      <c r="CJ17" s="93" t="s">
        <v>63</v>
      </c>
      <c r="CK17" s="66">
        <f t="shared" si="4"/>
        <v>0</v>
      </c>
      <c r="CL17" s="66">
        <f t="shared" si="5"/>
        <v>0</v>
      </c>
      <c r="CM17" s="91">
        <v>368</v>
      </c>
      <c r="CN17" s="92">
        <f>EMPRESA!$E$3</f>
        <v>0</v>
      </c>
      <c r="CO17" s="92" t="str">
        <f>EMPRESA!$D$5</f>
        <v>2016</v>
      </c>
      <c r="CP17" s="93" t="s">
        <v>63</v>
      </c>
      <c r="CQ17" s="66">
        <f t="shared" si="6"/>
        <v>168.94174888498446</v>
      </c>
      <c r="CR17" s="66">
        <f t="shared" si="7"/>
        <v>158.10344238197791</v>
      </c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</row>
    <row r="18" spans="1:160" s="8" customFormat="1" ht="15.95" customHeight="1" x14ac:dyDescent="0.15">
      <c r="A18" s="147" t="s">
        <v>237</v>
      </c>
      <c r="B18" s="64">
        <f>Efetivo!BH18</f>
        <v>7165</v>
      </c>
      <c r="C18" s="54"/>
      <c r="D18" s="55"/>
      <c r="E18" s="55"/>
      <c r="F18" s="56"/>
      <c r="G18" s="64">
        <f>'[8]Acidentes Terceiros'!G13</f>
        <v>1791250</v>
      </c>
      <c r="H18" s="149"/>
      <c r="I18" s="64">
        <f>'[8]Acidentes Terceiros'!I13</f>
        <v>7018000</v>
      </c>
      <c r="J18" s="63"/>
      <c r="K18" s="55"/>
      <c r="L18" s="55"/>
      <c r="M18" s="56"/>
      <c r="N18" s="64">
        <f>'[8]Acidentes Terceiros'!N13</f>
        <v>0</v>
      </c>
      <c r="O18" s="149"/>
      <c r="P18" s="64">
        <f>'[8]Acidentes Terceiros'!P13</f>
        <v>4</v>
      </c>
      <c r="Q18" s="63"/>
      <c r="R18" s="55"/>
      <c r="S18" s="55"/>
      <c r="T18" s="56"/>
      <c r="U18" s="64">
        <f>'[8]Acidentes Terceiros'!U13</f>
        <v>5</v>
      </c>
      <c r="V18" s="149"/>
      <c r="W18" s="64">
        <f>'[8]Acidentes Terceiros'!W13</f>
        <v>30</v>
      </c>
      <c r="X18" s="63"/>
      <c r="Y18" s="55"/>
      <c r="Z18" s="55"/>
      <c r="AA18" s="56"/>
      <c r="AB18" s="64">
        <f>'[8]Acidentes Terceiros'!AB13</f>
        <v>0</v>
      </c>
      <c r="AC18" s="149"/>
      <c r="AD18" s="64">
        <f>'[8]Acidentes Terceiros'!AD13</f>
        <v>0</v>
      </c>
      <c r="AE18" s="63"/>
      <c r="AF18" s="55"/>
      <c r="AG18" s="55"/>
      <c r="AH18" s="56"/>
      <c r="AI18" s="64">
        <f>'[8]Acidentes Terceiros'!AI13</f>
        <v>0</v>
      </c>
      <c r="AJ18" s="149"/>
      <c r="AK18" s="64">
        <f>'[8]Acidentes Terceiros'!AK13</f>
        <v>0</v>
      </c>
      <c r="AL18" s="63"/>
      <c r="AM18" s="55"/>
      <c r="AN18" s="55"/>
      <c r="AO18" s="56"/>
      <c r="AP18" s="64">
        <f>'[8]Acidentes Terceiros'!AP13</f>
        <v>0</v>
      </c>
      <c r="AQ18" s="149"/>
      <c r="AR18" s="64">
        <f>'[8]Acidentes Terceiros'!AR13</f>
        <v>0</v>
      </c>
      <c r="AS18" s="63"/>
      <c r="AT18" s="55"/>
      <c r="AU18" s="55"/>
      <c r="AV18" s="56"/>
      <c r="AW18" s="64">
        <f>'[8]Acidentes Terceiros'!AW13</f>
        <v>0</v>
      </c>
      <c r="AX18" s="149"/>
      <c r="AY18" s="64">
        <f>'[8]Acidentes Terceiros'!AY13</f>
        <v>0</v>
      </c>
      <c r="AZ18" s="63"/>
      <c r="BA18" s="55"/>
      <c r="BB18" s="55"/>
      <c r="BC18" s="56"/>
      <c r="BD18" s="64">
        <f>'[8]Acidentes Terceiros'!BD13</f>
        <v>0</v>
      </c>
      <c r="BE18" s="149"/>
      <c r="BF18" s="64">
        <f>'[8]Acidentes Terceiros'!BF13</f>
        <v>0</v>
      </c>
      <c r="BG18" s="54"/>
      <c r="BH18" s="55"/>
      <c r="BI18" s="55"/>
      <c r="BJ18" s="56"/>
      <c r="BK18" s="64">
        <f>'[8]Acidentes Terceiros'!BK13</f>
        <v>60</v>
      </c>
      <c r="BL18" s="149"/>
      <c r="BM18" s="64">
        <f>'[8]Acidentes Terceiros'!BM13</f>
        <v>173</v>
      </c>
      <c r="BN18" s="54"/>
      <c r="BO18" s="55"/>
      <c r="BP18" s="55"/>
      <c r="BQ18" s="56"/>
      <c r="BR18" s="64">
        <f>'[8]Acidentes Terceiros'!BR13</f>
        <v>0</v>
      </c>
      <c r="BS18" s="149"/>
      <c r="BT18" s="64">
        <f>'[8]Acidentes Terceiros'!BT13</f>
        <v>0</v>
      </c>
      <c r="BU18" s="63"/>
      <c r="BV18" s="55"/>
      <c r="BW18" s="55"/>
      <c r="BX18" s="56"/>
      <c r="BY18" s="66">
        <f t="shared" si="0"/>
        <v>2.7913468248429867</v>
      </c>
      <c r="BZ18" s="66">
        <f t="shared" si="1"/>
        <v>4.8446850954687948</v>
      </c>
      <c r="CA18" s="97" t="s">
        <v>272</v>
      </c>
      <c r="CB18" s="92">
        <f>EMPRESA!$E$3</f>
        <v>0</v>
      </c>
      <c r="CC18" s="92" t="str">
        <f>EMPRESA!$D$5</f>
        <v>2016</v>
      </c>
      <c r="CD18" s="93" t="s">
        <v>64</v>
      </c>
      <c r="CE18" s="66">
        <f t="shared" si="2"/>
        <v>0</v>
      </c>
      <c r="CF18" s="66">
        <f t="shared" si="3"/>
        <v>0.56996295240809347</v>
      </c>
      <c r="CG18" s="97" t="s">
        <v>273</v>
      </c>
      <c r="CH18" s="92">
        <f>EMPRESA!$E$3</f>
        <v>0</v>
      </c>
      <c r="CI18" s="92" t="str">
        <f>EMPRESA!$D$5</f>
        <v>2016</v>
      </c>
      <c r="CJ18" s="93" t="s">
        <v>64</v>
      </c>
      <c r="CK18" s="66">
        <f t="shared" si="4"/>
        <v>2.7913468248429867</v>
      </c>
      <c r="CL18" s="66">
        <f t="shared" si="5"/>
        <v>4.2747221430607008</v>
      </c>
      <c r="CM18" s="91">
        <v>369</v>
      </c>
      <c r="CN18" s="92">
        <f>EMPRESA!$E$3</f>
        <v>0</v>
      </c>
      <c r="CO18" s="92" t="str">
        <f>EMPRESA!$D$5</f>
        <v>2016</v>
      </c>
      <c r="CP18" s="93" t="s">
        <v>64</v>
      </c>
      <c r="CQ18" s="66">
        <f t="shared" si="6"/>
        <v>33.496161898115844</v>
      </c>
      <c r="CR18" s="66">
        <f t="shared" si="7"/>
        <v>24.650897691650044</v>
      </c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</row>
    <row r="19" spans="1:160" s="8" customFormat="1" ht="15.95" customHeight="1" x14ac:dyDescent="0.15">
      <c r="A19" s="147" t="s">
        <v>241</v>
      </c>
      <c r="B19" s="64">
        <f>Efetivo!BH19</f>
        <v>388</v>
      </c>
      <c r="C19" s="54"/>
      <c r="D19" s="55"/>
      <c r="E19" s="55"/>
      <c r="F19" s="56"/>
      <c r="G19" s="64">
        <f>'[9]Acidentes Terceiros'!G13</f>
        <v>85360</v>
      </c>
      <c r="H19" s="149"/>
      <c r="I19" s="64">
        <f>'[9]Acidentes Terceiros'!I13</f>
        <v>319000</v>
      </c>
      <c r="J19" s="63"/>
      <c r="K19" s="55"/>
      <c r="L19" s="55"/>
      <c r="M19" s="56"/>
      <c r="N19" s="64">
        <f>'[9]Acidentes Terceiros'!N13</f>
        <v>0</v>
      </c>
      <c r="O19" s="149"/>
      <c r="P19" s="64">
        <f>'[9]Acidentes Terceiros'!P13</f>
        <v>0</v>
      </c>
      <c r="Q19" s="63"/>
      <c r="R19" s="55"/>
      <c r="S19" s="55"/>
      <c r="T19" s="56"/>
      <c r="U19" s="64">
        <f>'[9]Acidentes Terceiros'!U13</f>
        <v>0</v>
      </c>
      <c r="V19" s="149"/>
      <c r="W19" s="64">
        <f>'[9]Acidentes Terceiros'!W13</f>
        <v>1</v>
      </c>
      <c r="X19" s="63"/>
      <c r="Y19" s="55"/>
      <c r="Z19" s="55"/>
      <c r="AA19" s="56"/>
      <c r="AB19" s="64">
        <f>'[9]Acidentes Terceiros'!AB13</f>
        <v>0</v>
      </c>
      <c r="AC19" s="149"/>
      <c r="AD19" s="64">
        <f>'[9]Acidentes Terceiros'!AD13</f>
        <v>0</v>
      </c>
      <c r="AE19" s="63"/>
      <c r="AF19" s="55"/>
      <c r="AG19" s="55"/>
      <c r="AH19" s="56"/>
      <c r="AI19" s="64">
        <f>'[9]Acidentes Terceiros'!AI13</f>
        <v>0</v>
      </c>
      <c r="AJ19" s="149"/>
      <c r="AK19" s="64">
        <f>'[9]Acidentes Terceiros'!AK13</f>
        <v>0</v>
      </c>
      <c r="AL19" s="63"/>
      <c r="AM19" s="55"/>
      <c r="AN19" s="55"/>
      <c r="AO19" s="56"/>
      <c r="AP19" s="64">
        <f>'[9]Acidentes Terceiros'!AP13</f>
        <v>0</v>
      </c>
      <c r="AQ19" s="149"/>
      <c r="AR19" s="64">
        <f>'[9]Acidentes Terceiros'!AR13</f>
        <v>0</v>
      </c>
      <c r="AS19" s="63"/>
      <c r="AT19" s="55"/>
      <c r="AU19" s="55"/>
      <c r="AV19" s="56"/>
      <c r="AW19" s="64">
        <f>'[9]Acidentes Terceiros'!AW13</f>
        <v>0</v>
      </c>
      <c r="AX19" s="149"/>
      <c r="AY19" s="64">
        <f>'[9]Acidentes Terceiros'!AY13</f>
        <v>0</v>
      </c>
      <c r="AZ19" s="63"/>
      <c r="BA19" s="55"/>
      <c r="BB19" s="55"/>
      <c r="BC19" s="56"/>
      <c r="BD19" s="64">
        <f>'[9]Acidentes Terceiros'!BD13</f>
        <v>0</v>
      </c>
      <c r="BE19" s="149"/>
      <c r="BF19" s="64">
        <f>'[9]Acidentes Terceiros'!BF13</f>
        <v>11</v>
      </c>
      <c r="BG19" s="54"/>
      <c r="BH19" s="55"/>
      <c r="BI19" s="55"/>
      <c r="BJ19" s="56"/>
      <c r="BK19" s="64">
        <f>'[9]Acidentes Terceiros'!BK13</f>
        <v>0</v>
      </c>
      <c r="BL19" s="149"/>
      <c r="BM19" s="64">
        <f>'[9]Acidentes Terceiros'!BM13</f>
        <v>0</v>
      </c>
      <c r="BN19" s="54"/>
      <c r="BO19" s="55"/>
      <c r="BP19" s="55"/>
      <c r="BQ19" s="56"/>
      <c r="BR19" s="64">
        <f>'[9]Acidentes Terceiros'!BR13</f>
        <v>0</v>
      </c>
      <c r="BS19" s="149"/>
      <c r="BT19" s="64">
        <f>'[9]Acidentes Terceiros'!BT13</f>
        <v>0</v>
      </c>
      <c r="BU19" s="63"/>
      <c r="BV19" s="55"/>
      <c r="BW19" s="55"/>
      <c r="BX19" s="56"/>
      <c r="BY19" s="66">
        <f t="shared" si="0"/>
        <v>0</v>
      </c>
      <c r="BZ19" s="66">
        <f t="shared" si="1"/>
        <v>3.134796238244514</v>
      </c>
      <c r="CA19" s="97" t="s">
        <v>273</v>
      </c>
      <c r="CB19" s="92">
        <f>EMPRESA!$E$3</f>
        <v>0</v>
      </c>
      <c r="CC19" s="92" t="str">
        <f>EMPRESA!$D$5</f>
        <v>2016</v>
      </c>
      <c r="CD19" s="93" t="s">
        <v>249</v>
      </c>
      <c r="CE19" s="66">
        <f t="shared" si="2"/>
        <v>0</v>
      </c>
      <c r="CF19" s="66">
        <f t="shared" si="3"/>
        <v>0</v>
      </c>
      <c r="CG19" s="97" t="s">
        <v>274</v>
      </c>
      <c r="CH19" s="92">
        <f>EMPRESA!$E$3</f>
        <v>0</v>
      </c>
      <c r="CI19" s="92" t="str">
        <f>EMPRESA!$D$5</f>
        <v>2016</v>
      </c>
      <c r="CJ19" s="93" t="s">
        <v>249</v>
      </c>
      <c r="CK19" s="66">
        <f t="shared" si="4"/>
        <v>0</v>
      </c>
      <c r="CL19" s="66">
        <f t="shared" si="5"/>
        <v>3.134796238244514</v>
      </c>
      <c r="CM19" s="91">
        <v>370</v>
      </c>
      <c r="CN19" s="92">
        <f>EMPRESA!$E$3</f>
        <v>0</v>
      </c>
      <c r="CO19" s="92" t="str">
        <f>EMPRESA!$D$5</f>
        <v>2016</v>
      </c>
      <c r="CP19" s="93" t="s">
        <v>249</v>
      </c>
      <c r="CQ19" s="66">
        <f t="shared" si="6"/>
        <v>0</v>
      </c>
      <c r="CR19" s="66">
        <f t="shared" si="7"/>
        <v>0</v>
      </c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</row>
    <row r="20" spans="1:160" s="8" customFormat="1" ht="15.95" customHeight="1" x14ac:dyDescent="0.15">
      <c r="A20" s="152" t="s">
        <v>242</v>
      </c>
      <c r="B20" s="116">
        <f>Efetivo!BH20</f>
        <v>4844</v>
      </c>
      <c r="C20" s="108"/>
      <c r="D20" s="105"/>
      <c r="E20" s="105"/>
      <c r="F20" s="106"/>
      <c r="G20" s="116">
        <f>'[10]Acidentes Terceiros'!G13</f>
        <v>1231705</v>
      </c>
      <c r="H20" s="154"/>
      <c r="I20" s="116">
        <f>'[10]Acidentes Terceiros'!I13</f>
        <v>4662408</v>
      </c>
      <c r="J20" s="118"/>
      <c r="K20" s="105"/>
      <c r="L20" s="105"/>
      <c r="M20" s="106"/>
      <c r="N20" s="116">
        <f>'[10]Acidentes Terceiros'!N13</f>
        <v>0</v>
      </c>
      <c r="O20" s="154"/>
      <c r="P20" s="116">
        <f>'[10]Acidentes Terceiros'!P13</f>
        <v>0</v>
      </c>
      <c r="Q20" s="118"/>
      <c r="R20" s="105"/>
      <c r="S20" s="105"/>
      <c r="T20" s="106"/>
      <c r="U20" s="116">
        <f>'[10]Acidentes Terceiros'!U13</f>
        <v>4</v>
      </c>
      <c r="V20" s="154"/>
      <c r="W20" s="116">
        <f>'[10]Acidentes Terceiros'!W13</f>
        <v>25</v>
      </c>
      <c r="X20" s="118"/>
      <c r="Y20" s="105"/>
      <c r="Z20" s="105"/>
      <c r="AA20" s="106"/>
      <c r="AB20" s="116">
        <f>'[10]Acidentes Terceiros'!AB13</f>
        <v>0</v>
      </c>
      <c r="AC20" s="154"/>
      <c r="AD20" s="116">
        <f>'[10]Acidentes Terceiros'!AD13</f>
        <v>0</v>
      </c>
      <c r="AE20" s="118"/>
      <c r="AF20" s="105"/>
      <c r="AG20" s="105"/>
      <c r="AH20" s="106"/>
      <c r="AI20" s="116">
        <f>'[10]Acidentes Terceiros'!AI13</f>
        <v>0</v>
      </c>
      <c r="AJ20" s="154"/>
      <c r="AK20" s="116">
        <f>'[10]Acidentes Terceiros'!AK13</f>
        <v>0</v>
      </c>
      <c r="AL20" s="118"/>
      <c r="AM20" s="105"/>
      <c r="AN20" s="105"/>
      <c r="AO20" s="106"/>
      <c r="AP20" s="116">
        <f>'[10]Acidentes Terceiros'!AP13</f>
        <v>0</v>
      </c>
      <c r="AQ20" s="154"/>
      <c r="AR20" s="116">
        <f>'[10]Acidentes Terceiros'!AR13</f>
        <v>0</v>
      </c>
      <c r="AS20" s="118"/>
      <c r="AT20" s="105"/>
      <c r="AU20" s="105"/>
      <c r="AV20" s="106"/>
      <c r="AW20" s="116">
        <f>'[10]Acidentes Terceiros'!AW13</f>
        <v>0</v>
      </c>
      <c r="AX20" s="154"/>
      <c r="AY20" s="116">
        <f>'[10]Acidentes Terceiros'!AY13</f>
        <v>0</v>
      </c>
      <c r="AZ20" s="118"/>
      <c r="BA20" s="105"/>
      <c r="BB20" s="105"/>
      <c r="BC20" s="106"/>
      <c r="BD20" s="116">
        <f>'[10]Acidentes Terceiros'!BD13</f>
        <v>26</v>
      </c>
      <c r="BE20" s="154"/>
      <c r="BF20" s="116">
        <f>'[10]Acidentes Terceiros'!BF13</f>
        <v>95</v>
      </c>
      <c r="BG20" s="108"/>
      <c r="BH20" s="105"/>
      <c r="BI20" s="105"/>
      <c r="BJ20" s="106"/>
      <c r="BK20" s="116">
        <f>'[10]Acidentes Terceiros'!BK13</f>
        <v>0</v>
      </c>
      <c r="BL20" s="154"/>
      <c r="BM20" s="116">
        <f>'[10]Acidentes Terceiros'!BM13</f>
        <v>0</v>
      </c>
      <c r="BN20" s="108"/>
      <c r="BO20" s="105"/>
      <c r="BP20" s="105"/>
      <c r="BQ20" s="106"/>
      <c r="BR20" s="116">
        <f>'[10]Acidentes Terceiros'!BR13</f>
        <v>0</v>
      </c>
      <c r="BS20" s="154"/>
      <c r="BT20" s="116">
        <f>'[10]Acidentes Terceiros'!BT13</f>
        <v>0</v>
      </c>
      <c r="BU20" s="118"/>
      <c r="BV20" s="105"/>
      <c r="BW20" s="105"/>
      <c r="BX20" s="106"/>
      <c r="BY20" s="66">
        <f t="shared" si="0"/>
        <v>3.24753086169172</v>
      </c>
      <c r="BZ20" s="66">
        <f t="shared" si="1"/>
        <v>5.3620360980849382</v>
      </c>
      <c r="CA20" s="97" t="s">
        <v>274</v>
      </c>
      <c r="CB20" s="92">
        <f>EMPRESA!$E$3</f>
        <v>0</v>
      </c>
      <c r="CC20" s="92" t="str">
        <f>EMPRESA!$D$5</f>
        <v>2016</v>
      </c>
      <c r="CD20" s="93" t="s">
        <v>251</v>
      </c>
      <c r="CE20" s="66">
        <f t="shared" si="2"/>
        <v>0</v>
      </c>
      <c r="CF20" s="66">
        <f t="shared" si="3"/>
        <v>0</v>
      </c>
      <c r="CG20" s="97" t="s">
        <v>116</v>
      </c>
      <c r="CH20" s="92">
        <f>EMPRESA!$E$3</f>
        <v>0</v>
      </c>
      <c r="CI20" s="92" t="str">
        <f>EMPRESA!$D$5</f>
        <v>2016</v>
      </c>
      <c r="CJ20" s="93" t="s">
        <v>251</v>
      </c>
      <c r="CK20" s="66">
        <f t="shared" si="4"/>
        <v>3.24753086169172</v>
      </c>
      <c r="CL20" s="66">
        <f t="shared" si="5"/>
        <v>5.3620360980849382</v>
      </c>
      <c r="CM20" s="91">
        <v>371</v>
      </c>
      <c r="CN20" s="92">
        <f>EMPRESA!$E$3</f>
        <v>0</v>
      </c>
      <c r="CO20" s="92" t="str">
        <f>EMPRESA!$D$5</f>
        <v>2016</v>
      </c>
      <c r="CP20" s="93" t="s">
        <v>251</v>
      </c>
      <c r="CQ20" s="66">
        <f t="shared" si="6"/>
        <v>0</v>
      </c>
      <c r="CR20" s="66">
        <f t="shared" si="7"/>
        <v>0</v>
      </c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</row>
    <row r="21" spans="1:160" s="8" customFormat="1" ht="15.95" customHeight="1" x14ac:dyDescent="0.15">
      <c r="A21" s="152" t="s">
        <v>240</v>
      </c>
      <c r="B21" s="116">
        <f>Efetivo!BH21</f>
        <v>818</v>
      </c>
      <c r="C21" s="108" t="s">
        <v>192</v>
      </c>
      <c r="D21" s="105">
        <f>EMPRESA!$E$3</f>
        <v>0</v>
      </c>
      <c r="E21" s="105" t="str">
        <f>EMPRESA!$D$5</f>
        <v>2016</v>
      </c>
      <c r="F21" s="106" t="s">
        <v>65</v>
      </c>
      <c r="G21" s="116">
        <f>'[11]Acidentes Terceiros'!G13</f>
        <v>142654</v>
      </c>
      <c r="H21" s="154"/>
      <c r="I21" s="116">
        <f>'[11]Acidentes Terceiros'!I13</f>
        <v>570661</v>
      </c>
      <c r="J21" s="118">
        <v>351</v>
      </c>
      <c r="K21" s="105">
        <f>EMPRESA!$E$3</f>
        <v>0</v>
      </c>
      <c r="L21" s="105" t="str">
        <f>EMPRESA!$D$5</f>
        <v>2016</v>
      </c>
      <c r="M21" s="106" t="s">
        <v>65</v>
      </c>
      <c r="N21" s="116">
        <f>'[11]Acidentes Terceiros'!N13</f>
        <v>0</v>
      </c>
      <c r="O21" s="154"/>
      <c r="P21" s="116">
        <f>'[11]Acidentes Terceiros'!P13</f>
        <v>0</v>
      </c>
      <c r="Q21" s="118">
        <v>352</v>
      </c>
      <c r="R21" s="105">
        <f>EMPRESA!$E$3</f>
        <v>0</v>
      </c>
      <c r="S21" s="105" t="str">
        <f>EMPRESA!$D$5</f>
        <v>2016</v>
      </c>
      <c r="T21" s="106" t="s">
        <v>65</v>
      </c>
      <c r="U21" s="116">
        <f>'[11]Acidentes Terceiros'!U13</f>
        <v>3</v>
      </c>
      <c r="V21" s="154"/>
      <c r="W21" s="116">
        <f>'[11]Acidentes Terceiros'!W13</f>
        <v>20</v>
      </c>
      <c r="X21" s="118">
        <v>353</v>
      </c>
      <c r="Y21" s="105">
        <f>EMPRESA!$E$3</f>
        <v>0</v>
      </c>
      <c r="Z21" s="105" t="str">
        <f>EMPRESA!$D$5</f>
        <v>2016</v>
      </c>
      <c r="AA21" s="106" t="s">
        <v>65</v>
      </c>
      <c r="AB21" s="116">
        <f>'[11]Acidentes Terceiros'!AB13</f>
        <v>0</v>
      </c>
      <c r="AC21" s="154"/>
      <c r="AD21" s="116">
        <f>'[11]Acidentes Terceiros'!AD13</f>
        <v>0</v>
      </c>
      <c r="AE21" s="118">
        <v>354</v>
      </c>
      <c r="AF21" s="105">
        <f>EMPRESA!$E$3</f>
        <v>0</v>
      </c>
      <c r="AG21" s="105" t="str">
        <f>EMPRESA!$D$5</f>
        <v>2016</v>
      </c>
      <c r="AH21" s="106" t="s">
        <v>65</v>
      </c>
      <c r="AI21" s="116">
        <f>'[11]Acidentes Terceiros'!AI13</f>
        <v>0</v>
      </c>
      <c r="AJ21" s="154"/>
      <c r="AK21" s="116">
        <f>'[11]Acidentes Terceiros'!AK13</f>
        <v>0</v>
      </c>
      <c r="AL21" s="118">
        <v>355</v>
      </c>
      <c r="AM21" s="105">
        <f>EMPRESA!$E$3</f>
        <v>0</v>
      </c>
      <c r="AN21" s="105" t="str">
        <f>EMPRESA!$D$5</f>
        <v>2016</v>
      </c>
      <c r="AO21" s="106" t="s">
        <v>65</v>
      </c>
      <c r="AP21" s="116">
        <f>'[11]Acidentes Terceiros'!AP13</f>
        <v>0</v>
      </c>
      <c r="AQ21" s="154"/>
      <c r="AR21" s="116">
        <f>'[11]Acidentes Terceiros'!AR13</f>
        <v>0</v>
      </c>
      <c r="AS21" s="118">
        <v>356</v>
      </c>
      <c r="AT21" s="105">
        <f>EMPRESA!$E$3</f>
        <v>0</v>
      </c>
      <c r="AU21" s="105" t="str">
        <f>EMPRESA!$D$5</f>
        <v>2016</v>
      </c>
      <c r="AV21" s="106" t="s">
        <v>65</v>
      </c>
      <c r="AW21" s="116">
        <f>'[11]Acidentes Terceiros'!AW13</f>
        <v>0</v>
      </c>
      <c r="AX21" s="154"/>
      <c r="AY21" s="116">
        <f>'[11]Acidentes Terceiros'!AY13</f>
        <v>0</v>
      </c>
      <c r="AZ21" s="118">
        <v>357</v>
      </c>
      <c r="BA21" s="105">
        <f>EMPRESA!$E$3</f>
        <v>0</v>
      </c>
      <c r="BB21" s="105" t="str">
        <f>EMPRESA!$D$5</f>
        <v>2016</v>
      </c>
      <c r="BC21" s="106" t="s">
        <v>65</v>
      </c>
      <c r="BD21" s="116">
        <f>'[11]Acidentes Terceiros'!BD13</f>
        <v>30</v>
      </c>
      <c r="BE21" s="154"/>
      <c r="BF21" s="116">
        <f>'[11]Acidentes Terceiros'!BF13</f>
        <v>121</v>
      </c>
      <c r="BG21" s="108" t="s">
        <v>116</v>
      </c>
      <c r="BH21" s="105">
        <f>EMPRESA!$E$3</f>
        <v>0</v>
      </c>
      <c r="BI21" s="105" t="str">
        <f>EMPRESA!$D$5</f>
        <v>2016</v>
      </c>
      <c r="BJ21" s="106" t="s">
        <v>65</v>
      </c>
      <c r="BK21" s="116">
        <f>'[11]Acidentes Terceiros'!BK13</f>
        <v>0</v>
      </c>
      <c r="BL21" s="154"/>
      <c r="BM21" s="116">
        <f>'[11]Acidentes Terceiros'!BM13</f>
        <v>0</v>
      </c>
      <c r="BN21" s="108" t="s">
        <v>117</v>
      </c>
      <c r="BO21" s="105">
        <f>EMPRESA!$E$3</f>
        <v>0</v>
      </c>
      <c r="BP21" s="105" t="str">
        <f>EMPRESA!$D$5</f>
        <v>2016</v>
      </c>
      <c r="BQ21" s="106" t="s">
        <v>65</v>
      </c>
      <c r="BR21" s="116">
        <f>'[11]Acidentes Terceiros'!BR13</f>
        <v>0</v>
      </c>
      <c r="BS21" s="154"/>
      <c r="BT21" s="116">
        <f>'[11]Acidentes Terceiros'!BT13</f>
        <v>0</v>
      </c>
      <c r="BU21" s="118">
        <v>358</v>
      </c>
      <c r="BV21" s="105">
        <f>EMPRESA!$E$3</f>
        <v>0</v>
      </c>
      <c r="BW21" s="105" t="str">
        <f>EMPRESA!$D$5</f>
        <v>2016</v>
      </c>
      <c r="BX21" s="106" t="s">
        <v>65</v>
      </c>
      <c r="BY21" s="66">
        <f t="shared" si="0"/>
        <v>21.029904524233459</v>
      </c>
      <c r="BZ21" s="66">
        <f t="shared" si="1"/>
        <v>35.047076986161663</v>
      </c>
      <c r="CA21" s="97" t="s">
        <v>116</v>
      </c>
      <c r="CB21" s="92">
        <f>EMPRESA!$E$3</f>
        <v>0</v>
      </c>
      <c r="CC21" s="92" t="str">
        <f>EMPRESA!$D$5</f>
        <v>2016</v>
      </c>
      <c r="CD21" s="93" t="s">
        <v>65</v>
      </c>
      <c r="CE21" s="66">
        <f t="shared" si="2"/>
        <v>0</v>
      </c>
      <c r="CF21" s="66">
        <f t="shared" si="3"/>
        <v>0</v>
      </c>
      <c r="CG21" s="97" t="s">
        <v>117</v>
      </c>
      <c r="CH21" s="92">
        <f>EMPRESA!$E$3</f>
        <v>0</v>
      </c>
      <c r="CI21" s="92" t="str">
        <f>EMPRESA!$D$5</f>
        <v>2016</v>
      </c>
      <c r="CJ21" s="93" t="s">
        <v>65</v>
      </c>
      <c r="CK21" s="66">
        <f t="shared" si="4"/>
        <v>21.029904524233459</v>
      </c>
      <c r="CL21" s="66">
        <f t="shared" si="5"/>
        <v>35.047076986161663</v>
      </c>
      <c r="CM21" s="91">
        <v>372</v>
      </c>
      <c r="CN21" s="92">
        <f>EMPRESA!$E$3</f>
        <v>0</v>
      </c>
      <c r="CO21" s="92" t="str">
        <f>EMPRESA!$D$5</f>
        <v>2016</v>
      </c>
      <c r="CP21" s="93" t="s">
        <v>65</v>
      </c>
      <c r="CQ21" s="66">
        <f t="shared" si="6"/>
        <v>0</v>
      </c>
      <c r="CR21" s="66">
        <f t="shared" si="7"/>
        <v>0</v>
      </c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</row>
    <row r="22" spans="1:160" s="8" customFormat="1" ht="15.95" customHeight="1" x14ac:dyDescent="0.15">
      <c r="A22" s="169" t="s">
        <v>278</v>
      </c>
      <c r="B22" s="116">
        <f>Efetivo!BH22</f>
        <v>2359</v>
      </c>
      <c r="C22" s="108" t="s">
        <v>195</v>
      </c>
      <c r="D22" s="105">
        <f>EMPRESA!$E$3</f>
        <v>0</v>
      </c>
      <c r="E22" s="105" t="str">
        <f>EMPRESA!$D$5</f>
        <v>2016</v>
      </c>
      <c r="F22" s="106" t="s">
        <v>198</v>
      </c>
      <c r="G22" s="116">
        <f>'[12]Acidentes Terceiros'!G13</f>
        <v>416683</v>
      </c>
      <c r="H22" s="154"/>
      <c r="I22" s="116">
        <f>'[12]Acidentes Terceiros'!I13</f>
        <v>1618423</v>
      </c>
      <c r="J22" s="118">
        <v>352</v>
      </c>
      <c r="K22" s="105">
        <f>EMPRESA!$E$3</f>
        <v>0</v>
      </c>
      <c r="L22" s="105" t="str">
        <f>EMPRESA!$D$5</f>
        <v>2016</v>
      </c>
      <c r="M22" s="106" t="s">
        <v>198</v>
      </c>
      <c r="N22" s="116">
        <f>'[12]Acidentes Terceiros'!N13</f>
        <v>0</v>
      </c>
      <c r="O22" s="154"/>
      <c r="P22" s="116">
        <f>'[12]Acidentes Terceiros'!P13</f>
        <v>1</v>
      </c>
      <c r="Q22" s="118">
        <v>353</v>
      </c>
      <c r="R22" s="105">
        <f>EMPRESA!$E$3</f>
        <v>0</v>
      </c>
      <c r="S22" s="105" t="str">
        <f>EMPRESA!$D$5</f>
        <v>2016</v>
      </c>
      <c r="T22" s="106" t="s">
        <v>198</v>
      </c>
      <c r="U22" s="116">
        <f>'[12]Acidentes Terceiros'!U13</f>
        <v>1</v>
      </c>
      <c r="V22" s="154"/>
      <c r="W22" s="116">
        <f>'[12]Acidentes Terceiros'!W13</f>
        <v>3</v>
      </c>
      <c r="X22" s="118">
        <v>354</v>
      </c>
      <c r="Y22" s="105">
        <f>EMPRESA!$E$3</f>
        <v>0</v>
      </c>
      <c r="Z22" s="105" t="str">
        <f>EMPRESA!$D$5</f>
        <v>2016</v>
      </c>
      <c r="AA22" s="106" t="s">
        <v>198</v>
      </c>
      <c r="AB22" s="116">
        <f>'[12]Acidentes Terceiros'!AB13</f>
        <v>0</v>
      </c>
      <c r="AC22" s="154"/>
      <c r="AD22" s="116">
        <f>'[12]Acidentes Terceiros'!AD13</f>
        <v>0</v>
      </c>
      <c r="AE22" s="118">
        <v>355</v>
      </c>
      <c r="AF22" s="105">
        <f>EMPRESA!$E$3</f>
        <v>0</v>
      </c>
      <c r="AG22" s="105" t="str">
        <f>EMPRESA!$D$5</f>
        <v>2016</v>
      </c>
      <c r="AH22" s="106" t="s">
        <v>198</v>
      </c>
      <c r="AI22" s="116">
        <f>'[12]Acidentes Terceiros'!AI13</f>
        <v>0</v>
      </c>
      <c r="AJ22" s="154"/>
      <c r="AK22" s="116">
        <f>'[12]Acidentes Terceiros'!AK13</f>
        <v>0</v>
      </c>
      <c r="AL22" s="118">
        <v>356</v>
      </c>
      <c r="AM22" s="105">
        <f>EMPRESA!$E$3</f>
        <v>0</v>
      </c>
      <c r="AN22" s="105" t="str">
        <f>EMPRESA!$D$5</f>
        <v>2016</v>
      </c>
      <c r="AO22" s="106" t="s">
        <v>198</v>
      </c>
      <c r="AP22" s="116">
        <f>'[12]Acidentes Terceiros'!AP13</f>
        <v>0</v>
      </c>
      <c r="AQ22" s="154"/>
      <c r="AR22" s="116">
        <f>'[12]Acidentes Terceiros'!AR13</f>
        <v>0</v>
      </c>
      <c r="AS22" s="118">
        <v>357</v>
      </c>
      <c r="AT22" s="105">
        <f>EMPRESA!$E$3</f>
        <v>0</v>
      </c>
      <c r="AU22" s="105" t="str">
        <f>EMPRESA!$D$5</f>
        <v>2016</v>
      </c>
      <c r="AV22" s="106" t="s">
        <v>198</v>
      </c>
      <c r="AW22" s="116">
        <f>'[12]Acidentes Terceiros'!AW13</f>
        <v>0</v>
      </c>
      <c r="AX22" s="154"/>
      <c r="AY22" s="116">
        <f>'[12]Acidentes Terceiros'!AY13</f>
        <v>0</v>
      </c>
      <c r="AZ22" s="118">
        <v>358</v>
      </c>
      <c r="BA22" s="105">
        <f>EMPRESA!$E$3</f>
        <v>0</v>
      </c>
      <c r="BB22" s="105" t="str">
        <f>EMPRESA!$D$5</f>
        <v>2016</v>
      </c>
      <c r="BC22" s="106" t="s">
        <v>198</v>
      </c>
      <c r="BD22" s="116">
        <f>'[12]Acidentes Terceiros'!BD13</f>
        <v>29</v>
      </c>
      <c r="BE22" s="154"/>
      <c r="BF22" s="116">
        <f>'[12]Acidentes Terceiros'!BF13</f>
        <v>117</v>
      </c>
      <c r="BG22" s="108" t="s">
        <v>117</v>
      </c>
      <c r="BH22" s="105">
        <f>EMPRESA!$E$3</f>
        <v>0</v>
      </c>
      <c r="BI22" s="105" t="str">
        <f>EMPRESA!$D$5</f>
        <v>2016</v>
      </c>
      <c r="BJ22" s="106" t="s">
        <v>198</v>
      </c>
      <c r="BK22" s="116">
        <f>'[12]Acidentes Terceiros'!BK13</f>
        <v>29</v>
      </c>
      <c r="BL22" s="154"/>
      <c r="BM22" s="116">
        <f>'[12]Acidentes Terceiros'!BM13</f>
        <v>89</v>
      </c>
      <c r="BN22" s="108" t="s">
        <v>196</v>
      </c>
      <c r="BO22" s="105">
        <f>EMPRESA!$E$3</f>
        <v>0</v>
      </c>
      <c r="BP22" s="105" t="str">
        <f>EMPRESA!$D$5</f>
        <v>2016</v>
      </c>
      <c r="BQ22" s="106" t="s">
        <v>198</v>
      </c>
      <c r="BR22" s="116">
        <f>'[12]Acidentes Terceiros'!BR13</f>
        <v>29</v>
      </c>
      <c r="BS22" s="154"/>
      <c r="BT22" s="116">
        <f>'[12]Acidentes Terceiros'!BT13</f>
        <v>89</v>
      </c>
      <c r="BU22" s="118">
        <v>359</v>
      </c>
      <c r="BV22" s="105">
        <f>EMPRESA!$E$3</f>
        <v>0</v>
      </c>
      <c r="BW22" s="105" t="str">
        <f>EMPRESA!$D$5</f>
        <v>2016</v>
      </c>
      <c r="BX22" s="106" t="s">
        <v>198</v>
      </c>
      <c r="BY22" s="66">
        <f>((N22+U22+AB22)*1000000)/G22</f>
        <v>2.3999059236877915</v>
      </c>
      <c r="BZ22" s="66">
        <f>((P22+W22+AD22)*1000000)/I22</f>
        <v>2.4715417415595304</v>
      </c>
      <c r="CA22" s="97" t="s">
        <v>117</v>
      </c>
      <c r="CB22" s="92">
        <f>EMPRESA!$E$3</f>
        <v>0</v>
      </c>
      <c r="CC22" s="92" t="str">
        <f>EMPRESA!$D$5</f>
        <v>2016</v>
      </c>
      <c r="CD22" s="93" t="s">
        <v>198</v>
      </c>
      <c r="CE22" s="66">
        <f>((N22)*1000000)/G22</f>
        <v>0</v>
      </c>
      <c r="CF22" s="66">
        <f>((P22)*1000000)/I22</f>
        <v>0.61788543538988261</v>
      </c>
      <c r="CG22" s="97" t="s">
        <v>196</v>
      </c>
      <c r="CH22" s="92">
        <f>EMPRESA!$E$3</f>
        <v>0</v>
      </c>
      <c r="CI22" s="92" t="str">
        <f>EMPRESA!$D$5</f>
        <v>2016</v>
      </c>
      <c r="CJ22" s="93" t="s">
        <v>198</v>
      </c>
      <c r="CK22" s="66">
        <f>((U22)*1000000)/G22</f>
        <v>2.3999059236877915</v>
      </c>
      <c r="CL22" s="66">
        <f>((W22)*1000000)/I22</f>
        <v>1.8536563061696478</v>
      </c>
      <c r="CM22" s="91">
        <v>373</v>
      </c>
      <c r="CN22" s="92">
        <f>EMPRESA!$E$3</f>
        <v>0</v>
      </c>
      <c r="CO22" s="92" t="str">
        <f>EMPRESA!$D$5</f>
        <v>2016</v>
      </c>
      <c r="CP22" s="93" t="s">
        <v>198</v>
      </c>
      <c r="CQ22" s="66">
        <f>(BK22+BR22)*1000000/G22</f>
        <v>139.19454357389191</v>
      </c>
      <c r="CR22" s="66">
        <f>((BM22+BT22)*1000000)/I22</f>
        <v>109.98360749939911</v>
      </c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</row>
    <row r="23" spans="1:160" ht="18.75" customHeight="1" x14ac:dyDescent="0.15">
      <c r="A23" s="145" t="s">
        <v>32</v>
      </c>
      <c r="B23" s="143">
        <f>SUM(B11:B22)</f>
        <v>32639.948600000003</v>
      </c>
      <c r="C23" s="145"/>
      <c r="D23" s="145"/>
      <c r="E23" s="145"/>
      <c r="F23" s="145"/>
      <c r="G23" s="143">
        <f>SUM(G11:G21)</f>
        <v>6160982.3499999996</v>
      </c>
      <c r="H23" s="145"/>
      <c r="I23" s="143">
        <f>SUM(I11:I22)</f>
        <v>26937187.978</v>
      </c>
      <c r="J23" s="145"/>
      <c r="K23" s="145"/>
      <c r="L23" s="145"/>
      <c r="M23" s="145"/>
      <c r="N23" s="143">
        <f>SUM(N11:N22)</f>
        <v>1</v>
      </c>
      <c r="O23" s="145"/>
      <c r="P23" s="143">
        <f>SUM(P11:P22)</f>
        <v>13</v>
      </c>
      <c r="Q23" s="145"/>
      <c r="R23" s="145"/>
      <c r="S23" s="145"/>
      <c r="T23" s="145"/>
      <c r="U23" s="143">
        <f>SUM(U11:U22)</f>
        <v>23</v>
      </c>
      <c r="V23" s="145"/>
      <c r="W23" s="143">
        <f>SUM(W11:W22)</f>
        <v>110</v>
      </c>
      <c r="X23" s="145"/>
      <c r="Y23" s="145"/>
      <c r="Z23" s="145"/>
      <c r="AA23" s="145"/>
      <c r="AB23" s="143">
        <f>SUM(AB11:AB22)</f>
        <v>0</v>
      </c>
      <c r="AC23" s="145"/>
      <c r="AD23" s="143">
        <f>SUM(AD11:AD22)</f>
        <v>0</v>
      </c>
      <c r="AE23" s="145"/>
      <c r="AF23" s="145"/>
      <c r="AG23" s="145"/>
      <c r="AH23" s="145"/>
      <c r="AI23" s="143">
        <f>SUM(AI11:AI22)</f>
        <v>1</v>
      </c>
      <c r="AJ23" s="145"/>
      <c r="AK23" s="143">
        <f>SUM(AK11:AK22)</f>
        <v>4</v>
      </c>
      <c r="AL23" s="145"/>
      <c r="AM23" s="145"/>
      <c r="AN23" s="145"/>
      <c r="AO23" s="145"/>
      <c r="AP23" s="143">
        <f>SUM(AP11:AP22)</f>
        <v>0</v>
      </c>
      <c r="AQ23" s="145"/>
      <c r="AR23" s="143">
        <f>SUM(AR11:AR22)</f>
        <v>7</v>
      </c>
      <c r="AS23" s="145"/>
      <c r="AT23" s="145"/>
      <c r="AU23" s="145"/>
      <c r="AV23" s="145"/>
      <c r="AW23" s="143">
        <f>SUM(AW11:AW22)</f>
        <v>0</v>
      </c>
      <c r="AX23" s="145"/>
      <c r="AY23" s="143">
        <f>SUM(AY11:AY22)</f>
        <v>0</v>
      </c>
      <c r="AZ23" s="145"/>
      <c r="BA23" s="145"/>
      <c r="BB23" s="145"/>
      <c r="BC23" s="145"/>
      <c r="BD23" s="143">
        <f>SUM(BD11:BD22)</f>
        <v>220</v>
      </c>
      <c r="BE23" s="145"/>
      <c r="BF23" s="143">
        <f>SUM(BF11:BF22)</f>
        <v>998</v>
      </c>
      <c r="BG23" s="145"/>
      <c r="BH23" s="145"/>
      <c r="BI23" s="145"/>
      <c r="BJ23" s="145"/>
      <c r="BK23" s="143">
        <f>SUM(BK11:BK22)</f>
        <v>172</v>
      </c>
      <c r="BL23" s="145"/>
      <c r="BM23" s="143">
        <f>SUM(BM11:BM22)</f>
        <v>457</v>
      </c>
      <c r="BN23" s="145"/>
      <c r="BO23" s="145"/>
      <c r="BP23" s="145"/>
      <c r="BQ23" s="145"/>
      <c r="BR23" s="143">
        <f>SUM(BR11:BR22)</f>
        <v>29</v>
      </c>
      <c r="BS23" s="145"/>
      <c r="BT23" s="143">
        <f>SUM(BT11:BT22)</f>
        <v>89</v>
      </c>
      <c r="BU23" s="145"/>
      <c r="BV23" s="145"/>
      <c r="BW23" s="145"/>
      <c r="BX23" s="145"/>
      <c r="BY23" s="122">
        <f>((N23+U23+AB23)*1000000)/G23</f>
        <v>3.8954826741225776</v>
      </c>
      <c r="BZ23" s="122">
        <f>((P23+W23+AD23)*1000000)/I23</f>
        <v>4.5661781809020274</v>
      </c>
      <c r="CA23" s="124" t="s">
        <v>118</v>
      </c>
      <c r="CB23" s="124">
        <f>EMPRESA!$E$3</f>
        <v>0</v>
      </c>
      <c r="CC23" s="124" t="str">
        <f>EMPRESA!$D$5</f>
        <v>2016</v>
      </c>
      <c r="CD23" s="123" t="s">
        <v>198</v>
      </c>
      <c r="CE23" s="122">
        <f>((N23)*1000000)/G23</f>
        <v>0.16231177808844072</v>
      </c>
      <c r="CF23" s="122">
        <f>((P23)*1000000)/I23</f>
        <v>0.4826041979815151</v>
      </c>
      <c r="CG23" s="124" t="s">
        <v>197</v>
      </c>
      <c r="CH23" s="124">
        <f>EMPRESA!$E$3</f>
        <v>0</v>
      </c>
      <c r="CI23" s="124" t="str">
        <f>EMPRESA!$D$5</f>
        <v>2016</v>
      </c>
      <c r="CJ23" s="123" t="s">
        <v>198</v>
      </c>
      <c r="CK23" s="122">
        <f>((U23)*1000000)/G23</f>
        <v>3.7331708960341365</v>
      </c>
      <c r="CL23" s="122">
        <f>((W23)*1000000)/I23</f>
        <v>4.0835739829205124</v>
      </c>
      <c r="CM23" s="123">
        <v>362</v>
      </c>
      <c r="CN23" s="124">
        <f>EMPRESA!$E$3</f>
        <v>0</v>
      </c>
      <c r="CO23" s="124" t="str">
        <f>EMPRESA!$D$5</f>
        <v>2016</v>
      </c>
      <c r="CP23" s="123" t="s">
        <v>198</v>
      </c>
      <c r="CQ23" s="122">
        <f>(BK23+BR23)*1000000/G23</f>
        <v>32.624667395776584</v>
      </c>
      <c r="CR23" s="122">
        <f>((BM23+BT23)*1000000)/I23</f>
        <v>20.269376315223635</v>
      </c>
    </row>
    <row r="24" spans="1:160" ht="12.75" x14ac:dyDescent="0.2">
      <c r="A24" s="94" t="s">
        <v>190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</row>
    <row r="25" spans="1:160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160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160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160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160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160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160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160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ht="12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s="2" customFormat="1" x14ac:dyDescent="0.15"/>
    <row r="99" spans="1:51" s="2" customFormat="1" x14ac:dyDescent="0.15"/>
  </sheetData>
  <sheetProtection password="C48F" sheet="1"/>
  <mergeCells count="31">
    <mergeCell ref="BK10:BL10"/>
    <mergeCell ref="CG9:CL9"/>
    <mergeCell ref="BD10:BE10"/>
    <mergeCell ref="N10:O10"/>
    <mergeCell ref="A1:CR4"/>
    <mergeCell ref="AZ8:BF9"/>
    <mergeCell ref="AS9:AY9"/>
    <mergeCell ref="BU9:BZ9"/>
    <mergeCell ref="AE9:AK9"/>
    <mergeCell ref="Q9:W9"/>
    <mergeCell ref="J8:AD8"/>
    <mergeCell ref="AL9:AR9"/>
    <mergeCell ref="BN8:BT9"/>
    <mergeCell ref="BG8:BM9"/>
    <mergeCell ref="CM9:CR9"/>
    <mergeCell ref="J7:BT7"/>
    <mergeCell ref="BU7:CR8"/>
    <mergeCell ref="A6:CF6"/>
    <mergeCell ref="CA9:CF9"/>
    <mergeCell ref="A7:A10"/>
    <mergeCell ref="AB10:AC10"/>
    <mergeCell ref="B7:B10"/>
    <mergeCell ref="U10:V10"/>
    <mergeCell ref="G10:H10"/>
    <mergeCell ref="J9:P9"/>
    <mergeCell ref="X9:AD9"/>
    <mergeCell ref="AI10:AJ10"/>
    <mergeCell ref="AP10:AQ10"/>
    <mergeCell ref="AE8:AY8"/>
    <mergeCell ref="C7:I9"/>
    <mergeCell ref="AW10:AX10"/>
  </mergeCells>
  <phoneticPr fontId="33" type="noConversion"/>
  <printOptions horizontalCentered="1"/>
  <pageMargins left="0.39370078740157483" right="0" top="0.98425196850393704" bottom="0.19685039370078741" header="0" footer="0"/>
  <pageSetup paperSize="8" scale="65" orientation="landscape" horizontalDpi="300" verticalDpi="300" r:id="rId1"/>
  <headerFooter alignWithMargins="0"/>
  <colBreaks count="1" manualBreakCount="1">
    <brk id="55" max="23" man="1"/>
  </col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E1044"/>
  <sheetViews>
    <sheetView zoomScale="90" workbookViewId="0">
      <selection activeCell="G1037" sqref="G1037"/>
    </sheetView>
  </sheetViews>
  <sheetFormatPr defaultRowHeight="12.75" x14ac:dyDescent="0.2"/>
  <cols>
    <col min="1" max="1" width="8.5703125" customWidth="1"/>
    <col min="5" max="5" width="13" customWidth="1"/>
  </cols>
  <sheetData>
    <row r="1" spans="1:5" x14ac:dyDescent="0.2">
      <c r="A1" s="45" t="e">
        <f>Efetivo!#REF!</f>
        <v>#REF!</v>
      </c>
      <c r="B1" s="45" t="e">
        <f>Efetivo!#REF!</f>
        <v>#REF!</v>
      </c>
      <c r="C1" s="45" t="e">
        <f>Efetivo!#REF!</f>
        <v>#REF!</v>
      </c>
      <c r="D1" s="45" t="e">
        <f>Efetivo!#REF!</f>
        <v>#REF!</v>
      </c>
      <c r="E1" s="46" t="e">
        <f>Efetivo!#REF!</f>
        <v>#REF!</v>
      </c>
    </row>
    <row r="2" spans="1:5" x14ac:dyDescent="0.2">
      <c r="A2" s="45">
        <f>Efetivo!N12</f>
        <v>110</v>
      </c>
      <c r="B2" s="45">
        <f>Efetivo!O12</f>
        <v>0</v>
      </c>
      <c r="C2" s="45" t="str">
        <f>Efetivo!P12</f>
        <v>2016</v>
      </c>
      <c r="D2" s="45" t="str">
        <f>Efetivo!Q12</f>
        <v>02</v>
      </c>
      <c r="E2" s="46">
        <f>Efetivo!R12</f>
        <v>5536</v>
      </c>
    </row>
    <row r="3" spans="1:5" x14ac:dyDescent="0.2">
      <c r="A3" s="45">
        <f>Efetivo!N13</f>
        <v>110</v>
      </c>
      <c r="B3" s="45">
        <f>Efetivo!O13</f>
        <v>0</v>
      </c>
      <c r="C3" s="45" t="str">
        <f>Efetivo!P13</f>
        <v>2016</v>
      </c>
      <c r="D3" s="45" t="str">
        <f>Efetivo!Q13</f>
        <v>03</v>
      </c>
      <c r="E3" s="46">
        <f>Efetivo!R13</f>
        <v>9590</v>
      </c>
    </row>
    <row r="4" spans="1:5" x14ac:dyDescent="0.2">
      <c r="A4" s="45">
        <f>Efetivo!N14</f>
        <v>110</v>
      </c>
      <c r="B4" s="45">
        <f>Efetivo!O14</f>
        <v>0</v>
      </c>
      <c r="C4" s="45" t="str">
        <f>Efetivo!P14</f>
        <v>2016</v>
      </c>
      <c r="D4" s="45" t="str">
        <f>Efetivo!Q14</f>
        <v>03</v>
      </c>
      <c r="E4" s="46">
        <f>Efetivo!R14</f>
        <v>3275</v>
      </c>
    </row>
    <row r="5" spans="1:5" x14ac:dyDescent="0.2">
      <c r="A5" s="45" t="e">
        <f>Efetivo!#REF!</f>
        <v>#REF!</v>
      </c>
      <c r="B5" s="45" t="e">
        <f>Efetivo!#REF!</f>
        <v>#REF!</v>
      </c>
      <c r="C5" s="45" t="e">
        <f>Efetivo!#REF!</f>
        <v>#REF!</v>
      </c>
      <c r="D5" s="45" t="e">
        <f>Efetivo!#REF!</f>
        <v>#REF!</v>
      </c>
      <c r="E5" s="46" t="e">
        <f>Efetivo!#REF!</f>
        <v>#REF!</v>
      </c>
    </row>
    <row r="6" spans="1:5" x14ac:dyDescent="0.2">
      <c r="A6" s="45">
        <f>Efetivo!N16</f>
        <v>110</v>
      </c>
      <c r="B6" s="45">
        <f>Efetivo!O16</f>
        <v>0</v>
      </c>
      <c r="C6" s="45" t="str">
        <f>Efetivo!P16</f>
        <v>2016</v>
      </c>
      <c r="D6" s="45" t="str">
        <f>Efetivo!Q16</f>
        <v>06</v>
      </c>
      <c r="E6" s="46">
        <f>Efetivo!R16</f>
        <v>2780</v>
      </c>
    </row>
    <row r="7" spans="1:5" x14ac:dyDescent="0.2">
      <c r="A7" s="45" t="e">
        <f>Efetivo!#REF!</f>
        <v>#REF!</v>
      </c>
      <c r="B7" s="45" t="e">
        <f>Efetivo!#REF!</f>
        <v>#REF!</v>
      </c>
      <c r="C7" s="45" t="e">
        <f>Efetivo!#REF!</f>
        <v>#REF!</v>
      </c>
      <c r="D7" s="45" t="e">
        <f>Efetivo!#REF!</f>
        <v>#REF!</v>
      </c>
      <c r="E7" s="46" t="e">
        <f>Efetivo!#REF!</f>
        <v>#REF!</v>
      </c>
    </row>
    <row r="8" spans="1:5" x14ac:dyDescent="0.2">
      <c r="A8" s="45" t="e">
        <f>Efetivo!#REF!</f>
        <v>#REF!</v>
      </c>
      <c r="B8" s="45" t="e">
        <f>Efetivo!#REF!</f>
        <v>#REF!</v>
      </c>
      <c r="C8" s="45" t="e">
        <f>Efetivo!#REF!</f>
        <v>#REF!</v>
      </c>
      <c r="D8" s="45" t="e">
        <f>Efetivo!#REF!</f>
        <v>#REF!</v>
      </c>
      <c r="E8" s="46" t="e">
        <f>Efetivo!#REF!</f>
        <v>#REF!</v>
      </c>
    </row>
    <row r="9" spans="1:5" x14ac:dyDescent="0.2">
      <c r="A9" s="45" t="e">
        <f>Efetivo!#REF!</f>
        <v>#REF!</v>
      </c>
      <c r="B9" s="45" t="e">
        <f>Efetivo!#REF!</f>
        <v>#REF!</v>
      </c>
      <c r="C9" s="45" t="e">
        <f>Efetivo!#REF!</f>
        <v>#REF!</v>
      </c>
      <c r="D9" s="45" t="e">
        <f>Efetivo!#REF!</f>
        <v>#REF!</v>
      </c>
      <c r="E9" s="46" t="e">
        <f>Efetivo!#REF!</f>
        <v>#REF!</v>
      </c>
    </row>
    <row r="10" spans="1:5" x14ac:dyDescent="0.2">
      <c r="A10" s="45" t="e">
        <f>Efetivo!#REF!</f>
        <v>#REF!</v>
      </c>
      <c r="B10" s="45" t="e">
        <f>Efetivo!#REF!</f>
        <v>#REF!</v>
      </c>
      <c r="C10" s="45" t="e">
        <f>Efetivo!#REF!</f>
        <v>#REF!</v>
      </c>
      <c r="D10" s="45" t="e">
        <f>Efetivo!#REF!</f>
        <v>#REF!</v>
      </c>
      <c r="E10" s="46" t="e">
        <f>Efetivo!#REF!</f>
        <v>#REF!</v>
      </c>
    </row>
    <row r="11" spans="1:5" x14ac:dyDescent="0.2">
      <c r="A11" s="45" t="e">
        <f>Efetivo!#REF!</f>
        <v>#REF!</v>
      </c>
      <c r="B11" s="45" t="e">
        <f>Efetivo!#REF!</f>
        <v>#REF!</v>
      </c>
      <c r="C11" s="45" t="e">
        <f>Efetivo!#REF!</f>
        <v>#REF!</v>
      </c>
      <c r="D11" s="45" t="e">
        <f>Efetivo!#REF!</f>
        <v>#REF!</v>
      </c>
      <c r="E11" s="46" t="e">
        <f>Efetivo!#REF!</f>
        <v>#REF!</v>
      </c>
    </row>
    <row r="12" spans="1:5" x14ac:dyDescent="0.2">
      <c r="A12" s="45">
        <f>Efetivo!N21</f>
        <v>110</v>
      </c>
      <c r="B12" s="45">
        <f>Efetivo!O21</f>
        <v>0</v>
      </c>
      <c r="C12" s="45" t="str">
        <f>Efetivo!P21</f>
        <v>2016</v>
      </c>
      <c r="D12" s="45" t="str">
        <f>Efetivo!Q21</f>
        <v>12</v>
      </c>
      <c r="E12" s="46">
        <f>Efetivo!R21</f>
        <v>3289</v>
      </c>
    </row>
    <row r="13" spans="1:5" x14ac:dyDescent="0.2">
      <c r="A13" s="45" t="e">
        <f>Efetivo!#REF!</f>
        <v>#REF!</v>
      </c>
      <c r="B13" s="45" t="e">
        <f>Efetivo!#REF!</f>
        <v>#REF!</v>
      </c>
      <c r="C13" s="45" t="e">
        <f>Efetivo!#REF!</f>
        <v>#REF!</v>
      </c>
      <c r="D13" s="45" t="e">
        <f>Efetivo!#REF!</f>
        <v>#REF!</v>
      </c>
      <c r="E13" s="46" t="e">
        <f>Efetivo!#REF!</f>
        <v>#REF!</v>
      </c>
    </row>
    <row r="14" spans="1:5" x14ac:dyDescent="0.2">
      <c r="A14" s="45">
        <f>Efetivo!B12</f>
        <v>111</v>
      </c>
      <c r="B14" s="45">
        <f>Efetivo!C12</f>
        <v>0</v>
      </c>
      <c r="C14" s="45" t="str">
        <f>Efetivo!D12</f>
        <v>2016</v>
      </c>
      <c r="D14" s="45" t="str">
        <f>Efetivo!E12</f>
        <v>02</v>
      </c>
      <c r="E14" s="46">
        <f>Efetivo!F12</f>
        <v>3803</v>
      </c>
    </row>
    <row r="15" spans="1:5" x14ac:dyDescent="0.2">
      <c r="A15" s="45">
        <f>Efetivo!B13</f>
        <v>111</v>
      </c>
      <c r="B15" s="45">
        <f>Efetivo!C13</f>
        <v>0</v>
      </c>
      <c r="C15" s="45" t="str">
        <f>Efetivo!D13</f>
        <v>2016</v>
      </c>
      <c r="D15" s="45" t="str">
        <f>Efetivo!E13</f>
        <v>03</v>
      </c>
      <c r="E15" s="46">
        <f>Efetivo!F13</f>
        <v>7903</v>
      </c>
    </row>
    <row r="16" spans="1:5" x14ac:dyDescent="0.2">
      <c r="A16" s="45">
        <f>Efetivo!B14</f>
        <v>111</v>
      </c>
      <c r="B16" s="45">
        <f>Efetivo!C14</f>
        <v>0</v>
      </c>
      <c r="C16" s="45" t="str">
        <f>Efetivo!D14</f>
        <v>2016</v>
      </c>
      <c r="D16" s="45" t="str">
        <f>Efetivo!E14</f>
        <v>04</v>
      </c>
      <c r="E16" s="46">
        <f>Efetivo!F14</f>
        <v>2695</v>
      </c>
    </row>
    <row r="17" spans="1:5" x14ac:dyDescent="0.2">
      <c r="A17" s="45" t="e">
        <f>Efetivo!#REF!</f>
        <v>#REF!</v>
      </c>
      <c r="B17" s="45" t="e">
        <f>Efetivo!#REF!</f>
        <v>#REF!</v>
      </c>
      <c r="C17" s="45" t="e">
        <f>Efetivo!#REF!</f>
        <v>#REF!</v>
      </c>
      <c r="D17" s="45" t="e">
        <f>Efetivo!#REF!</f>
        <v>#REF!</v>
      </c>
      <c r="E17" s="46" t="e">
        <f>Efetivo!#REF!</f>
        <v>#REF!</v>
      </c>
    </row>
    <row r="18" spans="1:5" x14ac:dyDescent="0.2">
      <c r="A18" s="45">
        <f>Efetivo!B16</f>
        <v>111</v>
      </c>
      <c r="B18" s="45">
        <f>Efetivo!C16</f>
        <v>0</v>
      </c>
      <c r="C18" s="45" t="str">
        <f>Efetivo!D16</f>
        <v>2016</v>
      </c>
      <c r="D18" s="45" t="str">
        <f>Efetivo!E16</f>
        <v>06</v>
      </c>
      <c r="E18" s="46">
        <f>Efetivo!F16</f>
        <v>2680</v>
      </c>
    </row>
    <row r="19" spans="1:5" x14ac:dyDescent="0.2">
      <c r="A19" s="45" t="e">
        <f>Efetivo!#REF!</f>
        <v>#REF!</v>
      </c>
      <c r="B19" s="45" t="e">
        <f>Efetivo!#REF!</f>
        <v>#REF!</v>
      </c>
      <c r="C19" s="45" t="e">
        <f>Efetivo!#REF!</f>
        <v>#REF!</v>
      </c>
      <c r="D19" s="45" t="e">
        <f>Efetivo!#REF!</f>
        <v>#REF!</v>
      </c>
      <c r="E19" s="46" t="e">
        <f>Efetivo!#REF!</f>
        <v>#REF!</v>
      </c>
    </row>
    <row r="20" spans="1:5" x14ac:dyDescent="0.2">
      <c r="A20" s="45" t="e">
        <f>Efetivo!#REF!</f>
        <v>#REF!</v>
      </c>
      <c r="B20" s="45" t="e">
        <f>Efetivo!#REF!</f>
        <v>#REF!</v>
      </c>
      <c r="C20" s="45" t="e">
        <f>Efetivo!#REF!</f>
        <v>#REF!</v>
      </c>
      <c r="D20" s="45" t="e">
        <f>Efetivo!#REF!</f>
        <v>#REF!</v>
      </c>
      <c r="E20" s="46" t="e">
        <f>Efetivo!#REF!</f>
        <v>#REF!</v>
      </c>
    </row>
    <row r="21" spans="1:5" x14ac:dyDescent="0.2">
      <c r="A21" s="45" t="e">
        <f>Efetivo!#REF!</f>
        <v>#REF!</v>
      </c>
      <c r="B21" s="45" t="e">
        <f>Efetivo!#REF!</f>
        <v>#REF!</v>
      </c>
      <c r="C21" s="45" t="e">
        <f>Efetivo!#REF!</f>
        <v>#REF!</v>
      </c>
      <c r="D21" s="45" t="e">
        <f>Efetivo!#REF!</f>
        <v>#REF!</v>
      </c>
      <c r="E21" s="46" t="e">
        <f>Efetivo!#REF!</f>
        <v>#REF!</v>
      </c>
    </row>
    <row r="22" spans="1:5" x14ac:dyDescent="0.2">
      <c r="A22" s="45" t="e">
        <f>Efetivo!#REF!</f>
        <v>#REF!</v>
      </c>
      <c r="B22" s="45" t="e">
        <f>Efetivo!#REF!</f>
        <v>#REF!</v>
      </c>
      <c r="C22" s="45" t="e">
        <f>Efetivo!#REF!</f>
        <v>#REF!</v>
      </c>
      <c r="D22" s="45" t="e">
        <f>Efetivo!#REF!</f>
        <v>#REF!</v>
      </c>
      <c r="E22" s="46" t="e">
        <f>Efetivo!#REF!</f>
        <v>#REF!</v>
      </c>
    </row>
    <row r="23" spans="1:5" x14ac:dyDescent="0.2">
      <c r="A23" s="45" t="e">
        <f>Efetivo!#REF!</f>
        <v>#REF!</v>
      </c>
      <c r="B23" s="45" t="e">
        <f>Efetivo!#REF!</f>
        <v>#REF!</v>
      </c>
      <c r="C23" s="45" t="e">
        <f>Efetivo!#REF!</f>
        <v>#REF!</v>
      </c>
      <c r="D23" s="45" t="e">
        <f>Efetivo!#REF!</f>
        <v>#REF!</v>
      </c>
      <c r="E23" s="46" t="e">
        <f>Efetivo!#REF!</f>
        <v>#REF!</v>
      </c>
    </row>
    <row r="24" spans="1:5" x14ac:dyDescent="0.2">
      <c r="A24" s="45">
        <f>Efetivo!B21</f>
        <v>111</v>
      </c>
      <c r="B24" s="45">
        <f>Efetivo!C21</f>
        <v>0</v>
      </c>
      <c r="C24" s="45" t="str">
        <f>Efetivo!D21</f>
        <v>2016</v>
      </c>
      <c r="D24" s="45" t="str">
        <f>Efetivo!E21</f>
        <v>12</v>
      </c>
      <c r="E24" s="46">
        <f>Efetivo!F21</f>
        <v>2446</v>
      </c>
    </row>
    <row r="25" spans="1:5" x14ac:dyDescent="0.2">
      <c r="A25" s="45" t="e">
        <f>Efetivo!#REF!</f>
        <v>#REF!</v>
      </c>
      <c r="B25" s="45" t="e">
        <f>Efetivo!#REF!</f>
        <v>#REF!</v>
      </c>
      <c r="C25" s="45" t="e">
        <f>Efetivo!#REF!</f>
        <v>#REF!</v>
      </c>
      <c r="D25" s="45" t="e">
        <f>Efetivo!#REF!</f>
        <v>#REF!</v>
      </c>
      <c r="E25" s="46" t="e">
        <f>Efetivo!#REF!</f>
        <v>#REF!</v>
      </c>
    </row>
    <row r="26" spans="1:5" x14ac:dyDescent="0.2">
      <c r="A26" s="45">
        <f>Efetivo!H12</f>
        <v>112</v>
      </c>
      <c r="B26" s="45">
        <f>Efetivo!I12</f>
        <v>0</v>
      </c>
      <c r="C26" s="45" t="str">
        <f>Efetivo!J12</f>
        <v>2016</v>
      </c>
      <c r="D26" s="45" t="str">
        <f>Efetivo!K12</f>
        <v>02</v>
      </c>
      <c r="E26" s="46">
        <f>Efetivo!L12</f>
        <v>1733</v>
      </c>
    </row>
    <row r="27" spans="1:5" x14ac:dyDescent="0.2">
      <c r="A27" s="45">
        <f>Efetivo!H13</f>
        <v>112</v>
      </c>
      <c r="B27" s="45">
        <f>Efetivo!I13</f>
        <v>0</v>
      </c>
      <c r="C27" s="45" t="str">
        <f>Efetivo!J13</f>
        <v>2016</v>
      </c>
      <c r="D27" s="45" t="str">
        <f>Efetivo!K13</f>
        <v>03</v>
      </c>
      <c r="E27" s="46">
        <f>Efetivo!L13</f>
        <v>1687</v>
      </c>
    </row>
    <row r="28" spans="1:5" x14ac:dyDescent="0.2">
      <c r="A28" s="45">
        <f>Efetivo!H14</f>
        <v>112</v>
      </c>
      <c r="B28" s="45">
        <f>Efetivo!I14</f>
        <v>0</v>
      </c>
      <c r="C28" s="45" t="str">
        <f>Efetivo!J14</f>
        <v>2016</v>
      </c>
      <c r="D28" s="45" t="str">
        <f>Efetivo!K14</f>
        <v>03</v>
      </c>
      <c r="E28" s="46">
        <f>Efetivo!L14</f>
        <v>580</v>
      </c>
    </row>
    <row r="29" spans="1:5" x14ac:dyDescent="0.2">
      <c r="A29" s="45" t="e">
        <f>Efetivo!#REF!</f>
        <v>#REF!</v>
      </c>
      <c r="B29" s="45" t="e">
        <f>Efetivo!#REF!</f>
        <v>#REF!</v>
      </c>
      <c r="C29" s="45" t="e">
        <f>Efetivo!#REF!</f>
        <v>#REF!</v>
      </c>
      <c r="D29" s="45" t="e">
        <f>Efetivo!#REF!</f>
        <v>#REF!</v>
      </c>
      <c r="E29" s="46" t="e">
        <f>Efetivo!#REF!</f>
        <v>#REF!</v>
      </c>
    </row>
    <row r="30" spans="1:5" x14ac:dyDescent="0.2">
      <c r="A30" s="45">
        <f>Efetivo!H16</f>
        <v>112</v>
      </c>
      <c r="B30" s="45">
        <f>Efetivo!I16</f>
        <v>0</v>
      </c>
      <c r="C30" s="45" t="str">
        <f>Efetivo!J16</f>
        <v>2016</v>
      </c>
      <c r="D30" s="45" t="str">
        <f>Efetivo!K16</f>
        <v>06</v>
      </c>
      <c r="E30" s="46">
        <f>Efetivo!L16</f>
        <v>100</v>
      </c>
    </row>
    <row r="31" spans="1:5" x14ac:dyDescent="0.2">
      <c r="A31" s="45" t="e">
        <f>Efetivo!#REF!</f>
        <v>#REF!</v>
      </c>
      <c r="B31" s="45" t="e">
        <f>Efetivo!#REF!</f>
        <v>#REF!</v>
      </c>
      <c r="C31" s="45" t="e">
        <f>Efetivo!#REF!</f>
        <v>#REF!</v>
      </c>
      <c r="D31" s="45" t="e">
        <f>Efetivo!#REF!</f>
        <v>#REF!</v>
      </c>
      <c r="E31" s="46" t="e">
        <f>Efetivo!#REF!</f>
        <v>#REF!</v>
      </c>
    </row>
    <row r="32" spans="1:5" x14ac:dyDescent="0.2">
      <c r="A32" s="45" t="e">
        <f>Efetivo!#REF!</f>
        <v>#REF!</v>
      </c>
      <c r="B32" s="45" t="e">
        <f>Efetivo!#REF!</f>
        <v>#REF!</v>
      </c>
      <c r="C32" s="45" t="e">
        <f>Efetivo!#REF!</f>
        <v>#REF!</v>
      </c>
      <c r="D32" s="45" t="e">
        <f>Efetivo!#REF!</f>
        <v>#REF!</v>
      </c>
      <c r="E32" s="46" t="e">
        <f>Efetivo!#REF!</f>
        <v>#REF!</v>
      </c>
    </row>
    <row r="33" spans="1:5" x14ac:dyDescent="0.2">
      <c r="A33" s="45" t="e">
        <f>Efetivo!#REF!</f>
        <v>#REF!</v>
      </c>
      <c r="B33" s="45" t="e">
        <f>Efetivo!#REF!</f>
        <v>#REF!</v>
      </c>
      <c r="C33" s="45" t="e">
        <f>Efetivo!#REF!</f>
        <v>#REF!</v>
      </c>
      <c r="D33" s="45" t="e">
        <f>Efetivo!#REF!</f>
        <v>#REF!</v>
      </c>
      <c r="E33" s="46" t="e">
        <f>Efetivo!#REF!</f>
        <v>#REF!</v>
      </c>
    </row>
    <row r="34" spans="1:5" x14ac:dyDescent="0.2">
      <c r="A34" s="45" t="e">
        <f>Efetivo!#REF!</f>
        <v>#REF!</v>
      </c>
      <c r="B34" s="45" t="e">
        <f>Efetivo!#REF!</f>
        <v>#REF!</v>
      </c>
      <c r="C34" s="45" t="e">
        <f>Efetivo!#REF!</f>
        <v>#REF!</v>
      </c>
      <c r="D34" s="45" t="e">
        <f>Efetivo!#REF!</f>
        <v>#REF!</v>
      </c>
      <c r="E34" s="46" t="e">
        <f>Efetivo!#REF!</f>
        <v>#REF!</v>
      </c>
    </row>
    <row r="35" spans="1:5" x14ac:dyDescent="0.2">
      <c r="A35" s="45" t="e">
        <f>Efetivo!#REF!</f>
        <v>#REF!</v>
      </c>
      <c r="B35" s="45" t="e">
        <f>Efetivo!#REF!</f>
        <v>#REF!</v>
      </c>
      <c r="C35" s="45" t="e">
        <f>Efetivo!#REF!</f>
        <v>#REF!</v>
      </c>
      <c r="D35" s="45" t="e">
        <f>Efetivo!#REF!</f>
        <v>#REF!</v>
      </c>
      <c r="E35" s="46" t="e">
        <f>Efetivo!#REF!</f>
        <v>#REF!</v>
      </c>
    </row>
    <row r="36" spans="1:5" x14ac:dyDescent="0.2">
      <c r="A36" s="45">
        <f>Efetivo!H21</f>
        <v>112</v>
      </c>
      <c r="B36" s="45">
        <f>Efetivo!I21</f>
        <v>0</v>
      </c>
      <c r="C36" s="45" t="str">
        <f>Efetivo!J21</f>
        <v>2016</v>
      </c>
      <c r="D36" s="45" t="str">
        <f>Efetivo!K21</f>
        <v>12</v>
      </c>
      <c r="E36" s="46">
        <f>Efetivo!L21</f>
        <v>843</v>
      </c>
    </row>
    <row r="37" spans="1:5" x14ac:dyDescent="0.2">
      <c r="A37" s="45" t="e">
        <f>Efetivo!#REF!</f>
        <v>#REF!</v>
      </c>
      <c r="B37" s="45" t="e">
        <f>Efetivo!#REF!</f>
        <v>#REF!</v>
      </c>
      <c r="C37" s="45" t="e">
        <f>Efetivo!#REF!</f>
        <v>#REF!</v>
      </c>
      <c r="D37" s="45" t="e">
        <f>Efetivo!#REF!</f>
        <v>#REF!</v>
      </c>
      <c r="E37" s="46" t="e">
        <f>Efetivo!#REF!</f>
        <v>#REF!</v>
      </c>
    </row>
    <row r="38" spans="1:5" x14ac:dyDescent="0.2">
      <c r="A38" s="45">
        <f>Efetivo!AF12</f>
        <v>120</v>
      </c>
      <c r="B38" s="45">
        <f>Efetivo!AG12</f>
        <v>0</v>
      </c>
      <c r="C38" s="45" t="str">
        <f>Efetivo!AH12</f>
        <v>2016</v>
      </c>
      <c r="D38" s="45" t="str">
        <f>Efetivo!AI12</f>
        <v>02</v>
      </c>
      <c r="E38" s="46">
        <f>Efetivo!AJ12</f>
        <v>5453</v>
      </c>
    </row>
    <row r="39" spans="1:5" x14ac:dyDescent="0.2">
      <c r="A39" s="45">
        <f>Efetivo!AF13</f>
        <v>120</v>
      </c>
      <c r="B39" s="45">
        <f>Efetivo!AG13</f>
        <v>0</v>
      </c>
      <c r="C39" s="45" t="str">
        <f>Efetivo!AH13</f>
        <v>2016</v>
      </c>
      <c r="D39" s="45" t="str">
        <f>Efetivo!AI13</f>
        <v>03</v>
      </c>
      <c r="E39" s="46">
        <f>Efetivo!AJ13</f>
        <v>9066</v>
      </c>
    </row>
    <row r="40" spans="1:5" x14ac:dyDescent="0.2">
      <c r="A40" s="45">
        <f>Efetivo!AF14</f>
        <v>120</v>
      </c>
      <c r="B40" s="45">
        <f>Efetivo!AG14</f>
        <v>0</v>
      </c>
      <c r="C40" s="45" t="str">
        <f>Efetivo!AH14</f>
        <v>2016</v>
      </c>
      <c r="D40" s="45" t="str">
        <f>Efetivo!AI14</f>
        <v>03</v>
      </c>
      <c r="E40" s="46">
        <f>Efetivo!AJ14</f>
        <v>3254</v>
      </c>
    </row>
    <row r="41" spans="1:5" x14ac:dyDescent="0.2">
      <c r="A41" s="45" t="e">
        <f>Efetivo!#REF!</f>
        <v>#REF!</v>
      </c>
      <c r="B41" s="45" t="e">
        <f>Efetivo!#REF!</f>
        <v>#REF!</v>
      </c>
      <c r="C41" s="45" t="e">
        <f>Efetivo!#REF!</f>
        <v>#REF!</v>
      </c>
      <c r="D41" s="45" t="e">
        <f>Efetivo!#REF!</f>
        <v>#REF!</v>
      </c>
      <c r="E41" s="46" t="e">
        <f>Efetivo!#REF!</f>
        <v>#REF!</v>
      </c>
    </row>
    <row r="42" spans="1:5" x14ac:dyDescent="0.2">
      <c r="A42" s="45">
        <f>Efetivo!AF16</f>
        <v>120</v>
      </c>
      <c r="B42" s="45">
        <f>Efetivo!AG16</f>
        <v>0</v>
      </c>
      <c r="C42" s="45" t="str">
        <f>Efetivo!AH16</f>
        <v>2016</v>
      </c>
      <c r="D42" s="45" t="str">
        <f>Efetivo!AI16</f>
        <v>06</v>
      </c>
      <c r="E42" s="46">
        <f>Efetivo!AJ16</f>
        <v>2283</v>
      </c>
    </row>
    <row r="43" spans="1:5" x14ac:dyDescent="0.2">
      <c r="A43" s="45" t="e">
        <f>Efetivo!#REF!</f>
        <v>#REF!</v>
      </c>
      <c r="B43" s="45" t="e">
        <f>Efetivo!#REF!</f>
        <v>#REF!</v>
      </c>
      <c r="C43" s="45" t="e">
        <f>Efetivo!#REF!</f>
        <v>#REF!</v>
      </c>
      <c r="D43" s="45" t="e">
        <f>Efetivo!#REF!</f>
        <v>#REF!</v>
      </c>
      <c r="E43" s="46" t="e">
        <f>Efetivo!#REF!</f>
        <v>#REF!</v>
      </c>
    </row>
    <row r="44" spans="1:5" x14ac:dyDescent="0.2">
      <c r="A44" s="45" t="e">
        <f>Efetivo!#REF!</f>
        <v>#REF!</v>
      </c>
      <c r="B44" s="45" t="e">
        <f>Efetivo!#REF!</f>
        <v>#REF!</v>
      </c>
      <c r="C44" s="45" t="e">
        <f>Efetivo!#REF!</f>
        <v>#REF!</v>
      </c>
      <c r="D44" s="45" t="e">
        <f>Efetivo!#REF!</f>
        <v>#REF!</v>
      </c>
      <c r="E44" s="46" t="e">
        <f>Efetivo!#REF!</f>
        <v>#REF!</v>
      </c>
    </row>
    <row r="45" spans="1:5" x14ac:dyDescent="0.2">
      <c r="A45" s="45" t="e">
        <f>Efetivo!#REF!</f>
        <v>#REF!</v>
      </c>
      <c r="B45" s="45" t="e">
        <f>Efetivo!#REF!</f>
        <v>#REF!</v>
      </c>
      <c r="C45" s="45" t="e">
        <f>Efetivo!#REF!</f>
        <v>#REF!</v>
      </c>
      <c r="D45" s="45" t="e">
        <f>Efetivo!#REF!</f>
        <v>#REF!</v>
      </c>
      <c r="E45" s="46" t="e">
        <f>Efetivo!#REF!</f>
        <v>#REF!</v>
      </c>
    </row>
    <row r="46" spans="1:5" x14ac:dyDescent="0.2">
      <c r="A46" s="45" t="e">
        <f>Efetivo!#REF!</f>
        <v>#REF!</v>
      </c>
      <c r="B46" s="45" t="e">
        <f>Efetivo!#REF!</f>
        <v>#REF!</v>
      </c>
      <c r="C46" s="45" t="e">
        <f>Efetivo!#REF!</f>
        <v>#REF!</v>
      </c>
      <c r="D46" s="45" t="e">
        <f>Efetivo!#REF!</f>
        <v>#REF!</v>
      </c>
      <c r="E46" s="46" t="e">
        <f>Efetivo!#REF!</f>
        <v>#REF!</v>
      </c>
    </row>
    <row r="47" spans="1:5" x14ac:dyDescent="0.2">
      <c r="A47" s="45" t="e">
        <f>Efetivo!#REF!</f>
        <v>#REF!</v>
      </c>
      <c r="B47" s="45" t="e">
        <f>Efetivo!#REF!</f>
        <v>#REF!</v>
      </c>
      <c r="C47" s="45" t="e">
        <f>Efetivo!#REF!</f>
        <v>#REF!</v>
      </c>
      <c r="D47" s="45" t="e">
        <f>Efetivo!#REF!</f>
        <v>#REF!</v>
      </c>
      <c r="E47" s="46" t="e">
        <f>Efetivo!#REF!</f>
        <v>#REF!</v>
      </c>
    </row>
    <row r="48" spans="1:5" x14ac:dyDescent="0.2">
      <c r="A48" s="45">
        <f>Efetivo!AF21</f>
        <v>120</v>
      </c>
      <c r="B48" s="45">
        <f>Efetivo!AG21</f>
        <v>0</v>
      </c>
      <c r="C48" s="45" t="str">
        <f>Efetivo!AH21</f>
        <v>2016</v>
      </c>
      <c r="D48" s="45" t="str">
        <f>Efetivo!AI21</f>
        <v>12</v>
      </c>
      <c r="E48" s="46">
        <f>Efetivo!AJ21</f>
        <v>3160</v>
      </c>
    </row>
    <row r="49" spans="1:5" x14ac:dyDescent="0.2">
      <c r="A49" s="45" t="e">
        <f>Efetivo!#REF!</f>
        <v>#REF!</v>
      </c>
      <c r="B49" s="45" t="e">
        <f>Efetivo!#REF!</f>
        <v>#REF!</v>
      </c>
      <c r="C49" s="45" t="e">
        <f>Efetivo!#REF!</f>
        <v>#REF!</v>
      </c>
      <c r="D49" s="45" t="e">
        <f>Efetivo!#REF!</f>
        <v>#REF!</v>
      </c>
      <c r="E49" s="46" t="e">
        <f>Efetivo!#REF!</f>
        <v>#REF!</v>
      </c>
    </row>
    <row r="50" spans="1:5" x14ac:dyDescent="0.2">
      <c r="A50" s="45">
        <f>Efetivo!T12</f>
        <v>121</v>
      </c>
      <c r="B50" s="45">
        <f>Efetivo!U12</f>
        <v>0</v>
      </c>
      <c r="C50" s="45" t="str">
        <f>Efetivo!V12</f>
        <v>2016</v>
      </c>
      <c r="D50" s="45" t="str">
        <f>Efetivo!W12</f>
        <v>02</v>
      </c>
      <c r="E50" s="46">
        <f>Efetivo!X12</f>
        <v>3752</v>
      </c>
    </row>
    <row r="51" spans="1:5" x14ac:dyDescent="0.2">
      <c r="A51" s="45">
        <f>Efetivo!T13</f>
        <v>121</v>
      </c>
      <c r="B51" s="45">
        <f>Efetivo!U13</f>
        <v>0</v>
      </c>
      <c r="C51" s="45" t="str">
        <f>Efetivo!V13</f>
        <v>2016</v>
      </c>
      <c r="D51" s="45" t="str">
        <f>Efetivo!W13</f>
        <v>03</v>
      </c>
      <c r="E51" s="46">
        <f>Efetivo!X13</f>
        <v>7442</v>
      </c>
    </row>
    <row r="52" spans="1:5" x14ac:dyDescent="0.2">
      <c r="A52" s="45">
        <f>Efetivo!T14</f>
        <v>121</v>
      </c>
      <c r="B52" s="45">
        <f>Efetivo!U14</f>
        <v>0</v>
      </c>
      <c r="C52" s="45" t="str">
        <f>Efetivo!V14</f>
        <v>2016</v>
      </c>
      <c r="D52" s="45" t="str">
        <f>Efetivo!W14</f>
        <v>03</v>
      </c>
      <c r="E52" s="46">
        <f>Efetivo!X14</f>
        <v>2674</v>
      </c>
    </row>
    <row r="53" spans="1:5" x14ac:dyDescent="0.2">
      <c r="A53" s="45" t="e">
        <f>Efetivo!#REF!</f>
        <v>#REF!</v>
      </c>
      <c r="B53" s="45" t="e">
        <f>Efetivo!#REF!</f>
        <v>#REF!</v>
      </c>
      <c r="C53" s="45" t="e">
        <f>Efetivo!#REF!</f>
        <v>#REF!</v>
      </c>
      <c r="D53" s="45" t="e">
        <f>Efetivo!#REF!</f>
        <v>#REF!</v>
      </c>
      <c r="E53" s="46" t="e">
        <f>Efetivo!#REF!</f>
        <v>#REF!</v>
      </c>
    </row>
    <row r="54" spans="1:5" x14ac:dyDescent="0.2">
      <c r="A54" s="45">
        <f>Efetivo!T16</f>
        <v>121</v>
      </c>
      <c r="B54" s="45">
        <f>Efetivo!U16</f>
        <v>0</v>
      </c>
      <c r="C54" s="45" t="str">
        <f>Efetivo!V16</f>
        <v>2016</v>
      </c>
      <c r="D54" s="45" t="str">
        <f>Efetivo!W16</f>
        <v>06</v>
      </c>
      <c r="E54" s="46">
        <f>Efetivo!X16</f>
        <v>2192</v>
      </c>
    </row>
    <row r="55" spans="1:5" x14ac:dyDescent="0.2">
      <c r="A55" s="45" t="e">
        <f>Efetivo!#REF!</f>
        <v>#REF!</v>
      </c>
      <c r="B55" s="45" t="e">
        <f>Efetivo!#REF!</f>
        <v>#REF!</v>
      </c>
      <c r="C55" s="45" t="e">
        <f>Efetivo!#REF!</f>
        <v>#REF!</v>
      </c>
      <c r="D55" s="45" t="e">
        <f>Efetivo!#REF!</f>
        <v>#REF!</v>
      </c>
      <c r="E55" s="46" t="e">
        <f>Efetivo!#REF!</f>
        <v>#REF!</v>
      </c>
    </row>
    <row r="56" spans="1:5" x14ac:dyDescent="0.2">
      <c r="A56" s="45" t="e">
        <f>Efetivo!#REF!</f>
        <v>#REF!</v>
      </c>
      <c r="B56" s="45" t="e">
        <f>Efetivo!#REF!</f>
        <v>#REF!</v>
      </c>
      <c r="C56" s="45" t="e">
        <f>Efetivo!#REF!</f>
        <v>#REF!</v>
      </c>
      <c r="D56" s="45" t="e">
        <f>Efetivo!#REF!</f>
        <v>#REF!</v>
      </c>
      <c r="E56" s="46" t="e">
        <f>Efetivo!#REF!</f>
        <v>#REF!</v>
      </c>
    </row>
    <row r="57" spans="1:5" x14ac:dyDescent="0.2">
      <c r="A57" s="45" t="e">
        <f>Efetivo!#REF!</f>
        <v>#REF!</v>
      </c>
      <c r="B57" s="45" t="e">
        <f>Efetivo!#REF!</f>
        <v>#REF!</v>
      </c>
      <c r="C57" s="45" t="e">
        <f>Efetivo!#REF!</f>
        <v>#REF!</v>
      </c>
      <c r="D57" s="45" t="e">
        <f>Efetivo!#REF!</f>
        <v>#REF!</v>
      </c>
      <c r="E57" s="46" t="e">
        <f>Efetivo!#REF!</f>
        <v>#REF!</v>
      </c>
    </row>
    <row r="58" spans="1:5" x14ac:dyDescent="0.2">
      <c r="A58" s="45" t="e">
        <f>Efetivo!#REF!</f>
        <v>#REF!</v>
      </c>
      <c r="B58" s="45" t="e">
        <f>Efetivo!#REF!</f>
        <v>#REF!</v>
      </c>
      <c r="C58" s="45" t="e">
        <f>Efetivo!#REF!</f>
        <v>#REF!</v>
      </c>
      <c r="D58" s="45" t="e">
        <f>Efetivo!#REF!</f>
        <v>#REF!</v>
      </c>
      <c r="E58" s="46" t="e">
        <f>Efetivo!#REF!</f>
        <v>#REF!</v>
      </c>
    </row>
    <row r="59" spans="1:5" x14ac:dyDescent="0.2">
      <c r="A59" s="45" t="e">
        <f>Efetivo!#REF!</f>
        <v>#REF!</v>
      </c>
      <c r="B59" s="45" t="e">
        <f>Efetivo!#REF!</f>
        <v>#REF!</v>
      </c>
      <c r="C59" s="45" t="e">
        <f>Efetivo!#REF!</f>
        <v>#REF!</v>
      </c>
      <c r="D59" s="45" t="e">
        <f>Efetivo!#REF!</f>
        <v>#REF!</v>
      </c>
      <c r="E59" s="46" t="e">
        <f>Efetivo!#REF!</f>
        <v>#REF!</v>
      </c>
    </row>
    <row r="60" spans="1:5" x14ac:dyDescent="0.2">
      <c r="A60" s="45">
        <f>Efetivo!T21</f>
        <v>121</v>
      </c>
      <c r="B60" s="45">
        <f>Efetivo!U21</f>
        <v>0</v>
      </c>
      <c r="C60" s="45" t="str">
        <f>Efetivo!V21</f>
        <v>2016</v>
      </c>
      <c r="D60" s="45" t="str">
        <f>Efetivo!W21</f>
        <v>12</v>
      </c>
      <c r="E60" s="46">
        <f>Efetivo!X21</f>
        <v>2331</v>
      </c>
    </row>
    <row r="61" spans="1:5" x14ac:dyDescent="0.2">
      <c r="A61" s="45" t="e">
        <f>Efetivo!#REF!</f>
        <v>#REF!</v>
      </c>
      <c r="B61" s="45" t="e">
        <f>Efetivo!#REF!</f>
        <v>#REF!</v>
      </c>
      <c r="C61" s="45" t="e">
        <f>Efetivo!#REF!</f>
        <v>#REF!</v>
      </c>
      <c r="D61" s="45" t="e">
        <f>Efetivo!#REF!</f>
        <v>#REF!</v>
      </c>
      <c r="E61" s="46" t="e">
        <f>Efetivo!#REF!</f>
        <v>#REF!</v>
      </c>
    </row>
    <row r="62" spans="1:5" x14ac:dyDescent="0.2">
      <c r="A62" s="45">
        <f>Efetivo!Z12</f>
        <v>122</v>
      </c>
      <c r="B62" s="45">
        <f>Efetivo!AA12</f>
        <v>0</v>
      </c>
      <c r="C62" s="45" t="str">
        <f>Efetivo!AB12</f>
        <v>2016</v>
      </c>
      <c r="D62" s="45" t="str">
        <f>Efetivo!AC12</f>
        <v>02</v>
      </c>
      <c r="E62" s="46">
        <f>Efetivo!AD12</f>
        <v>1701</v>
      </c>
    </row>
    <row r="63" spans="1:5" x14ac:dyDescent="0.2">
      <c r="A63" s="45">
        <f>Efetivo!Z13</f>
        <v>122</v>
      </c>
      <c r="B63" s="45">
        <f>Efetivo!AA13</f>
        <v>0</v>
      </c>
      <c r="C63" s="45" t="str">
        <f>Efetivo!AB13</f>
        <v>2016</v>
      </c>
      <c r="D63" s="45" t="str">
        <f>Efetivo!AC13</f>
        <v>03</v>
      </c>
      <c r="E63" s="46">
        <f>Efetivo!AD13</f>
        <v>1624</v>
      </c>
    </row>
    <row r="64" spans="1:5" x14ac:dyDescent="0.2">
      <c r="A64" s="45">
        <f>Efetivo!Z14</f>
        <v>122</v>
      </c>
      <c r="B64" s="45">
        <f>Efetivo!AA14</f>
        <v>0</v>
      </c>
      <c r="C64" s="45" t="str">
        <f>Efetivo!AB14</f>
        <v>2016</v>
      </c>
      <c r="D64" s="45" t="str">
        <f>Efetivo!AC14</f>
        <v>03</v>
      </c>
      <c r="E64" s="46">
        <f>Efetivo!AD14</f>
        <v>580</v>
      </c>
    </row>
    <row r="65" spans="1:5" x14ac:dyDescent="0.2">
      <c r="A65" s="45" t="e">
        <f>Efetivo!#REF!</f>
        <v>#REF!</v>
      </c>
      <c r="B65" s="45" t="e">
        <f>Efetivo!#REF!</f>
        <v>#REF!</v>
      </c>
      <c r="C65" s="45" t="e">
        <f>Efetivo!#REF!</f>
        <v>#REF!</v>
      </c>
      <c r="D65" s="45" t="e">
        <f>Efetivo!#REF!</f>
        <v>#REF!</v>
      </c>
      <c r="E65" s="46" t="e">
        <f>Efetivo!#REF!</f>
        <v>#REF!</v>
      </c>
    </row>
    <row r="66" spans="1:5" x14ac:dyDescent="0.2">
      <c r="A66" s="45">
        <f>Efetivo!Z16</f>
        <v>122</v>
      </c>
      <c r="B66" s="45">
        <f>Efetivo!AA16</f>
        <v>0</v>
      </c>
      <c r="C66" s="45" t="str">
        <f>Efetivo!AB16</f>
        <v>2016</v>
      </c>
      <c r="D66" s="45" t="str">
        <f>Efetivo!AC16</f>
        <v>06</v>
      </c>
      <c r="E66" s="46">
        <f>Efetivo!AD16</f>
        <v>91</v>
      </c>
    </row>
    <row r="67" spans="1:5" x14ac:dyDescent="0.2">
      <c r="A67" s="45" t="e">
        <f>Efetivo!#REF!</f>
        <v>#REF!</v>
      </c>
      <c r="B67" s="45" t="e">
        <f>Efetivo!#REF!</f>
        <v>#REF!</v>
      </c>
      <c r="C67" s="45" t="e">
        <f>Efetivo!#REF!</f>
        <v>#REF!</v>
      </c>
      <c r="D67" s="45" t="e">
        <f>Efetivo!#REF!</f>
        <v>#REF!</v>
      </c>
      <c r="E67" s="46" t="e">
        <f>Efetivo!#REF!</f>
        <v>#REF!</v>
      </c>
    </row>
    <row r="68" spans="1:5" x14ac:dyDescent="0.2">
      <c r="A68" s="45" t="e">
        <f>Efetivo!#REF!</f>
        <v>#REF!</v>
      </c>
      <c r="B68" s="45" t="e">
        <f>Efetivo!#REF!</f>
        <v>#REF!</v>
      </c>
      <c r="C68" s="45" t="e">
        <f>Efetivo!#REF!</f>
        <v>#REF!</v>
      </c>
      <c r="D68" s="45" t="e">
        <f>Efetivo!#REF!</f>
        <v>#REF!</v>
      </c>
      <c r="E68" s="46" t="e">
        <f>Efetivo!#REF!</f>
        <v>#REF!</v>
      </c>
    </row>
    <row r="69" spans="1:5" x14ac:dyDescent="0.2">
      <c r="A69" s="45" t="e">
        <f>Efetivo!#REF!</f>
        <v>#REF!</v>
      </c>
      <c r="B69" s="45" t="e">
        <f>Efetivo!#REF!</f>
        <v>#REF!</v>
      </c>
      <c r="C69" s="45" t="e">
        <f>Efetivo!#REF!</f>
        <v>#REF!</v>
      </c>
      <c r="D69" s="45" t="e">
        <f>Efetivo!#REF!</f>
        <v>#REF!</v>
      </c>
      <c r="E69" s="46" t="e">
        <f>Efetivo!#REF!</f>
        <v>#REF!</v>
      </c>
    </row>
    <row r="70" spans="1:5" x14ac:dyDescent="0.2">
      <c r="A70" s="45" t="e">
        <f>Efetivo!#REF!</f>
        <v>#REF!</v>
      </c>
      <c r="B70" s="45" t="e">
        <f>Efetivo!#REF!</f>
        <v>#REF!</v>
      </c>
      <c r="C70" s="45" t="e">
        <f>Efetivo!#REF!</f>
        <v>#REF!</v>
      </c>
      <c r="D70" s="45" t="e">
        <f>Efetivo!#REF!</f>
        <v>#REF!</v>
      </c>
      <c r="E70" s="46" t="e">
        <f>Efetivo!#REF!</f>
        <v>#REF!</v>
      </c>
    </row>
    <row r="71" spans="1:5" x14ac:dyDescent="0.2">
      <c r="A71" s="45" t="e">
        <f>Efetivo!#REF!</f>
        <v>#REF!</v>
      </c>
      <c r="B71" s="45" t="e">
        <f>Efetivo!#REF!</f>
        <v>#REF!</v>
      </c>
      <c r="C71" s="45" t="e">
        <f>Efetivo!#REF!</f>
        <v>#REF!</v>
      </c>
      <c r="D71" s="45" t="e">
        <f>Efetivo!#REF!</f>
        <v>#REF!</v>
      </c>
      <c r="E71" s="46" t="e">
        <f>Efetivo!#REF!</f>
        <v>#REF!</v>
      </c>
    </row>
    <row r="72" spans="1:5" x14ac:dyDescent="0.2">
      <c r="A72" s="45">
        <f>Efetivo!Z21</f>
        <v>122</v>
      </c>
      <c r="B72" s="45">
        <f>Efetivo!AA21</f>
        <v>0</v>
      </c>
      <c r="C72" s="45" t="str">
        <f>Efetivo!AB21</f>
        <v>2016</v>
      </c>
      <c r="D72" s="45" t="str">
        <f>Efetivo!AC21</f>
        <v>12</v>
      </c>
      <c r="E72" s="46">
        <f>Efetivo!AD21</f>
        <v>829</v>
      </c>
    </row>
    <row r="73" spans="1:5" x14ac:dyDescent="0.2">
      <c r="A73" s="45" t="e">
        <f>Efetivo!#REF!</f>
        <v>#REF!</v>
      </c>
      <c r="B73" s="45" t="e">
        <f>Efetivo!#REF!</f>
        <v>#REF!</v>
      </c>
      <c r="C73" s="45" t="e">
        <f>Efetivo!#REF!</f>
        <v>#REF!</v>
      </c>
      <c r="D73" s="45" t="e">
        <f>Efetivo!#REF!</f>
        <v>#REF!</v>
      </c>
      <c r="E73" s="46" t="e">
        <f>Efetivo!#REF!</f>
        <v>#REF!</v>
      </c>
    </row>
    <row r="74" spans="1:5" x14ac:dyDescent="0.2">
      <c r="A74" s="45">
        <f>Efetivo!BD12</f>
        <v>110</v>
      </c>
      <c r="B74" s="45">
        <f>Efetivo!BE12</f>
        <v>0</v>
      </c>
      <c r="C74" s="45" t="str">
        <f>Efetivo!BF12</f>
        <v>2016</v>
      </c>
      <c r="D74" s="45" t="str">
        <f>Efetivo!BG12</f>
        <v>02</v>
      </c>
      <c r="E74" s="46">
        <f>Efetivo!BH12</f>
        <v>5361</v>
      </c>
    </row>
    <row r="75" spans="1:5" x14ac:dyDescent="0.2">
      <c r="A75" s="45">
        <f>Efetivo!BD13</f>
        <v>110</v>
      </c>
      <c r="B75" s="45">
        <f>Efetivo!BE13</f>
        <v>0</v>
      </c>
      <c r="C75" s="45" t="str">
        <f>Efetivo!BF13</f>
        <v>2016</v>
      </c>
      <c r="D75" s="45" t="str">
        <f>Efetivo!BG13</f>
        <v>03</v>
      </c>
      <c r="E75" s="46">
        <f>Efetivo!BH13</f>
        <v>7621.9486000000015</v>
      </c>
    </row>
    <row r="76" spans="1:5" x14ac:dyDescent="0.2">
      <c r="A76" s="45">
        <f>Efetivo!BD14</f>
        <v>110</v>
      </c>
      <c r="B76" s="45">
        <f>Efetivo!BE14</f>
        <v>0</v>
      </c>
      <c r="C76" s="45" t="str">
        <f>Efetivo!BF14</f>
        <v>2016</v>
      </c>
      <c r="D76" s="45" t="str">
        <f>Efetivo!BG14</f>
        <v>03</v>
      </c>
      <c r="E76" s="46">
        <f>Efetivo!BH14</f>
        <v>938</v>
      </c>
    </row>
    <row r="77" spans="1:5" x14ac:dyDescent="0.2">
      <c r="A77" s="45" t="e">
        <f>Efetivo!#REF!</f>
        <v>#REF!</v>
      </c>
      <c r="B77" s="45" t="e">
        <f>Efetivo!#REF!</f>
        <v>#REF!</v>
      </c>
      <c r="C77" s="45" t="e">
        <f>Efetivo!#REF!</f>
        <v>#REF!</v>
      </c>
      <c r="D77" s="45" t="e">
        <f>Efetivo!#REF!</f>
        <v>#REF!</v>
      </c>
      <c r="E77" s="46" t="e">
        <f>Efetivo!#REF!</f>
        <v>#REF!</v>
      </c>
    </row>
    <row r="78" spans="1:5" x14ac:dyDescent="0.2">
      <c r="A78" s="45">
        <f>Efetivo!BD16</f>
        <v>110</v>
      </c>
      <c r="B78" s="45">
        <f>Efetivo!BE16</f>
        <v>0</v>
      </c>
      <c r="C78" s="45" t="str">
        <f>Efetivo!BF16</f>
        <v>2016</v>
      </c>
      <c r="D78" s="45" t="str">
        <f>Efetivo!BG16</f>
        <v>06</v>
      </c>
      <c r="E78" s="46">
        <f>Efetivo!BH16</f>
        <v>1078</v>
      </c>
    </row>
    <row r="79" spans="1:5" x14ac:dyDescent="0.2">
      <c r="A79" s="45" t="e">
        <f>Efetivo!#REF!</f>
        <v>#REF!</v>
      </c>
      <c r="B79" s="45" t="e">
        <f>Efetivo!#REF!</f>
        <v>#REF!</v>
      </c>
      <c r="C79" s="45" t="e">
        <f>Efetivo!#REF!</f>
        <v>#REF!</v>
      </c>
      <c r="D79" s="45" t="e">
        <f>Efetivo!#REF!</f>
        <v>#REF!</v>
      </c>
      <c r="E79" s="46" t="e">
        <f>Efetivo!#REF!</f>
        <v>#REF!</v>
      </c>
    </row>
    <row r="80" spans="1:5" x14ac:dyDescent="0.2">
      <c r="A80" s="45" t="e">
        <f>Efetivo!#REF!</f>
        <v>#REF!</v>
      </c>
      <c r="B80" s="45" t="e">
        <f>Efetivo!#REF!</f>
        <v>#REF!</v>
      </c>
      <c r="C80" s="45" t="e">
        <f>Efetivo!#REF!</f>
        <v>#REF!</v>
      </c>
      <c r="D80" s="45" t="e">
        <f>Efetivo!#REF!</f>
        <v>#REF!</v>
      </c>
      <c r="E80" s="46" t="e">
        <f>Efetivo!#REF!</f>
        <v>#REF!</v>
      </c>
    </row>
    <row r="81" spans="1:5" x14ac:dyDescent="0.2">
      <c r="A81" s="45" t="e">
        <f>Efetivo!#REF!</f>
        <v>#REF!</v>
      </c>
      <c r="B81" s="45" t="e">
        <f>Efetivo!#REF!</f>
        <v>#REF!</v>
      </c>
      <c r="C81" s="45" t="e">
        <f>Efetivo!#REF!</f>
        <v>#REF!</v>
      </c>
      <c r="D81" s="45" t="e">
        <f>Efetivo!#REF!</f>
        <v>#REF!</v>
      </c>
      <c r="E81" s="46" t="e">
        <f>Efetivo!#REF!</f>
        <v>#REF!</v>
      </c>
    </row>
    <row r="82" spans="1:5" x14ac:dyDescent="0.2">
      <c r="A82" s="45" t="e">
        <f>Efetivo!#REF!</f>
        <v>#REF!</v>
      </c>
      <c r="B82" s="45" t="e">
        <f>Efetivo!#REF!</f>
        <v>#REF!</v>
      </c>
      <c r="C82" s="45" t="e">
        <f>Efetivo!#REF!</f>
        <v>#REF!</v>
      </c>
      <c r="D82" s="45" t="e">
        <f>Efetivo!#REF!</f>
        <v>#REF!</v>
      </c>
      <c r="E82" s="46" t="e">
        <f>Efetivo!#REF!</f>
        <v>#REF!</v>
      </c>
    </row>
    <row r="83" spans="1:5" x14ac:dyDescent="0.2">
      <c r="A83" s="45" t="e">
        <f>Efetivo!#REF!</f>
        <v>#REF!</v>
      </c>
      <c r="B83" s="45" t="e">
        <f>Efetivo!#REF!</f>
        <v>#REF!</v>
      </c>
      <c r="C83" s="45" t="e">
        <f>Efetivo!#REF!</f>
        <v>#REF!</v>
      </c>
      <c r="D83" s="45" t="e">
        <f>Efetivo!#REF!</f>
        <v>#REF!</v>
      </c>
      <c r="E83" s="46" t="e">
        <f>Efetivo!#REF!</f>
        <v>#REF!</v>
      </c>
    </row>
    <row r="84" spans="1:5" x14ac:dyDescent="0.2">
      <c r="A84" s="45">
        <f>Efetivo!BD21</f>
        <v>110</v>
      </c>
      <c r="B84" s="45">
        <f>Efetivo!BE21</f>
        <v>0</v>
      </c>
      <c r="C84" s="45" t="str">
        <f>Efetivo!BF21</f>
        <v>2016</v>
      </c>
      <c r="D84" s="45" t="str">
        <f>Efetivo!BG21</f>
        <v>12</v>
      </c>
      <c r="E84" s="46">
        <f>Efetivo!BH21</f>
        <v>818</v>
      </c>
    </row>
    <row r="85" spans="1:5" x14ac:dyDescent="0.2">
      <c r="A85" s="45" t="e">
        <f>Efetivo!#REF!</f>
        <v>#REF!</v>
      </c>
      <c r="B85" s="45" t="e">
        <f>Efetivo!#REF!</f>
        <v>#REF!</v>
      </c>
      <c r="C85" s="45" t="e">
        <f>Efetivo!#REF!</f>
        <v>#REF!</v>
      </c>
      <c r="D85" s="45" t="e">
        <f>Efetivo!#REF!</f>
        <v>#REF!</v>
      </c>
      <c r="E85" s="46" t="e">
        <f>Efetivo!#REF!</f>
        <v>#REF!</v>
      </c>
    </row>
    <row r="86" spans="1:5" x14ac:dyDescent="0.2">
      <c r="A86" s="45">
        <f>Efetivo!AL12</f>
        <v>111</v>
      </c>
      <c r="B86" s="45">
        <f>Efetivo!AM12</f>
        <v>0</v>
      </c>
      <c r="C86" s="45" t="str">
        <f>Efetivo!AN12</f>
        <v>2016</v>
      </c>
      <c r="D86" s="45" t="str">
        <f>Efetivo!AO12</f>
        <v>02</v>
      </c>
      <c r="E86" s="46">
        <f>Efetivo!AP12</f>
        <v>2338</v>
      </c>
    </row>
    <row r="87" spans="1:5" x14ac:dyDescent="0.2">
      <c r="A87" s="45">
        <f>Efetivo!AL13</f>
        <v>111</v>
      </c>
      <c r="B87" s="45">
        <f>Efetivo!AM13</f>
        <v>0</v>
      </c>
      <c r="C87" s="45" t="str">
        <f>Efetivo!AN13</f>
        <v>2016</v>
      </c>
      <c r="D87" s="45" t="str">
        <f>Efetivo!AO13</f>
        <v>03</v>
      </c>
      <c r="E87" s="46">
        <f>Efetivo!AP13</f>
        <v>5199.2967930813593</v>
      </c>
    </row>
    <row r="88" spans="1:5" x14ac:dyDescent="0.2">
      <c r="A88" s="45">
        <f>Efetivo!AL14</f>
        <v>111</v>
      </c>
      <c r="B88" s="45">
        <f>Efetivo!AM14</f>
        <v>0</v>
      </c>
      <c r="C88" s="45" t="str">
        <f>Efetivo!AN14</f>
        <v>2016</v>
      </c>
      <c r="D88" s="45" t="str">
        <f>Efetivo!AO14</f>
        <v>03</v>
      </c>
      <c r="E88" s="46">
        <f>Efetivo!AP14</f>
        <v>636</v>
      </c>
    </row>
    <row r="89" spans="1:5" x14ac:dyDescent="0.2">
      <c r="A89" s="45" t="e">
        <f>Efetivo!#REF!</f>
        <v>#REF!</v>
      </c>
      <c r="B89" s="45" t="e">
        <f>Efetivo!#REF!</f>
        <v>#REF!</v>
      </c>
      <c r="C89" s="45" t="e">
        <f>Efetivo!#REF!</f>
        <v>#REF!</v>
      </c>
      <c r="D89" s="45" t="e">
        <f>Efetivo!#REF!</f>
        <v>#REF!</v>
      </c>
      <c r="E89" s="46" t="e">
        <f>Efetivo!#REF!</f>
        <v>#REF!</v>
      </c>
    </row>
    <row r="90" spans="1:5" x14ac:dyDescent="0.2">
      <c r="A90" s="45">
        <f>Efetivo!AL16</f>
        <v>111</v>
      </c>
      <c r="B90" s="45">
        <f>Efetivo!AM16</f>
        <v>0</v>
      </c>
      <c r="C90" s="45" t="str">
        <f>Efetivo!AN16</f>
        <v>2016</v>
      </c>
      <c r="D90" s="45" t="str">
        <f>Efetivo!AO16</f>
        <v>06</v>
      </c>
      <c r="E90" s="46">
        <f>Efetivo!AP16</f>
        <v>838</v>
      </c>
    </row>
    <row r="91" spans="1:5" x14ac:dyDescent="0.2">
      <c r="A91" s="45" t="e">
        <f>Efetivo!#REF!</f>
        <v>#REF!</v>
      </c>
      <c r="B91" s="45" t="e">
        <f>Efetivo!#REF!</f>
        <v>#REF!</v>
      </c>
      <c r="C91" s="45" t="e">
        <f>Efetivo!#REF!</f>
        <v>#REF!</v>
      </c>
      <c r="D91" s="45" t="e">
        <f>Efetivo!#REF!</f>
        <v>#REF!</v>
      </c>
      <c r="E91" s="46" t="e">
        <f>Efetivo!#REF!</f>
        <v>#REF!</v>
      </c>
    </row>
    <row r="92" spans="1:5" x14ac:dyDescent="0.2">
      <c r="A92" s="45" t="e">
        <f>Efetivo!#REF!</f>
        <v>#REF!</v>
      </c>
      <c r="B92" s="45" t="e">
        <f>Efetivo!#REF!</f>
        <v>#REF!</v>
      </c>
      <c r="C92" s="45" t="e">
        <f>Efetivo!#REF!</f>
        <v>#REF!</v>
      </c>
      <c r="D92" s="45" t="e">
        <f>Efetivo!#REF!</f>
        <v>#REF!</v>
      </c>
      <c r="E92" s="46" t="e">
        <f>Efetivo!#REF!</f>
        <v>#REF!</v>
      </c>
    </row>
    <row r="93" spans="1:5" x14ac:dyDescent="0.2">
      <c r="A93" s="45" t="e">
        <f>Efetivo!#REF!</f>
        <v>#REF!</v>
      </c>
      <c r="B93" s="45" t="e">
        <f>Efetivo!#REF!</f>
        <v>#REF!</v>
      </c>
      <c r="C93" s="45" t="e">
        <f>Efetivo!#REF!</f>
        <v>#REF!</v>
      </c>
      <c r="D93" s="45" t="e">
        <f>Efetivo!#REF!</f>
        <v>#REF!</v>
      </c>
      <c r="E93" s="46" t="e">
        <f>Efetivo!#REF!</f>
        <v>#REF!</v>
      </c>
    </row>
    <row r="94" spans="1:5" x14ac:dyDescent="0.2">
      <c r="A94" s="45" t="e">
        <f>Efetivo!#REF!</f>
        <v>#REF!</v>
      </c>
      <c r="B94" s="45" t="e">
        <f>Efetivo!#REF!</f>
        <v>#REF!</v>
      </c>
      <c r="C94" s="45" t="e">
        <f>Efetivo!#REF!</f>
        <v>#REF!</v>
      </c>
      <c r="D94" s="45" t="e">
        <f>Efetivo!#REF!</f>
        <v>#REF!</v>
      </c>
      <c r="E94" s="46" t="e">
        <f>Efetivo!#REF!</f>
        <v>#REF!</v>
      </c>
    </row>
    <row r="95" spans="1:5" x14ac:dyDescent="0.2">
      <c r="A95" s="45" t="e">
        <f>Efetivo!#REF!</f>
        <v>#REF!</v>
      </c>
      <c r="B95" s="45" t="e">
        <f>Efetivo!#REF!</f>
        <v>#REF!</v>
      </c>
      <c r="C95" s="45" t="e">
        <f>Efetivo!#REF!</f>
        <v>#REF!</v>
      </c>
      <c r="D95" s="45" t="e">
        <f>Efetivo!#REF!</f>
        <v>#REF!</v>
      </c>
      <c r="E95" s="46" t="e">
        <f>Efetivo!#REF!</f>
        <v>#REF!</v>
      </c>
    </row>
    <row r="96" spans="1:5" x14ac:dyDescent="0.2">
      <c r="A96" s="45">
        <f>Efetivo!AL21</f>
        <v>111</v>
      </c>
      <c r="B96" s="45">
        <f>Efetivo!AM21</f>
        <v>0</v>
      </c>
      <c r="C96" s="45" t="str">
        <f>Efetivo!AN21</f>
        <v>2016</v>
      </c>
      <c r="D96" s="45" t="str">
        <f>Efetivo!AO21</f>
        <v>12</v>
      </c>
      <c r="E96" s="46">
        <f>Efetivo!AP21</f>
        <v>697</v>
      </c>
    </row>
    <row r="97" spans="1:5" x14ac:dyDescent="0.2">
      <c r="A97" s="45" t="e">
        <f>Efetivo!#REF!</f>
        <v>#REF!</v>
      </c>
      <c r="B97" s="45" t="e">
        <f>Efetivo!#REF!</f>
        <v>#REF!</v>
      </c>
      <c r="C97" s="45" t="e">
        <f>Efetivo!#REF!</f>
        <v>#REF!</v>
      </c>
      <c r="D97" s="45" t="e">
        <f>Efetivo!#REF!</f>
        <v>#REF!</v>
      </c>
      <c r="E97" s="46" t="e">
        <f>Efetivo!#REF!</f>
        <v>#REF!</v>
      </c>
    </row>
    <row r="98" spans="1:5" x14ac:dyDescent="0.2">
      <c r="A98" s="45">
        <f>Efetivo!AR12</f>
        <v>112</v>
      </c>
      <c r="B98" s="45">
        <f>Efetivo!AS12</f>
        <v>0</v>
      </c>
      <c r="C98" s="45" t="str">
        <f>Efetivo!AT12</f>
        <v>2016</v>
      </c>
      <c r="D98" s="45" t="str">
        <f>Efetivo!AU12</f>
        <v>02</v>
      </c>
      <c r="E98" s="46">
        <f>Efetivo!AV12</f>
        <v>2496</v>
      </c>
    </row>
    <row r="99" spans="1:5" x14ac:dyDescent="0.2">
      <c r="A99" s="45">
        <f>Efetivo!AR13</f>
        <v>112</v>
      </c>
      <c r="B99" s="45">
        <f>Efetivo!AS13</f>
        <v>0</v>
      </c>
      <c r="C99" s="45" t="str">
        <f>Efetivo!AT13</f>
        <v>2016</v>
      </c>
      <c r="D99" s="45" t="str">
        <f>Efetivo!AU13</f>
        <v>03</v>
      </c>
      <c r="E99" s="46">
        <f>Efetivo!AV13</f>
        <v>1388.896733363614</v>
      </c>
    </row>
    <row r="100" spans="1:5" x14ac:dyDescent="0.2">
      <c r="A100" s="45">
        <f>Efetivo!AR14</f>
        <v>112</v>
      </c>
      <c r="B100" s="45">
        <f>Efetivo!AS14</f>
        <v>0</v>
      </c>
      <c r="C100" s="45" t="str">
        <f>Efetivo!AT14</f>
        <v>2016</v>
      </c>
      <c r="D100" s="45" t="str">
        <f>Efetivo!AU14</f>
        <v>03</v>
      </c>
      <c r="E100" s="46">
        <f>Efetivo!AV14</f>
        <v>258</v>
      </c>
    </row>
    <row r="101" spans="1:5" x14ac:dyDescent="0.2">
      <c r="A101" s="45" t="e">
        <f>Efetivo!#REF!</f>
        <v>#REF!</v>
      </c>
      <c r="B101" s="45" t="e">
        <f>Efetivo!#REF!</f>
        <v>#REF!</v>
      </c>
      <c r="C101" s="45" t="e">
        <f>Efetivo!#REF!</f>
        <v>#REF!</v>
      </c>
      <c r="D101" s="45" t="e">
        <f>Efetivo!#REF!</f>
        <v>#REF!</v>
      </c>
      <c r="E101" s="46" t="e">
        <f>Efetivo!#REF!</f>
        <v>#REF!</v>
      </c>
    </row>
    <row r="102" spans="1:5" x14ac:dyDescent="0.2">
      <c r="A102" s="45">
        <f>Efetivo!AR16</f>
        <v>112</v>
      </c>
      <c r="B102" s="45">
        <f>Efetivo!AS16</f>
        <v>0</v>
      </c>
      <c r="C102" s="45" t="str">
        <f>Efetivo!AT16</f>
        <v>2016</v>
      </c>
      <c r="D102" s="45" t="str">
        <f>Efetivo!AU16</f>
        <v>06</v>
      </c>
      <c r="E102" s="46">
        <f>Efetivo!AV16</f>
        <v>240</v>
      </c>
    </row>
    <row r="103" spans="1:5" x14ac:dyDescent="0.2">
      <c r="A103" s="45" t="e">
        <f>Efetivo!#REF!</f>
        <v>#REF!</v>
      </c>
      <c r="B103" s="45" t="e">
        <f>Efetivo!#REF!</f>
        <v>#REF!</v>
      </c>
      <c r="C103" s="45" t="e">
        <f>Efetivo!#REF!</f>
        <v>#REF!</v>
      </c>
      <c r="D103" s="45" t="e">
        <f>Efetivo!#REF!</f>
        <v>#REF!</v>
      </c>
      <c r="E103" s="46" t="e">
        <f>Efetivo!#REF!</f>
        <v>#REF!</v>
      </c>
    </row>
    <row r="104" spans="1:5" x14ac:dyDescent="0.2">
      <c r="A104" s="45" t="e">
        <f>Efetivo!#REF!</f>
        <v>#REF!</v>
      </c>
      <c r="B104" s="45" t="e">
        <f>Efetivo!#REF!</f>
        <v>#REF!</v>
      </c>
      <c r="C104" s="45" t="e">
        <f>Efetivo!#REF!</f>
        <v>#REF!</v>
      </c>
      <c r="D104" s="45" t="e">
        <f>Efetivo!#REF!</f>
        <v>#REF!</v>
      </c>
      <c r="E104" s="46" t="e">
        <f>Efetivo!#REF!</f>
        <v>#REF!</v>
      </c>
    </row>
    <row r="105" spans="1:5" x14ac:dyDescent="0.2">
      <c r="A105" s="45" t="e">
        <f>Efetivo!#REF!</f>
        <v>#REF!</v>
      </c>
      <c r="B105" s="45" t="e">
        <f>Efetivo!#REF!</f>
        <v>#REF!</v>
      </c>
      <c r="C105" s="45" t="e">
        <f>Efetivo!#REF!</f>
        <v>#REF!</v>
      </c>
      <c r="D105" s="45" t="e">
        <f>Efetivo!#REF!</f>
        <v>#REF!</v>
      </c>
      <c r="E105" s="46" t="e">
        <f>Efetivo!#REF!</f>
        <v>#REF!</v>
      </c>
    </row>
    <row r="106" spans="1:5" x14ac:dyDescent="0.2">
      <c r="A106" s="45" t="e">
        <f>Efetivo!#REF!</f>
        <v>#REF!</v>
      </c>
      <c r="B106" s="45" t="e">
        <f>Efetivo!#REF!</f>
        <v>#REF!</v>
      </c>
      <c r="C106" s="45" t="e">
        <f>Efetivo!#REF!</f>
        <v>#REF!</v>
      </c>
      <c r="D106" s="45" t="e">
        <f>Efetivo!#REF!</f>
        <v>#REF!</v>
      </c>
      <c r="E106" s="46" t="e">
        <f>Efetivo!#REF!</f>
        <v>#REF!</v>
      </c>
    </row>
    <row r="107" spans="1:5" x14ac:dyDescent="0.2">
      <c r="A107" s="45" t="e">
        <f>Efetivo!#REF!</f>
        <v>#REF!</v>
      </c>
      <c r="B107" s="45" t="e">
        <f>Efetivo!#REF!</f>
        <v>#REF!</v>
      </c>
      <c r="C107" s="45" t="e">
        <f>Efetivo!#REF!</f>
        <v>#REF!</v>
      </c>
      <c r="D107" s="45" t="e">
        <f>Efetivo!#REF!</f>
        <v>#REF!</v>
      </c>
      <c r="E107" s="46" t="e">
        <f>Efetivo!#REF!</f>
        <v>#REF!</v>
      </c>
    </row>
    <row r="108" spans="1:5" x14ac:dyDescent="0.2">
      <c r="A108" s="45">
        <f>Efetivo!AR21</f>
        <v>112</v>
      </c>
      <c r="B108" s="45">
        <f>Efetivo!AS21</f>
        <v>0</v>
      </c>
      <c r="C108" s="45" t="str">
        <f>Efetivo!AT21</f>
        <v>2016</v>
      </c>
      <c r="D108" s="45" t="str">
        <f>Efetivo!AU21</f>
        <v>12</v>
      </c>
      <c r="E108" s="46">
        <f>Efetivo!AV21</f>
        <v>121</v>
      </c>
    </row>
    <row r="109" spans="1:5" x14ac:dyDescent="0.2">
      <c r="A109" s="45" t="e">
        <f>Efetivo!#REF!</f>
        <v>#REF!</v>
      </c>
      <c r="B109" s="45" t="e">
        <f>Efetivo!#REF!</f>
        <v>#REF!</v>
      </c>
      <c r="C109" s="45" t="e">
        <f>Efetivo!#REF!</f>
        <v>#REF!</v>
      </c>
      <c r="D109" s="45" t="e">
        <f>Efetivo!#REF!</f>
        <v>#REF!</v>
      </c>
      <c r="E109" s="46" t="e">
        <f>Efetivo!#REF!</f>
        <v>#REF!</v>
      </c>
    </row>
    <row r="110" spans="1:5" x14ac:dyDescent="0.2">
      <c r="A110" s="45">
        <f>Efetivo!AX12</f>
        <v>113</v>
      </c>
      <c r="B110" s="45">
        <f>Efetivo!AY12</f>
        <v>0</v>
      </c>
      <c r="C110" s="45" t="str">
        <f>Efetivo!AZ12</f>
        <v>2016</v>
      </c>
      <c r="D110" s="45" t="str">
        <f>Efetivo!BA12</f>
        <v>02</v>
      </c>
      <c r="E110" s="46">
        <f>Efetivo!BB12</f>
        <v>527</v>
      </c>
    </row>
    <row r="111" spans="1:5" x14ac:dyDescent="0.2">
      <c r="A111" s="45">
        <f>Efetivo!AX13</f>
        <v>113</v>
      </c>
      <c r="B111" s="45">
        <f>Efetivo!AY13</f>
        <v>0</v>
      </c>
      <c r="C111" s="45" t="str">
        <f>Efetivo!AZ13</f>
        <v>2016</v>
      </c>
      <c r="D111" s="45" t="str">
        <f>Efetivo!BA13</f>
        <v>03</v>
      </c>
      <c r="E111" s="46">
        <f>Efetivo!BB13</f>
        <v>1033.755073555028</v>
      </c>
    </row>
    <row r="112" spans="1:5" x14ac:dyDescent="0.2">
      <c r="A112" s="45">
        <f>Efetivo!AX14</f>
        <v>113</v>
      </c>
      <c r="B112" s="45">
        <f>Efetivo!AY14</f>
        <v>0</v>
      </c>
      <c r="C112" s="45" t="str">
        <f>Efetivo!AZ14</f>
        <v>2016</v>
      </c>
      <c r="D112" s="45" t="str">
        <f>Efetivo!BA14</f>
        <v>03</v>
      </c>
      <c r="E112" s="46">
        <f>Efetivo!BB14</f>
        <v>44</v>
      </c>
    </row>
    <row r="113" spans="1:5" x14ac:dyDescent="0.2">
      <c r="A113" s="45" t="e">
        <f>Efetivo!#REF!</f>
        <v>#REF!</v>
      </c>
      <c r="B113" s="45" t="e">
        <f>Efetivo!#REF!</f>
        <v>#REF!</v>
      </c>
      <c r="C113" s="45" t="e">
        <f>Efetivo!#REF!</f>
        <v>#REF!</v>
      </c>
      <c r="D113" s="45" t="e">
        <f>Efetivo!#REF!</f>
        <v>#REF!</v>
      </c>
      <c r="E113" s="46" t="e">
        <f>Efetivo!#REF!</f>
        <v>#REF!</v>
      </c>
    </row>
    <row r="114" spans="1:5" x14ac:dyDescent="0.2">
      <c r="A114" s="45">
        <f>Efetivo!AX16</f>
        <v>113</v>
      </c>
      <c r="B114" s="45">
        <f>Efetivo!AY16</f>
        <v>0</v>
      </c>
      <c r="C114" s="45" t="str">
        <f>Efetivo!AZ16</f>
        <v>2016</v>
      </c>
      <c r="D114" s="45" t="str">
        <f>Efetivo!BA16</f>
        <v>06</v>
      </c>
      <c r="E114" s="46">
        <f>Efetivo!BB16</f>
        <v>0</v>
      </c>
    </row>
    <row r="115" spans="1:5" x14ac:dyDescent="0.2">
      <c r="A115" s="45" t="e">
        <f>Efetivo!#REF!</f>
        <v>#REF!</v>
      </c>
      <c r="B115" s="45" t="e">
        <f>Efetivo!#REF!</f>
        <v>#REF!</v>
      </c>
      <c r="C115" s="45" t="e">
        <f>Efetivo!#REF!</f>
        <v>#REF!</v>
      </c>
      <c r="D115" s="45" t="e">
        <f>Efetivo!#REF!</f>
        <v>#REF!</v>
      </c>
      <c r="E115" s="46" t="e">
        <f>Efetivo!#REF!</f>
        <v>#REF!</v>
      </c>
    </row>
    <row r="116" spans="1:5" x14ac:dyDescent="0.2">
      <c r="A116" s="45" t="e">
        <f>Efetivo!#REF!</f>
        <v>#REF!</v>
      </c>
      <c r="B116" s="45" t="e">
        <f>Efetivo!#REF!</f>
        <v>#REF!</v>
      </c>
      <c r="C116" s="45" t="e">
        <f>Efetivo!#REF!</f>
        <v>#REF!</v>
      </c>
      <c r="D116" s="45" t="e">
        <f>Efetivo!#REF!</f>
        <v>#REF!</v>
      </c>
      <c r="E116" s="46" t="e">
        <f>Efetivo!#REF!</f>
        <v>#REF!</v>
      </c>
    </row>
    <row r="117" spans="1:5" x14ac:dyDescent="0.2">
      <c r="A117" s="45" t="e">
        <f>Efetivo!#REF!</f>
        <v>#REF!</v>
      </c>
      <c r="B117" s="45" t="e">
        <f>Efetivo!#REF!</f>
        <v>#REF!</v>
      </c>
      <c r="C117" s="45" t="e">
        <f>Efetivo!#REF!</f>
        <v>#REF!</v>
      </c>
      <c r="D117" s="45" t="e">
        <f>Efetivo!#REF!</f>
        <v>#REF!</v>
      </c>
      <c r="E117" s="46" t="e">
        <f>Efetivo!#REF!</f>
        <v>#REF!</v>
      </c>
    </row>
    <row r="118" spans="1:5" x14ac:dyDescent="0.2">
      <c r="A118" s="45" t="e">
        <f>Efetivo!#REF!</f>
        <v>#REF!</v>
      </c>
      <c r="B118" s="45" t="e">
        <f>Efetivo!#REF!</f>
        <v>#REF!</v>
      </c>
      <c r="C118" s="45" t="e">
        <f>Efetivo!#REF!</f>
        <v>#REF!</v>
      </c>
      <c r="D118" s="45" t="e">
        <f>Efetivo!#REF!</f>
        <v>#REF!</v>
      </c>
      <c r="E118" s="46" t="e">
        <f>Efetivo!#REF!</f>
        <v>#REF!</v>
      </c>
    </row>
    <row r="119" spans="1:5" x14ac:dyDescent="0.2">
      <c r="A119" s="45" t="e">
        <f>Efetivo!#REF!</f>
        <v>#REF!</v>
      </c>
      <c r="B119" s="45" t="e">
        <f>Efetivo!#REF!</f>
        <v>#REF!</v>
      </c>
      <c r="C119" s="45" t="e">
        <f>Efetivo!#REF!</f>
        <v>#REF!</v>
      </c>
      <c r="D119" s="45" t="e">
        <f>Efetivo!#REF!</f>
        <v>#REF!</v>
      </c>
      <c r="E119" s="46" t="e">
        <f>Efetivo!#REF!</f>
        <v>#REF!</v>
      </c>
    </row>
    <row r="120" spans="1:5" x14ac:dyDescent="0.2">
      <c r="A120" s="45">
        <f>Efetivo!AX21</f>
        <v>113</v>
      </c>
      <c r="B120" s="45">
        <f>Efetivo!AY21</f>
        <v>0</v>
      </c>
      <c r="C120" s="45" t="str">
        <f>Efetivo!AZ21</f>
        <v>2016</v>
      </c>
      <c r="D120" s="45" t="str">
        <f>Efetivo!BA21</f>
        <v>12</v>
      </c>
      <c r="E120" s="46">
        <f>Efetivo!BB21</f>
        <v>0</v>
      </c>
    </row>
    <row r="121" spans="1:5" x14ac:dyDescent="0.2">
      <c r="A121" s="62" t="e">
        <f>Gestão!#REF!</f>
        <v>#REF!</v>
      </c>
      <c r="B121" s="45" t="e">
        <f>Gestão!#REF!</f>
        <v>#REF!</v>
      </c>
      <c r="C121" s="45" t="e">
        <f>Gestão!#REF!</f>
        <v>#REF!</v>
      </c>
      <c r="D121" s="45" t="e">
        <f>Gestão!#REF!</f>
        <v>#REF!</v>
      </c>
      <c r="E121" s="46" t="e">
        <f>Gestão!#REF!</f>
        <v>#REF!</v>
      </c>
    </row>
    <row r="122" spans="1:5" x14ac:dyDescent="0.2">
      <c r="A122" s="61" t="str">
        <f>Gestão!AB12</f>
        <v>211</v>
      </c>
      <c r="B122" s="45">
        <f>Gestão!AC12</f>
        <v>0</v>
      </c>
      <c r="C122" s="45" t="str">
        <f>Gestão!AD12</f>
        <v>2016</v>
      </c>
      <c r="D122" s="45" t="str">
        <f>Gestão!AE12</f>
        <v>02</v>
      </c>
      <c r="E122" s="46">
        <f>Gestão!AF12</f>
        <v>44</v>
      </c>
    </row>
    <row r="123" spans="1:5" x14ac:dyDescent="0.2">
      <c r="A123" s="61" t="str">
        <f>Gestão!AB13</f>
        <v>211</v>
      </c>
      <c r="B123" s="45">
        <f>Gestão!AC13</f>
        <v>0</v>
      </c>
      <c r="C123" s="45" t="str">
        <f>Gestão!AD13</f>
        <v>2016</v>
      </c>
      <c r="D123" s="45" t="str">
        <f>Gestão!AE13</f>
        <v>03</v>
      </c>
      <c r="E123" s="46">
        <f>Gestão!AF13</f>
        <v>18</v>
      </c>
    </row>
    <row r="124" spans="1:5" x14ac:dyDescent="0.2">
      <c r="A124" s="61" t="str">
        <f>Gestão!AB14</f>
        <v>211</v>
      </c>
      <c r="B124" s="45">
        <f>Gestão!AC14</f>
        <v>0</v>
      </c>
      <c r="C124" s="45" t="str">
        <f>Gestão!AD14</f>
        <v>2016</v>
      </c>
      <c r="D124" s="45" t="str">
        <f>Gestão!AE14</f>
        <v>03</v>
      </c>
      <c r="E124" s="46">
        <f>Gestão!AF14</f>
        <v>2</v>
      </c>
    </row>
    <row r="125" spans="1:5" x14ac:dyDescent="0.2">
      <c r="A125" s="61" t="e">
        <f>Gestão!#REF!</f>
        <v>#REF!</v>
      </c>
      <c r="B125" s="45" t="e">
        <f>Gestão!#REF!</f>
        <v>#REF!</v>
      </c>
      <c r="C125" s="45" t="e">
        <f>Gestão!#REF!</f>
        <v>#REF!</v>
      </c>
      <c r="D125" s="45" t="e">
        <f>Gestão!#REF!</f>
        <v>#REF!</v>
      </c>
      <c r="E125" s="46" t="e">
        <f>Gestão!#REF!</f>
        <v>#REF!</v>
      </c>
    </row>
    <row r="126" spans="1:5" x14ac:dyDescent="0.2">
      <c r="A126" s="61" t="str">
        <f>Gestão!AB16</f>
        <v>211</v>
      </c>
      <c r="B126" s="45">
        <f>Gestão!AC16</f>
        <v>0</v>
      </c>
      <c r="C126" s="45" t="str">
        <f>Gestão!AD16</f>
        <v>2016</v>
      </c>
      <c r="D126" s="45" t="str">
        <f>Gestão!AE16</f>
        <v>06</v>
      </c>
      <c r="E126" s="46">
        <f>Gestão!AF16</f>
        <v>15</v>
      </c>
    </row>
    <row r="127" spans="1:5" x14ac:dyDescent="0.2">
      <c r="A127" s="61">
        <f>Gestão!AB19</f>
        <v>0</v>
      </c>
      <c r="B127" s="45">
        <f>Gestão!AC19</f>
        <v>0</v>
      </c>
      <c r="C127" s="45">
        <f>Gestão!AD19</f>
        <v>0</v>
      </c>
      <c r="D127" s="45">
        <f>Gestão!AE19</f>
        <v>0</v>
      </c>
      <c r="E127" s="46">
        <f>Gestão!AF19</f>
        <v>9</v>
      </c>
    </row>
    <row r="128" spans="1:5" x14ac:dyDescent="0.2">
      <c r="A128" s="61" t="e">
        <f>Gestão!#REF!</f>
        <v>#REF!</v>
      </c>
      <c r="B128" s="45" t="e">
        <f>Gestão!#REF!</f>
        <v>#REF!</v>
      </c>
      <c r="C128" s="45" t="e">
        <f>Gestão!#REF!</f>
        <v>#REF!</v>
      </c>
      <c r="D128" s="45" t="e">
        <f>Gestão!#REF!</f>
        <v>#REF!</v>
      </c>
      <c r="E128" s="46" t="e">
        <f>Gestão!#REF!</f>
        <v>#REF!</v>
      </c>
    </row>
    <row r="129" spans="1:5" x14ac:dyDescent="0.2">
      <c r="A129" s="61" t="e">
        <f>Gestão!#REF!</f>
        <v>#REF!</v>
      </c>
      <c r="B129" s="45" t="e">
        <f>Gestão!#REF!</f>
        <v>#REF!</v>
      </c>
      <c r="C129" s="45" t="e">
        <f>Gestão!#REF!</f>
        <v>#REF!</v>
      </c>
      <c r="D129" s="45" t="e">
        <f>Gestão!#REF!</f>
        <v>#REF!</v>
      </c>
      <c r="E129" s="46" t="e">
        <f>Gestão!#REF!</f>
        <v>#REF!</v>
      </c>
    </row>
    <row r="130" spans="1:5" x14ac:dyDescent="0.2">
      <c r="A130" s="61" t="e">
        <f>Gestão!#REF!</f>
        <v>#REF!</v>
      </c>
      <c r="B130" s="45" t="e">
        <f>Gestão!#REF!</f>
        <v>#REF!</v>
      </c>
      <c r="C130" s="45" t="e">
        <f>Gestão!#REF!</f>
        <v>#REF!</v>
      </c>
      <c r="D130" s="45" t="e">
        <f>Gestão!#REF!</f>
        <v>#REF!</v>
      </c>
      <c r="E130" s="46" t="e">
        <f>Gestão!#REF!</f>
        <v>#REF!</v>
      </c>
    </row>
    <row r="131" spans="1:5" x14ac:dyDescent="0.2">
      <c r="A131" s="61" t="e">
        <f>Gestão!#REF!</f>
        <v>#REF!</v>
      </c>
      <c r="B131" s="45" t="e">
        <f>Gestão!#REF!</f>
        <v>#REF!</v>
      </c>
      <c r="C131" s="45" t="e">
        <f>Gestão!#REF!</f>
        <v>#REF!</v>
      </c>
      <c r="D131" s="45" t="e">
        <f>Gestão!#REF!</f>
        <v>#REF!</v>
      </c>
      <c r="E131" s="46" t="e">
        <f>Gestão!#REF!</f>
        <v>#REF!</v>
      </c>
    </row>
    <row r="132" spans="1:5" x14ac:dyDescent="0.2">
      <c r="A132" s="61" t="e">
        <f>Gestão!#REF!</f>
        <v>#REF!</v>
      </c>
      <c r="B132" s="45" t="e">
        <f>Gestão!#REF!</f>
        <v>#REF!</v>
      </c>
      <c r="C132" s="45" t="e">
        <f>Gestão!#REF!</f>
        <v>#REF!</v>
      </c>
      <c r="D132" s="45" t="e">
        <f>Gestão!#REF!</f>
        <v>#REF!</v>
      </c>
      <c r="E132" s="46" t="e">
        <f>Gestão!#REF!</f>
        <v>#REF!</v>
      </c>
    </row>
    <row r="133" spans="1:5" x14ac:dyDescent="0.2">
      <c r="A133" s="61" t="e">
        <f>Gestão!#REF!</f>
        <v>#REF!</v>
      </c>
      <c r="B133" s="45" t="e">
        <f>Gestão!#REF!</f>
        <v>#REF!</v>
      </c>
      <c r="C133" s="45" t="e">
        <f>Gestão!#REF!</f>
        <v>#REF!</v>
      </c>
      <c r="D133" s="45" t="e">
        <f>Gestão!#REF!</f>
        <v>#REF!</v>
      </c>
      <c r="E133" s="46" t="e">
        <f>Gestão!#REF!</f>
        <v>#REF!</v>
      </c>
    </row>
    <row r="134" spans="1:5" x14ac:dyDescent="0.2">
      <c r="A134" s="61">
        <f>Gestão!AI12</f>
        <v>210</v>
      </c>
      <c r="B134" s="45">
        <f>Gestão!AJ12</f>
        <v>0</v>
      </c>
      <c r="C134" s="45" t="str">
        <f>Gestão!AK12</f>
        <v>2016</v>
      </c>
      <c r="D134" s="45" t="str">
        <f>Gestão!AL12</f>
        <v>02</v>
      </c>
      <c r="E134" s="46">
        <f>Gestão!AM12</f>
        <v>31</v>
      </c>
    </row>
    <row r="135" spans="1:5" x14ac:dyDescent="0.2">
      <c r="A135" s="61">
        <f>Gestão!AI13</f>
        <v>210</v>
      </c>
      <c r="B135" s="45">
        <f>Gestão!AJ13</f>
        <v>0</v>
      </c>
      <c r="C135" s="45" t="str">
        <f>Gestão!AK13</f>
        <v>2016</v>
      </c>
      <c r="D135" s="45" t="str">
        <f>Gestão!AL13</f>
        <v>03</v>
      </c>
      <c r="E135" s="46">
        <f>Gestão!AM13</f>
        <v>97</v>
      </c>
    </row>
    <row r="136" spans="1:5" x14ac:dyDescent="0.2">
      <c r="A136" s="61">
        <f>Gestão!AI14</f>
        <v>210</v>
      </c>
      <c r="B136" s="45">
        <f>Gestão!AJ14</f>
        <v>0</v>
      </c>
      <c r="C136" s="45" t="str">
        <f>Gestão!AK14</f>
        <v>2016</v>
      </c>
      <c r="D136" s="45" t="str">
        <f>Gestão!AL14</f>
        <v>03</v>
      </c>
      <c r="E136" s="46">
        <f>Gestão!AM14</f>
        <v>46</v>
      </c>
    </row>
    <row r="137" spans="1:5" x14ac:dyDescent="0.2">
      <c r="A137" s="61" t="e">
        <f>Gestão!#REF!</f>
        <v>#REF!</v>
      </c>
      <c r="B137" s="45" t="e">
        <f>Gestão!#REF!</f>
        <v>#REF!</v>
      </c>
      <c r="C137" s="45" t="e">
        <f>Gestão!#REF!</f>
        <v>#REF!</v>
      </c>
      <c r="D137" s="45" t="e">
        <f>Gestão!#REF!</f>
        <v>#REF!</v>
      </c>
      <c r="E137" s="46" t="e">
        <f>Gestão!#REF!</f>
        <v>#REF!</v>
      </c>
    </row>
    <row r="138" spans="1:5" x14ac:dyDescent="0.2">
      <c r="A138" s="61">
        <f>Gestão!AI16</f>
        <v>210</v>
      </c>
      <c r="B138" s="45">
        <f>Gestão!AJ16</f>
        <v>0</v>
      </c>
      <c r="C138" s="45" t="str">
        <f>Gestão!AK16</f>
        <v>2016</v>
      </c>
      <c r="D138" s="45" t="str">
        <f>Gestão!AL16</f>
        <v>06</v>
      </c>
      <c r="E138" s="46">
        <f>Gestão!AM16</f>
        <v>9</v>
      </c>
    </row>
    <row r="139" spans="1:5" x14ac:dyDescent="0.2">
      <c r="A139" s="61">
        <f>Gestão!AI19</f>
        <v>0</v>
      </c>
      <c r="B139" s="45">
        <f>Gestão!AJ19</f>
        <v>0</v>
      </c>
      <c r="C139" s="45">
        <f>Gestão!AK19</f>
        <v>0</v>
      </c>
      <c r="D139" s="45">
        <f>Gestão!AL19</f>
        <v>0</v>
      </c>
      <c r="E139" s="46">
        <f>Gestão!AM19</f>
        <v>16</v>
      </c>
    </row>
    <row r="140" spans="1:5" x14ac:dyDescent="0.2">
      <c r="A140" s="61" t="e">
        <f>Gestão!#REF!</f>
        <v>#REF!</v>
      </c>
      <c r="B140" s="45" t="e">
        <f>Gestão!#REF!</f>
        <v>#REF!</v>
      </c>
      <c r="C140" s="45" t="e">
        <f>Gestão!#REF!</f>
        <v>#REF!</v>
      </c>
      <c r="D140" s="45" t="e">
        <f>Gestão!#REF!</f>
        <v>#REF!</v>
      </c>
      <c r="E140" s="46" t="e">
        <f>Gestão!#REF!</f>
        <v>#REF!</v>
      </c>
    </row>
    <row r="141" spans="1:5" x14ac:dyDescent="0.2">
      <c r="A141" s="61" t="e">
        <f>Gestão!#REF!</f>
        <v>#REF!</v>
      </c>
      <c r="B141" s="45" t="e">
        <f>Gestão!#REF!</f>
        <v>#REF!</v>
      </c>
      <c r="C141" s="45" t="e">
        <f>Gestão!#REF!</f>
        <v>#REF!</v>
      </c>
      <c r="D141" s="45" t="e">
        <f>Gestão!#REF!</f>
        <v>#REF!</v>
      </c>
      <c r="E141" s="46" t="e">
        <f>Gestão!#REF!</f>
        <v>#REF!</v>
      </c>
    </row>
    <row r="142" spans="1:5" x14ac:dyDescent="0.2">
      <c r="A142" s="61" t="e">
        <f>Gestão!#REF!</f>
        <v>#REF!</v>
      </c>
      <c r="B142" s="45" t="e">
        <f>Gestão!#REF!</f>
        <v>#REF!</v>
      </c>
      <c r="C142" s="45" t="e">
        <f>Gestão!#REF!</f>
        <v>#REF!</v>
      </c>
      <c r="D142" s="45" t="e">
        <f>Gestão!#REF!</f>
        <v>#REF!</v>
      </c>
      <c r="E142" s="46" t="e">
        <f>Gestão!#REF!</f>
        <v>#REF!</v>
      </c>
    </row>
    <row r="143" spans="1:5" x14ac:dyDescent="0.2">
      <c r="A143" s="61" t="e">
        <f>Gestão!#REF!</f>
        <v>#REF!</v>
      </c>
      <c r="B143" s="45" t="e">
        <f>Gestão!#REF!</f>
        <v>#REF!</v>
      </c>
      <c r="C143" s="45" t="e">
        <f>Gestão!#REF!</f>
        <v>#REF!</v>
      </c>
      <c r="D143" s="45" t="e">
        <f>Gestão!#REF!</f>
        <v>#REF!</v>
      </c>
      <c r="E143" s="46" t="e">
        <f>Gestão!#REF!</f>
        <v>#REF!</v>
      </c>
    </row>
    <row r="144" spans="1:5" x14ac:dyDescent="0.2">
      <c r="A144" s="61" t="e">
        <f>Gestão!#REF!</f>
        <v>#REF!</v>
      </c>
      <c r="B144" s="45" t="e">
        <f>Gestão!#REF!</f>
        <v>#REF!</v>
      </c>
      <c r="C144" s="45" t="e">
        <f>Gestão!#REF!</f>
        <v>#REF!</v>
      </c>
      <c r="D144" s="45" t="e">
        <f>Gestão!#REF!</f>
        <v>#REF!</v>
      </c>
      <c r="E144" s="46" t="e">
        <f>Gestão!#REF!</f>
        <v>#REF!</v>
      </c>
    </row>
    <row r="145" spans="1:5" x14ac:dyDescent="0.2">
      <c r="A145" s="61" t="e">
        <f>Gestão!#REF!</f>
        <v>#REF!</v>
      </c>
      <c r="B145" s="45" t="e">
        <f>Gestão!#REF!</f>
        <v>#REF!</v>
      </c>
      <c r="C145" s="45" t="e">
        <f>Gestão!#REF!</f>
        <v>#REF!</v>
      </c>
      <c r="D145" s="45" t="e">
        <f>Gestão!#REF!</f>
        <v>#REF!</v>
      </c>
      <c r="E145" s="46" t="e">
        <f>Gestão!#REF!</f>
        <v>#REF!</v>
      </c>
    </row>
    <row r="146" spans="1:5" x14ac:dyDescent="0.2">
      <c r="A146" s="61" t="str">
        <f>Gestão!B12</f>
        <v>215</v>
      </c>
      <c r="B146" s="45">
        <f>Gestão!C12</f>
        <v>0</v>
      </c>
      <c r="C146" s="45" t="str">
        <f>Gestão!D12</f>
        <v>2016</v>
      </c>
      <c r="D146" s="45" t="str">
        <f>Gestão!E12</f>
        <v>02</v>
      </c>
      <c r="E146" s="46">
        <f>Gestão!F12</f>
        <v>930048</v>
      </c>
    </row>
    <row r="147" spans="1:5" x14ac:dyDescent="0.2">
      <c r="A147" s="61" t="str">
        <f>Gestão!B13</f>
        <v>215</v>
      </c>
      <c r="B147" s="45">
        <f>Gestão!C13</f>
        <v>0</v>
      </c>
      <c r="C147" s="45" t="str">
        <f>Gestão!D13</f>
        <v>2016</v>
      </c>
      <c r="D147" s="45" t="str">
        <f>Gestão!E13</f>
        <v>03</v>
      </c>
      <c r="E147" s="46">
        <f>Gestão!F13</f>
        <v>1611120</v>
      </c>
    </row>
    <row r="148" spans="1:5" x14ac:dyDescent="0.2">
      <c r="A148" s="61" t="str">
        <f>Gestão!B14</f>
        <v>215</v>
      </c>
      <c r="B148" s="45">
        <f>Gestão!C14</f>
        <v>0</v>
      </c>
      <c r="C148" s="45" t="str">
        <f>Gestão!D14</f>
        <v>2016</v>
      </c>
      <c r="D148" s="45" t="str">
        <f>Gestão!E14</f>
        <v>04</v>
      </c>
      <c r="E148" s="46">
        <f>Gestão!F14</f>
        <v>550200</v>
      </c>
    </row>
    <row r="149" spans="1:5" x14ac:dyDescent="0.2">
      <c r="A149" s="61" t="e">
        <f>Gestão!#REF!</f>
        <v>#REF!</v>
      </c>
      <c r="B149" s="45" t="e">
        <f>Gestão!#REF!</f>
        <v>#REF!</v>
      </c>
      <c r="C149" s="45" t="e">
        <f>Gestão!#REF!</f>
        <v>#REF!</v>
      </c>
      <c r="D149" s="45" t="e">
        <f>Gestão!#REF!</f>
        <v>#REF!</v>
      </c>
      <c r="E149" s="46" t="e">
        <f>Gestão!#REF!</f>
        <v>#REF!</v>
      </c>
    </row>
    <row r="150" spans="1:5" x14ac:dyDescent="0.2">
      <c r="A150" s="61" t="str">
        <f>Gestão!B16</f>
        <v>215</v>
      </c>
      <c r="B150" s="45">
        <f>Gestão!C16</f>
        <v>0</v>
      </c>
      <c r="C150" s="45" t="str">
        <f>Gestão!D16</f>
        <v>2016</v>
      </c>
      <c r="D150" s="45" t="str">
        <f>Gestão!E16</f>
        <v>06</v>
      </c>
      <c r="E150" s="46">
        <f>Gestão!F16</f>
        <v>467040</v>
      </c>
    </row>
    <row r="151" spans="1:5" x14ac:dyDescent="0.2">
      <c r="A151" s="61">
        <f>Gestão!B19</f>
        <v>0</v>
      </c>
      <c r="B151" s="45">
        <f>Gestão!C19</f>
        <v>0</v>
      </c>
      <c r="C151" s="45">
        <f>Gestão!D19</f>
        <v>0</v>
      </c>
      <c r="D151" s="45">
        <f>Gestão!E19</f>
        <v>0</v>
      </c>
      <c r="E151" s="46">
        <f>Gestão!F19</f>
        <v>203448</v>
      </c>
    </row>
    <row r="152" spans="1:5" x14ac:dyDescent="0.2">
      <c r="A152" s="61" t="e">
        <f>Gestão!#REF!</f>
        <v>#REF!</v>
      </c>
      <c r="B152" s="45" t="e">
        <f>Gestão!#REF!</f>
        <v>#REF!</v>
      </c>
      <c r="C152" s="45" t="e">
        <f>Gestão!#REF!</f>
        <v>#REF!</v>
      </c>
      <c r="D152" s="45" t="e">
        <f>Gestão!#REF!</f>
        <v>#REF!</v>
      </c>
      <c r="E152" s="46" t="e">
        <f>Gestão!#REF!</f>
        <v>#REF!</v>
      </c>
    </row>
    <row r="153" spans="1:5" x14ac:dyDescent="0.2">
      <c r="A153" s="61" t="e">
        <f>Gestão!#REF!</f>
        <v>#REF!</v>
      </c>
      <c r="B153" s="45" t="e">
        <f>Gestão!#REF!</f>
        <v>#REF!</v>
      </c>
      <c r="C153" s="45" t="e">
        <f>Gestão!#REF!</f>
        <v>#REF!</v>
      </c>
      <c r="D153" s="45" t="e">
        <f>Gestão!#REF!</f>
        <v>#REF!</v>
      </c>
      <c r="E153" s="46" t="e">
        <f>Gestão!#REF!</f>
        <v>#REF!</v>
      </c>
    </row>
    <row r="154" spans="1:5" x14ac:dyDescent="0.2">
      <c r="A154" s="61" t="e">
        <f>Gestão!#REF!</f>
        <v>#REF!</v>
      </c>
      <c r="B154" s="45" t="e">
        <f>Gestão!#REF!</f>
        <v>#REF!</v>
      </c>
      <c r="C154" s="45" t="e">
        <f>Gestão!#REF!</f>
        <v>#REF!</v>
      </c>
      <c r="D154" s="45" t="e">
        <f>Gestão!#REF!</f>
        <v>#REF!</v>
      </c>
      <c r="E154" s="46" t="e">
        <f>Gestão!#REF!</f>
        <v>#REF!</v>
      </c>
    </row>
    <row r="155" spans="1:5" x14ac:dyDescent="0.2">
      <c r="A155" s="61" t="e">
        <f>Gestão!#REF!</f>
        <v>#REF!</v>
      </c>
      <c r="B155" s="45" t="e">
        <f>Gestão!#REF!</f>
        <v>#REF!</v>
      </c>
      <c r="C155" s="45" t="e">
        <f>Gestão!#REF!</f>
        <v>#REF!</v>
      </c>
      <c r="D155" s="45" t="e">
        <f>Gestão!#REF!</f>
        <v>#REF!</v>
      </c>
      <c r="E155" s="46" t="e">
        <f>Gestão!#REF!</f>
        <v>#REF!</v>
      </c>
    </row>
    <row r="156" spans="1:5" x14ac:dyDescent="0.2">
      <c r="A156" s="61" t="e">
        <f>Gestão!#REF!</f>
        <v>#REF!</v>
      </c>
      <c r="B156" s="45" t="e">
        <f>Gestão!#REF!</f>
        <v>#REF!</v>
      </c>
      <c r="C156" s="45" t="e">
        <f>Gestão!#REF!</f>
        <v>#REF!</v>
      </c>
      <c r="D156" s="45" t="e">
        <f>Gestão!#REF!</f>
        <v>#REF!</v>
      </c>
      <c r="E156" s="46" t="e">
        <f>Gestão!#REF!</f>
        <v>#REF!</v>
      </c>
    </row>
    <row r="157" spans="1:5" x14ac:dyDescent="0.2">
      <c r="A157" s="61" t="e">
        <f>Gestão!#REF!</f>
        <v>#REF!</v>
      </c>
      <c r="B157" s="45" t="e">
        <f>Gestão!#REF!</f>
        <v>#REF!</v>
      </c>
      <c r="C157" s="45" t="e">
        <f>Gestão!#REF!</f>
        <v>#REF!</v>
      </c>
      <c r="D157" s="45" t="e">
        <f>Gestão!#REF!</f>
        <v>#REF!</v>
      </c>
      <c r="E157" s="46" t="e">
        <f>Gestão!#REF!</f>
        <v>#REF!</v>
      </c>
    </row>
    <row r="158" spans="1:5" x14ac:dyDescent="0.2">
      <c r="A158" s="61" t="str">
        <f>Gestão!V12</f>
        <v>220</v>
      </c>
      <c r="B158" s="45">
        <f>Gestão!W12</f>
        <v>0</v>
      </c>
      <c r="C158" s="45" t="str">
        <f>Gestão!X12</f>
        <v>2016</v>
      </c>
      <c r="D158" s="45" t="str">
        <f>Gestão!Y12</f>
        <v>02</v>
      </c>
      <c r="E158" s="46">
        <f>Gestão!Z12</f>
        <v>809197.1399999999</v>
      </c>
    </row>
    <row r="159" spans="1:5" x14ac:dyDescent="0.2">
      <c r="A159" s="61" t="str">
        <f>Gestão!V13</f>
        <v>220</v>
      </c>
      <c r="B159" s="45">
        <f>Gestão!W13</f>
        <v>0</v>
      </c>
      <c r="C159" s="45" t="str">
        <f>Gestão!X13</f>
        <v>2016</v>
      </c>
      <c r="D159" s="45" t="str">
        <f>Gestão!Y13</f>
        <v>03</v>
      </c>
      <c r="E159" s="46">
        <f>Gestão!Z13</f>
        <v>1390799</v>
      </c>
    </row>
    <row r="160" spans="1:5" x14ac:dyDescent="0.2">
      <c r="A160" s="61" t="str">
        <f>Gestão!V14</f>
        <v>220</v>
      </c>
      <c r="B160" s="45">
        <f>Gestão!W14</f>
        <v>0</v>
      </c>
      <c r="C160" s="45" t="str">
        <f>Gestão!X14</f>
        <v>2016</v>
      </c>
      <c r="D160" s="45" t="str">
        <f>Gestão!Y14</f>
        <v>03</v>
      </c>
      <c r="E160" s="46">
        <f>Gestão!Z14</f>
        <v>599507</v>
      </c>
    </row>
    <row r="161" spans="1:5" x14ac:dyDescent="0.2">
      <c r="A161" s="61" t="e">
        <f>Gestão!#REF!</f>
        <v>#REF!</v>
      </c>
      <c r="B161" s="45" t="e">
        <f>Gestão!#REF!</f>
        <v>#REF!</v>
      </c>
      <c r="C161" s="45" t="e">
        <f>Gestão!#REF!</f>
        <v>#REF!</v>
      </c>
      <c r="D161" s="45" t="e">
        <f>Gestão!#REF!</f>
        <v>#REF!</v>
      </c>
      <c r="E161" s="46" t="e">
        <f>Gestão!#REF!</f>
        <v>#REF!</v>
      </c>
    </row>
    <row r="162" spans="1:5" x14ac:dyDescent="0.2">
      <c r="A162" s="61" t="str">
        <f>Gestão!V16</f>
        <v>220</v>
      </c>
      <c r="B162" s="45">
        <f>Gestão!W16</f>
        <v>0</v>
      </c>
      <c r="C162" s="45" t="str">
        <f>Gestão!X16</f>
        <v>2016</v>
      </c>
      <c r="D162" s="45" t="str">
        <f>Gestão!Y16</f>
        <v>06</v>
      </c>
      <c r="E162" s="46">
        <f>Gestão!Z16</f>
        <v>376435.06</v>
      </c>
    </row>
    <row r="163" spans="1:5" x14ac:dyDescent="0.2">
      <c r="A163" s="61">
        <f>Gestão!V19</f>
        <v>0</v>
      </c>
      <c r="B163" s="45">
        <f>Gestão!W19</f>
        <v>0</v>
      </c>
      <c r="C163" s="45">
        <f>Gestão!X19</f>
        <v>0</v>
      </c>
      <c r="D163" s="45">
        <f>Gestão!Y19</f>
        <v>0</v>
      </c>
      <c r="E163" s="46">
        <f>Gestão!Z19</f>
        <v>269583</v>
      </c>
    </row>
    <row r="164" spans="1:5" x14ac:dyDescent="0.2">
      <c r="A164" s="61" t="e">
        <f>Gestão!#REF!</f>
        <v>#REF!</v>
      </c>
      <c r="B164" s="45" t="e">
        <f>Gestão!#REF!</f>
        <v>#REF!</v>
      </c>
      <c r="C164" s="45" t="e">
        <f>Gestão!#REF!</f>
        <v>#REF!</v>
      </c>
      <c r="D164" s="45" t="e">
        <f>Gestão!#REF!</f>
        <v>#REF!</v>
      </c>
      <c r="E164" s="46" t="e">
        <f>Gestão!#REF!</f>
        <v>#REF!</v>
      </c>
    </row>
    <row r="165" spans="1:5" x14ac:dyDescent="0.2">
      <c r="A165" s="61" t="e">
        <f>Gestão!#REF!</f>
        <v>#REF!</v>
      </c>
      <c r="B165" s="45" t="e">
        <f>Gestão!#REF!</f>
        <v>#REF!</v>
      </c>
      <c r="C165" s="45" t="e">
        <f>Gestão!#REF!</f>
        <v>#REF!</v>
      </c>
      <c r="D165" s="45" t="e">
        <f>Gestão!#REF!</f>
        <v>#REF!</v>
      </c>
      <c r="E165" s="46" t="e">
        <f>Gestão!#REF!</f>
        <v>#REF!</v>
      </c>
    </row>
    <row r="166" spans="1:5" x14ac:dyDescent="0.2">
      <c r="A166" s="61" t="e">
        <f>Gestão!#REF!</f>
        <v>#REF!</v>
      </c>
      <c r="B166" s="45" t="e">
        <f>Gestão!#REF!</f>
        <v>#REF!</v>
      </c>
      <c r="C166" s="45" t="e">
        <f>Gestão!#REF!</f>
        <v>#REF!</v>
      </c>
      <c r="D166" s="45" t="e">
        <f>Gestão!#REF!</f>
        <v>#REF!</v>
      </c>
      <c r="E166" s="46" t="e">
        <f>Gestão!#REF!</f>
        <v>#REF!</v>
      </c>
    </row>
    <row r="167" spans="1:5" x14ac:dyDescent="0.2">
      <c r="A167" s="61" t="e">
        <f>Gestão!#REF!</f>
        <v>#REF!</v>
      </c>
      <c r="B167" s="45" t="e">
        <f>Gestão!#REF!</f>
        <v>#REF!</v>
      </c>
      <c r="C167" s="45" t="e">
        <f>Gestão!#REF!</f>
        <v>#REF!</v>
      </c>
      <c r="D167" s="45" t="e">
        <f>Gestão!#REF!</f>
        <v>#REF!</v>
      </c>
      <c r="E167" s="46" t="e">
        <f>Gestão!#REF!</f>
        <v>#REF!</v>
      </c>
    </row>
    <row r="168" spans="1:5" x14ac:dyDescent="0.2">
      <c r="A168" s="61" t="e">
        <f>Gestão!#REF!</f>
        <v>#REF!</v>
      </c>
      <c r="B168" s="45" t="e">
        <f>Gestão!#REF!</f>
        <v>#REF!</v>
      </c>
      <c r="C168" s="45" t="e">
        <f>Gestão!#REF!</f>
        <v>#REF!</v>
      </c>
      <c r="D168" s="45" t="e">
        <f>Gestão!#REF!</f>
        <v>#REF!</v>
      </c>
      <c r="E168" s="46" t="e">
        <f>Gestão!#REF!</f>
        <v>#REF!</v>
      </c>
    </row>
    <row r="169" spans="1:5" x14ac:dyDescent="0.2">
      <c r="A169" s="61" t="e">
        <f>Gestão!#REF!</f>
        <v>#REF!</v>
      </c>
      <c r="B169" s="45" t="e">
        <f>Gestão!#REF!</f>
        <v>#REF!</v>
      </c>
      <c r="C169" s="45" t="e">
        <f>Gestão!#REF!</f>
        <v>#REF!</v>
      </c>
      <c r="D169" s="45" t="e">
        <f>Gestão!#REF!</f>
        <v>#REF!</v>
      </c>
      <c r="E169" s="46" t="e">
        <f>Gestão!#REF!</f>
        <v>#REF!</v>
      </c>
    </row>
    <row r="170" spans="1:5" x14ac:dyDescent="0.2">
      <c r="A170" s="61" t="str">
        <f>Gestão!H12</f>
        <v>222</v>
      </c>
      <c r="B170" s="45">
        <f>Gestão!I12</f>
        <v>0</v>
      </c>
      <c r="C170" s="45" t="str">
        <f>Gestão!J12</f>
        <v>2016</v>
      </c>
      <c r="D170" s="45" t="str">
        <f>Gestão!K12</f>
        <v>03</v>
      </c>
      <c r="E170" s="46">
        <f>Gestão!L12</f>
        <v>777639.2</v>
      </c>
    </row>
    <row r="171" spans="1:5" x14ac:dyDescent="0.2">
      <c r="A171" s="61" t="str">
        <f>Gestão!H13</f>
        <v>222</v>
      </c>
      <c r="B171" s="45">
        <f>Gestão!I13</f>
        <v>0</v>
      </c>
      <c r="C171" s="45" t="str">
        <f>Gestão!J13</f>
        <v>2016</v>
      </c>
      <c r="D171" s="45" t="str">
        <f>Gestão!K13</f>
        <v>04</v>
      </c>
      <c r="E171" s="46">
        <f>Gestão!L13</f>
        <v>1374916</v>
      </c>
    </row>
    <row r="172" spans="1:5" x14ac:dyDescent="0.2">
      <c r="A172" s="61" t="str">
        <f>Gestão!H14</f>
        <v>222</v>
      </c>
      <c r="B172" s="45">
        <f>Gestão!I14</f>
        <v>0</v>
      </c>
      <c r="C172" s="45" t="str">
        <f>Gestão!J14</f>
        <v>2016</v>
      </c>
      <c r="D172" s="45" t="str">
        <f>Gestão!K14</f>
        <v>04</v>
      </c>
      <c r="E172" s="46">
        <f>Gestão!L14</f>
        <v>580712</v>
      </c>
    </row>
    <row r="173" spans="1:5" x14ac:dyDescent="0.2">
      <c r="A173" s="61" t="e">
        <f>Gestão!#REF!</f>
        <v>#REF!</v>
      </c>
      <c r="B173" s="45" t="e">
        <f>Gestão!#REF!</f>
        <v>#REF!</v>
      </c>
      <c r="C173" s="45" t="e">
        <f>Gestão!#REF!</f>
        <v>#REF!</v>
      </c>
      <c r="D173" s="45" t="e">
        <f>Gestão!#REF!</f>
        <v>#REF!</v>
      </c>
      <c r="E173" s="46" t="e">
        <f>Gestão!#REF!</f>
        <v>#REF!</v>
      </c>
    </row>
    <row r="174" spans="1:5" x14ac:dyDescent="0.2">
      <c r="A174" s="61" t="str">
        <f>Gestão!H16</f>
        <v>222</v>
      </c>
      <c r="B174" s="45">
        <f>Gestão!I16</f>
        <v>0</v>
      </c>
      <c r="C174" s="45" t="str">
        <f>Gestão!J16</f>
        <v>2016</v>
      </c>
      <c r="D174" s="45" t="str">
        <f>Gestão!K16</f>
        <v>07</v>
      </c>
      <c r="E174" s="46">
        <f>Gestão!L16</f>
        <v>353158.51</v>
      </c>
    </row>
    <row r="175" spans="1:5" x14ac:dyDescent="0.2">
      <c r="A175" s="61" t="str">
        <f>Gestão!H19</f>
        <v>222</v>
      </c>
      <c r="B175" s="45">
        <f>Gestão!I19</f>
        <v>0</v>
      </c>
      <c r="C175" s="45" t="str">
        <f>Gestão!J19</f>
        <v>2016</v>
      </c>
      <c r="D175" s="45" t="str">
        <f>Gestão!K19</f>
        <v>09</v>
      </c>
      <c r="E175" s="46">
        <f>Gestão!L19</f>
        <v>259012</v>
      </c>
    </row>
    <row r="176" spans="1:5" x14ac:dyDescent="0.2">
      <c r="A176" s="61" t="e">
        <f>Gestão!#REF!</f>
        <v>#REF!</v>
      </c>
      <c r="B176" s="45" t="e">
        <f>Gestão!#REF!</f>
        <v>#REF!</v>
      </c>
      <c r="C176" s="45" t="e">
        <f>Gestão!#REF!</f>
        <v>#REF!</v>
      </c>
      <c r="D176" s="45" t="e">
        <f>Gestão!#REF!</f>
        <v>#REF!</v>
      </c>
      <c r="E176" s="46" t="e">
        <f>Gestão!#REF!</f>
        <v>#REF!</v>
      </c>
    </row>
    <row r="177" spans="1:5" x14ac:dyDescent="0.2">
      <c r="A177" s="61" t="e">
        <f>Gestão!#REF!</f>
        <v>#REF!</v>
      </c>
      <c r="B177" s="45" t="e">
        <f>Gestão!#REF!</f>
        <v>#REF!</v>
      </c>
      <c r="C177" s="45" t="e">
        <f>Gestão!#REF!</f>
        <v>#REF!</v>
      </c>
      <c r="D177" s="45" t="e">
        <f>Gestão!#REF!</f>
        <v>#REF!</v>
      </c>
      <c r="E177" s="46" t="e">
        <f>Gestão!#REF!</f>
        <v>#REF!</v>
      </c>
    </row>
    <row r="178" spans="1:5" x14ac:dyDescent="0.2">
      <c r="A178" s="61" t="e">
        <f>Gestão!#REF!</f>
        <v>#REF!</v>
      </c>
      <c r="B178" s="45" t="e">
        <f>Gestão!#REF!</f>
        <v>#REF!</v>
      </c>
      <c r="C178" s="45" t="e">
        <f>Gestão!#REF!</f>
        <v>#REF!</v>
      </c>
      <c r="D178" s="45" t="e">
        <f>Gestão!#REF!</f>
        <v>#REF!</v>
      </c>
      <c r="E178" s="46" t="e">
        <f>Gestão!#REF!</f>
        <v>#REF!</v>
      </c>
    </row>
    <row r="179" spans="1:5" x14ac:dyDescent="0.2">
      <c r="A179" s="61" t="e">
        <f>Gestão!#REF!</f>
        <v>#REF!</v>
      </c>
      <c r="B179" s="45" t="e">
        <f>Gestão!#REF!</f>
        <v>#REF!</v>
      </c>
      <c r="C179" s="45" t="e">
        <f>Gestão!#REF!</f>
        <v>#REF!</v>
      </c>
      <c r="D179" s="45" t="e">
        <f>Gestão!#REF!</f>
        <v>#REF!</v>
      </c>
      <c r="E179" s="46" t="e">
        <f>Gestão!#REF!</f>
        <v>#REF!</v>
      </c>
    </row>
    <row r="180" spans="1:5" x14ac:dyDescent="0.2">
      <c r="A180" s="61" t="e">
        <f>Gestão!#REF!</f>
        <v>#REF!</v>
      </c>
      <c r="B180" s="45" t="e">
        <f>Gestão!#REF!</f>
        <v>#REF!</v>
      </c>
      <c r="C180" s="45" t="e">
        <f>Gestão!#REF!</f>
        <v>#REF!</v>
      </c>
      <c r="D180" s="45" t="e">
        <f>Gestão!#REF!</f>
        <v>#REF!</v>
      </c>
      <c r="E180" s="46" t="e">
        <f>Gestão!#REF!</f>
        <v>#REF!</v>
      </c>
    </row>
    <row r="181" spans="1:5" x14ac:dyDescent="0.2">
      <c r="A181" s="61" t="e">
        <f>Gestão!#REF!</f>
        <v>#REF!</v>
      </c>
      <c r="B181" s="45" t="e">
        <f>Gestão!#REF!</f>
        <v>#REF!</v>
      </c>
      <c r="C181" s="45" t="e">
        <f>Gestão!#REF!</f>
        <v>#REF!</v>
      </c>
      <c r="D181" s="45" t="e">
        <f>Gestão!#REF!</f>
        <v>#REF!</v>
      </c>
      <c r="E181" s="46" t="e">
        <f>Gestão!#REF!</f>
        <v>#REF!</v>
      </c>
    </row>
    <row r="182" spans="1:5" x14ac:dyDescent="0.2">
      <c r="A182" s="61" t="str">
        <f>Gestão!O12</f>
        <v>223</v>
      </c>
      <c r="B182" s="45">
        <f>Gestão!P12</f>
        <v>0</v>
      </c>
      <c r="C182" s="45" t="str">
        <f>Gestão!Q12</f>
        <v>2016</v>
      </c>
      <c r="D182" s="45" t="str">
        <f>Gestão!R12</f>
        <v>02</v>
      </c>
      <c r="E182" s="46">
        <f>Gestão!S12</f>
        <v>31557.94</v>
      </c>
    </row>
    <row r="183" spans="1:5" x14ac:dyDescent="0.2">
      <c r="A183" s="61" t="str">
        <f>Gestão!O13</f>
        <v>223</v>
      </c>
      <c r="B183" s="45">
        <f>Gestão!P13</f>
        <v>0</v>
      </c>
      <c r="C183" s="45" t="str">
        <f>Gestão!Q13</f>
        <v>2016</v>
      </c>
      <c r="D183" s="45" t="str">
        <f>Gestão!R13</f>
        <v>03</v>
      </c>
      <c r="E183" s="46">
        <f>Gestão!S13</f>
        <v>15883</v>
      </c>
    </row>
    <row r="184" spans="1:5" x14ac:dyDescent="0.2">
      <c r="A184" s="61" t="str">
        <f>Gestão!O14</f>
        <v>223</v>
      </c>
      <c r="B184" s="45">
        <f>Gestão!P14</f>
        <v>0</v>
      </c>
      <c r="C184" s="45" t="str">
        <f>Gestão!Q14</f>
        <v>2016</v>
      </c>
      <c r="D184" s="45" t="str">
        <f>Gestão!R14</f>
        <v>03</v>
      </c>
      <c r="E184" s="46">
        <f>Gestão!S14</f>
        <v>18795</v>
      </c>
    </row>
    <row r="185" spans="1:5" x14ac:dyDescent="0.2">
      <c r="A185" s="61" t="e">
        <f>Gestão!#REF!</f>
        <v>#REF!</v>
      </c>
      <c r="B185" s="45" t="e">
        <f>Gestão!#REF!</f>
        <v>#REF!</v>
      </c>
      <c r="C185" s="45" t="e">
        <f>Gestão!#REF!</f>
        <v>#REF!</v>
      </c>
      <c r="D185" s="45" t="e">
        <f>Gestão!#REF!</f>
        <v>#REF!</v>
      </c>
      <c r="E185" s="46" t="e">
        <f>Gestão!#REF!</f>
        <v>#REF!</v>
      </c>
    </row>
    <row r="186" spans="1:5" x14ac:dyDescent="0.2">
      <c r="A186" s="61" t="str">
        <f>Gestão!O16</f>
        <v>223</v>
      </c>
      <c r="B186" s="45">
        <f>Gestão!P16</f>
        <v>0</v>
      </c>
      <c r="C186" s="45" t="str">
        <f>Gestão!Q16</f>
        <v>2016</v>
      </c>
      <c r="D186" s="45" t="str">
        <f>Gestão!R16</f>
        <v>06</v>
      </c>
      <c r="E186" s="46">
        <f>Gestão!S16</f>
        <v>23276.55</v>
      </c>
    </row>
    <row r="187" spans="1:5" x14ac:dyDescent="0.2">
      <c r="A187" s="61">
        <f>Gestão!O19</f>
        <v>0</v>
      </c>
      <c r="B187" s="45">
        <f>Gestão!P19</f>
        <v>0</v>
      </c>
      <c r="C187" s="45">
        <f>Gestão!Q19</f>
        <v>0</v>
      </c>
      <c r="D187" s="45">
        <f>Gestão!R19</f>
        <v>0</v>
      </c>
      <c r="E187" s="46">
        <f>Gestão!S19</f>
        <v>10571</v>
      </c>
    </row>
    <row r="188" spans="1:5" x14ac:dyDescent="0.2">
      <c r="A188" s="61" t="e">
        <f>Gestão!#REF!</f>
        <v>#REF!</v>
      </c>
      <c r="B188" s="45" t="e">
        <f>Gestão!#REF!</f>
        <v>#REF!</v>
      </c>
      <c r="C188" s="45" t="e">
        <f>Gestão!#REF!</f>
        <v>#REF!</v>
      </c>
      <c r="D188" s="45" t="e">
        <f>Gestão!#REF!</f>
        <v>#REF!</v>
      </c>
      <c r="E188" s="46" t="e">
        <f>Gestão!#REF!</f>
        <v>#REF!</v>
      </c>
    </row>
    <row r="189" spans="1:5" x14ac:dyDescent="0.2">
      <c r="A189" s="61" t="e">
        <f>Gestão!#REF!</f>
        <v>#REF!</v>
      </c>
      <c r="B189" s="45" t="e">
        <f>Gestão!#REF!</f>
        <v>#REF!</v>
      </c>
      <c r="C189" s="45" t="e">
        <f>Gestão!#REF!</f>
        <v>#REF!</v>
      </c>
      <c r="D189" s="45" t="e">
        <f>Gestão!#REF!</f>
        <v>#REF!</v>
      </c>
      <c r="E189" s="46" t="e">
        <f>Gestão!#REF!</f>
        <v>#REF!</v>
      </c>
    </row>
    <row r="190" spans="1:5" x14ac:dyDescent="0.2">
      <c r="A190" s="61" t="e">
        <f>Gestão!#REF!</f>
        <v>#REF!</v>
      </c>
      <c r="B190" s="45" t="e">
        <f>Gestão!#REF!</f>
        <v>#REF!</v>
      </c>
      <c r="C190" s="45" t="e">
        <f>Gestão!#REF!</f>
        <v>#REF!</v>
      </c>
      <c r="D190" s="45" t="e">
        <f>Gestão!#REF!</f>
        <v>#REF!</v>
      </c>
      <c r="E190" s="46" t="e">
        <f>Gestão!#REF!</f>
        <v>#REF!</v>
      </c>
    </row>
    <row r="191" spans="1:5" x14ac:dyDescent="0.2">
      <c r="A191" s="61" t="e">
        <f>Gestão!#REF!</f>
        <v>#REF!</v>
      </c>
      <c r="B191" s="45" t="e">
        <f>Gestão!#REF!</f>
        <v>#REF!</v>
      </c>
      <c r="C191" s="45" t="e">
        <f>Gestão!#REF!</f>
        <v>#REF!</v>
      </c>
      <c r="D191" s="45" t="e">
        <f>Gestão!#REF!</f>
        <v>#REF!</v>
      </c>
      <c r="E191" s="46" t="e">
        <f>Gestão!#REF!</f>
        <v>#REF!</v>
      </c>
    </row>
    <row r="192" spans="1:5" x14ac:dyDescent="0.2">
      <c r="A192" s="61" t="e">
        <f>Gestão!#REF!</f>
        <v>#REF!</v>
      </c>
      <c r="B192" s="45" t="e">
        <f>Gestão!#REF!</f>
        <v>#REF!</v>
      </c>
      <c r="C192" s="45" t="e">
        <f>Gestão!#REF!</f>
        <v>#REF!</v>
      </c>
      <c r="D192" s="45" t="e">
        <f>Gestão!#REF!</f>
        <v>#REF!</v>
      </c>
      <c r="E192" s="46" t="e">
        <f>Gestão!#REF!</f>
        <v>#REF!</v>
      </c>
    </row>
    <row r="193" spans="1:5" x14ac:dyDescent="0.2">
      <c r="A193" s="45" t="e">
        <f>Efetivo!#REF!</f>
        <v>#REF!</v>
      </c>
      <c r="B193" s="45" t="e">
        <f>Efetivo!#REF!</f>
        <v>#REF!</v>
      </c>
      <c r="C193" s="45" t="e">
        <f>Efetivo!#REF!</f>
        <v>#REF!</v>
      </c>
      <c r="D193" s="45" t="e">
        <f>Efetivo!#REF!</f>
        <v>#REF!</v>
      </c>
      <c r="E193" s="46" t="e">
        <f>Efetivo!#REF!</f>
        <v>#REF!</v>
      </c>
    </row>
    <row r="194" spans="1:5" x14ac:dyDescent="0.2">
      <c r="A194" s="45" t="str">
        <f>Efetivo!BJ12</f>
        <v>226</v>
      </c>
      <c r="B194" s="45">
        <f>Efetivo!BK12</f>
        <v>0</v>
      </c>
      <c r="C194" s="45" t="str">
        <f>Efetivo!BL12</f>
        <v>2016</v>
      </c>
      <c r="D194" s="45" t="str">
        <f>Efetivo!BM12</f>
        <v>02</v>
      </c>
      <c r="E194" s="46">
        <f>Efetivo!BN12</f>
        <v>14857.08</v>
      </c>
    </row>
    <row r="195" spans="1:5" x14ac:dyDescent="0.2">
      <c r="A195" s="45" t="str">
        <f>Efetivo!BJ13</f>
        <v>226</v>
      </c>
      <c r="B195" s="45">
        <f>Efetivo!BK13</f>
        <v>0</v>
      </c>
      <c r="C195" s="45" t="str">
        <f>Efetivo!BL13</f>
        <v>2016</v>
      </c>
      <c r="D195" s="45" t="str">
        <f>Efetivo!BM13</f>
        <v>03</v>
      </c>
      <c r="E195" s="46">
        <f>Efetivo!BN13</f>
        <v>105772.75000000128</v>
      </c>
    </row>
    <row r="196" spans="1:5" x14ac:dyDescent="0.2">
      <c r="A196" s="45" t="str">
        <f>Efetivo!BJ14</f>
        <v>226</v>
      </c>
      <c r="B196" s="45">
        <f>Efetivo!BK14</f>
        <v>0</v>
      </c>
      <c r="C196" s="45" t="str">
        <f>Efetivo!BL14</f>
        <v>2016</v>
      </c>
      <c r="D196" s="45" t="str">
        <f>Efetivo!BM14</f>
        <v>03</v>
      </c>
      <c r="E196" s="46">
        <f>Efetivo!BN14</f>
        <v>42603</v>
      </c>
    </row>
    <row r="197" spans="1:5" x14ac:dyDescent="0.2">
      <c r="A197" s="45" t="e">
        <f>Efetivo!#REF!</f>
        <v>#REF!</v>
      </c>
      <c r="B197" s="45" t="e">
        <f>Efetivo!#REF!</f>
        <v>#REF!</v>
      </c>
      <c r="C197" s="45" t="e">
        <f>Efetivo!#REF!</f>
        <v>#REF!</v>
      </c>
      <c r="D197" s="45" t="e">
        <f>Efetivo!#REF!</f>
        <v>#REF!</v>
      </c>
      <c r="E197" s="46" t="e">
        <f>Efetivo!#REF!</f>
        <v>#REF!</v>
      </c>
    </row>
    <row r="198" spans="1:5" x14ac:dyDescent="0.2">
      <c r="A198" s="45" t="str">
        <f>Efetivo!BJ16</f>
        <v>226</v>
      </c>
      <c r="B198" s="45">
        <f>Efetivo!BK16</f>
        <v>0</v>
      </c>
      <c r="C198" s="45" t="str">
        <f>Efetivo!BL16</f>
        <v>2016</v>
      </c>
      <c r="D198" s="45" t="str">
        <f>Efetivo!BM16</f>
        <v>06</v>
      </c>
      <c r="E198" s="46">
        <f>Efetivo!BN16</f>
        <v>7103.3</v>
      </c>
    </row>
    <row r="199" spans="1:5" x14ac:dyDescent="0.2">
      <c r="A199" s="45" t="e">
        <f>Efetivo!#REF!</f>
        <v>#REF!</v>
      </c>
      <c r="B199" s="45" t="e">
        <f>Efetivo!#REF!</f>
        <v>#REF!</v>
      </c>
      <c r="C199" s="45" t="e">
        <f>Efetivo!#REF!</f>
        <v>#REF!</v>
      </c>
      <c r="D199" s="45" t="e">
        <f>Efetivo!#REF!</f>
        <v>#REF!</v>
      </c>
      <c r="E199" s="46" t="e">
        <f>Efetivo!#REF!</f>
        <v>#REF!</v>
      </c>
    </row>
    <row r="200" spans="1:5" x14ac:dyDescent="0.2">
      <c r="A200" s="45" t="e">
        <f>Efetivo!#REF!</f>
        <v>#REF!</v>
      </c>
      <c r="B200" s="45" t="e">
        <f>Efetivo!#REF!</f>
        <v>#REF!</v>
      </c>
      <c r="C200" s="45" t="e">
        <f>Efetivo!#REF!</f>
        <v>#REF!</v>
      </c>
      <c r="D200" s="45" t="e">
        <f>Efetivo!#REF!</f>
        <v>#REF!</v>
      </c>
      <c r="E200" s="46" t="e">
        <f>Efetivo!#REF!</f>
        <v>#REF!</v>
      </c>
    </row>
    <row r="201" spans="1:5" x14ac:dyDescent="0.2">
      <c r="A201" s="45" t="e">
        <f>Efetivo!#REF!</f>
        <v>#REF!</v>
      </c>
      <c r="B201" s="45" t="e">
        <f>Efetivo!#REF!</f>
        <v>#REF!</v>
      </c>
      <c r="C201" s="45" t="e">
        <f>Efetivo!#REF!</f>
        <v>#REF!</v>
      </c>
      <c r="D201" s="45" t="e">
        <f>Efetivo!#REF!</f>
        <v>#REF!</v>
      </c>
      <c r="E201" s="46" t="e">
        <f>Efetivo!#REF!</f>
        <v>#REF!</v>
      </c>
    </row>
    <row r="202" spans="1:5" x14ac:dyDescent="0.2">
      <c r="A202" s="45" t="e">
        <f>Efetivo!#REF!</f>
        <v>#REF!</v>
      </c>
      <c r="B202" s="45" t="e">
        <f>Efetivo!#REF!</f>
        <v>#REF!</v>
      </c>
      <c r="C202" s="45" t="e">
        <f>Efetivo!#REF!</f>
        <v>#REF!</v>
      </c>
      <c r="D202" s="45" t="e">
        <f>Efetivo!#REF!</f>
        <v>#REF!</v>
      </c>
      <c r="E202" s="46" t="e">
        <f>Efetivo!#REF!</f>
        <v>#REF!</v>
      </c>
    </row>
    <row r="203" spans="1:5" x14ac:dyDescent="0.2">
      <c r="A203" s="45" t="e">
        <f>Efetivo!#REF!</f>
        <v>#REF!</v>
      </c>
      <c r="B203" s="45" t="e">
        <f>Efetivo!#REF!</f>
        <v>#REF!</v>
      </c>
      <c r="C203" s="45" t="e">
        <f>Efetivo!#REF!</f>
        <v>#REF!</v>
      </c>
      <c r="D203" s="45" t="e">
        <f>Efetivo!#REF!</f>
        <v>#REF!</v>
      </c>
      <c r="E203" s="46" t="e">
        <f>Efetivo!#REF!</f>
        <v>#REF!</v>
      </c>
    </row>
    <row r="204" spans="1:5" x14ac:dyDescent="0.2">
      <c r="A204" s="45" t="str">
        <f>Efetivo!BJ21</f>
        <v>226</v>
      </c>
      <c r="B204" s="45">
        <f>Efetivo!BK21</f>
        <v>0</v>
      </c>
      <c r="C204" s="45" t="str">
        <f>Efetivo!BL21</f>
        <v>2016</v>
      </c>
      <c r="D204" s="45" t="str">
        <f>Efetivo!BM21</f>
        <v>12</v>
      </c>
      <c r="E204" s="46">
        <f>Efetivo!BN21</f>
        <v>29377.33</v>
      </c>
    </row>
    <row r="205" spans="1:5" x14ac:dyDescent="0.2">
      <c r="A205" s="45" t="e">
        <f>Efetivo!#REF!</f>
        <v>#REF!</v>
      </c>
      <c r="B205" s="45" t="e">
        <f>Efetivo!#REF!</f>
        <v>#REF!</v>
      </c>
      <c r="C205" s="45" t="e">
        <f>Efetivo!#REF!</f>
        <v>#REF!</v>
      </c>
      <c r="D205" s="45" t="e">
        <f>Efetivo!#REF!</f>
        <v>#REF!</v>
      </c>
      <c r="E205" s="46" t="e">
        <f>Efetivo!#REF!</f>
        <v>#REF!</v>
      </c>
    </row>
    <row r="206" spans="1:5" x14ac:dyDescent="0.2">
      <c r="A206" s="45" t="str">
        <f>Efetivo!BP12</f>
        <v>227</v>
      </c>
      <c r="B206" s="45">
        <f>Efetivo!BQ12</f>
        <v>0</v>
      </c>
      <c r="C206" s="45" t="str">
        <f>Efetivo!BR12</f>
        <v>2016</v>
      </c>
      <c r="D206" s="45" t="str">
        <f>Efetivo!BS12</f>
        <v>02</v>
      </c>
      <c r="E206" s="46">
        <f>Efetivo!BU12</f>
        <v>15218.58</v>
      </c>
    </row>
    <row r="207" spans="1:5" x14ac:dyDescent="0.2">
      <c r="A207" s="45" t="str">
        <f>Efetivo!BP13</f>
        <v>227</v>
      </c>
      <c r="B207" s="45">
        <f>Efetivo!BQ13</f>
        <v>0</v>
      </c>
      <c r="C207" s="45" t="str">
        <f>Efetivo!BR13</f>
        <v>2016</v>
      </c>
      <c r="D207" s="45" t="str">
        <f>Efetivo!BS13</f>
        <v>03</v>
      </c>
      <c r="E207" s="46">
        <f>Efetivo!BU13</f>
        <v>65932.750000001281</v>
      </c>
    </row>
    <row r="208" spans="1:5" x14ac:dyDescent="0.2">
      <c r="A208" s="45" t="str">
        <f>Efetivo!BP14</f>
        <v>227</v>
      </c>
      <c r="B208" s="45">
        <f>Efetivo!BQ14</f>
        <v>0</v>
      </c>
      <c r="C208" s="45" t="str">
        <f>Efetivo!BR14</f>
        <v>2016</v>
      </c>
      <c r="D208" s="45" t="str">
        <f>Efetivo!BS14</f>
        <v>03</v>
      </c>
      <c r="E208" s="46">
        <f>Efetivo!BU14</f>
        <v>37697</v>
      </c>
    </row>
    <row r="209" spans="1:5" x14ac:dyDescent="0.2">
      <c r="A209" s="45" t="e">
        <f>Efetivo!#REF!</f>
        <v>#REF!</v>
      </c>
      <c r="B209" s="45" t="e">
        <f>Efetivo!#REF!</f>
        <v>#REF!</v>
      </c>
      <c r="C209" s="45" t="e">
        <f>Efetivo!#REF!</f>
        <v>#REF!</v>
      </c>
      <c r="D209" s="45" t="e">
        <f>Efetivo!#REF!</f>
        <v>#REF!</v>
      </c>
      <c r="E209" s="46" t="e">
        <f>Efetivo!#REF!</f>
        <v>#REF!</v>
      </c>
    </row>
    <row r="210" spans="1:5" x14ac:dyDescent="0.2">
      <c r="A210" s="45" t="str">
        <f>Efetivo!BP16</f>
        <v>227</v>
      </c>
      <c r="B210" s="45">
        <f>Efetivo!BQ16</f>
        <v>0</v>
      </c>
      <c r="C210" s="45" t="str">
        <f>Efetivo!BR16</f>
        <v>2016</v>
      </c>
      <c r="D210" s="45" t="str">
        <f>Efetivo!BS16</f>
        <v>06</v>
      </c>
      <c r="E210" s="46">
        <f>Efetivo!BU16</f>
        <v>4007.3</v>
      </c>
    </row>
    <row r="211" spans="1:5" x14ac:dyDescent="0.2">
      <c r="A211" s="45" t="e">
        <f>Efetivo!#REF!</f>
        <v>#REF!</v>
      </c>
      <c r="B211" s="45" t="e">
        <f>Efetivo!#REF!</f>
        <v>#REF!</v>
      </c>
      <c r="C211" s="45" t="e">
        <f>Efetivo!#REF!</f>
        <v>#REF!</v>
      </c>
      <c r="D211" s="45" t="e">
        <f>Efetivo!#REF!</f>
        <v>#REF!</v>
      </c>
      <c r="E211" s="46" t="e">
        <f>Efetivo!#REF!</f>
        <v>#REF!</v>
      </c>
    </row>
    <row r="212" spans="1:5" x14ac:dyDescent="0.2">
      <c r="A212" s="45" t="e">
        <f>Efetivo!#REF!</f>
        <v>#REF!</v>
      </c>
      <c r="B212" s="45" t="e">
        <f>Efetivo!#REF!</f>
        <v>#REF!</v>
      </c>
      <c r="C212" s="45" t="e">
        <f>Efetivo!#REF!</f>
        <v>#REF!</v>
      </c>
      <c r="D212" s="45" t="e">
        <f>Efetivo!#REF!</f>
        <v>#REF!</v>
      </c>
      <c r="E212" s="46" t="e">
        <f>Efetivo!#REF!</f>
        <v>#REF!</v>
      </c>
    </row>
    <row r="213" spans="1:5" x14ac:dyDescent="0.2">
      <c r="A213" s="45" t="e">
        <f>Efetivo!#REF!</f>
        <v>#REF!</v>
      </c>
      <c r="B213" s="45" t="e">
        <f>Efetivo!#REF!</f>
        <v>#REF!</v>
      </c>
      <c r="C213" s="45" t="e">
        <f>Efetivo!#REF!</f>
        <v>#REF!</v>
      </c>
      <c r="D213" s="45" t="e">
        <f>Efetivo!#REF!</f>
        <v>#REF!</v>
      </c>
      <c r="E213" s="46" t="e">
        <f>Efetivo!#REF!</f>
        <v>#REF!</v>
      </c>
    </row>
    <row r="214" spans="1:5" x14ac:dyDescent="0.2">
      <c r="A214" s="45" t="e">
        <f>Efetivo!#REF!</f>
        <v>#REF!</v>
      </c>
      <c r="B214" s="45" t="e">
        <f>Efetivo!#REF!</f>
        <v>#REF!</v>
      </c>
      <c r="C214" s="45" t="e">
        <f>Efetivo!#REF!</f>
        <v>#REF!</v>
      </c>
      <c r="D214" s="45" t="e">
        <f>Efetivo!#REF!</f>
        <v>#REF!</v>
      </c>
      <c r="E214" s="46" t="e">
        <f>Efetivo!#REF!</f>
        <v>#REF!</v>
      </c>
    </row>
    <row r="215" spans="1:5" x14ac:dyDescent="0.2">
      <c r="A215" s="45" t="e">
        <f>Efetivo!#REF!</f>
        <v>#REF!</v>
      </c>
      <c r="B215" s="45" t="e">
        <f>Efetivo!#REF!</f>
        <v>#REF!</v>
      </c>
      <c r="C215" s="45" t="e">
        <f>Efetivo!#REF!</f>
        <v>#REF!</v>
      </c>
      <c r="D215" s="45" t="e">
        <f>Efetivo!#REF!</f>
        <v>#REF!</v>
      </c>
      <c r="E215" s="46" t="e">
        <f>Efetivo!#REF!</f>
        <v>#REF!</v>
      </c>
    </row>
    <row r="216" spans="1:5" x14ac:dyDescent="0.2">
      <c r="A216" s="45" t="str">
        <f>Efetivo!BP21</f>
        <v>227</v>
      </c>
      <c r="B216" s="45">
        <f>Efetivo!BQ21</f>
        <v>0</v>
      </c>
      <c r="C216" s="45" t="str">
        <f>Efetivo!BR21</f>
        <v>2016</v>
      </c>
      <c r="D216" s="45" t="str">
        <f>Efetivo!BS21</f>
        <v>12</v>
      </c>
      <c r="E216" s="46">
        <f>Efetivo!BU21</f>
        <v>10149</v>
      </c>
    </row>
    <row r="217" spans="1:5" x14ac:dyDescent="0.2">
      <c r="A217" s="45" t="e">
        <f>Efetivo!#REF!</f>
        <v>#REF!</v>
      </c>
      <c r="B217" s="45" t="e">
        <f>Efetivo!#REF!</f>
        <v>#REF!</v>
      </c>
      <c r="C217" s="45" t="e">
        <f>Efetivo!#REF!</f>
        <v>#REF!</v>
      </c>
      <c r="D217" s="45" t="e">
        <f>Efetivo!#REF!</f>
        <v>#REF!</v>
      </c>
      <c r="E217" s="48" t="e">
        <f>Efetivo!#REF!</f>
        <v>#REF!</v>
      </c>
    </row>
    <row r="218" spans="1:5" x14ac:dyDescent="0.2">
      <c r="A218" s="45" t="str">
        <f>Efetivo!BW12</f>
        <v>228</v>
      </c>
      <c r="B218" s="45">
        <f>Efetivo!BX12</f>
        <v>0</v>
      </c>
      <c r="C218" s="45" t="str">
        <f>Efetivo!BY12</f>
        <v>2016</v>
      </c>
      <c r="D218" s="45" t="str">
        <f>Efetivo!BZ12</f>
        <v>02</v>
      </c>
      <c r="E218" s="48">
        <f>Efetivo!CB12</f>
        <v>1857.135</v>
      </c>
    </row>
    <row r="219" spans="1:5" x14ac:dyDescent="0.2">
      <c r="A219" s="45" t="str">
        <f>Efetivo!BW13</f>
        <v>228</v>
      </c>
      <c r="B219" s="45">
        <f>Efetivo!BX13</f>
        <v>0</v>
      </c>
      <c r="C219" s="45" t="str">
        <f>Efetivo!BY13</f>
        <v>2016</v>
      </c>
      <c r="D219" s="45" t="str">
        <f>Efetivo!BZ13</f>
        <v>03</v>
      </c>
      <c r="E219" s="48">
        <f>Efetivo!CB13</f>
        <v>13221.59375000016</v>
      </c>
    </row>
    <row r="220" spans="1:5" x14ac:dyDescent="0.2">
      <c r="A220" s="45" t="str">
        <f>Efetivo!BW14</f>
        <v>228</v>
      </c>
      <c r="B220" s="45">
        <f>Efetivo!BX14</f>
        <v>0</v>
      </c>
      <c r="C220" s="45" t="str">
        <f>Efetivo!BY14</f>
        <v>2016</v>
      </c>
      <c r="D220" s="45" t="str">
        <f>Efetivo!BZ14</f>
        <v>03</v>
      </c>
      <c r="E220" s="48">
        <f>Efetivo!CB14</f>
        <v>5325.375</v>
      </c>
    </row>
    <row r="221" spans="1:5" x14ac:dyDescent="0.2">
      <c r="A221" s="45" t="e">
        <f>Efetivo!#REF!</f>
        <v>#REF!</v>
      </c>
      <c r="B221" s="45" t="e">
        <f>Efetivo!#REF!</f>
        <v>#REF!</v>
      </c>
      <c r="C221" s="45" t="e">
        <f>Efetivo!#REF!</f>
        <v>#REF!</v>
      </c>
      <c r="D221" s="45" t="e">
        <f>Efetivo!#REF!</f>
        <v>#REF!</v>
      </c>
      <c r="E221" s="48" t="e">
        <f>Efetivo!#REF!</f>
        <v>#REF!</v>
      </c>
    </row>
    <row r="222" spans="1:5" x14ac:dyDescent="0.2">
      <c r="A222" s="45" t="str">
        <f>Efetivo!BW16</f>
        <v>228</v>
      </c>
      <c r="B222" s="45">
        <f>Efetivo!BX16</f>
        <v>0</v>
      </c>
      <c r="C222" s="45" t="str">
        <f>Efetivo!BY16</f>
        <v>2016</v>
      </c>
      <c r="D222" s="45" t="str">
        <f>Efetivo!BZ16</f>
        <v>06</v>
      </c>
      <c r="E222" s="48">
        <f>Efetivo!CB16</f>
        <v>887.91250000000002</v>
      </c>
    </row>
    <row r="223" spans="1:5" x14ac:dyDescent="0.2">
      <c r="A223" s="45" t="e">
        <f>Efetivo!#REF!</f>
        <v>#REF!</v>
      </c>
      <c r="B223" s="45" t="e">
        <f>Efetivo!#REF!</f>
        <v>#REF!</v>
      </c>
      <c r="C223" s="45" t="e">
        <f>Efetivo!#REF!</f>
        <v>#REF!</v>
      </c>
      <c r="D223" s="45" t="e">
        <f>Efetivo!#REF!</f>
        <v>#REF!</v>
      </c>
      <c r="E223" s="48" t="e">
        <f>Efetivo!#REF!</f>
        <v>#REF!</v>
      </c>
    </row>
    <row r="224" spans="1:5" x14ac:dyDescent="0.2">
      <c r="A224" s="45" t="e">
        <f>Efetivo!#REF!</f>
        <v>#REF!</v>
      </c>
      <c r="B224" s="45" t="e">
        <f>Efetivo!#REF!</f>
        <v>#REF!</v>
      </c>
      <c r="C224" s="45" t="e">
        <f>Efetivo!#REF!</f>
        <v>#REF!</v>
      </c>
      <c r="D224" s="45" t="e">
        <f>Efetivo!#REF!</f>
        <v>#REF!</v>
      </c>
      <c r="E224" s="48" t="e">
        <f>Efetivo!#REF!</f>
        <v>#REF!</v>
      </c>
    </row>
    <row r="225" spans="1:5" x14ac:dyDescent="0.2">
      <c r="A225" s="45" t="e">
        <f>Efetivo!#REF!</f>
        <v>#REF!</v>
      </c>
      <c r="B225" s="45" t="e">
        <f>Efetivo!#REF!</f>
        <v>#REF!</v>
      </c>
      <c r="C225" s="45" t="e">
        <f>Efetivo!#REF!</f>
        <v>#REF!</v>
      </c>
      <c r="D225" s="45" t="e">
        <f>Efetivo!#REF!</f>
        <v>#REF!</v>
      </c>
      <c r="E225" s="48" t="e">
        <f>Efetivo!#REF!</f>
        <v>#REF!</v>
      </c>
    </row>
    <row r="226" spans="1:5" x14ac:dyDescent="0.2">
      <c r="A226" s="45" t="e">
        <f>Efetivo!#REF!</f>
        <v>#REF!</v>
      </c>
      <c r="B226" s="45" t="e">
        <f>Efetivo!#REF!</f>
        <v>#REF!</v>
      </c>
      <c r="C226" s="45" t="e">
        <f>Efetivo!#REF!</f>
        <v>#REF!</v>
      </c>
      <c r="D226" s="45" t="e">
        <f>Efetivo!#REF!</f>
        <v>#REF!</v>
      </c>
      <c r="E226" s="48" t="e">
        <f>Efetivo!#REF!</f>
        <v>#REF!</v>
      </c>
    </row>
    <row r="227" spans="1:5" x14ac:dyDescent="0.2">
      <c r="A227" s="45" t="e">
        <f>Efetivo!#REF!</f>
        <v>#REF!</v>
      </c>
      <c r="B227" s="45" t="e">
        <f>Efetivo!#REF!</f>
        <v>#REF!</v>
      </c>
      <c r="C227" s="45" t="e">
        <f>Efetivo!#REF!</f>
        <v>#REF!</v>
      </c>
      <c r="D227" s="45" t="e">
        <f>Efetivo!#REF!</f>
        <v>#REF!</v>
      </c>
      <c r="E227" s="48" t="e">
        <f>Efetivo!#REF!</f>
        <v>#REF!</v>
      </c>
    </row>
    <row r="228" spans="1:5" x14ac:dyDescent="0.2">
      <c r="A228" s="45" t="str">
        <f>Efetivo!BW21</f>
        <v>228</v>
      </c>
      <c r="B228" s="45">
        <f>Efetivo!BX21</f>
        <v>0</v>
      </c>
      <c r="C228" s="45" t="str">
        <f>Efetivo!BY21</f>
        <v>2016</v>
      </c>
      <c r="D228" s="45" t="str">
        <f>Efetivo!BZ21</f>
        <v>12</v>
      </c>
      <c r="E228" s="48">
        <f>Efetivo!CB21</f>
        <v>3672.1662500000002</v>
      </c>
    </row>
    <row r="229" spans="1:5" x14ac:dyDescent="0.2">
      <c r="A229" s="45" t="e">
        <f>+Efetivo!#REF!</f>
        <v>#REF!</v>
      </c>
      <c r="B229" s="45" t="e">
        <f>+Efetivo!#REF!</f>
        <v>#REF!</v>
      </c>
      <c r="C229" s="45" t="e">
        <f>+Efetivo!#REF!</f>
        <v>#REF!</v>
      </c>
      <c r="D229" s="45" t="e">
        <f>+Efetivo!#REF!</f>
        <v>#REF!</v>
      </c>
      <c r="E229" s="48" t="e">
        <f>+Efetivo!#REF!</f>
        <v>#REF!</v>
      </c>
    </row>
    <row r="230" spans="1:5" x14ac:dyDescent="0.2">
      <c r="A230" s="45" t="str">
        <f>+Efetivo!CC12</f>
        <v>229</v>
      </c>
      <c r="B230" s="45">
        <f>+Efetivo!CD12</f>
        <v>0</v>
      </c>
      <c r="C230" s="45" t="str">
        <f>+Efetivo!CE12</f>
        <v>2016</v>
      </c>
      <c r="D230" s="45" t="str">
        <f>+Efetivo!CF12</f>
        <v>02</v>
      </c>
      <c r="E230" s="48">
        <f>+Efetivo!CI12</f>
        <v>1902.3225</v>
      </c>
    </row>
    <row r="231" spans="1:5" x14ac:dyDescent="0.2">
      <c r="A231" s="45" t="str">
        <f>+Efetivo!CC13</f>
        <v>229</v>
      </c>
      <c r="B231" s="45">
        <f>+Efetivo!CD13</f>
        <v>0</v>
      </c>
      <c r="C231" s="45" t="str">
        <f>+Efetivo!CE13</f>
        <v>2016</v>
      </c>
      <c r="D231" s="45" t="str">
        <f>+Efetivo!CF13</f>
        <v>03</v>
      </c>
      <c r="E231" s="48">
        <f>+Efetivo!CI13</f>
        <v>8241.5937500001601</v>
      </c>
    </row>
    <row r="232" spans="1:5" x14ac:dyDescent="0.2">
      <c r="A232" s="45">
        <f>+Efetivo!CC14</f>
        <v>228</v>
      </c>
      <c r="B232" s="45">
        <f>+Efetivo!CD14</f>
        <v>0</v>
      </c>
      <c r="C232" s="45" t="str">
        <f>+Efetivo!CE14</f>
        <v>2016</v>
      </c>
      <c r="D232" s="45" t="str">
        <f>+Efetivo!CF14</f>
        <v>03</v>
      </c>
      <c r="E232" s="48">
        <f>+Efetivo!CI14</f>
        <v>4712.125</v>
      </c>
    </row>
    <row r="233" spans="1:5" x14ac:dyDescent="0.2">
      <c r="A233" s="45" t="e">
        <f>+Efetivo!#REF!</f>
        <v>#REF!</v>
      </c>
      <c r="B233" s="45" t="e">
        <f>+Efetivo!#REF!</f>
        <v>#REF!</v>
      </c>
      <c r="C233" s="45" t="e">
        <f>+Efetivo!#REF!</f>
        <v>#REF!</v>
      </c>
      <c r="D233" s="45" t="e">
        <f>+Efetivo!#REF!</f>
        <v>#REF!</v>
      </c>
      <c r="E233" s="48" t="e">
        <f>+Efetivo!#REF!</f>
        <v>#REF!</v>
      </c>
    </row>
    <row r="234" spans="1:5" x14ac:dyDescent="0.2">
      <c r="A234" s="45" t="str">
        <f>+Efetivo!CC16</f>
        <v>229</v>
      </c>
      <c r="B234" s="45">
        <f>+Efetivo!CD16</f>
        <v>0</v>
      </c>
      <c r="C234" s="45" t="str">
        <f>+Efetivo!CE16</f>
        <v>2016</v>
      </c>
      <c r="D234" s="45" t="str">
        <f>+Efetivo!CF16</f>
        <v>06</v>
      </c>
      <c r="E234" s="48">
        <f>+Efetivo!CI16</f>
        <v>500.91250000000002</v>
      </c>
    </row>
    <row r="235" spans="1:5" x14ac:dyDescent="0.2">
      <c r="A235" s="45" t="e">
        <f>+Efetivo!#REF!</f>
        <v>#REF!</v>
      </c>
      <c r="B235" s="45" t="e">
        <f>+Efetivo!#REF!</f>
        <v>#REF!</v>
      </c>
      <c r="C235" s="45" t="e">
        <f>+Efetivo!#REF!</f>
        <v>#REF!</v>
      </c>
      <c r="D235" s="45" t="e">
        <f>+Efetivo!#REF!</f>
        <v>#REF!</v>
      </c>
      <c r="E235" s="48" t="e">
        <f>+Efetivo!#REF!</f>
        <v>#REF!</v>
      </c>
    </row>
    <row r="236" spans="1:5" x14ac:dyDescent="0.2">
      <c r="A236" s="45" t="e">
        <f>+Efetivo!#REF!</f>
        <v>#REF!</v>
      </c>
      <c r="B236" s="45" t="e">
        <f>+Efetivo!#REF!</f>
        <v>#REF!</v>
      </c>
      <c r="C236" s="45" t="e">
        <f>+Efetivo!#REF!</f>
        <v>#REF!</v>
      </c>
      <c r="D236" s="45" t="e">
        <f>+Efetivo!#REF!</f>
        <v>#REF!</v>
      </c>
      <c r="E236" s="48" t="e">
        <f>+Efetivo!#REF!</f>
        <v>#REF!</v>
      </c>
    </row>
    <row r="237" spans="1:5" x14ac:dyDescent="0.2">
      <c r="A237" s="45" t="e">
        <f>+Efetivo!#REF!</f>
        <v>#REF!</v>
      </c>
      <c r="B237" s="45" t="e">
        <f>+Efetivo!#REF!</f>
        <v>#REF!</v>
      </c>
      <c r="C237" s="45" t="e">
        <f>+Efetivo!#REF!</f>
        <v>#REF!</v>
      </c>
      <c r="D237" s="45" t="e">
        <f>+Efetivo!#REF!</f>
        <v>#REF!</v>
      </c>
      <c r="E237" s="48" t="e">
        <f>+Efetivo!#REF!</f>
        <v>#REF!</v>
      </c>
    </row>
    <row r="238" spans="1:5" x14ac:dyDescent="0.2">
      <c r="A238" s="45" t="e">
        <f>+Efetivo!#REF!</f>
        <v>#REF!</v>
      </c>
      <c r="B238" s="45" t="e">
        <f>+Efetivo!#REF!</f>
        <v>#REF!</v>
      </c>
      <c r="C238" s="45" t="e">
        <f>+Efetivo!#REF!</f>
        <v>#REF!</v>
      </c>
      <c r="D238" s="45" t="e">
        <f>+Efetivo!#REF!</f>
        <v>#REF!</v>
      </c>
      <c r="E238" s="48" t="e">
        <f>+Efetivo!#REF!</f>
        <v>#REF!</v>
      </c>
    </row>
    <row r="239" spans="1:5" x14ac:dyDescent="0.2">
      <c r="A239" s="45" t="e">
        <f>+Efetivo!#REF!</f>
        <v>#REF!</v>
      </c>
      <c r="B239" s="45" t="e">
        <f>+Efetivo!#REF!</f>
        <v>#REF!</v>
      </c>
      <c r="C239" s="45" t="e">
        <f>+Efetivo!#REF!</f>
        <v>#REF!</v>
      </c>
      <c r="D239" s="45" t="e">
        <f>+Efetivo!#REF!</f>
        <v>#REF!</v>
      </c>
      <c r="E239" s="48" t="e">
        <f>+Efetivo!#REF!</f>
        <v>#REF!</v>
      </c>
    </row>
    <row r="240" spans="1:5" x14ac:dyDescent="0.2">
      <c r="A240" s="45" t="str">
        <f>+Efetivo!CC21</f>
        <v>229</v>
      </c>
      <c r="B240" s="45">
        <f>+Efetivo!CD21</f>
        <v>0</v>
      </c>
      <c r="C240" s="45" t="str">
        <f>+Efetivo!CE21</f>
        <v>2016</v>
      </c>
      <c r="D240" s="45" t="str">
        <f>+Efetivo!CF21</f>
        <v>12</v>
      </c>
      <c r="E240" s="48">
        <f>+Efetivo!CI21</f>
        <v>1268.625</v>
      </c>
    </row>
    <row r="241" spans="1:5" x14ac:dyDescent="0.2">
      <c r="A241" s="45" t="e">
        <f>+Efetivo!#REF!</f>
        <v>#REF!</v>
      </c>
      <c r="B241" s="45" t="e">
        <f>+Efetivo!#REF!</f>
        <v>#REF!</v>
      </c>
      <c r="C241" s="45" t="e">
        <f>+Efetivo!#REF!</f>
        <v>#REF!</v>
      </c>
      <c r="D241" s="45" t="e">
        <f>+Efetivo!#REF!</f>
        <v>#REF!</v>
      </c>
      <c r="E241" s="48" t="e">
        <f>+Efetivo!#REF!</f>
        <v>#REF!</v>
      </c>
    </row>
    <row r="242" spans="1:5" x14ac:dyDescent="0.2">
      <c r="A242" s="45" t="str">
        <f>+Efetivo!CJ12</f>
        <v>230</v>
      </c>
      <c r="B242" s="45">
        <f>+Efetivo!CK12</f>
        <v>0</v>
      </c>
      <c r="C242" s="45" t="str">
        <f>+Efetivo!CL12</f>
        <v>2016</v>
      </c>
      <c r="D242" s="45" t="str">
        <f>+Efetivo!CM12</f>
        <v>02</v>
      </c>
      <c r="E242" s="48">
        <f>+Efetivo!CO12</f>
        <v>1.597453034682081</v>
      </c>
    </row>
    <row r="243" spans="1:5" x14ac:dyDescent="0.2">
      <c r="A243" s="45" t="str">
        <f>+Efetivo!CJ13</f>
        <v>230</v>
      </c>
      <c r="B243" s="45">
        <f>+Efetivo!CK13</f>
        <v>0</v>
      </c>
      <c r="C243" s="45" t="str">
        <f>+Efetivo!CL13</f>
        <v>2016</v>
      </c>
      <c r="D243" s="45" t="str">
        <f>+Efetivo!CM13</f>
        <v>03</v>
      </c>
      <c r="E243" s="48">
        <f>+Efetivo!CO13</f>
        <v>6.5651689507920743</v>
      </c>
    </row>
    <row r="244" spans="1:5" x14ac:dyDescent="0.2">
      <c r="A244" s="45" t="str">
        <f>+Efetivo!CJ14</f>
        <v>230</v>
      </c>
      <c r="B244" s="45">
        <f>+Efetivo!CK14</f>
        <v>0</v>
      </c>
      <c r="C244" s="45" t="str">
        <f>+Efetivo!CL14</f>
        <v>2016</v>
      </c>
      <c r="D244" s="45" t="str">
        <f>+Efetivo!CM14</f>
        <v>03</v>
      </c>
      <c r="E244" s="48">
        <f>+Efetivo!CO14</f>
        <v>7.7431842966194111</v>
      </c>
    </row>
    <row r="245" spans="1:5" x14ac:dyDescent="0.2">
      <c r="A245" s="45" t="e">
        <f>+Efetivo!#REF!</f>
        <v>#REF!</v>
      </c>
      <c r="B245" s="45" t="e">
        <f>+Efetivo!#REF!</f>
        <v>#REF!</v>
      </c>
      <c r="C245" s="45" t="e">
        <f>+Efetivo!#REF!</f>
        <v>#REF!</v>
      </c>
      <c r="D245" s="45" t="e">
        <f>+Efetivo!#REF!</f>
        <v>#REF!</v>
      </c>
      <c r="E245" s="48" t="e">
        <f>+Efetivo!#REF!</f>
        <v>#REF!</v>
      </c>
    </row>
    <row r="246" spans="1:5" x14ac:dyDescent="0.2">
      <c r="A246" s="45" t="str">
        <f>+Efetivo!CJ16</f>
        <v>230</v>
      </c>
      <c r="B246" s="45">
        <f>+Efetivo!CK16</f>
        <v>0</v>
      </c>
      <c r="C246" s="45" t="str">
        <f>+Efetivo!CL16</f>
        <v>2016</v>
      </c>
      <c r="D246" s="45" t="str">
        <f>+Efetivo!CM16</f>
        <v>06</v>
      </c>
      <c r="E246" s="48">
        <f>+Efetivo!CO16</f>
        <v>1.5209189791024325</v>
      </c>
    </row>
    <row r="247" spans="1:5" x14ac:dyDescent="0.2">
      <c r="A247" s="45" t="e">
        <f>+Efetivo!#REF!</f>
        <v>#REF!</v>
      </c>
      <c r="B247" s="45" t="e">
        <f>+Efetivo!#REF!</f>
        <v>#REF!</v>
      </c>
      <c r="C247" s="45" t="e">
        <f>+Efetivo!#REF!</f>
        <v>#REF!</v>
      </c>
      <c r="D247" s="45" t="e">
        <f>+Efetivo!#REF!</f>
        <v>#REF!</v>
      </c>
      <c r="E247" s="48" t="e">
        <f>+Efetivo!#REF!</f>
        <v>#REF!</v>
      </c>
    </row>
    <row r="248" spans="1:5" x14ac:dyDescent="0.2">
      <c r="A248" s="45" t="e">
        <f>+Efetivo!#REF!</f>
        <v>#REF!</v>
      </c>
      <c r="B248" s="45" t="e">
        <f>+Efetivo!#REF!</f>
        <v>#REF!</v>
      </c>
      <c r="C248" s="45" t="e">
        <f>+Efetivo!#REF!</f>
        <v>#REF!</v>
      </c>
      <c r="D248" s="45" t="e">
        <f>+Efetivo!#REF!</f>
        <v>#REF!</v>
      </c>
      <c r="E248" s="48" t="e">
        <f>+Efetivo!#REF!</f>
        <v>#REF!</v>
      </c>
    </row>
    <row r="249" spans="1:5" x14ac:dyDescent="0.2">
      <c r="A249" s="45" t="e">
        <f>+Efetivo!#REF!</f>
        <v>#REF!</v>
      </c>
      <c r="B249" s="45" t="e">
        <f>+Efetivo!#REF!</f>
        <v>#REF!</v>
      </c>
      <c r="C249" s="45" t="e">
        <f>+Efetivo!#REF!</f>
        <v>#REF!</v>
      </c>
      <c r="D249" s="45" t="e">
        <f>+Efetivo!#REF!</f>
        <v>#REF!</v>
      </c>
      <c r="E249" s="48" t="e">
        <f>+Efetivo!#REF!</f>
        <v>#REF!</v>
      </c>
    </row>
    <row r="250" spans="1:5" x14ac:dyDescent="0.2">
      <c r="A250" s="45" t="e">
        <f>+Efetivo!#REF!</f>
        <v>#REF!</v>
      </c>
      <c r="B250" s="45" t="e">
        <f>+Efetivo!#REF!</f>
        <v>#REF!</v>
      </c>
      <c r="C250" s="45" t="e">
        <f>+Efetivo!#REF!</f>
        <v>#REF!</v>
      </c>
      <c r="D250" s="45" t="e">
        <f>+Efetivo!#REF!</f>
        <v>#REF!</v>
      </c>
      <c r="E250" s="48" t="e">
        <f>+Efetivo!#REF!</f>
        <v>#REF!</v>
      </c>
    </row>
    <row r="251" spans="1:5" x14ac:dyDescent="0.2">
      <c r="A251" s="45" t="e">
        <f>+Efetivo!#REF!</f>
        <v>#REF!</v>
      </c>
      <c r="B251" s="45" t="e">
        <f>+Efetivo!#REF!</f>
        <v>#REF!</v>
      </c>
      <c r="C251" s="45" t="e">
        <f>+Efetivo!#REF!</f>
        <v>#REF!</v>
      </c>
      <c r="D251" s="45" t="e">
        <f>+Efetivo!#REF!</f>
        <v>#REF!</v>
      </c>
      <c r="E251" s="48" t="e">
        <f>+Efetivo!#REF!</f>
        <v>#REF!</v>
      </c>
    </row>
    <row r="252" spans="1:5" x14ac:dyDescent="0.2">
      <c r="A252" s="45" t="str">
        <f>+Efetivo!CJ21</f>
        <v>230</v>
      </c>
      <c r="B252" s="45">
        <f>+Efetivo!CK21</f>
        <v>0</v>
      </c>
      <c r="C252" s="45" t="str">
        <f>+Efetivo!CL21</f>
        <v>2016</v>
      </c>
      <c r="D252" s="45" t="str">
        <f>+Efetivo!CM21</f>
        <v>12</v>
      </c>
      <c r="E252" s="48">
        <f>+Efetivo!CO21</f>
        <v>5.3166634090547138</v>
      </c>
    </row>
    <row r="253" spans="1:5" x14ac:dyDescent="0.2">
      <c r="A253" s="75" t="e">
        <f>Efetivo!#REF!</f>
        <v>#REF!</v>
      </c>
      <c r="B253" s="74" t="e">
        <f>Efetivo!#REF!</f>
        <v>#REF!</v>
      </c>
      <c r="C253" s="74" t="e">
        <f>Efetivo!#REF!</f>
        <v>#REF!</v>
      </c>
      <c r="D253" s="74" t="e">
        <f>Efetivo!#REF!</f>
        <v>#REF!</v>
      </c>
      <c r="E253" s="75" t="e">
        <f>Efetivo!#REF!</f>
        <v>#REF!</v>
      </c>
    </row>
    <row r="254" spans="1:5" x14ac:dyDescent="0.2">
      <c r="A254" s="75">
        <f>Efetivo!CP12</f>
        <v>9.012199921290831</v>
      </c>
      <c r="B254" s="74" t="e">
        <f>Efetivo!CQ12</f>
        <v>#DIV/0!</v>
      </c>
      <c r="C254" s="74">
        <f>Efetivo!CR12</f>
        <v>4.7619047619047619</v>
      </c>
      <c r="D254" s="74">
        <f>Efetivo!CS12</f>
        <v>4.7619047619047619</v>
      </c>
      <c r="E254" s="75">
        <f>Efetivo!CU12</f>
        <v>1.6363219962840629</v>
      </c>
    </row>
    <row r="255" spans="1:5" x14ac:dyDescent="0.2">
      <c r="A255" s="75">
        <f>Efetivo!CP13</f>
        <v>9.012199921290831</v>
      </c>
      <c r="B255" s="74" t="e">
        <f>Efetivo!CQ13</f>
        <v>#DIV/0!</v>
      </c>
      <c r="C255" s="74">
        <f>Efetivo!CR13</f>
        <v>4.7619047619047619</v>
      </c>
      <c r="D255" s="74">
        <f>Efetivo!CS13</f>
        <v>4.7619047619047619</v>
      </c>
      <c r="E255" s="75">
        <f>Efetivo!CU13</f>
        <v>4.0923550076965887</v>
      </c>
    </row>
    <row r="256" spans="1:5" x14ac:dyDescent="0.2">
      <c r="A256" s="75">
        <f>Efetivo!CP14</f>
        <v>8.9728453364816989</v>
      </c>
      <c r="B256" s="74" t="e">
        <f>Efetivo!CQ14</f>
        <v>#DIV/0!</v>
      </c>
      <c r="C256" s="74">
        <f>Efetivo!CR14</f>
        <v>4.7619047619047619</v>
      </c>
      <c r="D256" s="74">
        <f>Efetivo!CS14</f>
        <v>4.7619047619047619</v>
      </c>
      <c r="E256" s="75">
        <f>Efetivo!CU14</f>
        <v>6.8515085423482365</v>
      </c>
    </row>
    <row r="257" spans="1:5" x14ac:dyDescent="0.2">
      <c r="A257" s="75" t="e">
        <f>Efetivo!#REF!</f>
        <v>#REF!</v>
      </c>
      <c r="B257" s="74" t="e">
        <f>Efetivo!#REF!</f>
        <v>#REF!</v>
      </c>
      <c r="C257" s="74" t="e">
        <f>Efetivo!#REF!</f>
        <v>#REF!</v>
      </c>
      <c r="D257" s="74" t="e">
        <f>Efetivo!#REF!</f>
        <v>#REF!</v>
      </c>
      <c r="E257" s="75" t="e">
        <f>Efetivo!#REF!</f>
        <v>#REF!</v>
      </c>
    </row>
    <row r="258" spans="1:5" x14ac:dyDescent="0.2">
      <c r="A258" s="75">
        <f>Efetivo!CP16</f>
        <v>9.012199921290831</v>
      </c>
      <c r="B258" s="74" t="e">
        <f>Efetivo!CQ16</f>
        <v>#DIV/0!</v>
      </c>
      <c r="C258" s="74">
        <f>Efetivo!CR16</f>
        <v>4.7619047619047619</v>
      </c>
      <c r="D258" s="74">
        <f>Efetivo!CS16</f>
        <v>4.7619047619047619</v>
      </c>
      <c r="E258" s="75">
        <f>Efetivo!CU16</f>
        <v>0.85802072627612203</v>
      </c>
    </row>
    <row r="259" spans="1:5" x14ac:dyDescent="0.2">
      <c r="A259" s="75" t="e">
        <f>Efetivo!#REF!</f>
        <v>#REF!</v>
      </c>
      <c r="B259" s="74" t="e">
        <f>Efetivo!#REF!</f>
        <v>#REF!</v>
      </c>
      <c r="C259" s="74" t="e">
        <f>Efetivo!#REF!</f>
        <v>#REF!</v>
      </c>
      <c r="D259" s="74" t="e">
        <f>Efetivo!#REF!</f>
        <v>#REF!</v>
      </c>
      <c r="E259" s="75" t="e">
        <f>Efetivo!#REF!</f>
        <v>#REF!</v>
      </c>
    </row>
    <row r="260" spans="1:5" x14ac:dyDescent="0.2">
      <c r="A260" s="75" t="e">
        <f>Efetivo!#REF!</f>
        <v>#REF!</v>
      </c>
      <c r="B260" s="74" t="e">
        <f>Efetivo!#REF!</f>
        <v>#REF!</v>
      </c>
      <c r="C260" s="74" t="e">
        <f>Efetivo!#REF!</f>
        <v>#REF!</v>
      </c>
      <c r="D260" s="74" t="e">
        <f>Efetivo!#REF!</f>
        <v>#REF!</v>
      </c>
      <c r="E260" s="75" t="e">
        <f>Efetivo!#REF!</f>
        <v>#REF!</v>
      </c>
    </row>
    <row r="261" spans="1:5" x14ac:dyDescent="0.2">
      <c r="A261" s="75" t="e">
        <f>Efetivo!#REF!</f>
        <v>#REF!</v>
      </c>
      <c r="B261" s="74" t="e">
        <f>Efetivo!#REF!</f>
        <v>#REF!</v>
      </c>
      <c r="C261" s="74" t="e">
        <f>Efetivo!#REF!</f>
        <v>#REF!</v>
      </c>
      <c r="D261" s="74" t="e">
        <f>Efetivo!#REF!</f>
        <v>#REF!</v>
      </c>
      <c r="E261" s="75" t="e">
        <f>Efetivo!#REF!</f>
        <v>#REF!</v>
      </c>
    </row>
    <row r="262" spans="1:5" x14ac:dyDescent="0.2">
      <c r="A262" s="75" t="e">
        <f>Efetivo!#REF!</f>
        <v>#REF!</v>
      </c>
      <c r="B262" s="74" t="e">
        <f>Efetivo!#REF!</f>
        <v>#REF!</v>
      </c>
      <c r="C262" s="74" t="e">
        <f>Efetivo!#REF!</f>
        <v>#REF!</v>
      </c>
      <c r="D262" s="74" t="e">
        <f>Efetivo!#REF!</f>
        <v>#REF!</v>
      </c>
      <c r="E262" s="75" t="e">
        <f>Efetivo!#REF!</f>
        <v>#REF!</v>
      </c>
    </row>
    <row r="263" spans="1:5" x14ac:dyDescent="0.2">
      <c r="A263" s="75" t="e">
        <f>Efetivo!#REF!</f>
        <v>#REF!</v>
      </c>
      <c r="B263" s="74" t="e">
        <f>Efetivo!#REF!</f>
        <v>#REF!</v>
      </c>
      <c r="C263" s="74" t="e">
        <f>Efetivo!#REF!</f>
        <v>#REF!</v>
      </c>
      <c r="D263" s="74" t="e">
        <f>Efetivo!#REF!</f>
        <v>#REF!</v>
      </c>
      <c r="E263" s="75" t="e">
        <f>Efetivo!#REF!</f>
        <v>#REF!</v>
      </c>
    </row>
    <row r="264" spans="1:5" x14ac:dyDescent="0.2">
      <c r="A264" s="75">
        <f>Efetivo!CP21</f>
        <v>9.012199921290831</v>
      </c>
      <c r="B264" s="74" t="e">
        <f>Efetivo!CQ21</f>
        <v>#DIV/0!</v>
      </c>
      <c r="C264" s="74">
        <f>Efetivo!CR21</f>
        <v>4.7619047619047619</v>
      </c>
      <c r="D264" s="74">
        <f>Efetivo!CS21</f>
        <v>4.7619047619047619</v>
      </c>
      <c r="E264" s="75">
        <f>Efetivo!CU21</f>
        <v>1.8367502063154235</v>
      </c>
    </row>
    <row r="265" spans="1:5" x14ac:dyDescent="0.2">
      <c r="A265" s="45" t="e">
        <f>'Absenteísmo até 15 dias'!#REF!</f>
        <v>#REF!</v>
      </c>
      <c r="B265" s="45" t="e">
        <f>'Absenteísmo até 15 dias'!#REF!</f>
        <v>#REF!</v>
      </c>
      <c r="C265" s="45" t="e">
        <f>'Absenteísmo até 15 dias'!#REF!</f>
        <v>#REF!</v>
      </c>
      <c r="D265" s="45" t="e">
        <f>'Absenteísmo até 15 dias'!#REF!</f>
        <v>#REF!</v>
      </c>
      <c r="E265" s="46" t="e">
        <f>'Absenteísmo até 15 dias'!#REF!</f>
        <v>#REF!</v>
      </c>
    </row>
    <row r="266" spans="1:5" x14ac:dyDescent="0.2">
      <c r="A266" s="45" t="str">
        <f>'Absenteísmo até 15 dias'!B12</f>
        <v>232</v>
      </c>
      <c r="B266" s="45">
        <f>'Absenteísmo até 15 dias'!C12</f>
        <v>0</v>
      </c>
      <c r="C266" s="45" t="str">
        <f>'Absenteísmo até 15 dias'!D12</f>
        <v>2016</v>
      </c>
      <c r="D266" s="45" t="str">
        <f>'Absenteísmo até 15 dias'!E12</f>
        <v>02</v>
      </c>
      <c r="E266" s="46">
        <f>'Absenteísmo até 15 dias'!F12</f>
        <v>153</v>
      </c>
    </row>
    <row r="267" spans="1:5" x14ac:dyDescent="0.2">
      <c r="A267" s="45" t="str">
        <f>'Absenteísmo até 15 dias'!B13</f>
        <v>232</v>
      </c>
      <c r="B267" s="45">
        <f>'Absenteísmo até 15 dias'!C13</f>
        <v>0</v>
      </c>
      <c r="C267" s="45" t="str">
        <f>'Absenteísmo até 15 dias'!D13</f>
        <v>2016</v>
      </c>
      <c r="D267" s="45" t="str">
        <f>'Absenteísmo até 15 dias'!E13</f>
        <v>03</v>
      </c>
      <c r="E267" s="46">
        <f>'Absenteísmo até 15 dias'!F13</f>
        <v>1226</v>
      </c>
    </row>
    <row r="268" spans="1:5" x14ac:dyDescent="0.2">
      <c r="A268" s="45" t="str">
        <f>'Absenteísmo até 15 dias'!B14</f>
        <v>232</v>
      </c>
      <c r="B268" s="45">
        <f>'Absenteísmo até 15 dias'!C14</f>
        <v>0</v>
      </c>
      <c r="C268" s="45" t="str">
        <f>'Absenteísmo até 15 dias'!D14</f>
        <v>2016</v>
      </c>
      <c r="D268" s="45" t="str">
        <f>'Absenteísmo até 15 dias'!E14</f>
        <v>04</v>
      </c>
      <c r="E268" s="46">
        <f>'Absenteísmo até 15 dias'!F14</f>
        <v>520</v>
      </c>
    </row>
    <row r="269" spans="1:5" x14ac:dyDescent="0.2">
      <c r="A269" s="45" t="e">
        <f>'Absenteísmo até 15 dias'!#REF!</f>
        <v>#REF!</v>
      </c>
      <c r="B269" s="45" t="e">
        <f>'Absenteísmo até 15 dias'!#REF!</f>
        <v>#REF!</v>
      </c>
      <c r="C269" s="45" t="e">
        <f>'Absenteísmo até 15 dias'!#REF!</f>
        <v>#REF!</v>
      </c>
      <c r="D269" s="45" t="e">
        <f>'Absenteísmo até 15 dias'!#REF!</f>
        <v>#REF!</v>
      </c>
      <c r="E269" s="46" t="e">
        <f>'Absenteísmo até 15 dias'!#REF!</f>
        <v>#REF!</v>
      </c>
    </row>
    <row r="270" spans="1:5" x14ac:dyDescent="0.2">
      <c r="A270" s="45" t="str">
        <f>'Absenteísmo até 15 dias'!B16</f>
        <v>232</v>
      </c>
      <c r="B270" s="45">
        <f>'Absenteísmo até 15 dias'!C16</f>
        <v>0</v>
      </c>
      <c r="C270" s="45" t="str">
        <f>'Absenteísmo até 15 dias'!D16</f>
        <v>2016</v>
      </c>
      <c r="D270" s="45" t="str">
        <f>'Absenteísmo até 15 dias'!E16</f>
        <v>06</v>
      </c>
      <c r="E270" s="46">
        <f>'Absenteísmo até 15 dias'!F16</f>
        <v>75</v>
      </c>
    </row>
    <row r="271" spans="1:5" x14ac:dyDescent="0.2">
      <c r="A271" s="45">
        <f>'Absenteísmo até 15 dias'!B19</f>
        <v>0</v>
      </c>
      <c r="B271" s="45">
        <f>'Absenteísmo até 15 dias'!C19</f>
        <v>0</v>
      </c>
      <c r="C271" s="45">
        <f>'Absenteísmo até 15 dias'!D19</f>
        <v>0</v>
      </c>
      <c r="D271" s="45">
        <f>'Absenteísmo até 15 dias'!E19</f>
        <v>0</v>
      </c>
      <c r="E271" s="46">
        <f>'Absenteísmo até 15 dias'!F19</f>
        <v>106</v>
      </c>
    </row>
    <row r="272" spans="1:5" x14ac:dyDescent="0.2">
      <c r="A272" s="45" t="e">
        <f>'Absenteísmo até 15 dias'!#REF!</f>
        <v>#REF!</v>
      </c>
      <c r="B272" s="45" t="e">
        <f>'Absenteísmo até 15 dias'!#REF!</f>
        <v>#REF!</v>
      </c>
      <c r="C272" s="45" t="e">
        <f>'Absenteísmo até 15 dias'!#REF!</f>
        <v>#REF!</v>
      </c>
      <c r="D272" s="45" t="e">
        <f>'Absenteísmo até 15 dias'!#REF!</f>
        <v>#REF!</v>
      </c>
      <c r="E272" s="46" t="e">
        <f>'Absenteísmo até 15 dias'!#REF!</f>
        <v>#REF!</v>
      </c>
    </row>
    <row r="273" spans="1:5" x14ac:dyDescent="0.2">
      <c r="A273" s="45" t="e">
        <f>'Absenteísmo até 15 dias'!#REF!</f>
        <v>#REF!</v>
      </c>
      <c r="B273" s="45" t="e">
        <f>'Absenteísmo até 15 dias'!#REF!</f>
        <v>#REF!</v>
      </c>
      <c r="C273" s="45" t="e">
        <f>'Absenteísmo até 15 dias'!#REF!</f>
        <v>#REF!</v>
      </c>
      <c r="D273" s="45" t="e">
        <f>'Absenteísmo até 15 dias'!#REF!</f>
        <v>#REF!</v>
      </c>
      <c r="E273" s="46" t="e">
        <f>'Absenteísmo até 15 dias'!#REF!</f>
        <v>#REF!</v>
      </c>
    </row>
    <row r="274" spans="1:5" x14ac:dyDescent="0.2">
      <c r="A274" s="45" t="e">
        <f>'Absenteísmo até 15 dias'!#REF!</f>
        <v>#REF!</v>
      </c>
      <c r="B274" s="45" t="e">
        <f>'Absenteísmo até 15 dias'!#REF!</f>
        <v>#REF!</v>
      </c>
      <c r="C274" s="45" t="e">
        <f>'Absenteísmo até 15 dias'!#REF!</f>
        <v>#REF!</v>
      </c>
      <c r="D274" s="45" t="e">
        <f>'Absenteísmo até 15 dias'!#REF!</f>
        <v>#REF!</v>
      </c>
      <c r="E274" s="46" t="e">
        <f>'Absenteísmo até 15 dias'!#REF!</f>
        <v>#REF!</v>
      </c>
    </row>
    <row r="275" spans="1:5" x14ac:dyDescent="0.2">
      <c r="A275" s="45" t="e">
        <f>'Absenteísmo até 15 dias'!#REF!</f>
        <v>#REF!</v>
      </c>
      <c r="B275" s="45" t="e">
        <f>'Absenteísmo até 15 dias'!#REF!</f>
        <v>#REF!</v>
      </c>
      <c r="C275" s="45" t="e">
        <f>'Absenteísmo até 15 dias'!#REF!</f>
        <v>#REF!</v>
      </c>
      <c r="D275" s="45" t="e">
        <f>'Absenteísmo até 15 dias'!#REF!</f>
        <v>#REF!</v>
      </c>
      <c r="E275" s="46" t="e">
        <f>'Absenteísmo até 15 dias'!#REF!</f>
        <v>#REF!</v>
      </c>
    </row>
    <row r="276" spans="1:5" x14ac:dyDescent="0.2">
      <c r="A276" s="45" t="str">
        <f>'Absenteísmo até 15 dias'!B21</f>
        <v>232</v>
      </c>
      <c r="B276" s="45">
        <f>'Absenteísmo até 15 dias'!C21</f>
        <v>0</v>
      </c>
      <c r="C276" s="45" t="str">
        <f>'Absenteísmo até 15 dias'!D21</f>
        <v>2016</v>
      </c>
      <c r="D276" s="45" t="str">
        <f>'Absenteísmo até 15 dias'!E21</f>
        <v>12</v>
      </c>
      <c r="E276" s="46">
        <f>'Absenteísmo até 15 dias'!F21</f>
        <v>198</v>
      </c>
    </row>
    <row r="277" spans="1:5" x14ac:dyDescent="0.2">
      <c r="A277" s="45" t="e">
        <f>'Absenteísmo até 15 dias'!#REF!</f>
        <v>#REF!</v>
      </c>
      <c r="B277" s="45" t="e">
        <f>'Absenteísmo até 15 dias'!#REF!</f>
        <v>#REF!</v>
      </c>
      <c r="C277" s="45" t="e">
        <f>'Absenteísmo até 15 dias'!#REF!</f>
        <v>#REF!</v>
      </c>
      <c r="D277" s="45" t="e">
        <f>'Absenteísmo até 15 dias'!#REF!</f>
        <v>#REF!</v>
      </c>
      <c r="E277" s="46" t="e">
        <f>'Absenteísmo até 15 dias'!#REF!</f>
        <v>#REF!</v>
      </c>
    </row>
    <row r="278" spans="1:5" x14ac:dyDescent="0.2">
      <c r="A278" s="45" t="str">
        <f>'Absenteísmo até 15 dias'!G12</f>
        <v>233</v>
      </c>
      <c r="B278" s="45">
        <f>'Absenteísmo até 15 dias'!H12</f>
        <v>0</v>
      </c>
      <c r="C278" s="45" t="str">
        <f>'Absenteísmo até 15 dias'!I12</f>
        <v>2016</v>
      </c>
      <c r="D278" s="45" t="str">
        <f>'Absenteísmo até 15 dias'!J12</f>
        <v>02</v>
      </c>
      <c r="E278" s="46">
        <f>'Absenteísmo até 15 dias'!L12</f>
        <v>4155.5</v>
      </c>
    </row>
    <row r="279" spans="1:5" x14ac:dyDescent="0.2">
      <c r="A279" s="45" t="str">
        <f>'Absenteísmo até 15 dias'!G13</f>
        <v>233</v>
      </c>
      <c r="B279" s="45">
        <f>'Absenteísmo até 15 dias'!H13</f>
        <v>0</v>
      </c>
      <c r="C279" s="45" t="str">
        <f>'Absenteísmo até 15 dias'!I13</f>
        <v>2016</v>
      </c>
      <c r="D279" s="45" t="str">
        <f>'Absenteísmo até 15 dias'!J13</f>
        <v>03</v>
      </c>
      <c r="E279" s="46">
        <f>'Absenteísmo até 15 dias'!L13</f>
        <v>16331.68</v>
      </c>
    </row>
    <row r="280" spans="1:5" x14ac:dyDescent="0.2">
      <c r="A280" s="45" t="str">
        <f>'Absenteísmo até 15 dias'!G14</f>
        <v>233</v>
      </c>
      <c r="B280" s="45">
        <f>'Absenteísmo até 15 dias'!H14</f>
        <v>0</v>
      </c>
      <c r="C280" s="45" t="str">
        <f>'Absenteísmo até 15 dias'!I14</f>
        <v>2016</v>
      </c>
      <c r="D280" s="45" t="str">
        <f>'Absenteísmo até 15 dias'!J14</f>
        <v>04</v>
      </c>
      <c r="E280" s="46">
        <f>'Absenteísmo até 15 dias'!L14</f>
        <v>12981.43</v>
      </c>
    </row>
    <row r="281" spans="1:5" x14ac:dyDescent="0.2">
      <c r="A281" s="45" t="e">
        <f>'Absenteísmo até 15 dias'!#REF!</f>
        <v>#REF!</v>
      </c>
      <c r="B281" s="45" t="e">
        <f>'Absenteísmo até 15 dias'!#REF!</f>
        <v>#REF!</v>
      </c>
      <c r="C281" s="45" t="e">
        <f>'Absenteísmo até 15 dias'!#REF!</f>
        <v>#REF!</v>
      </c>
      <c r="D281" s="45" t="e">
        <f>'Absenteísmo até 15 dias'!#REF!</f>
        <v>#REF!</v>
      </c>
      <c r="E281" s="46" t="e">
        <f>'Absenteísmo até 15 dias'!#REF!</f>
        <v>#REF!</v>
      </c>
    </row>
    <row r="282" spans="1:5" x14ac:dyDescent="0.2">
      <c r="A282" s="45" t="str">
        <f>'Absenteísmo até 15 dias'!G16</f>
        <v>233</v>
      </c>
      <c r="B282" s="45">
        <f>'Absenteísmo até 15 dias'!H16</f>
        <v>0</v>
      </c>
      <c r="C282" s="45" t="str">
        <f>'Absenteísmo até 15 dias'!I16</f>
        <v>2016</v>
      </c>
      <c r="D282" s="45" t="str">
        <f>'Absenteísmo até 15 dias'!J16</f>
        <v>06</v>
      </c>
      <c r="E282" s="46">
        <f>'Absenteísmo até 15 dias'!L16</f>
        <v>1800</v>
      </c>
    </row>
    <row r="283" spans="1:5" x14ac:dyDescent="0.2">
      <c r="A283" s="45">
        <f>'Absenteísmo até 15 dias'!G19</f>
        <v>0</v>
      </c>
      <c r="B283" s="45">
        <f>'Absenteísmo até 15 dias'!H19</f>
        <v>0</v>
      </c>
      <c r="C283" s="45">
        <f>'Absenteísmo até 15 dias'!I19</f>
        <v>0</v>
      </c>
      <c r="D283" s="45">
        <f>'Absenteísmo até 15 dias'!J19</f>
        <v>0</v>
      </c>
      <c r="E283" s="46">
        <f>'Absenteísmo até 15 dias'!L19</f>
        <v>1392</v>
      </c>
    </row>
    <row r="284" spans="1:5" x14ac:dyDescent="0.2">
      <c r="A284" s="45" t="e">
        <f>'Absenteísmo até 15 dias'!#REF!</f>
        <v>#REF!</v>
      </c>
      <c r="B284" s="45" t="e">
        <f>'Absenteísmo até 15 dias'!#REF!</f>
        <v>#REF!</v>
      </c>
      <c r="C284" s="45" t="e">
        <f>'Absenteísmo até 15 dias'!#REF!</f>
        <v>#REF!</v>
      </c>
      <c r="D284" s="45" t="e">
        <f>'Absenteísmo até 15 dias'!#REF!</f>
        <v>#REF!</v>
      </c>
      <c r="E284" s="46" t="e">
        <f>'Absenteísmo até 15 dias'!#REF!</f>
        <v>#REF!</v>
      </c>
    </row>
    <row r="285" spans="1:5" x14ac:dyDescent="0.2">
      <c r="A285" s="45" t="e">
        <f>'Absenteísmo até 15 dias'!#REF!</f>
        <v>#REF!</v>
      </c>
      <c r="B285" s="45" t="e">
        <f>'Absenteísmo até 15 dias'!#REF!</f>
        <v>#REF!</v>
      </c>
      <c r="C285" s="45" t="e">
        <f>'Absenteísmo até 15 dias'!#REF!</f>
        <v>#REF!</v>
      </c>
      <c r="D285" s="45" t="e">
        <f>'Absenteísmo até 15 dias'!#REF!</f>
        <v>#REF!</v>
      </c>
      <c r="E285" s="46" t="e">
        <f>'Absenteísmo até 15 dias'!#REF!</f>
        <v>#REF!</v>
      </c>
    </row>
    <row r="286" spans="1:5" x14ac:dyDescent="0.2">
      <c r="A286" s="45" t="e">
        <f>'Absenteísmo até 15 dias'!#REF!</f>
        <v>#REF!</v>
      </c>
      <c r="B286" s="45" t="e">
        <f>'Absenteísmo até 15 dias'!#REF!</f>
        <v>#REF!</v>
      </c>
      <c r="C286" s="45" t="e">
        <f>'Absenteísmo até 15 dias'!#REF!</f>
        <v>#REF!</v>
      </c>
      <c r="D286" s="45" t="e">
        <f>'Absenteísmo até 15 dias'!#REF!</f>
        <v>#REF!</v>
      </c>
      <c r="E286" s="46" t="e">
        <f>'Absenteísmo até 15 dias'!#REF!</f>
        <v>#REF!</v>
      </c>
    </row>
    <row r="287" spans="1:5" x14ac:dyDescent="0.2">
      <c r="A287" s="45" t="e">
        <f>'Absenteísmo até 15 dias'!#REF!</f>
        <v>#REF!</v>
      </c>
      <c r="B287" s="45" t="e">
        <f>'Absenteísmo até 15 dias'!#REF!</f>
        <v>#REF!</v>
      </c>
      <c r="C287" s="45" t="e">
        <f>'Absenteísmo até 15 dias'!#REF!</f>
        <v>#REF!</v>
      </c>
      <c r="D287" s="45" t="e">
        <f>'Absenteísmo até 15 dias'!#REF!</f>
        <v>#REF!</v>
      </c>
      <c r="E287" s="46" t="e">
        <f>'Absenteísmo até 15 dias'!#REF!</f>
        <v>#REF!</v>
      </c>
    </row>
    <row r="288" spans="1:5" x14ac:dyDescent="0.2">
      <c r="A288" s="45" t="str">
        <f>'Absenteísmo até 15 dias'!G21</f>
        <v>233</v>
      </c>
      <c r="B288" s="45">
        <f>'Absenteísmo até 15 dias'!H21</f>
        <v>0</v>
      </c>
      <c r="C288" s="45" t="str">
        <f>'Absenteísmo até 15 dias'!I21</f>
        <v>2016</v>
      </c>
      <c r="D288" s="45" t="str">
        <f>'Absenteísmo até 15 dias'!J21</f>
        <v>12</v>
      </c>
      <c r="E288" s="46">
        <f>'Absenteísmo até 15 dias'!L21</f>
        <v>5556.4470000000001</v>
      </c>
    </row>
    <row r="289" spans="1:5" x14ac:dyDescent="0.2">
      <c r="A289" s="45" t="e">
        <f>'Absenteísmo até 15 dias'!#REF!</f>
        <v>#REF!</v>
      </c>
      <c r="B289" s="45" t="e">
        <f>'Absenteísmo até 15 dias'!#REF!</f>
        <v>#REF!</v>
      </c>
      <c r="C289" s="45" t="e">
        <f>'Absenteísmo até 15 dias'!#REF!</f>
        <v>#REF!</v>
      </c>
      <c r="D289" s="45" t="e">
        <f>'Absenteísmo até 15 dias'!#REF!</f>
        <v>#REF!</v>
      </c>
      <c r="E289" s="48" t="e">
        <f>'Absenteísmo até 15 dias'!#REF!</f>
        <v>#REF!</v>
      </c>
    </row>
    <row r="290" spans="1:5" x14ac:dyDescent="0.2">
      <c r="A290" s="45" t="str">
        <f>'Absenteísmo até 15 dias'!M12</f>
        <v>234</v>
      </c>
      <c r="B290" s="45">
        <f>'Absenteísmo até 15 dias'!N12</f>
        <v>0</v>
      </c>
      <c r="C290" s="45" t="str">
        <f>'Absenteísmo até 15 dias'!O12</f>
        <v>2016</v>
      </c>
      <c r="D290" s="45" t="str">
        <f>'Absenteísmo até 15 dias'!P12</f>
        <v>02</v>
      </c>
      <c r="E290" s="48">
        <f>'Absenteísmo até 15 dias'!R12</f>
        <v>0.44680489609138457</v>
      </c>
    </row>
    <row r="291" spans="1:5" x14ac:dyDescent="0.2">
      <c r="A291" s="45" t="str">
        <f>'Absenteísmo até 15 dias'!M13</f>
        <v>234</v>
      </c>
      <c r="B291" s="45">
        <f>'Absenteísmo até 15 dias'!N13</f>
        <v>0</v>
      </c>
      <c r="C291" s="45" t="str">
        <f>'Absenteísmo até 15 dias'!O13</f>
        <v>2016</v>
      </c>
      <c r="D291" s="45" t="str">
        <f>'Absenteísmo até 15 dias'!P13</f>
        <v>03</v>
      </c>
      <c r="E291" s="48">
        <f>'Absenteísmo até 15 dias'!R13</f>
        <v>1.0136848900144</v>
      </c>
    </row>
    <row r="292" spans="1:5" x14ac:dyDescent="0.2">
      <c r="A292" s="45" t="str">
        <f>'Absenteísmo até 15 dias'!M14</f>
        <v>234</v>
      </c>
      <c r="B292" s="45">
        <f>'Absenteísmo até 15 dias'!N14</f>
        <v>0</v>
      </c>
      <c r="C292" s="45" t="str">
        <f>'Absenteísmo até 15 dias'!O14</f>
        <v>2016</v>
      </c>
      <c r="D292" s="45" t="str">
        <f>'Absenteísmo até 15 dias'!P14</f>
        <v>04</v>
      </c>
      <c r="E292" s="48">
        <f>'Absenteísmo até 15 dias'!R14</f>
        <v>2.3594020356234098</v>
      </c>
    </row>
    <row r="293" spans="1:5" x14ac:dyDescent="0.2">
      <c r="A293" s="45" t="e">
        <f>'Absenteísmo até 15 dias'!#REF!</f>
        <v>#REF!</v>
      </c>
      <c r="B293" s="45" t="e">
        <f>'Absenteísmo até 15 dias'!#REF!</f>
        <v>#REF!</v>
      </c>
      <c r="C293" s="45" t="e">
        <f>'Absenteísmo até 15 dias'!#REF!</f>
        <v>#REF!</v>
      </c>
      <c r="D293" s="45" t="e">
        <f>'Absenteísmo até 15 dias'!#REF!</f>
        <v>#REF!</v>
      </c>
      <c r="E293" s="48" t="e">
        <f>'Absenteísmo até 15 dias'!#REF!</f>
        <v>#REF!</v>
      </c>
    </row>
    <row r="294" spans="1:5" x14ac:dyDescent="0.2">
      <c r="A294" s="45" t="str">
        <f>'Absenteísmo até 15 dias'!M16</f>
        <v>234</v>
      </c>
      <c r="B294" s="45">
        <f>'Absenteísmo até 15 dias'!N16</f>
        <v>0</v>
      </c>
      <c r="C294" s="45" t="str">
        <f>'Absenteísmo até 15 dias'!O16</f>
        <v>2016</v>
      </c>
      <c r="D294" s="45" t="str">
        <f>'Absenteísmo até 15 dias'!P16</f>
        <v>06</v>
      </c>
      <c r="E294" s="48">
        <f>'Absenteísmo até 15 dias'!R16</f>
        <v>0.38540596094552931</v>
      </c>
    </row>
    <row r="295" spans="1:5" x14ac:dyDescent="0.2">
      <c r="A295" s="45">
        <f>'Absenteísmo até 15 dias'!M19</f>
        <v>0</v>
      </c>
      <c r="B295" s="45">
        <f>'Absenteísmo até 15 dias'!N19</f>
        <v>0</v>
      </c>
      <c r="C295" s="45">
        <f>'Absenteísmo até 15 dias'!O19</f>
        <v>0</v>
      </c>
      <c r="D295" s="45">
        <f>'Absenteísmo até 15 dias'!P19</f>
        <v>0</v>
      </c>
      <c r="E295" s="48">
        <f>'Absenteísmo até 15 dias'!R19</f>
        <v>0.68420431756517641</v>
      </c>
    </row>
    <row r="296" spans="1:5" x14ac:dyDescent="0.2">
      <c r="A296" s="45" t="e">
        <f>'Absenteísmo até 15 dias'!#REF!</f>
        <v>#REF!</v>
      </c>
      <c r="B296" s="45" t="e">
        <f>'Absenteísmo até 15 dias'!#REF!</f>
        <v>#REF!</v>
      </c>
      <c r="C296" s="45" t="e">
        <f>'Absenteísmo até 15 dias'!#REF!</f>
        <v>#REF!</v>
      </c>
      <c r="D296" s="45" t="e">
        <f>'Absenteísmo até 15 dias'!#REF!</f>
        <v>#REF!</v>
      </c>
      <c r="E296" s="48" t="e">
        <f>'Absenteísmo até 15 dias'!#REF!</f>
        <v>#REF!</v>
      </c>
    </row>
    <row r="297" spans="1:5" x14ac:dyDescent="0.2">
      <c r="A297" s="45" t="e">
        <f>'Absenteísmo até 15 dias'!#REF!</f>
        <v>#REF!</v>
      </c>
      <c r="B297" s="45" t="e">
        <f>'Absenteísmo até 15 dias'!#REF!</f>
        <v>#REF!</v>
      </c>
      <c r="C297" s="45" t="e">
        <f>'Absenteísmo até 15 dias'!#REF!</f>
        <v>#REF!</v>
      </c>
      <c r="D297" s="45" t="e">
        <f>'Absenteísmo até 15 dias'!#REF!</f>
        <v>#REF!</v>
      </c>
      <c r="E297" s="48" t="e">
        <f>'Absenteísmo até 15 dias'!#REF!</f>
        <v>#REF!</v>
      </c>
    </row>
    <row r="298" spans="1:5" x14ac:dyDescent="0.2">
      <c r="A298" s="45" t="e">
        <f>'Absenteísmo até 15 dias'!#REF!</f>
        <v>#REF!</v>
      </c>
      <c r="B298" s="45" t="e">
        <f>'Absenteísmo até 15 dias'!#REF!</f>
        <v>#REF!</v>
      </c>
      <c r="C298" s="45" t="e">
        <f>'Absenteísmo até 15 dias'!#REF!</f>
        <v>#REF!</v>
      </c>
      <c r="D298" s="45" t="e">
        <f>'Absenteísmo até 15 dias'!#REF!</f>
        <v>#REF!</v>
      </c>
      <c r="E298" s="48" t="e">
        <f>'Absenteísmo até 15 dias'!#REF!</f>
        <v>#REF!</v>
      </c>
    </row>
    <row r="299" spans="1:5" x14ac:dyDescent="0.2">
      <c r="A299" s="45" t="e">
        <f>'Absenteísmo até 15 dias'!#REF!</f>
        <v>#REF!</v>
      </c>
      <c r="B299" s="45" t="e">
        <f>'Absenteísmo até 15 dias'!#REF!</f>
        <v>#REF!</v>
      </c>
      <c r="C299" s="45" t="e">
        <f>'Absenteísmo até 15 dias'!#REF!</f>
        <v>#REF!</v>
      </c>
      <c r="D299" s="45" t="e">
        <f>'Absenteísmo até 15 dias'!#REF!</f>
        <v>#REF!</v>
      </c>
      <c r="E299" s="48" t="e">
        <f>'Absenteísmo até 15 dias'!#REF!</f>
        <v>#REF!</v>
      </c>
    </row>
    <row r="300" spans="1:5" x14ac:dyDescent="0.2">
      <c r="A300" s="45" t="str">
        <f>'Absenteísmo até 15 dias'!M21</f>
        <v>234</v>
      </c>
      <c r="B300" s="45">
        <f>'Absenteísmo até 15 dias'!N21</f>
        <v>0</v>
      </c>
      <c r="C300" s="45" t="str">
        <f>'Absenteísmo até 15 dias'!O21</f>
        <v>2016</v>
      </c>
      <c r="D300" s="45" t="str">
        <f>'Absenteísmo até 15 dias'!P21</f>
        <v>12</v>
      </c>
      <c r="E300" s="48">
        <f>'Absenteísmo até 15 dias'!R21</f>
        <v>1.0055971202710334</v>
      </c>
    </row>
    <row r="301" spans="1:5" x14ac:dyDescent="0.2">
      <c r="A301" s="45" t="e">
        <f>'Absenteísmo até 15 dias'!#REF!</f>
        <v>#REF!</v>
      </c>
      <c r="B301" s="45" t="e">
        <f>'Absenteísmo até 15 dias'!#REF!</f>
        <v>#REF!</v>
      </c>
      <c r="C301" s="45" t="e">
        <f>'Absenteísmo até 15 dias'!#REF!</f>
        <v>#REF!</v>
      </c>
      <c r="D301" s="45" t="e">
        <f>'Absenteísmo até 15 dias'!#REF!</f>
        <v>#REF!</v>
      </c>
      <c r="E301" s="46" t="e">
        <f>'Absenteísmo até 15 dias'!#REF!</f>
        <v>#REF!</v>
      </c>
    </row>
    <row r="302" spans="1:5" x14ac:dyDescent="0.2">
      <c r="A302" s="45" t="str">
        <f>'Absenteísmo até 15 dias'!S12</f>
        <v>235</v>
      </c>
      <c r="B302" s="45">
        <f>'Absenteísmo até 15 dias'!T12</f>
        <v>0</v>
      </c>
      <c r="C302" s="45" t="str">
        <f>'Absenteísmo até 15 dias'!U12</f>
        <v>2016</v>
      </c>
      <c r="D302" s="45" t="str">
        <f>'Absenteísmo até 15 dias'!V12</f>
        <v>02</v>
      </c>
      <c r="E302" s="46">
        <f>'Absenteísmo até 15 dias'!X12</f>
        <v>0</v>
      </c>
    </row>
    <row r="303" spans="1:5" x14ac:dyDescent="0.2">
      <c r="A303" s="45" t="str">
        <f>'Absenteísmo até 15 dias'!S13</f>
        <v>235</v>
      </c>
      <c r="B303" s="45">
        <f>'Absenteísmo até 15 dias'!T13</f>
        <v>0</v>
      </c>
      <c r="C303" s="45" t="str">
        <f>'Absenteísmo até 15 dias'!U13</f>
        <v>2016</v>
      </c>
      <c r="D303" s="45" t="str">
        <f>'Absenteísmo até 15 dias'!V13</f>
        <v>03</v>
      </c>
      <c r="E303" s="46">
        <f>'Absenteísmo até 15 dias'!X13</f>
        <v>0</v>
      </c>
    </row>
    <row r="304" spans="1:5" x14ac:dyDescent="0.2">
      <c r="A304" s="45" t="str">
        <f>'Absenteísmo até 15 dias'!S14</f>
        <v>235</v>
      </c>
      <c r="B304" s="45">
        <f>'Absenteísmo até 15 dias'!T14</f>
        <v>0</v>
      </c>
      <c r="C304" s="45" t="str">
        <f>'Absenteísmo até 15 dias'!U14</f>
        <v>2016</v>
      </c>
      <c r="D304" s="45" t="str">
        <f>'Absenteísmo até 15 dias'!V14</f>
        <v>04</v>
      </c>
      <c r="E304" s="46">
        <f>'Absenteísmo até 15 dias'!X14</f>
        <v>0</v>
      </c>
    </row>
    <row r="305" spans="1:5" x14ac:dyDescent="0.2">
      <c r="A305" s="45" t="e">
        <f>'Absenteísmo até 15 dias'!#REF!</f>
        <v>#REF!</v>
      </c>
      <c r="B305" s="45" t="e">
        <f>'Absenteísmo até 15 dias'!#REF!</f>
        <v>#REF!</v>
      </c>
      <c r="C305" s="45" t="e">
        <f>'Absenteísmo até 15 dias'!#REF!</f>
        <v>#REF!</v>
      </c>
      <c r="D305" s="45" t="e">
        <f>'Absenteísmo até 15 dias'!#REF!</f>
        <v>#REF!</v>
      </c>
      <c r="E305" s="46" t="e">
        <f>'Absenteísmo até 15 dias'!#REF!</f>
        <v>#REF!</v>
      </c>
    </row>
    <row r="306" spans="1:5" x14ac:dyDescent="0.2">
      <c r="A306" s="45" t="str">
        <f>'Absenteísmo até 15 dias'!S16</f>
        <v>235</v>
      </c>
      <c r="B306" s="45">
        <f>'Absenteísmo até 15 dias'!T16</f>
        <v>0</v>
      </c>
      <c r="C306" s="45" t="str">
        <f>'Absenteísmo até 15 dias'!U16</f>
        <v>2016</v>
      </c>
      <c r="D306" s="45" t="str">
        <f>'Absenteísmo até 15 dias'!V16</f>
        <v>06</v>
      </c>
      <c r="E306" s="46">
        <f>'Absenteísmo até 15 dias'!X16</f>
        <v>0</v>
      </c>
    </row>
    <row r="307" spans="1:5" x14ac:dyDescent="0.2">
      <c r="A307" s="45">
        <f>'Absenteísmo até 15 dias'!S19</f>
        <v>0</v>
      </c>
      <c r="B307" s="45">
        <f>'Absenteísmo até 15 dias'!T19</f>
        <v>0</v>
      </c>
      <c r="C307" s="45">
        <f>'Absenteísmo até 15 dias'!U19</f>
        <v>0</v>
      </c>
      <c r="D307" s="45">
        <f>'Absenteísmo até 15 dias'!V19</f>
        <v>0</v>
      </c>
      <c r="E307" s="46">
        <f>'Absenteísmo até 15 dias'!X19</f>
        <v>0</v>
      </c>
    </row>
    <row r="308" spans="1:5" x14ac:dyDescent="0.2">
      <c r="A308" s="45" t="e">
        <f>'Absenteísmo até 15 dias'!#REF!</f>
        <v>#REF!</v>
      </c>
      <c r="B308" s="45" t="e">
        <f>'Absenteísmo até 15 dias'!#REF!</f>
        <v>#REF!</v>
      </c>
      <c r="C308" s="45" t="e">
        <f>'Absenteísmo até 15 dias'!#REF!</f>
        <v>#REF!</v>
      </c>
      <c r="D308" s="45" t="e">
        <f>'Absenteísmo até 15 dias'!#REF!</f>
        <v>#REF!</v>
      </c>
      <c r="E308" s="46" t="e">
        <f>'Absenteísmo até 15 dias'!#REF!</f>
        <v>#REF!</v>
      </c>
    </row>
    <row r="309" spans="1:5" x14ac:dyDescent="0.2">
      <c r="A309" s="45" t="e">
        <f>'Absenteísmo até 15 dias'!#REF!</f>
        <v>#REF!</v>
      </c>
      <c r="B309" s="45" t="e">
        <f>'Absenteísmo até 15 dias'!#REF!</f>
        <v>#REF!</v>
      </c>
      <c r="C309" s="45" t="e">
        <f>'Absenteísmo até 15 dias'!#REF!</f>
        <v>#REF!</v>
      </c>
      <c r="D309" s="45" t="e">
        <f>'Absenteísmo até 15 dias'!#REF!</f>
        <v>#REF!</v>
      </c>
      <c r="E309" s="46" t="e">
        <f>'Absenteísmo até 15 dias'!#REF!</f>
        <v>#REF!</v>
      </c>
    </row>
    <row r="310" spans="1:5" x14ac:dyDescent="0.2">
      <c r="A310" s="45" t="e">
        <f>'Absenteísmo até 15 dias'!#REF!</f>
        <v>#REF!</v>
      </c>
      <c r="B310" s="45" t="e">
        <f>'Absenteísmo até 15 dias'!#REF!</f>
        <v>#REF!</v>
      </c>
      <c r="C310" s="45" t="e">
        <f>'Absenteísmo até 15 dias'!#REF!</f>
        <v>#REF!</v>
      </c>
      <c r="D310" s="45" t="e">
        <f>'Absenteísmo até 15 dias'!#REF!</f>
        <v>#REF!</v>
      </c>
      <c r="E310" s="46" t="e">
        <f>'Absenteísmo até 15 dias'!#REF!</f>
        <v>#REF!</v>
      </c>
    </row>
    <row r="311" spans="1:5" x14ac:dyDescent="0.2">
      <c r="A311" s="45" t="e">
        <f>'Absenteísmo até 15 dias'!#REF!</f>
        <v>#REF!</v>
      </c>
      <c r="B311" s="45" t="e">
        <f>'Absenteísmo até 15 dias'!#REF!</f>
        <v>#REF!</v>
      </c>
      <c r="C311" s="45" t="e">
        <f>'Absenteísmo até 15 dias'!#REF!</f>
        <v>#REF!</v>
      </c>
      <c r="D311" s="45" t="e">
        <f>'Absenteísmo até 15 dias'!#REF!</f>
        <v>#REF!</v>
      </c>
      <c r="E311" s="46" t="e">
        <f>'Absenteísmo até 15 dias'!#REF!</f>
        <v>#REF!</v>
      </c>
    </row>
    <row r="312" spans="1:5" x14ac:dyDescent="0.2">
      <c r="A312" s="45" t="str">
        <f>'Absenteísmo até 15 dias'!S21</f>
        <v>235</v>
      </c>
      <c r="B312" s="45">
        <f>'Absenteísmo até 15 dias'!T21</f>
        <v>0</v>
      </c>
      <c r="C312" s="45" t="str">
        <f>'Absenteísmo até 15 dias'!U21</f>
        <v>2016</v>
      </c>
      <c r="D312" s="45" t="str">
        <f>'Absenteísmo até 15 dias'!V21</f>
        <v>12</v>
      </c>
      <c r="E312" s="46">
        <f>'Absenteísmo até 15 dias'!X21</f>
        <v>0</v>
      </c>
    </row>
    <row r="313" spans="1:5" x14ac:dyDescent="0.2">
      <c r="A313" s="45" t="e">
        <f>'Absenteísmo até 15 dias'!#REF!</f>
        <v>#REF!</v>
      </c>
      <c r="B313" s="45" t="e">
        <f>'Absenteísmo até 15 dias'!#REF!</f>
        <v>#REF!</v>
      </c>
      <c r="C313" s="45" t="e">
        <f>'Absenteísmo até 15 dias'!#REF!</f>
        <v>#REF!</v>
      </c>
      <c r="D313" s="45" t="e">
        <f>'Absenteísmo até 15 dias'!#REF!</f>
        <v>#REF!</v>
      </c>
      <c r="E313" s="48" t="e">
        <f>'Absenteísmo até 15 dias'!#REF!</f>
        <v>#REF!</v>
      </c>
    </row>
    <row r="314" spans="1:5" x14ac:dyDescent="0.2">
      <c r="A314" s="45" t="str">
        <f>'Absenteísmo até 15 dias'!Z12</f>
        <v>236</v>
      </c>
      <c r="B314" s="45">
        <f>'Absenteísmo até 15 dias'!AA12</f>
        <v>0</v>
      </c>
      <c r="C314" s="45" t="str">
        <f>'Absenteísmo até 15 dias'!AB12</f>
        <v>2016</v>
      </c>
      <c r="D314" s="45" t="str">
        <f>'Absenteísmo até 15 dias'!AC12</f>
        <v>02</v>
      </c>
      <c r="E314" s="48">
        <f>'Absenteísmo até 15 dias'!AE12</f>
        <v>0</v>
      </c>
    </row>
    <row r="315" spans="1:5" x14ac:dyDescent="0.2">
      <c r="A315" s="45" t="str">
        <f>'Absenteísmo até 15 dias'!Z13</f>
        <v>236</v>
      </c>
      <c r="B315" s="45">
        <f>'Absenteísmo até 15 dias'!AA13</f>
        <v>0</v>
      </c>
      <c r="C315" s="45" t="str">
        <f>'Absenteísmo até 15 dias'!AB13</f>
        <v>2016</v>
      </c>
      <c r="D315" s="45" t="str">
        <f>'Absenteísmo até 15 dias'!AC13</f>
        <v>03</v>
      </c>
      <c r="E315" s="48">
        <f>'Absenteísmo até 15 dias'!AE13</f>
        <v>0</v>
      </c>
    </row>
    <row r="316" spans="1:5" x14ac:dyDescent="0.2">
      <c r="A316" s="45" t="str">
        <f>'Absenteísmo até 15 dias'!Z14</f>
        <v>236</v>
      </c>
      <c r="B316" s="45">
        <f>'Absenteísmo até 15 dias'!AA14</f>
        <v>0</v>
      </c>
      <c r="C316" s="45" t="str">
        <f>'Absenteísmo até 15 dias'!AB14</f>
        <v>2016</v>
      </c>
      <c r="D316" s="45" t="str">
        <f>'Absenteísmo até 15 dias'!AC14</f>
        <v>04</v>
      </c>
      <c r="E316" s="48">
        <f>'Absenteísmo até 15 dias'!AE14</f>
        <v>0</v>
      </c>
    </row>
    <row r="317" spans="1:5" x14ac:dyDescent="0.2">
      <c r="A317" s="45" t="e">
        <f>'Absenteísmo até 15 dias'!#REF!</f>
        <v>#REF!</v>
      </c>
      <c r="B317" s="45" t="e">
        <f>'Absenteísmo até 15 dias'!#REF!</f>
        <v>#REF!</v>
      </c>
      <c r="C317" s="45" t="e">
        <f>'Absenteísmo até 15 dias'!#REF!</f>
        <v>#REF!</v>
      </c>
      <c r="D317" s="45" t="e">
        <f>'Absenteísmo até 15 dias'!#REF!</f>
        <v>#REF!</v>
      </c>
      <c r="E317" s="48" t="e">
        <f>'Absenteísmo até 15 dias'!#REF!</f>
        <v>#REF!</v>
      </c>
    </row>
    <row r="318" spans="1:5" x14ac:dyDescent="0.2">
      <c r="A318" s="45" t="str">
        <f>'Absenteísmo até 15 dias'!Z16</f>
        <v>236</v>
      </c>
      <c r="B318" s="45">
        <f>'Absenteísmo até 15 dias'!AA16</f>
        <v>0</v>
      </c>
      <c r="C318" s="45" t="str">
        <f>'Absenteísmo até 15 dias'!AB16</f>
        <v>2016</v>
      </c>
      <c r="D318" s="45" t="str">
        <f>'Absenteísmo até 15 dias'!AC16</f>
        <v>06</v>
      </c>
      <c r="E318" s="48">
        <f>'Absenteísmo até 15 dias'!AE16</f>
        <v>0</v>
      </c>
    </row>
    <row r="319" spans="1:5" x14ac:dyDescent="0.2">
      <c r="A319" s="45">
        <f>'Absenteísmo até 15 dias'!Z19</f>
        <v>0</v>
      </c>
      <c r="B319" s="45">
        <f>'Absenteísmo até 15 dias'!AA19</f>
        <v>0</v>
      </c>
      <c r="C319" s="45">
        <f>'Absenteísmo até 15 dias'!AB19</f>
        <v>0</v>
      </c>
      <c r="D319" s="45">
        <f>'Absenteísmo até 15 dias'!AC19</f>
        <v>0</v>
      </c>
      <c r="E319" s="48">
        <f>'Absenteísmo até 15 dias'!AE19</f>
        <v>0</v>
      </c>
    </row>
    <row r="320" spans="1:5" x14ac:dyDescent="0.2">
      <c r="A320" s="45" t="e">
        <f>'Absenteísmo até 15 dias'!#REF!</f>
        <v>#REF!</v>
      </c>
      <c r="B320" s="45" t="e">
        <f>'Absenteísmo até 15 dias'!#REF!</f>
        <v>#REF!</v>
      </c>
      <c r="C320" s="45" t="e">
        <f>'Absenteísmo até 15 dias'!#REF!</f>
        <v>#REF!</v>
      </c>
      <c r="D320" s="45" t="e">
        <f>'Absenteísmo até 15 dias'!#REF!</f>
        <v>#REF!</v>
      </c>
      <c r="E320" s="48" t="e">
        <f>'Absenteísmo até 15 dias'!#REF!</f>
        <v>#REF!</v>
      </c>
    </row>
    <row r="321" spans="1:5" x14ac:dyDescent="0.2">
      <c r="A321" s="45" t="e">
        <f>'Absenteísmo até 15 dias'!#REF!</f>
        <v>#REF!</v>
      </c>
      <c r="B321" s="45" t="e">
        <f>'Absenteísmo até 15 dias'!#REF!</f>
        <v>#REF!</v>
      </c>
      <c r="C321" s="45" t="e">
        <f>'Absenteísmo até 15 dias'!#REF!</f>
        <v>#REF!</v>
      </c>
      <c r="D321" s="45" t="e">
        <f>'Absenteísmo até 15 dias'!#REF!</f>
        <v>#REF!</v>
      </c>
      <c r="E321" s="48" t="e">
        <f>'Absenteísmo até 15 dias'!#REF!</f>
        <v>#REF!</v>
      </c>
    </row>
    <row r="322" spans="1:5" x14ac:dyDescent="0.2">
      <c r="A322" s="45" t="e">
        <f>'Absenteísmo até 15 dias'!#REF!</f>
        <v>#REF!</v>
      </c>
      <c r="B322" s="45" t="e">
        <f>'Absenteísmo até 15 dias'!#REF!</f>
        <v>#REF!</v>
      </c>
      <c r="C322" s="45" t="e">
        <f>'Absenteísmo até 15 dias'!#REF!</f>
        <v>#REF!</v>
      </c>
      <c r="D322" s="45" t="e">
        <f>'Absenteísmo até 15 dias'!#REF!</f>
        <v>#REF!</v>
      </c>
      <c r="E322" s="48" t="e">
        <f>'Absenteísmo até 15 dias'!#REF!</f>
        <v>#REF!</v>
      </c>
    </row>
    <row r="323" spans="1:5" x14ac:dyDescent="0.2">
      <c r="A323" s="45" t="e">
        <f>'Absenteísmo até 15 dias'!#REF!</f>
        <v>#REF!</v>
      </c>
      <c r="B323" s="45" t="e">
        <f>'Absenteísmo até 15 dias'!#REF!</f>
        <v>#REF!</v>
      </c>
      <c r="C323" s="45" t="e">
        <f>'Absenteísmo até 15 dias'!#REF!</f>
        <v>#REF!</v>
      </c>
      <c r="D323" s="45" t="e">
        <f>'Absenteísmo até 15 dias'!#REF!</f>
        <v>#REF!</v>
      </c>
      <c r="E323" s="48" t="e">
        <f>'Absenteísmo até 15 dias'!#REF!</f>
        <v>#REF!</v>
      </c>
    </row>
    <row r="324" spans="1:5" x14ac:dyDescent="0.2">
      <c r="A324" s="45" t="str">
        <f>'Absenteísmo até 15 dias'!Z21</f>
        <v>236</v>
      </c>
      <c r="B324" s="45">
        <f>'Absenteísmo até 15 dias'!AA21</f>
        <v>0</v>
      </c>
      <c r="C324" s="45" t="str">
        <f>'Absenteísmo até 15 dias'!AB21</f>
        <v>2016</v>
      </c>
      <c r="D324" s="45" t="str">
        <f>'Absenteísmo até 15 dias'!AC21</f>
        <v>12</v>
      </c>
      <c r="E324" s="48">
        <f>'Absenteísmo até 15 dias'!AE21</f>
        <v>0</v>
      </c>
    </row>
    <row r="325" spans="1:5" x14ac:dyDescent="0.2">
      <c r="A325" s="45" t="e">
        <f>'Absenteísmo até 15 dias'!#REF!</f>
        <v>#REF!</v>
      </c>
      <c r="B325" s="45" t="e">
        <f>'Absenteísmo até 15 dias'!#REF!</f>
        <v>#REF!</v>
      </c>
      <c r="C325" s="45" t="e">
        <f>'Absenteísmo até 15 dias'!#REF!</f>
        <v>#REF!</v>
      </c>
      <c r="D325" s="45" t="e">
        <f>'Absenteísmo até 15 dias'!#REF!</f>
        <v>#REF!</v>
      </c>
      <c r="E325" s="46" t="e">
        <f>'Absenteísmo até 15 dias'!#REF!</f>
        <v>#REF!</v>
      </c>
    </row>
    <row r="326" spans="1:5" x14ac:dyDescent="0.2">
      <c r="A326" s="45" t="str">
        <f>'Absenteísmo até 15 dias'!AF12</f>
        <v>237</v>
      </c>
      <c r="B326" s="45">
        <f>'Absenteísmo até 15 dias'!AG12</f>
        <v>0</v>
      </c>
      <c r="C326" s="45" t="str">
        <f>'Absenteísmo até 15 dias'!AH12</f>
        <v>2016</v>
      </c>
      <c r="D326" s="45" t="str">
        <f>'Absenteísmo até 15 dias'!AI12</f>
        <v>02</v>
      </c>
      <c r="E326" s="46">
        <f>'Absenteísmo até 15 dias'!AK12</f>
        <v>0</v>
      </c>
    </row>
    <row r="327" spans="1:5" x14ac:dyDescent="0.2">
      <c r="A327" s="45" t="str">
        <f>'Absenteísmo até 15 dias'!AF13</f>
        <v>237</v>
      </c>
      <c r="B327" s="45">
        <f>'Absenteísmo até 15 dias'!AG13</f>
        <v>0</v>
      </c>
      <c r="C327" s="45" t="str">
        <f>'Absenteísmo até 15 dias'!AH13</f>
        <v>2016</v>
      </c>
      <c r="D327" s="45" t="str">
        <f>'Absenteísmo até 15 dias'!AI13</f>
        <v>03</v>
      </c>
      <c r="E327" s="46">
        <f>'Absenteísmo até 15 dias'!AK13</f>
        <v>0</v>
      </c>
    </row>
    <row r="328" spans="1:5" x14ac:dyDescent="0.2">
      <c r="A328" s="45" t="str">
        <f>'Absenteísmo até 15 dias'!AF14</f>
        <v>237</v>
      </c>
      <c r="B328" s="45">
        <f>'Absenteísmo até 15 dias'!AG14</f>
        <v>0</v>
      </c>
      <c r="C328" s="45" t="str">
        <f>'Absenteísmo até 15 dias'!AH14</f>
        <v>2016</v>
      </c>
      <c r="D328" s="45" t="str">
        <f>'Absenteísmo até 15 dias'!AI14</f>
        <v>04</v>
      </c>
      <c r="E328" s="46">
        <f>'Absenteísmo até 15 dias'!AK14</f>
        <v>0</v>
      </c>
    </row>
    <row r="329" spans="1:5" x14ac:dyDescent="0.2">
      <c r="A329" s="45" t="e">
        <f>'Absenteísmo até 15 dias'!#REF!</f>
        <v>#REF!</v>
      </c>
      <c r="B329" s="45" t="e">
        <f>'Absenteísmo até 15 dias'!#REF!</f>
        <v>#REF!</v>
      </c>
      <c r="C329" s="45" t="e">
        <f>'Absenteísmo até 15 dias'!#REF!</f>
        <v>#REF!</v>
      </c>
      <c r="D329" s="45" t="e">
        <f>'Absenteísmo até 15 dias'!#REF!</f>
        <v>#REF!</v>
      </c>
      <c r="E329" s="46" t="e">
        <f>'Absenteísmo até 15 dias'!#REF!</f>
        <v>#REF!</v>
      </c>
    </row>
    <row r="330" spans="1:5" x14ac:dyDescent="0.2">
      <c r="A330" s="45" t="str">
        <f>'Absenteísmo até 15 dias'!AF16</f>
        <v>237</v>
      </c>
      <c r="B330" s="45">
        <f>'Absenteísmo até 15 dias'!AG16</f>
        <v>0</v>
      </c>
      <c r="C330" s="45" t="str">
        <f>'Absenteísmo até 15 dias'!AH16</f>
        <v>2016</v>
      </c>
      <c r="D330" s="45" t="str">
        <f>'Absenteísmo até 15 dias'!AI16</f>
        <v>06</v>
      </c>
      <c r="E330" s="46">
        <f>'Absenteísmo até 15 dias'!AK16</f>
        <v>0</v>
      </c>
    </row>
    <row r="331" spans="1:5" x14ac:dyDescent="0.2">
      <c r="A331" s="45">
        <f>'Absenteísmo até 15 dias'!AF19</f>
        <v>0</v>
      </c>
      <c r="B331" s="45">
        <f>'Absenteísmo até 15 dias'!AG19</f>
        <v>0</v>
      </c>
      <c r="C331" s="45">
        <f>'Absenteísmo até 15 dias'!AH19</f>
        <v>0</v>
      </c>
      <c r="D331" s="45">
        <f>'Absenteísmo até 15 dias'!AI19</f>
        <v>0</v>
      </c>
      <c r="E331" s="46">
        <f>'Absenteísmo até 15 dias'!AK19</f>
        <v>0</v>
      </c>
    </row>
    <row r="332" spans="1:5" x14ac:dyDescent="0.2">
      <c r="A332" s="45" t="e">
        <f>'Absenteísmo até 15 dias'!#REF!</f>
        <v>#REF!</v>
      </c>
      <c r="B332" s="45" t="e">
        <f>'Absenteísmo até 15 dias'!#REF!</f>
        <v>#REF!</v>
      </c>
      <c r="C332" s="45" t="e">
        <f>'Absenteísmo até 15 dias'!#REF!</f>
        <v>#REF!</v>
      </c>
      <c r="D332" s="45" t="e">
        <f>'Absenteísmo até 15 dias'!#REF!</f>
        <v>#REF!</v>
      </c>
      <c r="E332" s="46" t="e">
        <f>'Absenteísmo até 15 dias'!#REF!</f>
        <v>#REF!</v>
      </c>
    </row>
    <row r="333" spans="1:5" x14ac:dyDescent="0.2">
      <c r="A333" s="45" t="e">
        <f>'Absenteísmo até 15 dias'!#REF!</f>
        <v>#REF!</v>
      </c>
      <c r="B333" s="45" t="e">
        <f>'Absenteísmo até 15 dias'!#REF!</f>
        <v>#REF!</v>
      </c>
      <c r="C333" s="45" t="e">
        <f>'Absenteísmo até 15 dias'!#REF!</f>
        <v>#REF!</v>
      </c>
      <c r="D333" s="45" t="e">
        <f>'Absenteísmo até 15 dias'!#REF!</f>
        <v>#REF!</v>
      </c>
      <c r="E333" s="46" t="e">
        <f>'Absenteísmo até 15 dias'!#REF!</f>
        <v>#REF!</v>
      </c>
    </row>
    <row r="334" spans="1:5" x14ac:dyDescent="0.2">
      <c r="A334" s="45" t="e">
        <f>'Absenteísmo até 15 dias'!#REF!</f>
        <v>#REF!</v>
      </c>
      <c r="B334" s="45" t="e">
        <f>'Absenteísmo até 15 dias'!#REF!</f>
        <v>#REF!</v>
      </c>
      <c r="C334" s="45" t="e">
        <f>'Absenteísmo até 15 dias'!#REF!</f>
        <v>#REF!</v>
      </c>
      <c r="D334" s="45" t="e">
        <f>'Absenteísmo até 15 dias'!#REF!</f>
        <v>#REF!</v>
      </c>
      <c r="E334" s="46" t="e">
        <f>'Absenteísmo até 15 dias'!#REF!</f>
        <v>#REF!</v>
      </c>
    </row>
    <row r="335" spans="1:5" x14ac:dyDescent="0.2">
      <c r="A335" s="45" t="e">
        <f>'Absenteísmo até 15 dias'!#REF!</f>
        <v>#REF!</v>
      </c>
      <c r="B335" s="45" t="e">
        <f>'Absenteísmo até 15 dias'!#REF!</f>
        <v>#REF!</v>
      </c>
      <c r="C335" s="45" t="e">
        <f>'Absenteísmo até 15 dias'!#REF!</f>
        <v>#REF!</v>
      </c>
      <c r="D335" s="45" t="e">
        <f>'Absenteísmo até 15 dias'!#REF!</f>
        <v>#REF!</v>
      </c>
      <c r="E335" s="46" t="e">
        <f>'Absenteísmo até 15 dias'!#REF!</f>
        <v>#REF!</v>
      </c>
    </row>
    <row r="336" spans="1:5" x14ac:dyDescent="0.2">
      <c r="A336" s="45" t="str">
        <f>'Absenteísmo até 15 dias'!AF21</f>
        <v>237</v>
      </c>
      <c r="B336" s="45">
        <f>'Absenteísmo até 15 dias'!AG21</f>
        <v>0</v>
      </c>
      <c r="C336" s="45" t="str">
        <f>'Absenteísmo até 15 dias'!AH21</f>
        <v>2016</v>
      </c>
      <c r="D336" s="45" t="str">
        <f>'Absenteísmo até 15 dias'!AI21</f>
        <v>12</v>
      </c>
      <c r="E336" s="46">
        <f>'Absenteísmo até 15 dias'!AK21</f>
        <v>0</v>
      </c>
    </row>
    <row r="337" spans="1:5" x14ac:dyDescent="0.2">
      <c r="A337" s="45" t="e">
        <f>'Absenteísmo até 15 dias'!#REF!</f>
        <v>#REF!</v>
      </c>
      <c r="B337" s="45" t="e">
        <f>'Absenteísmo até 15 dias'!#REF!</f>
        <v>#REF!</v>
      </c>
      <c r="C337" s="45" t="e">
        <f>'Absenteísmo até 15 dias'!#REF!</f>
        <v>#REF!</v>
      </c>
      <c r="D337" s="45" t="e">
        <f>'Absenteísmo até 15 dias'!#REF!</f>
        <v>#REF!</v>
      </c>
      <c r="E337" s="48" t="e">
        <f>'Absenteísmo até 15 dias'!#REF!</f>
        <v>#REF!</v>
      </c>
    </row>
    <row r="338" spans="1:5" x14ac:dyDescent="0.2">
      <c r="A338" s="45" t="str">
        <f>'Absenteísmo até 15 dias'!AM12</f>
        <v>238</v>
      </c>
      <c r="B338" s="45">
        <f>'Absenteísmo até 15 dias'!AN12</f>
        <v>0</v>
      </c>
      <c r="C338" s="45" t="str">
        <f>'Absenteísmo até 15 dias'!AO12</f>
        <v>2016</v>
      </c>
      <c r="D338" s="45" t="str">
        <f>'Absenteísmo até 15 dias'!AP12</f>
        <v>02</v>
      </c>
      <c r="E338" s="48">
        <f>'Absenteísmo até 15 dias'!AR12</f>
        <v>0</v>
      </c>
    </row>
    <row r="339" spans="1:5" x14ac:dyDescent="0.2">
      <c r="A339" s="45" t="str">
        <f>'Absenteísmo até 15 dias'!AM13</f>
        <v>238</v>
      </c>
      <c r="B339" s="45">
        <f>'Absenteísmo até 15 dias'!AN13</f>
        <v>0</v>
      </c>
      <c r="C339" s="45" t="str">
        <f>'Absenteísmo até 15 dias'!AO13</f>
        <v>2016</v>
      </c>
      <c r="D339" s="45" t="str">
        <f>'Absenteísmo até 15 dias'!AP13</f>
        <v>03</v>
      </c>
      <c r="E339" s="48">
        <f>'Absenteísmo até 15 dias'!AR13</f>
        <v>0</v>
      </c>
    </row>
    <row r="340" spans="1:5" x14ac:dyDescent="0.2">
      <c r="A340" s="45" t="str">
        <f>'Absenteísmo até 15 dias'!AM14</f>
        <v>238</v>
      </c>
      <c r="B340" s="45">
        <f>'Absenteísmo até 15 dias'!AN14</f>
        <v>0</v>
      </c>
      <c r="C340" s="45" t="str">
        <f>'Absenteísmo até 15 dias'!AO14</f>
        <v>2016</v>
      </c>
      <c r="D340" s="45" t="str">
        <f>'Absenteísmo até 15 dias'!AP14</f>
        <v>04</v>
      </c>
      <c r="E340" s="48">
        <f>'Absenteísmo até 15 dias'!AR14</f>
        <v>0</v>
      </c>
    </row>
    <row r="341" spans="1:5" x14ac:dyDescent="0.2">
      <c r="A341" s="45" t="e">
        <f>'Absenteísmo até 15 dias'!#REF!</f>
        <v>#REF!</v>
      </c>
      <c r="B341" s="45" t="e">
        <f>'Absenteísmo até 15 dias'!#REF!</f>
        <v>#REF!</v>
      </c>
      <c r="C341" s="45" t="e">
        <f>'Absenteísmo até 15 dias'!#REF!</f>
        <v>#REF!</v>
      </c>
      <c r="D341" s="45" t="e">
        <f>'Absenteísmo até 15 dias'!#REF!</f>
        <v>#REF!</v>
      </c>
      <c r="E341" s="48" t="e">
        <f>'Absenteísmo até 15 dias'!#REF!</f>
        <v>#REF!</v>
      </c>
    </row>
    <row r="342" spans="1:5" x14ac:dyDescent="0.2">
      <c r="A342" s="45" t="str">
        <f>'Absenteísmo até 15 dias'!AM16</f>
        <v>238</v>
      </c>
      <c r="B342" s="45">
        <f>'Absenteísmo até 15 dias'!AN16</f>
        <v>0</v>
      </c>
      <c r="C342" s="45" t="str">
        <f>'Absenteísmo até 15 dias'!AO16</f>
        <v>2016</v>
      </c>
      <c r="D342" s="45" t="str">
        <f>'Absenteísmo até 15 dias'!AP16</f>
        <v>06</v>
      </c>
      <c r="E342" s="48">
        <f>'Absenteísmo até 15 dias'!AR16</f>
        <v>0</v>
      </c>
    </row>
    <row r="343" spans="1:5" x14ac:dyDescent="0.2">
      <c r="A343" s="45">
        <f>'Absenteísmo até 15 dias'!AM19</f>
        <v>0</v>
      </c>
      <c r="B343" s="45">
        <f>'Absenteísmo até 15 dias'!AN19</f>
        <v>0</v>
      </c>
      <c r="C343" s="45">
        <f>'Absenteísmo até 15 dias'!AO19</f>
        <v>0</v>
      </c>
      <c r="D343" s="45">
        <f>'Absenteísmo até 15 dias'!AP19</f>
        <v>0</v>
      </c>
      <c r="E343" s="48">
        <f>'Absenteísmo até 15 dias'!AR19</f>
        <v>0</v>
      </c>
    </row>
    <row r="344" spans="1:5" x14ac:dyDescent="0.2">
      <c r="A344" s="45" t="e">
        <f>'Absenteísmo até 15 dias'!#REF!</f>
        <v>#REF!</v>
      </c>
      <c r="B344" s="45" t="e">
        <f>'Absenteísmo até 15 dias'!#REF!</f>
        <v>#REF!</v>
      </c>
      <c r="C344" s="45" t="e">
        <f>'Absenteísmo até 15 dias'!#REF!</f>
        <v>#REF!</v>
      </c>
      <c r="D344" s="45" t="e">
        <f>'Absenteísmo até 15 dias'!#REF!</f>
        <v>#REF!</v>
      </c>
      <c r="E344" s="48" t="e">
        <f>'Absenteísmo até 15 dias'!#REF!</f>
        <v>#REF!</v>
      </c>
    </row>
    <row r="345" spans="1:5" x14ac:dyDescent="0.2">
      <c r="A345" s="45" t="e">
        <f>'Absenteísmo até 15 dias'!#REF!</f>
        <v>#REF!</v>
      </c>
      <c r="B345" s="45" t="e">
        <f>'Absenteísmo até 15 dias'!#REF!</f>
        <v>#REF!</v>
      </c>
      <c r="C345" s="45" t="e">
        <f>'Absenteísmo até 15 dias'!#REF!</f>
        <v>#REF!</v>
      </c>
      <c r="D345" s="45" t="e">
        <f>'Absenteísmo até 15 dias'!#REF!</f>
        <v>#REF!</v>
      </c>
      <c r="E345" s="48" t="e">
        <f>'Absenteísmo até 15 dias'!#REF!</f>
        <v>#REF!</v>
      </c>
    </row>
    <row r="346" spans="1:5" x14ac:dyDescent="0.2">
      <c r="A346" s="45" t="e">
        <f>'Absenteísmo até 15 dias'!#REF!</f>
        <v>#REF!</v>
      </c>
      <c r="B346" s="45" t="e">
        <f>'Absenteísmo até 15 dias'!#REF!</f>
        <v>#REF!</v>
      </c>
      <c r="C346" s="45" t="e">
        <f>'Absenteísmo até 15 dias'!#REF!</f>
        <v>#REF!</v>
      </c>
      <c r="D346" s="45" t="e">
        <f>'Absenteísmo até 15 dias'!#REF!</f>
        <v>#REF!</v>
      </c>
      <c r="E346" s="48" t="e">
        <f>'Absenteísmo até 15 dias'!#REF!</f>
        <v>#REF!</v>
      </c>
    </row>
    <row r="347" spans="1:5" x14ac:dyDescent="0.2">
      <c r="A347" s="45" t="e">
        <f>'Absenteísmo até 15 dias'!#REF!</f>
        <v>#REF!</v>
      </c>
      <c r="B347" s="45" t="e">
        <f>'Absenteísmo até 15 dias'!#REF!</f>
        <v>#REF!</v>
      </c>
      <c r="C347" s="45" t="e">
        <f>'Absenteísmo até 15 dias'!#REF!</f>
        <v>#REF!</v>
      </c>
      <c r="D347" s="45" t="e">
        <f>'Absenteísmo até 15 dias'!#REF!</f>
        <v>#REF!</v>
      </c>
      <c r="E347" s="48" t="e">
        <f>'Absenteísmo até 15 dias'!#REF!</f>
        <v>#REF!</v>
      </c>
    </row>
    <row r="348" spans="1:5" x14ac:dyDescent="0.2">
      <c r="A348" s="45" t="str">
        <f>'Absenteísmo até 15 dias'!AM21</f>
        <v>238</v>
      </c>
      <c r="B348" s="45">
        <f>'Absenteísmo até 15 dias'!AN21</f>
        <v>0</v>
      </c>
      <c r="C348" s="45" t="str">
        <f>'Absenteísmo até 15 dias'!AO21</f>
        <v>2016</v>
      </c>
      <c r="D348" s="45" t="str">
        <f>'Absenteísmo até 15 dias'!AP21</f>
        <v>12</v>
      </c>
      <c r="E348" s="48">
        <f>'Absenteísmo até 15 dias'!AR21</f>
        <v>0</v>
      </c>
    </row>
    <row r="349" spans="1:5" x14ac:dyDescent="0.2">
      <c r="A349" s="45" t="e">
        <f>'Absenteísmo até 15 dias'!#REF!</f>
        <v>#REF!</v>
      </c>
      <c r="B349" s="45" t="e">
        <f>'Absenteísmo até 15 dias'!#REF!</f>
        <v>#REF!</v>
      </c>
      <c r="C349" s="45" t="e">
        <f>'Absenteísmo até 15 dias'!#REF!</f>
        <v>#REF!</v>
      </c>
      <c r="D349" s="45" t="e">
        <f>'Absenteísmo até 15 dias'!#REF!</f>
        <v>#REF!</v>
      </c>
      <c r="E349" s="46" t="e">
        <f>'Absenteísmo até 15 dias'!#REF!</f>
        <v>#REF!</v>
      </c>
    </row>
    <row r="350" spans="1:5" x14ac:dyDescent="0.2">
      <c r="A350" s="45" t="str">
        <f>'Absenteísmo até 15 dias'!AS12</f>
        <v>239</v>
      </c>
      <c r="B350" s="45">
        <f>'Absenteísmo até 15 dias'!AT12</f>
        <v>0</v>
      </c>
      <c r="C350" s="45" t="str">
        <f>'Absenteísmo até 15 dias'!AU12</f>
        <v>2016</v>
      </c>
      <c r="D350" s="45" t="str">
        <f>'Absenteísmo até 15 dias'!AV12</f>
        <v>02</v>
      </c>
      <c r="E350" s="46">
        <f>'Absenteísmo até 15 dias'!AX12</f>
        <v>0</v>
      </c>
    </row>
    <row r="351" spans="1:5" x14ac:dyDescent="0.2">
      <c r="A351" s="45" t="str">
        <f>'Absenteísmo até 15 dias'!AS13</f>
        <v>239</v>
      </c>
      <c r="B351" s="45">
        <f>'Absenteísmo até 15 dias'!AT13</f>
        <v>0</v>
      </c>
      <c r="C351" s="45" t="str">
        <f>'Absenteísmo até 15 dias'!AU13</f>
        <v>2016</v>
      </c>
      <c r="D351" s="45" t="str">
        <f>'Absenteísmo até 15 dias'!AV13</f>
        <v>03</v>
      </c>
      <c r="E351" s="46">
        <f>'Absenteísmo até 15 dias'!AX13</f>
        <v>3</v>
      </c>
    </row>
    <row r="352" spans="1:5" x14ac:dyDescent="0.2">
      <c r="A352" s="45" t="str">
        <f>'Absenteísmo até 15 dias'!AS14</f>
        <v>239</v>
      </c>
      <c r="B352" s="45">
        <f>'Absenteísmo até 15 dias'!AT14</f>
        <v>0</v>
      </c>
      <c r="C352" s="45" t="str">
        <f>'Absenteísmo até 15 dias'!AU14</f>
        <v>2016</v>
      </c>
      <c r="D352" s="45" t="str">
        <f>'Absenteísmo até 15 dias'!AV14</f>
        <v>04</v>
      </c>
      <c r="E352" s="46">
        <f>'Absenteísmo até 15 dias'!AX14</f>
        <v>0</v>
      </c>
    </row>
    <row r="353" spans="1:5" x14ac:dyDescent="0.2">
      <c r="A353" s="45" t="e">
        <f>'Absenteísmo até 15 dias'!#REF!</f>
        <v>#REF!</v>
      </c>
      <c r="B353" s="45" t="e">
        <f>'Absenteísmo até 15 dias'!#REF!</f>
        <v>#REF!</v>
      </c>
      <c r="C353" s="45" t="e">
        <f>'Absenteísmo até 15 dias'!#REF!</f>
        <v>#REF!</v>
      </c>
      <c r="D353" s="45" t="e">
        <f>'Absenteísmo até 15 dias'!#REF!</f>
        <v>#REF!</v>
      </c>
      <c r="E353" s="46" t="e">
        <f>'Absenteísmo até 15 dias'!#REF!</f>
        <v>#REF!</v>
      </c>
    </row>
    <row r="354" spans="1:5" x14ac:dyDescent="0.2">
      <c r="A354" s="45" t="str">
        <f>'Absenteísmo até 15 dias'!AS16</f>
        <v>239</v>
      </c>
      <c r="B354" s="45">
        <f>'Absenteísmo até 15 dias'!AT16</f>
        <v>0</v>
      </c>
      <c r="C354" s="45" t="str">
        <f>'Absenteísmo até 15 dias'!AU16</f>
        <v>2016</v>
      </c>
      <c r="D354" s="45" t="str">
        <f>'Absenteísmo até 15 dias'!AV16</f>
        <v>06</v>
      </c>
      <c r="E354" s="46">
        <f>'Absenteísmo até 15 dias'!AX16</f>
        <v>0</v>
      </c>
    </row>
    <row r="355" spans="1:5" x14ac:dyDescent="0.2">
      <c r="A355" s="45">
        <f>'Absenteísmo até 15 dias'!AS19</f>
        <v>0</v>
      </c>
      <c r="B355" s="45">
        <f>'Absenteísmo até 15 dias'!AT19</f>
        <v>0</v>
      </c>
      <c r="C355" s="45">
        <f>'Absenteísmo até 15 dias'!AU19</f>
        <v>0</v>
      </c>
      <c r="D355" s="45">
        <f>'Absenteísmo até 15 dias'!AV19</f>
        <v>0</v>
      </c>
      <c r="E355" s="46">
        <f>'Absenteísmo até 15 dias'!AX19</f>
        <v>0</v>
      </c>
    </row>
    <row r="356" spans="1:5" x14ac:dyDescent="0.2">
      <c r="A356" s="45" t="e">
        <f>'Absenteísmo até 15 dias'!#REF!</f>
        <v>#REF!</v>
      </c>
      <c r="B356" s="45" t="e">
        <f>'Absenteísmo até 15 dias'!#REF!</f>
        <v>#REF!</v>
      </c>
      <c r="C356" s="45" t="e">
        <f>'Absenteísmo até 15 dias'!#REF!</f>
        <v>#REF!</v>
      </c>
      <c r="D356" s="45" t="e">
        <f>'Absenteísmo até 15 dias'!#REF!</f>
        <v>#REF!</v>
      </c>
      <c r="E356" s="46" t="e">
        <f>'Absenteísmo até 15 dias'!#REF!</f>
        <v>#REF!</v>
      </c>
    </row>
    <row r="357" spans="1:5" x14ac:dyDescent="0.2">
      <c r="A357" s="45" t="e">
        <f>'Absenteísmo até 15 dias'!#REF!</f>
        <v>#REF!</v>
      </c>
      <c r="B357" s="45" t="e">
        <f>'Absenteísmo até 15 dias'!#REF!</f>
        <v>#REF!</v>
      </c>
      <c r="C357" s="45" t="e">
        <f>'Absenteísmo até 15 dias'!#REF!</f>
        <v>#REF!</v>
      </c>
      <c r="D357" s="45" t="e">
        <f>'Absenteísmo até 15 dias'!#REF!</f>
        <v>#REF!</v>
      </c>
      <c r="E357" s="46" t="e">
        <f>'Absenteísmo até 15 dias'!#REF!</f>
        <v>#REF!</v>
      </c>
    </row>
    <row r="358" spans="1:5" x14ac:dyDescent="0.2">
      <c r="A358" s="45" t="e">
        <f>'Absenteísmo até 15 dias'!#REF!</f>
        <v>#REF!</v>
      </c>
      <c r="B358" s="45" t="e">
        <f>'Absenteísmo até 15 dias'!#REF!</f>
        <v>#REF!</v>
      </c>
      <c r="C358" s="45" t="e">
        <f>'Absenteísmo até 15 dias'!#REF!</f>
        <v>#REF!</v>
      </c>
      <c r="D358" s="45" t="e">
        <f>'Absenteísmo até 15 dias'!#REF!</f>
        <v>#REF!</v>
      </c>
      <c r="E358" s="46" t="e">
        <f>'Absenteísmo até 15 dias'!#REF!</f>
        <v>#REF!</v>
      </c>
    </row>
    <row r="359" spans="1:5" x14ac:dyDescent="0.2">
      <c r="A359" s="45" t="e">
        <f>'Absenteísmo até 15 dias'!#REF!</f>
        <v>#REF!</v>
      </c>
      <c r="B359" s="45" t="e">
        <f>'Absenteísmo até 15 dias'!#REF!</f>
        <v>#REF!</v>
      </c>
      <c r="C359" s="45" t="e">
        <f>'Absenteísmo até 15 dias'!#REF!</f>
        <v>#REF!</v>
      </c>
      <c r="D359" s="45" t="e">
        <f>'Absenteísmo até 15 dias'!#REF!</f>
        <v>#REF!</v>
      </c>
      <c r="E359" s="46" t="e">
        <f>'Absenteísmo até 15 dias'!#REF!</f>
        <v>#REF!</v>
      </c>
    </row>
    <row r="360" spans="1:5" x14ac:dyDescent="0.2">
      <c r="A360" s="45" t="str">
        <f>'Absenteísmo até 15 dias'!AS21</f>
        <v>239</v>
      </c>
      <c r="B360" s="45">
        <f>'Absenteísmo até 15 dias'!AT21</f>
        <v>0</v>
      </c>
      <c r="C360" s="45" t="str">
        <f>'Absenteísmo até 15 dias'!AU21</f>
        <v>2016</v>
      </c>
      <c r="D360" s="45" t="str">
        <f>'Absenteísmo até 15 dias'!AV21</f>
        <v>12</v>
      </c>
      <c r="E360" s="46">
        <f>'Absenteísmo até 15 dias'!AX21</f>
        <v>0</v>
      </c>
    </row>
    <row r="361" spans="1:5" x14ac:dyDescent="0.2">
      <c r="A361" s="45" t="e">
        <f>'Absenteísmo até 15 dias'!#REF!</f>
        <v>#REF!</v>
      </c>
      <c r="B361" s="45" t="e">
        <f>'Absenteísmo até 15 dias'!#REF!</f>
        <v>#REF!</v>
      </c>
      <c r="C361" s="45" t="e">
        <f>'Absenteísmo até 15 dias'!#REF!</f>
        <v>#REF!</v>
      </c>
      <c r="D361" s="45" t="e">
        <f>'Absenteísmo até 15 dias'!#REF!</f>
        <v>#REF!</v>
      </c>
      <c r="E361" s="48" t="e">
        <f>'Absenteísmo até 15 dias'!#REF!</f>
        <v>#REF!</v>
      </c>
    </row>
    <row r="362" spans="1:5" x14ac:dyDescent="0.2">
      <c r="A362" s="45" t="str">
        <f>'Absenteísmo até 15 dias'!AZ12</f>
        <v>240</v>
      </c>
      <c r="B362" s="45">
        <f>'Absenteísmo até 15 dias'!BA12</f>
        <v>0</v>
      </c>
      <c r="C362" s="45" t="str">
        <f>'Absenteísmo até 15 dias'!BB12</f>
        <v>2016</v>
      </c>
      <c r="D362" s="45" t="str">
        <f>'Absenteísmo até 15 dias'!BC12</f>
        <v>02</v>
      </c>
      <c r="E362" s="48">
        <f>'Absenteísmo até 15 dias'!BE12</f>
        <v>0</v>
      </c>
    </row>
    <row r="363" spans="1:5" x14ac:dyDescent="0.2">
      <c r="A363" s="45" t="str">
        <f>'Absenteísmo até 15 dias'!AZ13</f>
        <v>240</v>
      </c>
      <c r="B363" s="45">
        <f>'Absenteísmo até 15 dias'!BA13</f>
        <v>0</v>
      </c>
      <c r="C363" s="45" t="str">
        <f>'Absenteísmo até 15 dias'!BB13</f>
        <v>2016</v>
      </c>
      <c r="D363" s="45" t="str">
        <f>'Absenteísmo até 15 dias'!BC13</f>
        <v>03</v>
      </c>
      <c r="E363" s="48">
        <f>'Absenteísmo até 15 dias'!BE13</f>
        <v>0.24469820554649263</v>
      </c>
    </row>
    <row r="364" spans="1:5" x14ac:dyDescent="0.2">
      <c r="A364" s="45" t="str">
        <f>'Absenteísmo até 15 dias'!AZ14</f>
        <v>240</v>
      </c>
      <c r="B364" s="45">
        <f>'Absenteísmo até 15 dias'!BA14</f>
        <v>0</v>
      </c>
      <c r="C364" s="45" t="str">
        <f>'Absenteísmo até 15 dias'!BB14</f>
        <v>2016</v>
      </c>
      <c r="D364" s="45" t="str">
        <f>'Absenteísmo até 15 dias'!BC14</f>
        <v>04</v>
      </c>
      <c r="E364" s="48">
        <f>'Absenteísmo até 15 dias'!BE14</f>
        <v>0</v>
      </c>
    </row>
    <row r="365" spans="1:5" x14ac:dyDescent="0.2">
      <c r="A365" s="45" t="e">
        <f>'Absenteísmo até 15 dias'!#REF!</f>
        <v>#REF!</v>
      </c>
      <c r="B365" s="45" t="e">
        <f>'Absenteísmo até 15 dias'!#REF!</f>
        <v>#REF!</v>
      </c>
      <c r="C365" s="45" t="e">
        <f>'Absenteísmo até 15 dias'!#REF!</f>
        <v>#REF!</v>
      </c>
      <c r="D365" s="45" t="e">
        <f>'Absenteísmo até 15 dias'!#REF!</f>
        <v>#REF!</v>
      </c>
      <c r="E365" s="48" t="e">
        <f>'Absenteísmo até 15 dias'!#REF!</f>
        <v>#REF!</v>
      </c>
    </row>
    <row r="366" spans="1:5" x14ac:dyDescent="0.2">
      <c r="A366" s="45" t="str">
        <f>'Absenteísmo até 15 dias'!AZ16</f>
        <v>240</v>
      </c>
      <c r="B366" s="45">
        <f>'Absenteísmo até 15 dias'!BA16</f>
        <v>0</v>
      </c>
      <c r="C366" s="45" t="str">
        <f>'Absenteísmo até 15 dias'!BB16</f>
        <v>2016</v>
      </c>
      <c r="D366" s="45" t="str">
        <f>'Absenteísmo até 15 dias'!BC16</f>
        <v>06</v>
      </c>
      <c r="E366" s="48">
        <f>'Absenteísmo até 15 dias'!BE16</f>
        <v>0</v>
      </c>
    </row>
    <row r="367" spans="1:5" x14ac:dyDescent="0.2">
      <c r="A367" s="45">
        <f>'Absenteísmo até 15 dias'!AZ19</f>
        <v>0</v>
      </c>
      <c r="B367" s="45">
        <f>'Absenteísmo até 15 dias'!BA19</f>
        <v>0</v>
      </c>
      <c r="C367" s="45">
        <f>'Absenteísmo até 15 dias'!BB19</f>
        <v>0</v>
      </c>
      <c r="D367" s="45">
        <f>'Absenteísmo até 15 dias'!BC19</f>
        <v>0</v>
      </c>
      <c r="E367" s="48">
        <f>'Absenteísmo até 15 dias'!BE19</f>
        <v>0</v>
      </c>
    </row>
    <row r="368" spans="1:5" x14ac:dyDescent="0.2">
      <c r="A368" s="45" t="e">
        <f>'Absenteísmo até 15 dias'!#REF!</f>
        <v>#REF!</v>
      </c>
      <c r="B368" s="45" t="e">
        <f>'Absenteísmo até 15 dias'!#REF!</f>
        <v>#REF!</v>
      </c>
      <c r="C368" s="45" t="e">
        <f>'Absenteísmo até 15 dias'!#REF!</f>
        <v>#REF!</v>
      </c>
      <c r="D368" s="45" t="e">
        <f>'Absenteísmo até 15 dias'!#REF!</f>
        <v>#REF!</v>
      </c>
      <c r="E368" s="48" t="e">
        <f>'Absenteísmo até 15 dias'!#REF!</f>
        <v>#REF!</v>
      </c>
    </row>
    <row r="369" spans="1:5" x14ac:dyDescent="0.2">
      <c r="A369" s="45" t="e">
        <f>'Absenteísmo até 15 dias'!#REF!</f>
        <v>#REF!</v>
      </c>
      <c r="B369" s="45" t="e">
        <f>'Absenteísmo até 15 dias'!#REF!</f>
        <v>#REF!</v>
      </c>
      <c r="C369" s="45" t="e">
        <f>'Absenteísmo até 15 dias'!#REF!</f>
        <v>#REF!</v>
      </c>
      <c r="D369" s="45" t="e">
        <f>'Absenteísmo até 15 dias'!#REF!</f>
        <v>#REF!</v>
      </c>
      <c r="E369" s="48" t="e">
        <f>'Absenteísmo até 15 dias'!#REF!</f>
        <v>#REF!</v>
      </c>
    </row>
    <row r="370" spans="1:5" x14ac:dyDescent="0.2">
      <c r="A370" s="45" t="e">
        <f>'Absenteísmo até 15 dias'!#REF!</f>
        <v>#REF!</v>
      </c>
      <c r="B370" s="45" t="e">
        <f>'Absenteísmo até 15 dias'!#REF!</f>
        <v>#REF!</v>
      </c>
      <c r="C370" s="45" t="e">
        <f>'Absenteísmo até 15 dias'!#REF!</f>
        <v>#REF!</v>
      </c>
      <c r="D370" s="45" t="e">
        <f>'Absenteísmo até 15 dias'!#REF!</f>
        <v>#REF!</v>
      </c>
      <c r="E370" s="48" t="e">
        <f>'Absenteísmo até 15 dias'!#REF!</f>
        <v>#REF!</v>
      </c>
    </row>
    <row r="371" spans="1:5" x14ac:dyDescent="0.2">
      <c r="A371" s="45" t="e">
        <f>'Absenteísmo até 15 dias'!#REF!</f>
        <v>#REF!</v>
      </c>
      <c r="B371" s="45" t="e">
        <f>'Absenteísmo até 15 dias'!#REF!</f>
        <v>#REF!</v>
      </c>
      <c r="C371" s="45" t="e">
        <f>'Absenteísmo até 15 dias'!#REF!</f>
        <v>#REF!</v>
      </c>
      <c r="D371" s="45" t="e">
        <f>'Absenteísmo até 15 dias'!#REF!</f>
        <v>#REF!</v>
      </c>
      <c r="E371" s="48" t="e">
        <f>'Absenteísmo até 15 dias'!#REF!</f>
        <v>#REF!</v>
      </c>
    </row>
    <row r="372" spans="1:5" x14ac:dyDescent="0.2">
      <c r="A372" s="45" t="str">
        <f>'Absenteísmo até 15 dias'!AZ21</f>
        <v>240</v>
      </c>
      <c r="B372" s="45">
        <f>'Absenteísmo até 15 dias'!BA21</f>
        <v>0</v>
      </c>
      <c r="C372" s="45" t="str">
        <f>'Absenteísmo até 15 dias'!BB21</f>
        <v>2016</v>
      </c>
      <c r="D372" s="45" t="str">
        <f>'Absenteísmo até 15 dias'!BC21</f>
        <v>12</v>
      </c>
      <c r="E372" s="48">
        <f>'Absenteísmo até 15 dias'!BE21</f>
        <v>0</v>
      </c>
    </row>
    <row r="373" spans="1:5" x14ac:dyDescent="0.2">
      <c r="A373" s="45" t="e">
        <f>'Absenteísmo até 15 dias'!#REF!</f>
        <v>#REF!</v>
      </c>
      <c r="B373" s="45" t="e">
        <f>'Absenteísmo até 15 dias'!#REF!</f>
        <v>#REF!</v>
      </c>
      <c r="C373" s="45" t="e">
        <f>'Absenteísmo até 15 dias'!#REF!</f>
        <v>#REF!</v>
      </c>
      <c r="D373" s="45" t="e">
        <f>'Absenteísmo até 15 dias'!#REF!</f>
        <v>#REF!</v>
      </c>
      <c r="E373" s="46" t="e">
        <f>'Absenteísmo até 15 dias'!#REF!</f>
        <v>#REF!</v>
      </c>
    </row>
    <row r="374" spans="1:5" x14ac:dyDescent="0.2">
      <c r="A374" s="45" t="str">
        <f>'Absenteísmo até 15 dias'!BF12</f>
        <v>241</v>
      </c>
      <c r="B374" s="45">
        <f>'Absenteísmo até 15 dias'!BG12</f>
        <v>0</v>
      </c>
      <c r="C374" s="45" t="str">
        <f>'Absenteísmo até 15 dias'!BH12</f>
        <v>2016</v>
      </c>
      <c r="D374" s="45" t="str">
        <f>'Absenteísmo até 15 dias'!BI12</f>
        <v>02</v>
      </c>
      <c r="E374" s="46">
        <f>'Absenteísmo até 15 dias'!BK12</f>
        <v>0</v>
      </c>
    </row>
    <row r="375" spans="1:5" x14ac:dyDescent="0.2">
      <c r="A375" s="45" t="str">
        <f>'Absenteísmo até 15 dias'!BF13</f>
        <v>241</v>
      </c>
      <c r="B375" s="45">
        <f>'Absenteísmo até 15 dias'!BG13</f>
        <v>0</v>
      </c>
      <c r="C375" s="45" t="str">
        <f>'Absenteísmo até 15 dias'!BH13</f>
        <v>2016</v>
      </c>
      <c r="D375" s="45" t="str">
        <f>'Absenteísmo até 15 dias'!BI13</f>
        <v>03</v>
      </c>
      <c r="E375" s="46">
        <f>'Absenteísmo até 15 dias'!BK13</f>
        <v>198.57</v>
      </c>
    </row>
    <row r="376" spans="1:5" x14ac:dyDescent="0.2">
      <c r="A376" s="45" t="str">
        <f>'Absenteísmo até 15 dias'!BF14</f>
        <v>241</v>
      </c>
      <c r="B376" s="45">
        <f>'Absenteísmo até 15 dias'!BG14</f>
        <v>0</v>
      </c>
      <c r="C376" s="45" t="str">
        <f>'Absenteísmo até 15 dias'!BH14</f>
        <v>2016</v>
      </c>
      <c r="D376" s="45" t="str">
        <f>'Absenteísmo até 15 dias'!BI14</f>
        <v>04</v>
      </c>
      <c r="E376" s="46">
        <f>'Absenteísmo até 15 dias'!BK14</f>
        <v>0</v>
      </c>
    </row>
    <row r="377" spans="1:5" x14ac:dyDescent="0.2">
      <c r="A377" s="45" t="e">
        <f>'Absenteísmo até 15 dias'!#REF!</f>
        <v>#REF!</v>
      </c>
      <c r="B377" s="45" t="e">
        <f>'Absenteísmo até 15 dias'!#REF!</f>
        <v>#REF!</v>
      </c>
      <c r="C377" s="45" t="e">
        <f>'Absenteísmo até 15 dias'!#REF!</f>
        <v>#REF!</v>
      </c>
      <c r="D377" s="45" t="e">
        <f>'Absenteísmo até 15 dias'!#REF!</f>
        <v>#REF!</v>
      </c>
      <c r="E377" s="46" t="e">
        <f>'Absenteísmo até 15 dias'!#REF!</f>
        <v>#REF!</v>
      </c>
    </row>
    <row r="378" spans="1:5" x14ac:dyDescent="0.2">
      <c r="A378" s="45" t="str">
        <f>'Absenteísmo até 15 dias'!BF16</f>
        <v>241</v>
      </c>
      <c r="B378" s="45">
        <f>'Absenteísmo até 15 dias'!BG16</f>
        <v>0</v>
      </c>
      <c r="C378" s="45" t="str">
        <f>'Absenteísmo até 15 dias'!BH16</f>
        <v>2016</v>
      </c>
      <c r="D378" s="45" t="str">
        <f>'Absenteísmo até 15 dias'!BI16</f>
        <v>06</v>
      </c>
      <c r="E378" s="46">
        <f>'Absenteísmo até 15 dias'!BK16</f>
        <v>0</v>
      </c>
    </row>
    <row r="379" spans="1:5" x14ac:dyDescent="0.2">
      <c r="A379" s="45">
        <f>'Absenteísmo até 15 dias'!BF19</f>
        <v>0</v>
      </c>
      <c r="B379" s="45">
        <f>'Absenteísmo até 15 dias'!BG19</f>
        <v>0</v>
      </c>
      <c r="C379" s="45">
        <f>'Absenteísmo até 15 dias'!BH19</f>
        <v>0</v>
      </c>
      <c r="D379" s="45">
        <f>'Absenteísmo até 15 dias'!BI19</f>
        <v>0</v>
      </c>
      <c r="E379" s="46">
        <f>'Absenteísmo até 15 dias'!BK19</f>
        <v>0</v>
      </c>
    </row>
    <row r="380" spans="1:5" x14ac:dyDescent="0.2">
      <c r="A380" s="45" t="e">
        <f>'Absenteísmo até 15 dias'!#REF!</f>
        <v>#REF!</v>
      </c>
      <c r="B380" s="45" t="e">
        <f>'Absenteísmo até 15 dias'!#REF!</f>
        <v>#REF!</v>
      </c>
      <c r="C380" s="45" t="e">
        <f>'Absenteísmo até 15 dias'!#REF!</f>
        <v>#REF!</v>
      </c>
      <c r="D380" s="45" t="e">
        <f>'Absenteísmo até 15 dias'!#REF!</f>
        <v>#REF!</v>
      </c>
      <c r="E380" s="46" t="e">
        <f>'Absenteísmo até 15 dias'!#REF!</f>
        <v>#REF!</v>
      </c>
    </row>
    <row r="381" spans="1:5" x14ac:dyDescent="0.2">
      <c r="A381" s="45" t="e">
        <f>'Absenteísmo até 15 dias'!#REF!</f>
        <v>#REF!</v>
      </c>
      <c r="B381" s="45" t="e">
        <f>'Absenteísmo até 15 dias'!#REF!</f>
        <v>#REF!</v>
      </c>
      <c r="C381" s="45" t="e">
        <f>'Absenteísmo até 15 dias'!#REF!</f>
        <v>#REF!</v>
      </c>
      <c r="D381" s="45" t="e">
        <f>'Absenteísmo até 15 dias'!#REF!</f>
        <v>#REF!</v>
      </c>
      <c r="E381" s="46" t="e">
        <f>'Absenteísmo até 15 dias'!#REF!</f>
        <v>#REF!</v>
      </c>
    </row>
    <row r="382" spans="1:5" x14ac:dyDescent="0.2">
      <c r="A382" s="45" t="e">
        <f>'Absenteísmo até 15 dias'!#REF!</f>
        <v>#REF!</v>
      </c>
      <c r="B382" s="45" t="e">
        <f>'Absenteísmo até 15 dias'!#REF!</f>
        <v>#REF!</v>
      </c>
      <c r="C382" s="45" t="e">
        <f>'Absenteísmo até 15 dias'!#REF!</f>
        <v>#REF!</v>
      </c>
      <c r="D382" s="45" t="e">
        <f>'Absenteísmo até 15 dias'!#REF!</f>
        <v>#REF!</v>
      </c>
      <c r="E382" s="46" t="e">
        <f>'Absenteísmo até 15 dias'!#REF!</f>
        <v>#REF!</v>
      </c>
    </row>
    <row r="383" spans="1:5" x14ac:dyDescent="0.2">
      <c r="A383" s="45" t="e">
        <f>'Absenteísmo até 15 dias'!#REF!</f>
        <v>#REF!</v>
      </c>
      <c r="B383" s="45" t="e">
        <f>'Absenteísmo até 15 dias'!#REF!</f>
        <v>#REF!</v>
      </c>
      <c r="C383" s="45" t="e">
        <f>'Absenteísmo até 15 dias'!#REF!</f>
        <v>#REF!</v>
      </c>
      <c r="D383" s="45" t="e">
        <f>'Absenteísmo até 15 dias'!#REF!</f>
        <v>#REF!</v>
      </c>
      <c r="E383" s="46" t="e">
        <f>'Absenteísmo até 15 dias'!#REF!</f>
        <v>#REF!</v>
      </c>
    </row>
    <row r="384" spans="1:5" x14ac:dyDescent="0.2">
      <c r="A384" s="45" t="str">
        <f>'Absenteísmo até 15 dias'!BF21</f>
        <v>241</v>
      </c>
      <c r="B384" s="45">
        <f>'Absenteísmo até 15 dias'!BG21</f>
        <v>0</v>
      </c>
      <c r="C384" s="45" t="str">
        <f>'Absenteísmo até 15 dias'!BH21</f>
        <v>2016</v>
      </c>
      <c r="D384" s="45" t="str">
        <f>'Absenteísmo até 15 dias'!BI21</f>
        <v>12</v>
      </c>
      <c r="E384" s="46">
        <f>'Absenteísmo até 15 dias'!BK21</f>
        <v>0</v>
      </c>
    </row>
    <row r="385" spans="1:5" x14ac:dyDescent="0.2">
      <c r="A385" s="45" t="e">
        <f>'Absenteísmo até 15 dias'!#REF!</f>
        <v>#REF!</v>
      </c>
      <c r="B385" s="45" t="e">
        <f>'Absenteísmo até 15 dias'!#REF!</f>
        <v>#REF!</v>
      </c>
      <c r="C385" s="45" t="e">
        <f>'Absenteísmo até 15 dias'!#REF!</f>
        <v>#REF!</v>
      </c>
      <c r="D385" s="45" t="e">
        <f>'Absenteísmo até 15 dias'!#REF!</f>
        <v>#REF!</v>
      </c>
      <c r="E385" s="48" t="e">
        <f>'Absenteísmo até 15 dias'!#REF!</f>
        <v>#REF!</v>
      </c>
    </row>
    <row r="386" spans="1:5" x14ac:dyDescent="0.2">
      <c r="A386" s="45" t="str">
        <f>'Absenteísmo até 15 dias'!BM12</f>
        <v>242</v>
      </c>
      <c r="B386" s="45">
        <f>'Absenteísmo até 15 dias'!BN12</f>
        <v>0</v>
      </c>
      <c r="C386" s="45" t="str">
        <f>'Absenteísmo até 15 dias'!BO12</f>
        <v>2016</v>
      </c>
      <c r="D386" s="45" t="str">
        <f>'Absenteísmo até 15 dias'!BP12</f>
        <v>02</v>
      </c>
      <c r="E386" s="48">
        <f>'Absenteísmo até 15 dias'!BR12</f>
        <v>0</v>
      </c>
    </row>
    <row r="387" spans="1:5" x14ac:dyDescent="0.2">
      <c r="A387" s="45" t="str">
        <f>'Absenteísmo até 15 dias'!BM13</f>
        <v>242</v>
      </c>
      <c r="B387" s="45">
        <f>'Absenteísmo até 15 dias'!BN13</f>
        <v>0</v>
      </c>
      <c r="C387" s="45" t="str">
        <f>'Absenteísmo até 15 dias'!BO13</f>
        <v>2016</v>
      </c>
      <c r="D387" s="45" t="str">
        <f>'Absenteísmo até 15 dias'!BP13</f>
        <v>03</v>
      </c>
      <c r="E387" s="48">
        <f>'Absenteísmo até 15 dias'!BR13</f>
        <v>1.2324966482943542E-2</v>
      </c>
    </row>
    <row r="388" spans="1:5" x14ac:dyDescent="0.2">
      <c r="A388" s="45" t="str">
        <f>'Absenteísmo até 15 dias'!BM14</f>
        <v>242</v>
      </c>
      <c r="B388" s="45">
        <f>'Absenteísmo até 15 dias'!BN14</f>
        <v>0</v>
      </c>
      <c r="C388" s="45" t="str">
        <f>'Absenteísmo até 15 dias'!BO14</f>
        <v>2016</v>
      </c>
      <c r="D388" s="45" t="str">
        <f>'Absenteísmo até 15 dias'!BP14</f>
        <v>04</v>
      </c>
      <c r="E388" s="48">
        <f>'Absenteísmo até 15 dias'!BR14</f>
        <v>0</v>
      </c>
    </row>
    <row r="389" spans="1:5" x14ac:dyDescent="0.2">
      <c r="A389" s="45" t="e">
        <f>'Absenteísmo até 15 dias'!#REF!</f>
        <v>#REF!</v>
      </c>
      <c r="B389" s="45" t="e">
        <f>'Absenteísmo até 15 dias'!#REF!</f>
        <v>#REF!</v>
      </c>
      <c r="C389" s="45" t="e">
        <f>'Absenteísmo até 15 dias'!#REF!</f>
        <v>#REF!</v>
      </c>
      <c r="D389" s="45" t="e">
        <f>'Absenteísmo até 15 dias'!#REF!</f>
        <v>#REF!</v>
      </c>
      <c r="E389" s="48" t="e">
        <f>'Absenteísmo até 15 dias'!#REF!</f>
        <v>#REF!</v>
      </c>
    </row>
    <row r="390" spans="1:5" x14ac:dyDescent="0.2">
      <c r="A390" s="45" t="str">
        <f>'Absenteísmo até 15 dias'!BM16</f>
        <v>242</v>
      </c>
      <c r="B390" s="45">
        <f>'Absenteísmo até 15 dias'!BN16</f>
        <v>0</v>
      </c>
      <c r="C390" s="45" t="str">
        <f>'Absenteísmo até 15 dias'!BO16</f>
        <v>2016</v>
      </c>
      <c r="D390" s="45" t="str">
        <f>'Absenteísmo até 15 dias'!BP16</f>
        <v>06</v>
      </c>
      <c r="E390" s="48">
        <f>'Absenteísmo até 15 dias'!BR16</f>
        <v>0</v>
      </c>
    </row>
    <row r="391" spans="1:5" x14ac:dyDescent="0.2">
      <c r="A391" s="45">
        <f>'Absenteísmo até 15 dias'!BM19</f>
        <v>0</v>
      </c>
      <c r="B391" s="45">
        <f>'Absenteísmo até 15 dias'!BN19</f>
        <v>0</v>
      </c>
      <c r="C391" s="45">
        <f>'Absenteísmo até 15 dias'!BO19</f>
        <v>0</v>
      </c>
      <c r="D391" s="45">
        <f>'Absenteísmo até 15 dias'!BP19</f>
        <v>0</v>
      </c>
      <c r="E391" s="48">
        <f>'Absenteísmo até 15 dias'!BR19</f>
        <v>0</v>
      </c>
    </row>
    <row r="392" spans="1:5" x14ac:dyDescent="0.2">
      <c r="A392" s="45" t="e">
        <f>'Absenteísmo até 15 dias'!#REF!</f>
        <v>#REF!</v>
      </c>
      <c r="B392" s="45" t="e">
        <f>'Absenteísmo até 15 dias'!#REF!</f>
        <v>#REF!</v>
      </c>
      <c r="C392" s="45" t="e">
        <f>'Absenteísmo até 15 dias'!#REF!</f>
        <v>#REF!</v>
      </c>
      <c r="D392" s="45" t="e">
        <f>'Absenteísmo até 15 dias'!#REF!</f>
        <v>#REF!</v>
      </c>
      <c r="E392" s="48" t="e">
        <f>'Absenteísmo até 15 dias'!#REF!</f>
        <v>#REF!</v>
      </c>
    </row>
    <row r="393" spans="1:5" x14ac:dyDescent="0.2">
      <c r="A393" s="45" t="e">
        <f>'Absenteísmo até 15 dias'!#REF!</f>
        <v>#REF!</v>
      </c>
      <c r="B393" s="45" t="e">
        <f>'Absenteísmo até 15 dias'!#REF!</f>
        <v>#REF!</v>
      </c>
      <c r="C393" s="45" t="e">
        <f>'Absenteísmo até 15 dias'!#REF!</f>
        <v>#REF!</v>
      </c>
      <c r="D393" s="45" t="e">
        <f>'Absenteísmo até 15 dias'!#REF!</f>
        <v>#REF!</v>
      </c>
      <c r="E393" s="48" t="e">
        <f>'Absenteísmo até 15 dias'!#REF!</f>
        <v>#REF!</v>
      </c>
    </row>
    <row r="394" spans="1:5" x14ac:dyDescent="0.2">
      <c r="A394" s="45" t="e">
        <f>'Absenteísmo até 15 dias'!#REF!</f>
        <v>#REF!</v>
      </c>
      <c r="B394" s="45" t="e">
        <f>'Absenteísmo até 15 dias'!#REF!</f>
        <v>#REF!</v>
      </c>
      <c r="C394" s="45" t="e">
        <f>'Absenteísmo até 15 dias'!#REF!</f>
        <v>#REF!</v>
      </c>
      <c r="D394" s="45" t="e">
        <f>'Absenteísmo até 15 dias'!#REF!</f>
        <v>#REF!</v>
      </c>
      <c r="E394" s="48" t="e">
        <f>'Absenteísmo até 15 dias'!#REF!</f>
        <v>#REF!</v>
      </c>
    </row>
    <row r="395" spans="1:5" x14ac:dyDescent="0.2">
      <c r="A395" s="45" t="e">
        <f>'Absenteísmo até 15 dias'!#REF!</f>
        <v>#REF!</v>
      </c>
      <c r="B395" s="45" t="e">
        <f>'Absenteísmo até 15 dias'!#REF!</f>
        <v>#REF!</v>
      </c>
      <c r="C395" s="45" t="e">
        <f>'Absenteísmo até 15 dias'!#REF!</f>
        <v>#REF!</v>
      </c>
      <c r="D395" s="45" t="e">
        <f>'Absenteísmo até 15 dias'!#REF!</f>
        <v>#REF!</v>
      </c>
      <c r="E395" s="48" t="e">
        <f>'Absenteísmo até 15 dias'!#REF!</f>
        <v>#REF!</v>
      </c>
    </row>
    <row r="396" spans="1:5" x14ac:dyDescent="0.2">
      <c r="A396" s="45" t="str">
        <f>'Absenteísmo até 15 dias'!BM21</f>
        <v>242</v>
      </c>
      <c r="B396" s="45">
        <f>'Absenteísmo até 15 dias'!BN21</f>
        <v>0</v>
      </c>
      <c r="C396" s="45" t="str">
        <f>'Absenteísmo até 15 dias'!BO21</f>
        <v>2016</v>
      </c>
      <c r="D396" s="45" t="str">
        <f>'Absenteísmo até 15 dias'!BP21</f>
        <v>12</v>
      </c>
      <c r="E396" s="48">
        <f>'Absenteísmo até 15 dias'!BR21</f>
        <v>0</v>
      </c>
    </row>
    <row r="397" spans="1:5" x14ac:dyDescent="0.2">
      <c r="A397" s="45" t="e">
        <f>'Absenteísmo até 15 dias'!#REF!</f>
        <v>#REF!</v>
      </c>
      <c r="B397" s="45" t="e">
        <f>'Absenteísmo até 15 dias'!#REF!</f>
        <v>#REF!</v>
      </c>
      <c r="C397" s="45" t="e">
        <f>'Absenteísmo até 15 dias'!#REF!</f>
        <v>#REF!</v>
      </c>
      <c r="D397" s="45" t="e">
        <f>'Absenteísmo até 15 dias'!#REF!</f>
        <v>#REF!</v>
      </c>
      <c r="E397" s="46" t="e">
        <f>'Absenteísmo até 15 dias'!#REF!</f>
        <v>#REF!</v>
      </c>
    </row>
    <row r="398" spans="1:5" x14ac:dyDescent="0.2">
      <c r="A398" s="45" t="str">
        <f>'Absenteísmo até 15 dias'!BS12</f>
        <v>243</v>
      </c>
      <c r="B398" s="45">
        <f>'Absenteísmo até 15 dias'!BT12</f>
        <v>0</v>
      </c>
      <c r="C398" s="45" t="str">
        <f>'Absenteísmo até 15 dias'!BU12</f>
        <v>2016</v>
      </c>
      <c r="D398" s="45" t="str">
        <f>'Absenteísmo até 15 dias'!BV12</f>
        <v>02</v>
      </c>
      <c r="E398" s="46">
        <f>'Absenteísmo até 15 dias'!BX12</f>
        <v>153</v>
      </c>
    </row>
    <row r="399" spans="1:5" x14ac:dyDescent="0.2">
      <c r="A399" s="45" t="str">
        <f>'Absenteísmo até 15 dias'!BS13</f>
        <v>243</v>
      </c>
      <c r="B399" s="45">
        <f>'Absenteísmo até 15 dias'!BT13</f>
        <v>0</v>
      </c>
      <c r="C399" s="45" t="str">
        <f>'Absenteísmo até 15 dias'!BU13</f>
        <v>2016</v>
      </c>
      <c r="D399" s="45" t="str">
        <f>'Absenteísmo até 15 dias'!BV13</f>
        <v>03</v>
      </c>
      <c r="E399" s="46">
        <f>'Absenteísmo até 15 dias'!BX13</f>
        <v>1223</v>
      </c>
    </row>
    <row r="400" spans="1:5" x14ac:dyDescent="0.2">
      <c r="A400" s="45" t="str">
        <f>'Absenteísmo até 15 dias'!BS14</f>
        <v>243</v>
      </c>
      <c r="B400" s="45">
        <f>'Absenteísmo até 15 dias'!BT14</f>
        <v>0</v>
      </c>
      <c r="C400" s="45" t="str">
        <f>'Absenteísmo até 15 dias'!BU14</f>
        <v>2016</v>
      </c>
      <c r="D400" s="45" t="str">
        <f>'Absenteísmo até 15 dias'!BV14</f>
        <v>04</v>
      </c>
      <c r="E400" s="46">
        <f>'Absenteísmo até 15 dias'!BX14</f>
        <v>520</v>
      </c>
    </row>
    <row r="401" spans="1:5" x14ac:dyDescent="0.2">
      <c r="A401" s="45" t="e">
        <f>'Absenteísmo até 15 dias'!#REF!</f>
        <v>#REF!</v>
      </c>
      <c r="B401" s="45" t="e">
        <f>'Absenteísmo até 15 dias'!#REF!</f>
        <v>#REF!</v>
      </c>
      <c r="C401" s="45" t="e">
        <f>'Absenteísmo até 15 dias'!#REF!</f>
        <v>#REF!</v>
      </c>
      <c r="D401" s="45" t="e">
        <f>'Absenteísmo até 15 dias'!#REF!</f>
        <v>#REF!</v>
      </c>
      <c r="E401" s="46" t="e">
        <f>'Absenteísmo até 15 dias'!#REF!</f>
        <v>#REF!</v>
      </c>
    </row>
    <row r="402" spans="1:5" x14ac:dyDescent="0.2">
      <c r="A402" s="45" t="str">
        <f>'Absenteísmo até 15 dias'!BS16</f>
        <v>243</v>
      </c>
      <c r="B402" s="45">
        <f>'Absenteísmo até 15 dias'!BT16</f>
        <v>0</v>
      </c>
      <c r="C402" s="45" t="str">
        <f>'Absenteísmo até 15 dias'!BU16</f>
        <v>2016</v>
      </c>
      <c r="D402" s="45" t="str">
        <f>'Absenteísmo até 15 dias'!BV16</f>
        <v>06</v>
      </c>
      <c r="E402" s="46">
        <f>'Absenteísmo até 15 dias'!BX16</f>
        <v>75</v>
      </c>
    </row>
    <row r="403" spans="1:5" x14ac:dyDescent="0.2">
      <c r="A403" s="45">
        <f>'Absenteísmo até 15 dias'!BS19</f>
        <v>0</v>
      </c>
      <c r="B403" s="45">
        <f>'Absenteísmo até 15 dias'!BT19</f>
        <v>0</v>
      </c>
      <c r="C403" s="45">
        <f>'Absenteísmo até 15 dias'!BU19</f>
        <v>0</v>
      </c>
      <c r="D403" s="45">
        <f>'Absenteísmo até 15 dias'!BV19</f>
        <v>0</v>
      </c>
      <c r="E403" s="46">
        <f>'Absenteísmo até 15 dias'!BX19</f>
        <v>106</v>
      </c>
    </row>
    <row r="404" spans="1:5" x14ac:dyDescent="0.2">
      <c r="A404" s="45" t="e">
        <f>'Absenteísmo até 15 dias'!#REF!</f>
        <v>#REF!</v>
      </c>
      <c r="B404" s="45" t="e">
        <f>'Absenteísmo até 15 dias'!#REF!</f>
        <v>#REF!</v>
      </c>
      <c r="C404" s="45" t="e">
        <f>'Absenteísmo até 15 dias'!#REF!</f>
        <v>#REF!</v>
      </c>
      <c r="D404" s="45" t="e">
        <f>'Absenteísmo até 15 dias'!#REF!</f>
        <v>#REF!</v>
      </c>
      <c r="E404" s="46" t="e">
        <f>'Absenteísmo até 15 dias'!#REF!</f>
        <v>#REF!</v>
      </c>
    </row>
    <row r="405" spans="1:5" x14ac:dyDescent="0.2">
      <c r="A405" s="45" t="e">
        <f>'Absenteísmo até 15 dias'!#REF!</f>
        <v>#REF!</v>
      </c>
      <c r="B405" s="45" t="e">
        <f>'Absenteísmo até 15 dias'!#REF!</f>
        <v>#REF!</v>
      </c>
      <c r="C405" s="45" t="e">
        <f>'Absenteísmo até 15 dias'!#REF!</f>
        <v>#REF!</v>
      </c>
      <c r="D405" s="45" t="e">
        <f>'Absenteísmo até 15 dias'!#REF!</f>
        <v>#REF!</v>
      </c>
      <c r="E405" s="46" t="e">
        <f>'Absenteísmo até 15 dias'!#REF!</f>
        <v>#REF!</v>
      </c>
    </row>
    <row r="406" spans="1:5" x14ac:dyDescent="0.2">
      <c r="A406" s="45" t="e">
        <f>'Absenteísmo até 15 dias'!#REF!</f>
        <v>#REF!</v>
      </c>
      <c r="B406" s="45" t="e">
        <f>'Absenteísmo até 15 dias'!#REF!</f>
        <v>#REF!</v>
      </c>
      <c r="C406" s="45" t="e">
        <f>'Absenteísmo até 15 dias'!#REF!</f>
        <v>#REF!</v>
      </c>
      <c r="D406" s="45" t="e">
        <f>'Absenteísmo até 15 dias'!#REF!</f>
        <v>#REF!</v>
      </c>
      <c r="E406" s="46" t="e">
        <f>'Absenteísmo até 15 dias'!#REF!</f>
        <v>#REF!</v>
      </c>
    </row>
    <row r="407" spans="1:5" x14ac:dyDescent="0.2">
      <c r="A407" s="45" t="e">
        <f>'Absenteísmo até 15 dias'!#REF!</f>
        <v>#REF!</v>
      </c>
      <c r="B407" s="45" t="e">
        <f>'Absenteísmo até 15 dias'!#REF!</f>
        <v>#REF!</v>
      </c>
      <c r="C407" s="45" t="e">
        <f>'Absenteísmo até 15 dias'!#REF!</f>
        <v>#REF!</v>
      </c>
      <c r="D407" s="45" t="e">
        <f>'Absenteísmo até 15 dias'!#REF!</f>
        <v>#REF!</v>
      </c>
      <c r="E407" s="46" t="e">
        <f>'Absenteísmo até 15 dias'!#REF!</f>
        <v>#REF!</v>
      </c>
    </row>
    <row r="408" spans="1:5" x14ac:dyDescent="0.2">
      <c r="A408" s="45" t="str">
        <f>'Absenteísmo até 15 dias'!BS21</f>
        <v>243</v>
      </c>
      <c r="B408" s="45">
        <f>'Absenteísmo até 15 dias'!BT21</f>
        <v>0</v>
      </c>
      <c r="C408" s="45" t="str">
        <f>'Absenteísmo até 15 dias'!BU21</f>
        <v>2016</v>
      </c>
      <c r="D408" s="45" t="str">
        <f>'Absenteísmo até 15 dias'!BV21</f>
        <v>12</v>
      </c>
      <c r="E408" s="46">
        <f>'Absenteísmo até 15 dias'!BX21</f>
        <v>198</v>
      </c>
    </row>
    <row r="409" spans="1:5" x14ac:dyDescent="0.2">
      <c r="A409" s="45" t="e">
        <f>'Absenteísmo até 15 dias'!#REF!</f>
        <v>#REF!</v>
      </c>
      <c r="B409" s="45" t="e">
        <f>'Absenteísmo até 15 dias'!#REF!</f>
        <v>#REF!</v>
      </c>
      <c r="C409" s="45" t="e">
        <f>'Absenteísmo até 15 dias'!#REF!</f>
        <v>#REF!</v>
      </c>
      <c r="D409" s="45" t="e">
        <f>'Absenteísmo até 15 dias'!#REF!</f>
        <v>#REF!</v>
      </c>
      <c r="E409" s="48" t="e">
        <f>'Absenteísmo até 15 dias'!#REF!</f>
        <v>#REF!</v>
      </c>
    </row>
    <row r="410" spans="1:5" x14ac:dyDescent="0.2">
      <c r="A410" s="45" t="str">
        <f>'Absenteísmo até 15 dias'!BZ12</f>
        <v>244</v>
      </c>
      <c r="B410" s="45">
        <f>'Absenteísmo até 15 dias'!CA12</f>
        <v>0</v>
      </c>
      <c r="C410" s="45" t="str">
        <f>'Absenteísmo até 15 dias'!CB12</f>
        <v>2016</v>
      </c>
      <c r="D410" s="45" t="str">
        <f>'Absenteísmo até 15 dias'!CC12</f>
        <v>02</v>
      </c>
      <c r="E410" s="48">
        <f>'Absenteísmo até 15 dias'!CE12</f>
        <v>100</v>
      </c>
    </row>
    <row r="411" spans="1:5" x14ac:dyDescent="0.2">
      <c r="A411" s="45" t="str">
        <f>'Absenteísmo até 15 dias'!BZ13</f>
        <v>244</v>
      </c>
      <c r="B411" s="45">
        <f>'Absenteísmo até 15 dias'!CA13</f>
        <v>0</v>
      </c>
      <c r="C411" s="45" t="str">
        <f>'Absenteísmo até 15 dias'!CB13</f>
        <v>2016</v>
      </c>
      <c r="D411" s="45" t="str">
        <f>'Absenteísmo até 15 dias'!CC13</f>
        <v>03</v>
      </c>
      <c r="E411" s="48">
        <f>'Absenteísmo até 15 dias'!CE13</f>
        <v>99.755301794453516</v>
      </c>
    </row>
    <row r="412" spans="1:5" x14ac:dyDescent="0.2">
      <c r="A412" s="45" t="str">
        <f>'Absenteísmo até 15 dias'!BZ14</f>
        <v>244</v>
      </c>
      <c r="B412" s="45">
        <f>'Absenteísmo até 15 dias'!CA14</f>
        <v>0</v>
      </c>
      <c r="C412" s="45" t="str">
        <f>'Absenteísmo até 15 dias'!CB14</f>
        <v>2016</v>
      </c>
      <c r="D412" s="45" t="str">
        <f>'Absenteísmo até 15 dias'!CC14</f>
        <v>04</v>
      </c>
      <c r="E412" s="48">
        <f>'Absenteísmo até 15 dias'!CE14</f>
        <v>100</v>
      </c>
    </row>
    <row r="413" spans="1:5" x14ac:dyDescent="0.2">
      <c r="A413" s="45" t="e">
        <f>'Absenteísmo até 15 dias'!#REF!</f>
        <v>#REF!</v>
      </c>
      <c r="B413" s="45" t="e">
        <f>'Absenteísmo até 15 dias'!#REF!</f>
        <v>#REF!</v>
      </c>
      <c r="C413" s="45" t="e">
        <f>'Absenteísmo até 15 dias'!#REF!</f>
        <v>#REF!</v>
      </c>
      <c r="D413" s="45" t="e">
        <f>'Absenteísmo até 15 dias'!#REF!</f>
        <v>#REF!</v>
      </c>
      <c r="E413" s="48" t="e">
        <f>'Absenteísmo até 15 dias'!#REF!</f>
        <v>#REF!</v>
      </c>
    </row>
    <row r="414" spans="1:5" x14ac:dyDescent="0.2">
      <c r="A414" s="45" t="str">
        <f>'Absenteísmo até 15 dias'!BZ16</f>
        <v>244</v>
      </c>
      <c r="B414" s="45">
        <f>'Absenteísmo até 15 dias'!CA16</f>
        <v>0</v>
      </c>
      <c r="C414" s="45" t="str">
        <f>'Absenteísmo até 15 dias'!CB16</f>
        <v>2016</v>
      </c>
      <c r="D414" s="45" t="str">
        <f>'Absenteísmo até 15 dias'!CC16</f>
        <v>06</v>
      </c>
      <c r="E414" s="48">
        <f>'Absenteísmo até 15 dias'!CE16</f>
        <v>100</v>
      </c>
    </row>
    <row r="415" spans="1:5" x14ac:dyDescent="0.2">
      <c r="A415" s="45">
        <f>'Absenteísmo até 15 dias'!BZ19</f>
        <v>0</v>
      </c>
      <c r="B415" s="45">
        <f>'Absenteísmo até 15 dias'!CA19</f>
        <v>0</v>
      </c>
      <c r="C415" s="45">
        <f>'Absenteísmo até 15 dias'!CB19</f>
        <v>0</v>
      </c>
      <c r="D415" s="45">
        <f>'Absenteísmo até 15 dias'!CC19</f>
        <v>0</v>
      </c>
      <c r="E415" s="48">
        <f>'Absenteísmo até 15 dias'!CE19</f>
        <v>100</v>
      </c>
    </row>
    <row r="416" spans="1:5" x14ac:dyDescent="0.2">
      <c r="A416" s="45" t="e">
        <f>'Absenteísmo até 15 dias'!#REF!</f>
        <v>#REF!</v>
      </c>
      <c r="B416" s="45" t="e">
        <f>'Absenteísmo até 15 dias'!#REF!</f>
        <v>#REF!</v>
      </c>
      <c r="C416" s="45" t="e">
        <f>'Absenteísmo até 15 dias'!#REF!</f>
        <v>#REF!</v>
      </c>
      <c r="D416" s="45" t="e">
        <f>'Absenteísmo até 15 dias'!#REF!</f>
        <v>#REF!</v>
      </c>
      <c r="E416" s="48" t="e">
        <f>'Absenteísmo até 15 dias'!#REF!</f>
        <v>#REF!</v>
      </c>
    </row>
    <row r="417" spans="1:5" x14ac:dyDescent="0.2">
      <c r="A417" s="45" t="e">
        <f>'Absenteísmo até 15 dias'!#REF!</f>
        <v>#REF!</v>
      </c>
      <c r="B417" s="45" t="e">
        <f>'Absenteísmo até 15 dias'!#REF!</f>
        <v>#REF!</v>
      </c>
      <c r="C417" s="45" t="e">
        <f>'Absenteísmo até 15 dias'!#REF!</f>
        <v>#REF!</v>
      </c>
      <c r="D417" s="45" t="e">
        <f>'Absenteísmo até 15 dias'!#REF!</f>
        <v>#REF!</v>
      </c>
      <c r="E417" s="48" t="e">
        <f>'Absenteísmo até 15 dias'!#REF!</f>
        <v>#REF!</v>
      </c>
    </row>
    <row r="418" spans="1:5" x14ac:dyDescent="0.2">
      <c r="A418" s="45" t="e">
        <f>'Absenteísmo até 15 dias'!#REF!</f>
        <v>#REF!</v>
      </c>
      <c r="B418" s="45" t="e">
        <f>'Absenteísmo até 15 dias'!#REF!</f>
        <v>#REF!</v>
      </c>
      <c r="C418" s="45" t="e">
        <f>'Absenteísmo até 15 dias'!#REF!</f>
        <v>#REF!</v>
      </c>
      <c r="D418" s="45" t="e">
        <f>'Absenteísmo até 15 dias'!#REF!</f>
        <v>#REF!</v>
      </c>
      <c r="E418" s="48" t="e">
        <f>'Absenteísmo até 15 dias'!#REF!</f>
        <v>#REF!</v>
      </c>
    </row>
    <row r="419" spans="1:5" x14ac:dyDescent="0.2">
      <c r="A419" s="45" t="e">
        <f>'Absenteísmo até 15 dias'!#REF!</f>
        <v>#REF!</v>
      </c>
      <c r="B419" s="45" t="e">
        <f>'Absenteísmo até 15 dias'!#REF!</f>
        <v>#REF!</v>
      </c>
      <c r="C419" s="45" t="e">
        <f>'Absenteísmo até 15 dias'!#REF!</f>
        <v>#REF!</v>
      </c>
      <c r="D419" s="45" t="e">
        <f>'Absenteísmo até 15 dias'!#REF!</f>
        <v>#REF!</v>
      </c>
      <c r="E419" s="48" t="e">
        <f>'Absenteísmo até 15 dias'!#REF!</f>
        <v>#REF!</v>
      </c>
    </row>
    <row r="420" spans="1:5" x14ac:dyDescent="0.2">
      <c r="A420" s="45" t="str">
        <f>'Absenteísmo até 15 dias'!BZ21</f>
        <v>244</v>
      </c>
      <c r="B420" s="45">
        <f>'Absenteísmo até 15 dias'!CA21</f>
        <v>0</v>
      </c>
      <c r="C420" s="45" t="str">
        <f>'Absenteísmo até 15 dias'!CB21</f>
        <v>2016</v>
      </c>
      <c r="D420" s="45" t="str">
        <f>'Absenteísmo até 15 dias'!CC21</f>
        <v>12</v>
      </c>
      <c r="E420" s="48">
        <f>'Absenteísmo até 15 dias'!CE21</f>
        <v>100</v>
      </c>
    </row>
    <row r="421" spans="1:5" x14ac:dyDescent="0.2">
      <c r="A421" s="45" t="e">
        <f>'Absenteísmo até 15 dias'!#REF!</f>
        <v>#REF!</v>
      </c>
      <c r="B421" s="45" t="e">
        <f>'Absenteísmo até 15 dias'!#REF!</f>
        <v>#REF!</v>
      </c>
      <c r="C421" s="45" t="e">
        <f>'Absenteísmo até 15 dias'!#REF!</f>
        <v>#REF!</v>
      </c>
      <c r="D421" s="45" t="e">
        <f>'Absenteísmo até 15 dias'!#REF!</f>
        <v>#REF!</v>
      </c>
      <c r="E421" s="46" t="e">
        <f>'Absenteísmo até 15 dias'!#REF!</f>
        <v>#REF!</v>
      </c>
    </row>
    <row r="422" spans="1:5" x14ac:dyDescent="0.2">
      <c r="A422" s="45" t="str">
        <f>'Absenteísmo até 15 dias'!CF12</f>
        <v>245</v>
      </c>
      <c r="B422" s="45">
        <f>'Absenteísmo até 15 dias'!CG12</f>
        <v>0</v>
      </c>
      <c r="C422" s="45" t="str">
        <f>'Absenteísmo até 15 dias'!CH12</f>
        <v>2016</v>
      </c>
      <c r="D422" s="45" t="str">
        <f>'Absenteísmo até 15 dias'!CI12</f>
        <v>02</v>
      </c>
      <c r="E422" s="46">
        <f>'Absenteísmo até 15 dias'!CK12</f>
        <v>4155.5</v>
      </c>
    </row>
    <row r="423" spans="1:5" x14ac:dyDescent="0.2">
      <c r="A423" s="45" t="str">
        <f>'Absenteísmo até 15 dias'!CF13</f>
        <v>245</v>
      </c>
      <c r="B423" s="45">
        <f>'Absenteísmo até 15 dias'!CG13</f>
        <v>0</v>
      </c>
      <c r="C423" s="45" t="str">
        <f>'Absenteísmo até 15 dias'!CH13</f>
        <v>2016</v>
      </c>
      <c r="D423" s="45" t="str">
        <f>'Absenteísmo até 15 dias'!CI13</f>
        <v>03</v>
      </c>
      <c r="E423" s="46">
        <f>'Absenteísmo até 15 dias'!CK13</f>
        <v>16133.11</v>
      </c>
    </row>
    <row r="424" spans="1:5" x14ac:dyDescent="0.2">
      <c r="A424" s="45" t="str">
        <f>'Absenteísmo até 15 dias'!CF14</f>
        <v>245</v>
      </c>
      <c r="B424" s="45">
        <f>'Absenteísmo até 15 dias'!CG14</f>
        <v>0</v>
      </c>
      <c r="C424" s="45" t="str">
        <f>'Absenteísmo até 15 dias'!CH14</f>
        <v>2016</v>
      </c>
      <c r="D424" s="45" t="str">
        <f>'Absenteísmo até 15 dias'!CI14</f>
        <v>04</v>
      </c>
      <c r="E424" s="46">
        <f>'Absenteísmo até 15 dias'!CK14</f>
        <v>12981.43</v>
      </c>
    </row>
    <row r="425" spans="1:5" x14ac:dyDescent="0.2">
      <c r="A425" s="45" t="e">
        <f>'Absenteísmo até 15 dias'!#REF!</f>
        <v>#REF!</v>
      </c>
      <c r="B425" s="45" t="e">
        <f>'Absenteísmo até 15 dias'!#REF!</f>
        <v>#REF!</v>
      </c>
      <c r="C425" s="45" t="e">
        <f>'Absenteísmo até 15 dias'!#REF!</f>
        <v>#REF!</v>
      </c>
      <c r="D425" s="45" t="e">
        <f>'Absenteísmo até 15 dias'!#REF!</f>
        <v>#REF!</v>
      </c>
      <c r="E425" s="46" t="e">
        <f>'Absenteísmo até 15 dias'!#REF!</f>
        <v>#REF!</v>
      </c>
    </row>
    <row r="426" spans="1:5" x14ac:dyDescent="0.2">
      <c r="A426" s="45" t="str">
        <f>'Absenteísmo até 15 dias'!CF16</f>
        <v>245</v>
      </c>
      <c r="B426" s="45">
        <f>'Absenteísmo até 15 dias'!CG16</f>
        <v>0</v>
      </c>
      <c r="C426" s="45" t="str">
        <f>'Absenteísmo até 15 dias'!CH16</f>
        <v>2016</v>
      </c>
      <c r="D426" s="45" t="str">
        <f>'Absenteísmo até 15 dias'!CI16</f>
        <v>06</v>
      </c>
      <c r="E426" s="46">
        <f>'Absenteísmo até 15 dias'!CK16</f>
        <v>1800</v>
      </c>
    </row>
    <row r="427" spans="1:5" x14ac:dyDescent="0.2">
      <c r="A427" s="45">
        <f>'Absenteísmo até 15 dias'!CF19</f>
        <v>0</v>
      </c>
      <c r="B427" s="45">
        <f>'Absenteísmo até 15 dias'!CG19</f>
        <v>0</v>
      </c>
      <c r="C427" s="45">
        <f>'Absenteísmo até 15 dias'!CH19</f>
        <v>0</v>
      </c>
      <c r="D427" s="45">
        <f>'Absenteísmo até 15 dias'!CI19</f>
        <v>0</v>
      </c>
      <c r="E427" s="46">
        <f>'Absenteísmo até 15 dias'!CK19</f>
        <v>1392</v>
      </c>
    </row>
    <row r="428" spans="1:5" x14ac:dyDescent="0.2">
      <c r="A428" s="45" t="e">
        <f>'Absenteísmo até 15 dias'!#REF!</f>
        <v>#REF!</v>
      </c>
      <c r="B428" s="45" t="e">
        <f>'Absenteísmo até 15 dias'!#REF!</f>
        <v>#REF!</v>
      </c>
      <c r="C428" s="45" t="e">
        <f>'Absenteísmo até 15 dias'!#REF!</f>
        <v>#REF!</v>
      </c>
      <c r="D428" s="45" t="e">
        <f>'Absenteísmo até 15 dias'!#REF!</f>
        <v>#REF!</v>
      </c>
      <c r="E428" s="46" t="e">
        <f>'Absenteísmo até 15 dias'!#REF!</f>
        <v>#REF!</v>
      </c>
    </row>
    <row r="429" spans="1:5" x14ac:dyDescent="0.2">
      <c r="A429" s="45" t="e">
        <f>'Absenteísmo até 15 dias'!#REF!</f>
        <v>#REF!</v>
      </c>
      <c r="B429" s="45" t="e">
        <f>'Absenteísmo até 15 dias'!#REF!</f>
        <v>#REF!</v>
      </c>
      <c r="C429" s="45" t="e">
        <f>'Absenteísmo até 15 dias'!#REF!</f>
        <v>#REF!</v>
      </c>
      <c r="D429" s="45" t="e">
        <f>'Absenteísmo até 15 dias'!#REF!</f>
        <v>#REF!</v>
      </c>
      <c r="E429" s="46" t="e">
        <f>'Absenteísmo até 15 dias'!#REF!</f>
        <v>#REF!</v>
      </c>
    </row>
    <row r="430" spans="1:5" x14ac:dyDescent="0.2">
      <c r="A430" s="45" t="e">
        <f>'Absenteísmo até 15 dias'!#REF!</f>
        <v>#REF!</v>
      </c>
      <c r="B430" s="45" t="e">
        <f>'Absenteísmo até 15 dias'!#REF!</f>
        <v>#REF!</v>
      </c>
      <c r="C430" s="45" t="e">
        <f>'Absenteísmo até 15 dias'!#REF!</f>
        <v>#REF!</v>
      </c>
      <c r="D430" s="45" t="e">
        <f>'Absenteísmo até 15 dias'!#REF!</f>
        <v>#REF!</v>
      </c>
      <c r="E430" s="46" t="e">
        <f>'Absenteísmo até 15 dias'!#REF!</f>
        <v>#REF!</v>
      </c>
    </row>
    <row r="431" spans="1:5" x14ac:dyDescent="0.2">
      <c r="A431" s="45" t="e">
        <f>'Absenteísmo até 15 dias'!#REF!</f>
        <v>#REF!</v>
      </c>
      <c r="B431" s="45" t="e">
        <f>'Absenteísmo até 15 dias'!#REF!</f>
        <v>#REF!</v>
      </c>
      <c r="C431" s="45" t="e">
        <f>'Absenteísmo até 15 dias'!#REF!</f>
        <v>#REF!</v>
      </c>
      <c r="D431" s="45" t="e">
        <f>'Absenteísmo até 15 dias'!#REF!</f>
        <v>#REF!</v>
      </c>
      <c r="E431" s="46" t="e">
        <f>'Absenteísmo até 15 dias'!#REF!</f>
        <v>#REF!</v>
      </c>
    </row>
    <row r="432" spans="1:5" x14ac:dyDescent="0.2">
      <c r="A432" s="45" t="str">
        <f>'Absenteísmo até 15 dias'!CF21</f>
        <v>245</v>
      </c>
      <c r="B432" s="45">
        <f>'Absenteísmo até 15 dias'!CG21</f>
        <v>0</v>
      </c>
      <c r="C432" s="45" t="str">
        <f>'Absenteísmo até 15 dias'!CH21</f>
        <v>2016</v>
      </c>
      <c r="D432" s="45" t="str">
        <f>'Absenteísmo até 15 dias'!CI21</f>
        <v>12</v>
      </c>
      <c r="E432" s="46">
        <f>'Absenteísmo até 15 dias'!CK21</f>
        <v>5556.4470000000001</v>
      </c>
    </row>
    <row r="433" spans="1:5" x14ac:dyDescent="0.2">
      <c r="A433" s="45" t="e">
        <f>'Absenteísmo até 15 dias'!#REF!</f>
        <v>#REF!</v>
      </c>
      <c r="B433" s="45" t="e">
        <f>'Absenteísmo até 15 dias'!#REF!</f>
        <v>#REF!</v>
      </c>
      <c r="C433" s="45" t="e">
        <f>'Absenteísmo até 15 dias'!#REF!</f>
        <v>#REF!</v>
      </c>
      <c r="D433" s="45" t="e">
        <f>'Absenteísmo até 15 dias'!#REF!</f>
        <v>#REF!</v>
      </c>
      <c r="E433" s="48" t="e">
        <f>'Absenteísmo até 15 dias'!#REF!</f>
        <v>#REF!</v>
      </c>
    </row>
    <row r="434" spans="1:5" x14ac:dyDescent="0.2">
      <c r="A434" s="45" t="str">
        <f>'Absenteísmo até 15 dias'!CM12</f>
        <v>246</v>
      </c>
      <c r="B434" s="45">
        <f>'Absenteísmo até 15 dias'!CN12</f>
        <v>0</v>
      </c>
      <c r="C434" s="45" t="str">
        <f>'Absenteísmo até 15 dias'!CO12</f>
        <v>2016</v>
      </c>
      <c r="D434" s="45" t="str">
        <f>'Absenteísmo até 15 dias'!CP12</f>
        <v>02</v>
      </c>
      <c r="E434" s="48">
        <f>'Absenteísmo até 15 dias'!CR12</f>
        <v>0.44680489609138457</v>
      </c>
    </row>
    <row r="435" spans="1:5" x14ac:dyDescent="0.2">
      <c r="A435" s="45" t="str">
        <f>'Absenteísmo até 15 dias'!CM13</f>
        <v>246</v>
      </c>
      <c r="B435" s="45">
        <f>'Absenteísmo até 15 dias'!CN13</f>
        <v>0</v>
      </c>
      <c r="C435" s="45" t="str">
        <f>'Absenteísmo até 15 dias'!CO13</f>
        <v>2016</v>
      </c>
      <c r="D435" s="45" t="str">
        <f>'Absenteísmo até 15 dias'!CP13</f>
        <v>03</v>
      </c>
      <c r="E435" s="48">
        <f>'Absenteísmo até 15 dias'!CR13</f>
        <v>1.0013599235314565</v>
      </c>
    </row>
    <row r="436" spans="1:5" x14ac:dyDescent="0.2">
      <c r="A436" s="45" t="str">
        <f>'Absenteísmo até 15 dias'!CM14</f>
        <v>246</v>
      </c>
      <c r="B436" s="45">
        <f>'Absenteísmo até 15 dias'!CN14</f>
        <v>0</v>
      </c>
      <c r="C436" s="45" t="str">
        <f>'Absenteísmo até 15 dias'!CO14</f>
        <v>2016</v>
      </c>
      <c r="D436" s="45" t="str">
        <f>'Absenteísmo até 15 dias'!CP14</f>
        <v>04</v>
      </c>
      <c r="E436" s="48">
        <f>'Absenteísmo até 15 dias'!CR14</f>
        <v>2.3594020356234098</v>
      </c>
    </row>
    <row r="437" spans="1:5" x14ac:dyDescent="0.2">
      <c r="A437" s="45" t="e">
        <f>'Absenteísmo até 15 dias'!#REF!</f>
        <v>#REF!</v>
      </c>
      <c r="B437" s="45" t="e">
        <f>'Absenteísmo até 15 dias'!#REF!</f>
        <v>#REF!</v>
      </c>
      <c r="C437" s="45" t="e">
        <f>'Absenteísmo até 15 dias'!#REF!</f>
        <v>#REF!</v>
      </c>
      <c r="D437" s="45" t="e">
        <f>'Absenteísmo até 15 dias'!#REF!</f>
        <v>#REF!</v>
      </c>
      <c r="E437" s="48" t="e">
        <f>'Absenteísmo até 15 dias'!#REF!</f>
        <v>#REF!</v>
      </c>
    </row>
    <row r="438" spans="1:5" x14ac:dyDescent="0.2">
      <c r="A438" s="45" t="str">
        <f>'Absenteísmo até 15 dias'!CM16</f>
        <v>246</v>
      </c>
      <c r="B438" s="45">
        <f>'Absenteísmo até 15 dias'!CN16</f>
        <v>0</v>
      </c>
      <c r="C438" s="45" t="str">
        <f>'Absenteísmo até 15 dias'!CO16</f>
        <v>2016</v>
      </c>
      <c r="D438" s="45" t="str">
        <f>'Absenteísmo até 15 dias'!CP16</f>
        <v>06</v>
      </c>
      <c r="E438" s="48">
        <f>'Absenteísmo até 15 dias'!CR16</f>
        <v>0.38540596094552931</v>
      </c>
    </row>
    <row r="439" spans="1:5" x14ac:dyDescent="0.2">
      <c r="A439" s="45">
        <f>'Absenteísmo até 15 dias'!CM19</f>
        <v>0</v>
      </c>
      <c r="B439" s="45">
        <f>'Absenteísmo até 15 dias'!CN19</f>
        <v>0</v>
      </c>
      <c r="C439" s="45">
        <f>'Absenteísmo até 15 dias'!CO19</f>
        <v>0</v>
      </c>
      <c r="D439" s="45">
        <f>'Absenteísmo até 15 dias'!CP19</f>
        <v>0</v>
      </c>
      <c r="E439" s="48">
        <f>'Absenteísmo até 15 dias'!CR19</f>
        <v>0.68420431756517641</v>
      </c>
    </row>
    <row r="440" spans="1:5" x14ac:dyDescent="0.2">
      <c r="A440" s="45" t="e">
        <f>'Absenteísmo até 15 dias'!#REF!</f>
        <v>#REF!</v>
      </c>
      <c r="B440" s="45" t="e">
        <f>'Absenteísmo até 15 dias'!#REF!</f>
        <v>#REF!</v>
      </c>
      <c r="C440" s="45" t="e">
        <f>'Absenteísmo até 15 dias'!#REF!</f>
        <v>#REF!</v>
      </c>
      <c r="D440" s="45" t="e">
        <f>'Absenteísmo até 15 dias'!#REF!</f>
        <v>#REF!</v>
      </c>
      <c r="E440" s="48" t="e">
        <f>'Absenteísmo até 15 dias'!#REF!</f>
        <v>#REF!</v>
      </c>
    </row>
    <row r="441" spans="1:5" x14ac:dyDescent="0.2">
      <c r="A441" s="45" t="e">
        <f>'Absenteísmo até 15 dias'!#REF!</f>
        <v>#REF!</v>
      </c>
      <c r="B441" s="45" t="e">
        <f>'Absenteísmo até 15 dias'!#REF!</f>
        <v>#REF!</v>
      </c>
      <c r="C441" s="45" t="e">
        <f>'Absenteísmo até 15 dias'!#REF!</f>
        <v>#REF!</v>
      </c>
      <c r="D441" s="45" t="e">
        <f>'Absenteísmo até 15 dias'!#REF!</f>
        <v>#REF!</v>
      </c>
      <c r="E441" s="48" t="e">
        <f>'Absenteísmo até 15 dias'!#REF!</f>
        <v>#REF!</v>
      </c>
    </row>
    <row r="442" spans="1:5" x14ac:dyDescent="0.2">
      <c r="A442" s="45" t="e">
        <f>'Absenteísmo até 15 dias'!#REF!</f>
        <v>#REF!</v>
      </c>
      <c r="B442" s="45" t="e">
        <f>'Absenteísmo até 15 dias'!#REF!</f>
        <v>#REF!</v>
      </c>
      <c r="C442" s="45" t="e">
        <f>'Absenteísmo até 15 dias'!#REF!</f>
        <v>#REF!</v>
      </c>
      <c r="D442" s="45" t="e">
        <f>'Absenteísmo até 15 dias'!#REF!</f>
        <v>#REF!</v>
      </c>
      <c r="E442" s="48" t="e">
        <f>'Absenteísmo até 15 dias'!#REF!</f>
        <v>#REF!</v>
      </c>
    </row>
    <row r="443" spans="1:5" x14ac:dyDescent="0.2">
      <c r="A443" s="45" t="e">
        <f>'Absenteísmo até 15 dias'!#REF!</f>
        <v>#REF!</v>
      </c>
      <c r="B443" s="45" t="e">
        <f>'Absenteísmo até 15 dias'!#REF!</f>
        <v>#REF!</v>
      </c>
      <c r="C443" s="45" t="e">
        <f>'Absenteísmo até 15 dias'!#REF!</f>
        <v>#REF!</v>
      </c>
      <c r="D443" s="45" t="e">
        <f>'Absenteísmo até 15 dias'!#REF!</f>
        <v>#REF!</v>
      </c>
      <c r="E443" s="48" t="e">
        <f>'Absenteísmo até 15 dias'!#REF!</f>
        <v>#REF!</v>
      </c>
    </row>
    <row r="444" spans="1:5" x14ac:dyDescent="0.2">
      <c r="A444" s="45" t="str">
        <f>'Absenteísmo até 15 dias'!CM21</f>
        <v>246</v>
      </c>
      <c r="B444" s="45">
        <f>'Absenteísmo até 15 dias'!CN21</f>
        <v>0</v>
      </c>
      <c r="C444" s="45" t="str">
        <f>'Absenteísmo até 15 dias'!CO21</f>
        <v>2016</v>
      </c>
      <c r="D444" s="45" t="str">
        <f>'Absenteísmo até 15 dias'!CP21</f>
        <v>12</v>
      </c>
      <c r="E444" s="48">
        <f>'Absenteísmo até 15 dias'!CR21</f>
        <v>1.0055971202710334</v>
      </c>
    </row>
    <row r="445" spans="1:5" x14ac:dyDescent="0.2">
      <c r="A445" s="45" t="e">
        <f>'Absent + 15 dias e até 6 meses '!#REF!</f>
        <v>#REF!</v>
      </c>
      <c r="B445" s="45" t="e">
        <f>'Absent + 15 dias e até 6 meses '!#REF!</f>
        <v>#REF!</v>
      </c>
      <c r="C445" s="45" t="e">
        <f>'Absent + 15 dias e até 6 meses '!#REF!</f>
        <v>#REF!</v>
      </c>
      <c r="D445" s="45" t="e">
        <f>'Absent + 15 dias e até 6 meses '!#REF!</f>
        <v>#REF!</v>
      </c>
      <c r="E445" s="48" t="e">
        <f>'Absent + 15 dias e até 6 meses '!#REF!</f>
        <v>#REF!</v>
      </c>
    </row>
    <row r="446" spans="1:5" x14ac:dyDescent="0.2">
      <c r="A446" s="45" t="str">
        <f>'Absent + 15 dias e até 6 meses '!J12</f>
        <v>250</v>
      </c>
      <c r="B446" s="45">
        <f>'Absent + 15 dias e até 6 meses '!K12</f>
        <v>0</v>
      </c>
      <c r="C446" s="45" t="str">
        <f>'Absent + 15 dias e até 6 meses '!L12</f>
        <v>2016</v>
      </c>
      <c r="D446" s="45" t="str">
        <f>'Absent + 15 dias e até 6 meses '!M12</f>
        <v>02</v>
      </c>
      <c r="E446" s="48">
        <f>'Absent + 15 dias e até 6 meses '!N12</f>
        <v>0.46965317919075145</v>
      </c>
    </row>
    <row r="447" spans="1:5" x14ac:dyDescent="0.2">
      <c r="A447" s="45" t="str">
        <f>'Absent + 15 dias e até 6 meses '!J13</f>
        <v>250</v>
      </c>
      <c r="B447" s="45">
        <f>'Absent + 15 dias e até 6 meses '!K13</f>
        <v>0</v>
      </c>
      <c r="C447" s="45" t="str">
        <f>'Absent + 15 dias e até 6 meses '!L13</f>
        <v>2016</v>
      </c>
      <c r="D447" s="45" t="str">
        <f>'Absent + 15 dias e até 6 meses '!M13</f>
        <v>03</v>
      </c>
      <c r="E447" s="48">
        <f>'Absent + 15 dias e até 6 meses '!N13</f>
        <v>1.8424855491329482</v>
      </c>
    </row>
    <row r="448" spans="1:5" x14ac:dyDescent="0.2">
      <c r="A448" s="45" t="str">
        <f>'Absent + 15 dias e até 6 meses '!J14</f>
        <v>250</v>
      </c>
      <c r="B448" s="45">
        <f>'Absent + 15 dias e até 6 meses '!K14</f>
        <v>0</v>
      </c>
      <c r="C448" s="45" t="str">
        <f>'Absent + 15 dias e até 6 meses '!L14</f>
        <v>2016</v>
      </c>
      <c r="D448" s="45" t="str">
        <f>'Absent + 15 dias e até 6 meses '!M14</f>
        <v>04</v>
      </c>
      <c r="E448" s="48">
        <f>'Absent + 15 dias e até 6 meses '!N14</f>
        <v>0.48854961832061072</v>
      </c>
    </row>
    <row r="449" spans="1:5" x14ac:dyDescent="0.2">
      <c r="A449" s="45" t="e">
        <f>'Absent + 15 dias e até 6 meses '!#REF!</f>
        <v>#REF!</v>
      </c>
      <c r="B449" s="45" t="e">
        <f>'Absent + 15 dias e até 6 meses '!#REF!</f>
        <v>#REF!</v>
      </c>
      <c r="C449" s="45" t="e">
        <f>'Absent + 15 dias e até 6 meses '!#REF!</f>
        <v>#REF!</v>
      </c>
      <c r="D449" s="45" t="e">
        <f>'Absent + 15 dias e até 6 meses '!#REF!</f>
        <v>#REF!</v>
      </c>
      <c r="E449" s="48" t="e">
        <f>'Absent + 15 dias e até 6 meses '!#REF!</f>
        <v>#REF!</v>
      </c>
    </row>
    <row r="450" spans="1:5" x14ac:dyDescent="0.2">
      <c r="A450" s="45" t="str">
        <f>'Absent + 15 dias e até 6 meses '!J16</f>
        <v>250</v>
      </c>
      <c r="B450" s="45">
        <f>'Absent + 15 dias e até 6 meses '!K16</f>
        <v>0</v>
      </c>
      <c r="C450" s="45" t="str">
        <f>'Absent + 15 dias e até 6 meses '!L16</f>
        <v>2016</v>
      </c>
      <c r="D450" s="45" t="str">
        <f>'Absent + 15 dias e até 6 meses '!M16</f>
        <v>06</v>
      </c>
      <c r="E450" s="48">
        <f>'Absent + 15 dias e até 6 meses '!N16</f>
        <v>0.1079136690647482</v>
      </c>
    </row>
    <row r="451" spans="1:5" x14ac:dyDescent="0.2">
      <c r="A451" s="45">
        <f>'Absent + 15 dias e até 6 meses '!J19</f>
        <v>0</v>
      </c>
      <c r="B451" s="45">
        <f>'Absent + 15 dias e até 6 meses '!K19</f>
        <v>0</v>
      </c>
      <c r="C451" s="45">
        <f>'Absent + 15 dias e até 6 meses '!L19</f>
        <v>0</v>
      </c>
      <c r="D451" s="45">
        <f>'Absent + 15 dias e até 6 meses '!M19</f>
        <v>0</v>
      </c>
      <c r="E451" s="48">
        <f>'Absent + 15 dias e até 6 meses '!N19</f>
        <v>0.16515276630883566</v>
      </c>
    </row>
    <row r="452" spans="1:5" x14ac:dyDescent="0.2">
      <c r="A452" s="45" t="e">
        <f>'Absent + 15 dias e até 6 meses '!#REF!</f>
        <v>#REF!</v>
      </c>
      <c r="B452" s="45" t="e">
        <f>'Absent + 15 dias e até 6 meses '!#REF!</f>
        <v>#REF!</v>
      </c>
      <c r="C452" s="45" t="e">
        <f>'Absent + 15 dias e até 6 meses '!#REF!</f>
        <v>#REF!</v>
      </c>
      <c r="D452" s="45" t="e">
        <f>'Absent + 15 dias e até 6 meses '!#REF!</f>
        <v>#REF!</v>
      </c>
      <c r="E452" s="48" t="e">
        <f>'Absent + 15 dias e até 6 meses '!#REF!</f>
        <v>#REF!</v>
      </c>
    </row>
    <row r="453" spans="1:5" x14ac:dyDescent="0.2">
      <c r="A453" s="45" t="e">
        <f>'Absent + 15 dias e até 6 meses '!#REF!</f>
        <v>#REF!</v>
      </c>
      <c r="B453" s="45" t="e">
        <f>'Absent + 15 dias e até 6 meses '!#REF!</f>
        <v>#REF!</v>
      </c>
      <c r="C453" s="45" t="e">
        <f>'Absent + 15 dias e até 6 meses '!#REF!</f>
        <v>#REF!</v>
      </c>
      <c r="D453" s="45" t="e">
        <f>'Absent + 15 dias e até 6 meses '!#REF!</f>
        <v>#REF!</v>
      </c>
      <c r="E453" s="48" t="e">
        <f>'Absent + 15 dias e até 6 meses '!#REF!</f>
        <v>#REF!</v>
      </c>
    </row>
    <row r="454" spans="1:5" x14ac:dyDescent="0.2">
      <c r="A454" s="45" t="e">
        <f>'Absent + 15 dias e até 6 meses '!#REF!</f>
        <v>#REF!</v>
      </c>
      <c r="B454" s="45" t="e">
        <f>'Absent + 15 dias e até 6 meses '!#REF!</f>
        <v>#REF!</v>
      </c>
      <c r="C454" s="45" t="e">
        <f>'Absent + 15 dias e até 6 meses '!#REF!</f>
        <v>#REF!</v>
      </c>
      <c r="D454" s="45" t="e">
        <f>'Absent + 15 dias e até 6 meses '!#REF!</f>
        <v>#REF!</v>
      </c>
      <c r="E454" s="48" t="e">
        <f>'Absent + 15 dias e até 6 meses '!#REF!</f>
        <v>#REF!</v>
      </c>
    </row>
    <row r="455" spans="1:5" x14ac:dyDescent="0.2">
      <c r="A455" s="45" t="e">
        <f>'Absent + 15 dias e até 6 meses '!#REF!</f>
        <v>#REF!</v>
      </c>
      <c r="B455" s="45" t="e">
        <f>'Absent + 15 dias e até 6 meses '!#REF!</f>
        <v>#REF!</v>
      </c>
      <c r="C455" s="45" t="e">
        <f>'Absent + 15 dias e até 6 meses '!#REF!</f>
        <v>#REF!</v>
      </c>
      <c r="D455" s="45" t="e">
        <f>'Absent + 15 dias e até 6 meses '!#REF!</f>
        <v>#REF!</v>
      </c>
      <c r="E455" s="48" t="e">
        <f>'Absent + 15 dias e até 6 meses '!#REF!</f>
        <v>#REF!</v>
      </c>
    </row>
    <row r="456" spans="1:5" x14ac:dyDescent="0.2">
      <c r="A456" s="45" t="str">
        <f>'Absent + 15 dias e até 6 meses '!J21</f>
        <v>250</v>
      </c>
      <c r="B456" s="45">
        <f>'Absent + 15 dias e até 6 meses '!K21</f>
        <v>0</v>
      </c>
      <c r="C456" s="45" t="str">
        <f>'Absent + 15 dias e até 6 meses '!L21</f>
        <v>2016</v>
      </c>
      <c r="D456" s="45" t="str">
        <f>'Absent + 15 dias e até 6 meses '!M21</f>
        <v>12</v>
      </c>
      <c r="E456" s="48">
        <f>'Absent + 15 dias e até 6 meses '!N21</f>
        <v>1.0945576162967467</v>
      </c>
    </row>
    <row r="457" spans="1:5" x14ac:dyDescent="0.2">
      <c r="A457" s="45" t="e">
        <f>'Absent + 15 dias e até 6 meses '!#REF!</f>
        <v>#REF!</v>
      </c>
      <c r="B457" s="45" t="e">
        <f>'Absent + 15 dias e até 6 meses '!#REF!</f>
        <v>#REF!</v>
      </c>
      <c r="C457" s="45" t="e">
        <f>'Absent + 15 dias e até 6 meses '!#REF!</f>
        <v>#REF!</v>
      </c>
      <c r="D457" s="45" t="e">
        <f>'Absent + 15 dias e até 6 meses '!#REF!</f>
        <v>#REF!</v>
      </c>
      <c r="E457" s="46" t="e">
        <f>'Absent + 15 dias e até 6 meses '!#REF!</f>
        <v>#REF!</v>
      </c>
    </row>
    <row r="458" spans="1:5" x14ac:dyDescent="0.2">
      <c r="A458" s="45" t="str">
        <f>'Absent + 15 dias e até 6 meses '!B12</f>
        <v>251</v>
      </c>
      <c r="B458" s="45">
        <f>'Absent + 15 dias e até 6 meses '!C12</f>
        <v>0</v>
      </c>
      <c r="C458" s="45" t="str">
        <f>'Absent + 15 dias e até 6 meses '!D12</f>
        <v>2016</v>
      </c>
      <c r="D458" s="45" t="str">
        <f>'Absent + 15 dias e até 6 meses '!E12</f>
        <v>02</v>
      </c>
      <c r="E458" s="46">
        <f>'Absent + 15 dias e até 6 meses '!F12</f>
        <v>26</v>
      </c>
    </row>
    <row r="459" spans="1:5" x14ac:dyDescent="0.2">
      <c r="A459" s="45" t="str">
        <f>'Absent + 15 dias e até 6 meses '!B13</f>
        <v>251</v>
      </c>
      <c r="B459" s="45">
        <f>'Absent + 15 dias e até 6 meses '!C13</f>
        <v>0</v>
      </c>
      <c r="C459" s="45" t="str">
        <f>'Absent + 15 dias e até 6 meses '!D13</f>
        <v>2016</v>
      </c>
      <c r="D459" s="45" t="str">
        <f>'Absent + 15 dias e até 6 meses '!E13</f>
        <v>03</v>
      </c>
      <c r="E459" s="46">
        <f>'Absent + 15 dias e até 6 meses '!F13</f>
        <v>102</v>
      </c>
    </row>
    <row r="460" spans="1:5" x14ac:dyDescent="0.2">
      <c r="A460" s="45" t="str">
        <f>'Absent + 15 dias e até 6 meses '!B14</f>
        <v>251</v>
      </c>
      <c r="B460" s="45">
        <f>'Absent + 15 dias e até 6 meses '!C14</f>
        <v>0</v>
      </c>
      <c r="C460" s="45" t="str">
        <f>'Absent + 15 dias e até 6 meses '!D14</f>
        <v>2016</v>
      </c>
      <c r="D460" s="45" t="str">
        <f>'Absent + 15 dias e até 6 meses '!E14</f>
        <v>04</v>
      </c>
      <c r="E460" s="46">
        <f>'Absent + 15 dias e até 6 meses '!F14</f>
        <v>16</v>
      </c>
    </row>
    <row r="461" spans="1:5" x14ac:dyDescent="0.2">
      <c r="A461" s="45" t="e">
        <f>'Absent + 15 dias e até 6 meses '!#REF!</f>
        <v>#REF!</v>
      </c>
      <c r="B461" s="45" t="e">
        <f>'Absent + 15 dias e até 6 meses '!#REF!</f>
        <v>#REF!</v>
      </c>
      <c r="C461" s="45" t="e">
        <f>'Absent + 15 dias e até 6 meses '!#REF!</f>
        <v>#REF!</v>
      </c>
      <c r="D461" s="45" t="e">
        <f>'Absent + 15 dias e até 6 meses '!#REF!</f>
        <v>#REF!</v>
      </c>
      <c r="E461" s="46" t="e">
        <f>'Absent + 15 dias e até 6 meses '!#REF!</f>
        <v>#REF!</v>
      </c>
    </row>
    <row r="462" spans="1:5" x14ac:dyDescent="0.2">
      <c r="A462" s="45" t="str">
        <f>'Absent + 15 dias e até 6 meses '!B16</f>
        <v>251</v>
      </c>
      <c r="B462" s="45">
        <f>'Absent + 15 dias e até 6 meses '!C16</f>
        <v>0</v>
      </c>
      <c r="C462" s="45" t="str">
        <f>'Absent + 15 dias e até 6 meses '!D16</f>
        <v>2016</v>
      </c>
      <c r="D462" s="45" t="str">
        <f>'Absent + 15 dias e até 6 meses '!E16</f>
        <v>06</v>
      </c>
      <c r="E462" s="46">
        <f>'Absent + 15 dias e até 6 meses '!F16</f>
        <v>3</v>
      </c>
    </row>
    <row r="463" spans="1:5" x14ac:dyDescent="0.2">
      <c r="A463" s="45">
        <f>'Absent + 15 dias e até 6 meses '!B19</f>
        <v>0</v>
      </c>
      <c r="B463" s="45">
        <f>'Absent + 15 dias e até 6 meses '!C19</f>
        <v>0</v>
      </c>
      <c r="C463" s="45">
        <f>'Absent + 15 dias e até 6 meses '!D19</f>
        <v>0</v>
      </c>
      <c r="D463" s="45">
        <f>'Absent + 15 dias e até 6 meses '!E19</f>
        <v>0</v>
      </c>
      <c r="E463" s="46">
        <f>'Absent + 15 dias e até 6 meses '!F19</f>
        <v>2</v>
      </c>
    </row>
    <row r="464" spans="1:5" x14ac:dyDescent="0.2">
      <c r="A464" s="45" t="e">
        <f>'Absent + 15 dias e até 6 meses '!#REF!</f>
        <v>#REF!</v>
      </c>
      <c r="B464" s="45" t="e">
        <f>'Absent + 15 dias e até 6 meses '!#REF!</f>
        <v>#REF!</v>
      </c>
      <c r="C464" s="45" t="e">
        <f>'Absent + 15 dias e até 6 meses '!#REF!</f>
        <v>#REF!</v>
      </c>
      <c r="D464" s="45" t="e">
        <f>'Absent + 15 dias e até 6 meses '!#REF!</f>
        <v>#REF!</v>
      </c>
      <c r="E464" s="46" t="e">
        <f>'Absent + 15 dias e até 6 meses '!#REF!</f>
        <v>#REF!</v>
      </c>
    </row>
    <row r="465" spans="1:5" x14ac:dyDescent="0.2">
      <c r="A465" s="45" t="e">
        <f>'Absent + 15 dias e até 6 meses '!#REF!</f>
        <v>#REF!</v>
      </c>
      <c r="B465" s="45" t="e">
        <f>'Absent + 15 dias e até 6 meses '!#REF!</f>
        <v>#REF!</v>
      </c>
      <c r="C465" s="45" t="e">
        <f>'Absent + 15 dias e até 6 meses '!#REF!</f>
        <v>#REF!</v>
      </c>
      <c r="D465" s="45" t="e">
        <f>'Absent + 15 dias e até 6 meses '!#REF!</f>
        <v>#REF!</v>
      </c>
      <c r="E465" s="46" t="e">
        <f>'Absent + 15 dias e até 6 meses '!#REF!</f>
        <v>#REF!</v>
      </c>
    </row>
    <row r="466" spans="1:5" x14ac:dyDescent="0.2">
      <c r="A466" s="45" t="e">
        <f>'Absent + 15 dias e até 6 meses '!#REF!</f>
        <v>#REF!</v>
      </c>
      <c r="B466" s="45" t="e">
        <f>'Absent + 15 dias e até 6 meses '!#REF!</f>
        <v>#REF!</v>
      </c>
      <c r="C466" s="45" t="e">
        <f>'Absent + 15 dias e até 6 meses '!#REF!</f>
        <v>#REF!</v>
      </c>
      <c r="D466" s="45" t="e">
        <f>'Absent + 15 dias e até 6 meses '!#REF!</f>
        <v>#REF!</v>
      </c>
      <c r="E466" s="46" t="e">
        <f>'Absent + 15 dias e até 6 meses '!#REF!</f>
        <v>#REF!</v>
      </c>
    </row>
    <row r="467" spans="1:5" x14ac:dyDescent="0.2">
      <c r="A467" s="45" t="e">
        <f>'Absent + 15 dias e até 6 meses '!#REF!</f>
        <v>#REF!</v>
      </c>
      <c r="B467" s="45" t="e">
        <f>'Absent + 15 dias e até 6 meses '!#REF!</f>
        <v>#REF!</v>
      </c>
      <c r="C467" s="45" t="e">
        <f>'Absent + 15 dias e até 6 meses '!#REF!</f>
        <v>#REF!</v>
      </c>
      <c r="D467" s="45" t="e">
        <f>'Absent + 15 dias e até 6 meses '!#REF!</f>
        <v>#REF!</v>
      </c>
      <c r="E467" s="46" t="e">
        <f>'Absent + 15 dias e até 6 meses '!#REF!</f>
        <v>#REF!</v>
      </c>
    </row>
    <row r="468" spans="1:5" x14ac:dyDescent="0.2">
      <c r="A468" s="45" t="str">
        <f>'Absent + 15 dias e até 6 meses '!B21</f>
        <v>251</v>
      </c>
      <c r="B468" s="45">
        <f>'Absent + 15 dias e até 6 meses '!C21</f>
        <v>0</v>
      </c>
      <c r="C468" s="45" t="str">
        <f>'Absent + 15 dias e até 6 meses '!D21</f>
        <v>2016</v>
      </c>
      <c r="D468" s="45" t="str">
        <f>'Absent + 15 dias e até 6 meses '!E21</f>
        <v>12</v>
      </c>
      <c r="E468" s="46">
        <f>'Absent + 15 dias e até 6 meses '!F21</f>
        <v>36</v>
      </c>
    </row>
    <row r="469" spans="1:5" x14ac:dyDescent="0.2">
      <c r="A469" s="45" t="e">
        <f>'Absent + 15 dias e até 6 meses '!#REF!</f>
        <v>#REF!</v>
      </c>
      <c r="B469" s="45" t="e">
        <f>'Absent + 15 dias e até 6 meses '!#REF!</f>
        <v>#REF!</v>
      </c>
      <c r="C469" s="45" t="e">
        <f>'Absent + 15 dias e até 6 meses '!#REF!</f>
        <v>#REF!</v>
      </c>
      <c r="D469" s="45" t="e">
        <f>'Absent + 15 dias e até 6 meses '!#REF!</f>
        <v>#REF!</v>
      </c>
      <c r="E469" s="48" t="e">
        <f>'Absent + 15 dias e até 6 meses '!#REF!</f>
        <v>#REF!</v>
      </c>
    </row>
    <row r="470" spans="1:5" x14ac:dyDescent="0.2">
      <c r="A470" s="45" t="str">
        <f>'Absent + 15 dias e até 6 meses '!X12</f>
        <v>262</v>
      </c>
      <c r="B470" s="45">
        <f>'Absent + 15 dias e até 6 meses '!Y12</f>
        <v>0</v>
      </c>
      <c r="C470" s="45" t="str">
        <f>'Absent + 15 dias e até 6 meses '!Z12</f>
        <v>2016</v>
      </c>
      <c r="D470" s="45" t="str">
        <f>'Absent + 15 dias e até 6 meses '!AA12</f>
        <v>03</v>
      </c>
      <c r="E470" s="48">
        <f>'Absent + 15 dias e até 6 meses '!AB12</f>
        <v>0.31068288948527384</v>
      </c>
    </row>
    <row r="471" spans="1:5" x14ac:dyDescent="0.2">
      <c r="A471" s="45" t="str">
        <f>'Absent + 15 dias e até 6 meses '!X13</f>
        <v>263</v>
      </c>
      <c r="B471" s="45">
        <f>'Absent + 15 dias e até 6 meses '!Y13</f>
        <v>0</v>
      </c>
      <c r="C471" s="45" t="str">
        <f>'Absent + 15 dias e até 6 meses '!Z13</f>
        <v>2016</v>
      </c>
      <c r="D471" s="45" t="str">
        <f>'Absent + 15 dias e até 6 meses '!AA13</f>
        <v>04</v>
      </c>
      <c r="E471" s="48">
        <f>'Absent + 15 dias e até 6 meses '!AB13</f>
        <v>1.5194398927454194</v>
      </c>
    </row>
    <row r="472" spans="1:5" x14ac:dyDescent="0.2">
      <c r="A472" s="45" t="str">
        <f>'Absent + 15 dias e até 6 meses '!X14</f>
        <v>264</v>
      </c>
      <c r="B472" s="45">
        <f>'Absent + 15 dias e até 6 meses '!Y14</f>
        <v>0</v>
      </c>
      <c r="C472" s="45" t="str">
        <f>'Absent + 15 dias e até 6 meses '!Z14</f>
        <v>2016</v>
      </c>
      <c r="D472" s="45" t="str">
        <f>'Absent + 15 dias e até 6 meses '!AA14</f>
        <v>05</v>
      </c>
      <c r="E472" s="48">
        <f>'Absent + 15 dias e até 6 meses '!AB14</f>
        <v>0.42729916394038531</v>
      </c>
    </row>
    <row r="473" spans="1:5" x14ac:dyDescent="0.2">
      <c r="A473" s="45" t="e">
        <f>'Absent + 15 dias e até 6 meses '!#REF!</f>
        <v>#REF!</v>
      </c>
      <c r="B473" s="45" t="e">
        <f>'Absent + 15 dias e até 6 meses '!#REF!</f>
        <v>#REF!</v>
      </c>
      <c r="C473" s="45" t="e">
        <f>'Absent + 15 dias e até 6 meses '!#REF!</f>
        <v>#REF!</v>
      </c>
      <c r="D473" s="45" t="e">
        <f>'Absent + 15 dias e até 6 meses '!#REF!</f>
        <v>#REF!</v>
      </c>
      <c r="E473" s="48" t="e">
        <f>'Absent + 15 dias e até 6 meses '!#REF!</f>
        <v>#REF!</v>
      </c>
    </row>
    <row r="474" spans="1:5" x14ac:dyDescent="0.2">
      <c r="A474" s="45" t="str">
        <f>'Absent + 15 dias e até 6 meses '!X16</f>
        <v>266</v>
      </c>
      <c r="B474" s="45">
        <f>'Absent + 15 dias e até 6 meses '!Y16</f>
        <v>0</v>
      </c>
      <c r="C474" s="45" t="str">
        <f>'Absent + 15 dias e até 6 meses '!Z16</f>
        <v>2016</v>
      </c>
      <c r="D474" s="45" t="str">
        <f>'Absent + 15 dias e até 6 meses '!AA16</f>
        <v>07</v>
      </c>
      <c r="E474" s="48">
        <f>'Absent + 15 dias e até 6 meses '!AB16</f>
        <v>0.14902363823227133</v>
      </c>
    </row>
    <row r="475" spans="1:5" x14ac:dyDescent="0.2">
      <c r="A475" s="45" t="str">
        <f>'Absent + 15 dias e até 6 meses '!X19</f>
        <v>269</v>
      </c>
      <c r="B475" s="45">
        <f>'Absent + 15 dias e até 6 meses '!Y19</f>
        <v>0</v>
      </c>
      <c r="C475" s="45" t="str">
        <f>'Absent + 15 dias e até 6 meses '!Z19</f>
        <v>2016</v>
      </c>
      <c r="D475" s="45" t="str">
        <f>'Absent + 15 dias e até 6 meses '!AA19</f>
        <v>10</v>
      </c>
      <c r="E475" s="48">
        <f>'Absent + 15 dias e até 6 meses '!AB19</f>
        <v>0.11796626164916833</v>
      </c>
    </row>
    <row r="476" spans="1:5" x14ac:dyDescent="0.2">
      <c r="A476" s="45" t="e">
        <f>'Absent + 15 dias e até 6 meses '!#REF!</f>
        <v>#REF!</v>
      </c>
      <c r="B476" s="45" t="e">
        <f>'Absent + 15 dias e até 6 meses '!#REF!</f>
        <v>#REF!</v>
      </c>
      <c r="C476" s="45" t="e">
        <f>'Absent + 15 dias e até 6 meses '!#REF!</f>
        <v>#REF!</v>
      </c>
      <c r="D476" s="45" t="e">
        <f>'Absent + 15 dias e até 6 meses '!#REF!</f>
        <v>#REF!</v>
      </c>
      <c r="E476" s="48" t="e">
        <f>'Absent + 15 dias e até 6 meses '!#REF!</f>
        <v>#REF!</v>
      </c>
    </row>
    <row r="477" spans="1:5" x14ac:dyDescent="0.2">
      <c r="A477" s="45" t="e">
        <f>'Absent + 15 dias e até 6 meses '!#REF!</f>
        <v>#REF!</v>
      </c>
      <c r="B477" s="45" t="e">
        <f>'Absent + 15 dias e até 6 meses '!#REF!</f>
        <v>#REF!</v>
      </c>
      <c r="C477" s="45" t="e">
        <f>'Absent + 15 dias e até 6 meses '!#REF!</f>
        <v>#REF!</v>
      </c>
      <c r="D477" s="45" t="e">
        <f>'Absent + 15 dias e até 6 meses '!#REF!</f>
        <v>#REF!</v>
      </c>
      <c r="E477" s="48" t="e">
        <f>'Absent + 15 dias e até 6 meses '!#REF!</f>
        <v>#REF!</v>
      </c>
    </row>
    <row r="478" spans="1:5" x14ac:dyDescent="0.2">
      <c r="A478" s="45" t="e">
        <f>'Absent + 15 dias e até 6 meses '!#REF!</f>
        <v>#REF!</v>
      </c>
      <c r="B478" s="45" t="e">
        <f>'Absent + 15 dias e até 6 meses '!#REF!</f>
        <v>#REF!</v>
      </c>
      <c r="C478" s="45" t="e">
        <f>'Absent + 15 dias e até 6 meses '!#REF!</f>
        <v>#REF!</v>
      </c>
      <c r="D478" s="45" t="e">
        <f>'Absent + 15 dias e até 6 meses '!#REF!</f>
        <v>#REF!</v>
      </c>
      <c r="E478" s="48" t="e">
        <f>'Absent + 15 dias e até 6 meses '!#REF!</f>
        <v>#REF!</v>
      </c>
    </row>
    <row r="479" spans="1:5" x14ac:dyDescent="0.2">
      <c r="A479" s="45" t="e">
        <f>'Absent + 15 dias e até 6 meses '!#REF!</f>
        <v>#REF!</v>
      </c>
      <c r="B479" s="45" t="e">
        <f>'Absent + 15 dias e até 6 meses '!#REF!</f>
        <v>#REF!</v>
      </c>
      <c r="C479" s="45" t="e">
        <f>'Absent + 15 dias e até 6 meses '!#REF!</f>
        <v>#REF!</v>
      </c>
      <c r="D479" s="45" t="e">
        <f>'Absent + 15 dias e até 6 meses '!#REF!</f>
        <v>#REF!</v>
      </c>
      <c r="E479" s="48" t="e">
        <f>'Absent + 15 dias e até 6 meses '!#REF!</f>
        <v>#REF!</v>
      </c>
    </row>
    <row r="480" spans="1:5" x14ac:dyDescent="0.2">
      <c r="A480" s="45" t="str">
        <f>'Absent + 15 dias e até 6 meses '!X21</f>
        <v>271</v>
      </c>
      <c r="B480" s="45">
        <f>'Absent + 15 dias e até 6 meses '!Y21</f>
        <v>0</v>
      </c>
      <c r="C480" s="45" t="str">
        <f>'Absent + 15 dias e até 6 meses '!Z21</f>
        <v>2016</v>
      </c>
      <c r="D480" s="45" t="str">
        <f>'Absent + 15 dias e até 6 meses '!AA21</f>
        <v>12</v>
      </c>
      <c r="E480" s="48">
        <f>'Absent + 15 dias e até 6 meses '!AB21</f>
        <v>0.83129117259552032</v>
      </c>
    </row>
    <row r="481" spans="1:5" x14ac:dyDescent="0.2">
      <c r="A481" s="45" t="e">
        <f>'Absent + 15 dias e até 6 meses '!#REF!</f>
        <v>#REF!</v>
      </c>
      <c r="B481" s="45" t="e">
        <f>'Absent + 15 dias e até 6 meses '!#REF!</f>
        <v>#REF!</v>
      </c>
      <c r="C481" s="45" t="e">
        <f>'Absent + 15 dias e até 6 meses '!#REF!</f>
        <v>#REF!</v>
      </c>
      <c r="D481" s="45" t="e">
        <f>'Absent + 15 dias e até 6 meses '!#REF!</f>
        <v>#REF!</v>
      </c>
      <c r="E481" s="46" t="e">
        <f>'Absent + 15 dias e até 6 meses '!#REF!</f>
        <v>#REF!</v>
      </c>
    </row>
    <row r="482" spans="1:5" x14ac:dyDescent="0.2">
      <c r="A482" s="45">
        <f>'Absent + 15 dias e até 6 meses '!O12</f>
        <v>0</v>
      </c>
      <c r="B482" s="45" t="e">
        <f>'Absent + 15 dias e até 6 meses '!P12</f>
        <v>#DIV/0!</v>
      </c>
      <c r="C482" s="45">
        <f>'Absent + 15 dias e até 6 meses '!Q12</f>
        <v>12.400793650793652</v>
      </c>
      <c r="D482" s="45">
        <f>'Absent + 15 dias e até 6 meses '!R12</f>
        <v>0</v>
      </c>
      <c r="E482" s="46">
        <f>'Absent + 15 dias e até 6 meses '!T12</f>
        <v>2889.5</v>
      </c>
    </row>
    <row r="483" spans="1:5" x14ac:dyDescent="0.2">
      <c r="A483" s="45">
        <f>'Absent + 15 dias e até 6 meses '!O13</f>
        <v>0</v>
      </c>
      <c r="B483" s="45" t="e">
        <f>'Absent + 15 dias e até 6 meses '!P13</f>
        <v>#DIV/0!</v>
      </c>
      <c r="C483" s="45">
        <f>'Absent + 15 dias e até 6 meses '!Q13</f>
        <v>12.400793650793652</v>
      </c>
      <c r="D483" s="45">
        <f>'Absent + 15 dias e até 6 meses '!R13</f>
        <v>0</v>
      </c>
      <c r="E483" s="46">
        <f>'Absent + 15 dias e até 6 meses '!T13</f>
        <v>24480</v>
      </c>
    </row>
    <row r="484" spans="1:5" x14ac:dyDescent="0.2">
      <c r="A484" s="45">
        <f>'Absent + 15 dias e até 6 meses '!O14</f>
        <v>0</v>
      </c>
      <c r="B484" s="45" t="e">
        <f>'Absent + 15 dias e até 6 meses '!P14</f>
        <v>#DIV/0!</v>
      </c>
      <c r="C484" s="45">
        <f>'Absent + 15 dias e até 6 meses '!Q14</f>
        <v>12.400793650793652</v>
      </c>
      <c r="D484" s="45">
        <f>'Absent + 15 dias e até 6 meses '!R14</f>
        <v>0</v>
      </c>
      <c r="E484" s="46">
        <f>'Absent + 15 dias e até 6 meses '!T14</f>
        <v>2351</v>
      </c>
    </row>
    <row r="485" spans="1:5" x14ac:dyDescent="0.2">
      <c r="A485" s="45" t="e">
        <f>'Absent + 15 dias e até 6 meses '!#REF!</f>
        <v>#REF!</v>
      </c>
      <c r="B485" s="45" t="e">
        <f>'Absent + 15 dias e até 6 meses '!#REF!</f>
        <v>#REF!</v>
      </c>
      <c r="C485" s="45" t="e">
        <f>'Absent + 15 dias e até 6 meses '!#REF!</f>
        <v>#REF!</v>
      </c>
      <c r="D485" s="45" t="e">
        <f>'Absent + 15 dias e até 6 meses '!#REF!</f>
        <v>#REF!</v>
      </c>
      <c r="E485" s="46" t="e">
        <f>'Absent + 15 dias e até 6 meses '!#REF!</f>
        <v>#REF!</v>
      </c>
    </row>
    <row r="486" spans="1:5" x14ac:dyDescent="0.2">
      <c r="A486" s="45">
        <f>'Absent + 15 dias e até 6 meses '!O16</f>
        <v>0</v>
      </c>
      <c r="B486" s="45" t="e">
        <f>'Absent + 15 dias e até 6 meses '!P16</f>
        <v>#DIV/0!</v>
      </c>
      <c r="C486" s="45">
        <f>'Absent + 15 dias e até 6 meses '!Q16</f>
        <v>12.400793650793652</v>
      </c>
      <c r="D486" s="45">
        <f>'Absent + 15 dias e até 6 meses '!R16</f>
        <v>0</v>
      </c>
      <c r="E486" s="46">
        <f>'Absent + 15 dias e até 6 meses '!T16</f>
        <v>696</v>
      </c>
    </row>
    <row r="487" spans="1:5" x14ac:dyDescent="0.2">
      <c r="A487" s="45" t="e">
        <f>'Absent + 15 dias e até 6 meses '!O19</f>
        <v>#DIV/0!</v>
      </c>
      <c r="B487" s="45" t="e">
        <f>'Absent + 15 dias e até 6 meses '!P19</f>
        <v>#DIV/0!</v>
      </c>
      <c r="C487" s="45" t="e">
        <f>'Absent + 15 dias e até 6 meses '!Q19</f>
        <v>#DIV/0!</v>
      </c>
      <c r="D487" s="45" t="e">
        <f>'Absent + 15 dias e até 6 meses '!R19</f>
        <v>#DIV/0!</v>
      </c>
      <c r="E487" s="46">
        <f>'Absent + 15 dias e até 6 meses '!T19</f>
        <v>240</v>
      </c>
    </row>
    <row r="488" spans="1:5" x14ac:dyDescent="0.2">
      <c r="A488" s="45" t="e">
        <f>'Absent + 15 dias e até 6 meses '!#REF!</f>
        <v>#REF!</v>
      </c>
      <c r="B488" s="45" t="e">
        <f>'Absent + 15 dias e até 6 meses '!#REF!</f>
        <v>#REF!</v>
      </c>
      <c r="C488" s="45" t="e">
        <f>'Absent + 15 dias e até 6 meses '!#REF!</f>
        <v>#REF!</v>
      </c>
      <c r="D488" s="45" t="e">
        <f>'Absent + 15 dias e até 6 meses '!#REF!</f>
        <v>#REF!</v>
      </c>
      <c r="E488" s="46" t="e">
        <f>'Absent + 15 dias e até 6 meses '!#REF!</f>
        <v>#REF!</v>
      </c>
    </row>
    <row r="489" spans="1:5" x14ac:dyDescent="0.2">
      <c r="A489" s="45" t="e">
        <f>'Absent + 15 dias e até 6 meses '!#REF!</f>
        <v>#REF!</v>
      </c>
      <c r="B489" s="45" t="e">
        <f>'Absent + 15 dias e até 6 meses '!#REF!</f>
        <v>#REF!</v>
      </c>
      <c r="C489" s="45" t="e">
        <f>'Absent + 15 dias e até 6 meses '!#REF!</f>
        <v>#REF!</v>
      </c>
      <c r="D489" s="45" t="e">
        <f>'Absent + 15 dias e até 6 meses '!#REF!</f>
        <v>#REF!</v>
      </c>
      <c r="E489" s="46" t="e">
        <f>'Absent + 15 dias e até 6 meses '!#REF!</f>
        <v>#REF!</v>
      </c>
    </row>
    <row r="490" spans="1:5" x14ac:dyDescent="0.2">
      <c r="A490" s="45" t="e">
        <f>'Absent + 15 dias e até 6 meses '!#REF!</f>
        <v>#REF!</v>
      </c>
      <c r="B490" s="45" t="e">
        <f>'Absent + 15 dias e até 6 meses '!#REF!</f>
        <v>#REF!</v>
      </c>
      <c r="C490" s="45" t="e">
        <f>'Absent + 15 dias e até 6 meses '!#REF!</f>
        <v>#REF!</v>
      </c>
      <c r="D490" s="45" t="e">
        <f>'Absent + 15 dias e até 6 meses '!#REF!</f>
        <v>#REF!</v>
      </c>
      <c r="E490" s="46" t="e">
        <f>'Absent + 15 dias e até 6 meses '!#REF!</f>
        <v>#REF!</v>
      </c>
    </row>
    <row r="491" spans="1:5" x14ac:dyDescent="0.2">
      <c r="A491" s="45" t="e">
        <f>'Absent + 15 dias e até 6 meses '!#REF!</f>
        <v>#REF!</v>
      </c>
      <c r="B491" s="45" t="e">
        <f>'Absent + 15 dias e até 6 meses '!#REF!</f>
        <v>#REF!</v>
      </c>
      <c r="C491" s="45" t="e">
        <f>'Absent + 15 dias e até 6 meses '!#REF!</f>
        <v>#REF!</v>
      </c>
      <c r="D491" s="45" t="e">
        <f>'Absent + 15 dias e até 6 meses '!#REF!</f>
        <v>#REF!</v>
      </c>
      <c r="E491" s="46" t="e">
        <f>'Absent + 15 dias e até 6 meses '!#REF!</f>
        <v>#REF!</v>
      </c>
    </row>
    <row r="492" spans="1:5" x14ac:dyDescent="0.2">
      <c r="A492" s="45">
        <f>'Absent + 15 dias e até 6 meses '!O21</f>
        <v>0</v>
      </c>
      <c r="B492" s="45" t="e">
        <f>'Absent + 15 dias e até 6 meses '!P21</f>
        <v>#DIV/0!</v>
      </c>
      <c r="C492" s="45">
        <f>'Absent + 15 dias e até 6 meses '!Q21</f>
        <v>12.400793650793652</v>
      </c>
      <c r="D492" s="45">
        <f>'Absent + 15 dias e até 6 meses '!R21</f>
        <v>0</v>
      </c>
      <c r="E492" s="46">
        <f>'Absent + 15 dias e até 6 meses '!T21</f>
        <v>4593.3159999999998</v>
      </c>
    </row>
    <row r="493" spans="1:5" x14ac:dyDescent="0.2">
      <c r="A493" s="45" t="e">
        <f>'Absent + 15 dias e até 6 meses '!#REF!</f>
        <v>#REF!</v>
      </c>
      <c r="B493" s="45" t="e">
        <f>'Absent + 15 dias e até 6 meses '!#REF!</f>
        <v>#REF!</v>
      </c>
      <c r="C493" s="45" t="e">
        <f>'Absent + 15 dias e até 6 meses '!#REF!</f>
        <v>#REF!</v>
      </c>
      <c r="D493" s="45" t="e">
        <f>'Absent + 15 dias e até 6 meses '!#REF!</f>
        <v>#REF!</v>
      </c>
      <c r="E493" s="46" t="e">
        <f>'Absent + 15 dias e até 6 meses '!#REF!</f>
        <v>#REF!</v>
      </c>
    </row>
    <row r="494" spans="1:5" x14ac:dyDescent="0.2">
      <c r="A494" s="45">
        <f>'Absent + 15 dias e até 6 meses '!AC12</f>
        <v>0</v>
      </c>
      <c r="B494" s="45" t="e">
        <f>'Absent + 15 dias e até 6 meses '!AD12</f>
        <v>#DIV/0!</v>
      </c>
      <c r="C494" s="45">
        <f>'Absent + 15 dias e até 6 meses '!AE12</f>
        <v>12.996031746031747</v>
      </c>
      <c r="D494" s="45">
        <f>'Absent + 15 dias e até 6 meses '!AF12</f>
        <v>0</v>
      </c>
      <c r="E494" s="46">
        <f>'Absent + 15 dias e até 6 meses '!AH12</f>
        <v>26</v>
      </c>
    </row>
    <row r="495" spans="1:5" x14ac:dyDescent="0.2">
      <c r="A495" s="45">
        <f>'Absent + 15 dias e até 6 meses '!AC13</f>
        <v>0</v>
      </c>
      <c r="B495" s="45" t="e">
        <f>'Absent + 15 dias e até 6 meses '!AD13</f>
        <v>#DIV/0!</v>
      </c>
      <c r="C495" s="45">
        <f>'Absent + 15 dias e até 6 meses '!AE13</f>
        <v>13.045634920634921</v>
      </c>
      <c r="D495" s="45">
        <f>'Absent + 15 dias e até 6 meses '!AF13</f>
        <v>0</v>
      </c>
      <c r="E495" s="46">
        <f>'Absent + 15 dias e até 6 meses '!AH13</f>
        <v>102</v>
      </c>
    </row>
    <row r="496" spans="1:5" x14ac:dyDescent="0.2">
      <c r="A496" s="45">
        <f>'Absent + 15 dias e até 6 meses '!AC14</f>
        <v>0</v>
      </c>
      <c r="B496" s="45" t="e">
        <f>'Absent + 15 dias e até 6 meses '!AD14</f>
        <v>#DIV/0!</v>
      </c>
      <c r="C496" s="45">
        <f>'Absent + 15 dias e até 6 meses '!AE14</f>
        <v>13.095238095238097</v>
      </c>
      <c r="D496" s="45">
        <f>'Absent + 15 dias e até 6 meses '!AF14</f>
        <v>0</v>
      </c>
      <c r="E496" s="46">
        <f>'Absent + 15 dias e até 6 meses '!AH14</f>
        <v>16</v>
      </c>
    </row>
    <row r="497" spans="1:5" x14ac:dyDescent="0.2">
      <c r="A497" s="45" t="e">
        <f>'Absent + 15 dias e até 6 meses '!#REF!</f>
        <v>#REF!</v>
      </c>
      <c r="B497" s="45" t="e">
        <f>'Absent + 15 dias e até 6 meses '!#REF!</f>
        <v>#REF!</v>
      </c>
      <c r="C497" s="45" t="e">
        <f>'Absent + 15 dias e até 6 meses '!#REF!</f>
        <v>#REF!</v>
      </c>
      <c r="D497" s="45" t="e">
        <f>'Absent + 15 dias e até 6 meses '!#REF!</f>
        <v>#REF!</v>
      </c>
      <c r="E497" s="46" t="e">
        <f>'Absent + 15 dias e até 6 meses '!#REF!</f>
        <v>#REF!</v>
      </c>
    </row>
    <row r="498" spans="1:5" x14ac:dyDescent="0.2">
      <c r="A498" s="45">
        <f>'Absent + 15 dias e até 6 meses '!AC16</f>
        <v>0</v>
      </c>
      <c r="B498" s="45" t="e">
        <f>'Absent + 15 dias e até 6 meses '!AD16</f>
        <v>#DIV/0!</v>
      </c>
      <c r="C498" s="45">
        <f>'Absent + 15 dias e até 6 meses '!AE16</f>
        <v>13.194444444444445</v>
      </c>
      <c r="D498" s="45">
        <f>'Absent + 15 dias e até 6 meses '!AF16</f>
        <v>0</v>
      </c>
      <c r="E498" s="46">
        <f>'Absent + 15 dias e até 6 meses '!AH16</f>
        <v>3</v>
      </c>
    </row>
    <row r="499" spans="1:5" x14ac:dyDescent="0.2">
      <c r="A499" s="45">
        <f>'Absent + 15 dias e até 6 meses '!AC19</f>
        <v>0</v>
      </c>
      <c r="B499" s="45" t="e">
        <f>'Absent + 15 dias e até 6 meses '!AD19</f>
        <v>#DIV/0!</v>
      </c>
      <c r="C499" s="45">
        <f>'Absent + 15 dias e até 6 meses '!AE19</f>
        <v>13.343253968253968</v>
      </c>
      <c r="D499" s="45">
        <f>'Absent + 15 dias e até 6 meses '!AF19</f>
        <v>0</v>
      </c>
      <c r="E499" s="46">
        <f>'Absent + 15 dias e até 6 meses '!AH19</f>
        <v>2</v>
      </c>
    </row>
    <row r="500" spans="1:5" x14ac:dyDescent="0.2">
      <c r="A500" s="45" t="e">
        <f>'Absent + 15 dias e até 6 meses '!#REF!</f>
        <v>#REF!</v>
      </c>
      <c r="B500" s="45" t="e">
        <f>'Absent + 15 dias e até 6 meses '!#REF!</f>
        <v>#REF!</v>
      </c>
      <c r="C500" s="45" t="e">
        <f>'Absent + 15 dias e até 6 meses '!#REF!</f>
        <v>#REF!</v>
      </c>
      <c r="D500" s="45" t="e">
        <f>'Absent + 15 dias e até 6 meses '!#REF!</f>
        <v>#REF!</v>
      </c>
      <c r="E500" s="46" t="e">
        <f>'Absent + 15 dias e até 6 meses '!#REF!</f>
        <v>#REF!</v>
      </c>
    </row>
    <row r="501" spans="1:5" x14ac:dyDescent="0.2">
      <c r="A501" s="45" t="e">
        <f>'Absent + 15 dias e até 6 meses '!#REF!</f>
        <v>#REF!</v>
      </c>
      <c r="B501" s="45" t="e">
        <f>'Absent + 15 dias e até 6 meses '!#REF!</f>
        <v>#REF!</v>
      </c>
      <c r="C501" s="45" t="e">
        <f>'Absent + 15 dias e até 6 meses '!#REF!</f>
        <v>#REF!</v>
      </c>
      <c r="D501" s="45" t="e">
        <f>'Absent + 15 dias e até 6 meses '!#REF!</f>
        <v>#REF!</v>
      </c>
      <c r="E501" s="46" t="e">
        <f>'Absent + 15 dias e até 6 meses '!#REF!</f>
        <v>#REF!</v>
      </c>
    </row>
    <row r="502" spans="1:5" x14ac:dyDescent="0.2">
      <c r="A502" s="45" t="e">
        <f>'Absent + 15 dias e até 6 meses '!#REF!</f>
        <v>#REF!</v>
      </c>
      <c r="B502" s="45" t="e">
        <f>'Absent + 15 dias e até 6 meses '!#REF!</f>
        <v>#REF!</v>
      </c>
      <c r="C502" s="45" t="e">
        <f>'Absent + 15 dias e até 6 meses '!#REF!</f>
        <v>#REF!</v>
      </c>
      <c r="D502" s="45" t="e">
        <f>'Absent + 15 dias e até 6 meses '!#REF!</f>
        <v>#REF!</v>
      </c>
      <c r="E502" s="46" t="e">
        <f>'Absent + 15 dias e até 6 meses '!#REF!</f>
        <v>#REF!</v>
      </c>
    </row>
    <row r="503" spans="1:5" x14ac:dyDescent="0.2">
      <c r="A503" s="45" t="e">
        <f>'Absent + 15 dias e até 6 meses '!#REF!</f>
        <v>#REF!</v>
      </c>
      <c r="B503" s="45" t="e">
        <f>'Absent + 15 dias e até 6 meses '!#REF!</f>
        <v>#REF!</v>
      </c>
      <c r="C503" s="45" t="e">
        <f>'Absent + 15 dias e até 6 meses '!#REF!</f>
        <v>#REF!</v>
      </c>
      <c r="D503" s="45" t="e">
        <f>'Absent + 15 dias e até 6 meses '!#REF!</f>
        <v>#REF!</v>
      </c>
      <c r="E503" s="46" t="e">
        <f>'Absent + 15 dias e até 6 meses '!#REF!</f>
        <v>#REF!</v>
      </c>
    </row>
    <row r="504" spans="1:5" x14ac:dyDescent="0.2">
      <c r="A504" s="45">
        <f>'Absent + 15 dias e até 6 meses '!AC21</f>
        <v>0</v>
      </c>
      <c r="B504" s="45" t="e">
        <f>'Absent + 15 dias e até 6 meses '!AD21</f>
        <v>#DIV/0!</v>
      </c>
      <c r="C504" s="45">
        <f>'Absent + 15 dias e até 6 meses '!AE21</f>
        <v>13.442460317460316</v>
      </c>
      <c r="D504" s="45">
        <f>'Absent + 15 dias e até 6 meses '!AF21</f>
        <v>0</v>
      </c>
      <c r="E504" s="46">
        <f>'Absent + 15 dias e até 6 meses '!AH21</f>
        <v>36</v>
      </c>
    </row>
    <row r="505" spans="1:5" x14ac:dyDescent="0.2">
      <c r="A505" s="45" t="e">
        <f>'Absent + 15 dias e até 6 meses '!#REF!</f>
        <v>#REF!</v>
      </c>
      <c r="B505" s="45" t="e">
        <f>'Absent + 15 dias e até 6 meses '!#REF!</f>
        <v>#REF!</v>
      </c>
      <c r="C505" s="45" t="e">
        <f>'Absent + 15 dias e até 6 meses '!#REF!</f>
        <v>#REF!</v>
      </c>
      <c r="D505" s="45" t="e">
        <f>'Absent + 15 dias e até 6 meses '!#REF!</f>
        <v>#REF!</v>
      </c>
      <c r="E505" s="48" t="e">
        <f>'Absent + 15 dias e até 6 meses '!#REF!</f>
        <v>#REF!</v>
      </c>
    </row>
    <row r="506" spans="1:5" x14ac:dyDescent="0.2">
      <c r="A506" s="45" t="str">
        <f>'Absent + 15 dias e até 6 meses '!AL12</f>
        <v>265</v>
      </c>
      <c r="B506" s="45">
        <f>'Absent + 15 dias e até 6 meses '!AM12</f>
        <v>0</v>
      </c>
      <c r="C506" s="45" t="str">
        <f>'Absent + 15 dias e até 6 meses '!AN12</f>
        <v>2016</v>
      </c>
      <c r="D506" s="45" t="str">
        <f>'Absent + 15 dias e até 6 meses '!AO12</f>
        <v>03</v>
      </c>
      <c r="E506" s="48">
        <f>'Absent + 15 dias e até 6 meses '!AP12</f>
        <v>2.7955546380401871E-2</v>
      </c>
    </row>
    <row r="507" spans="1:5" x14ac:dyDescent="0.2">
      <c r="A507" s="45" t="str">
        <f>'Absent + 15 dias e até 6 meses '!AL13</f>
        <v>266</v>
      </c>
      <c r="B507" s="45">
        <f>'Absent + 15 dias e até 6 meses '!AM13</f>
        <v>0</v>
      </c>
      <c r="C507" s="45" t="str">
        <f>'Absent + 15 dias e até 6 meses '!AN13</f>
        <v>2016</v>
      </c>
      <c r="D507" s="45" t="str">
        <f>'Absent + 15 dias e até 6 meses '!AO13</f>
        <v>04</v>
      </c>
      <c r="E507" s="48">
        <f>'Absent + 15 dias e até 6 meses '!AP13</f>
        <v>6.3309995531059135E-2</v>
      </c>
    </row>
    <row r="508" spans="1:5" x14ac:dyDescent="0.2">
      <c r="A508" s="45" t="str">
        <f>'Absent + 15 dias e até 6 meses '!AL14</f>
        <v>267</v>
      </c>
      <c r="B508" s="45">
        <f>'Absent + 15 dias e até 6 meses '!AM14</f>
        <v>0</v>
      </c>
      <c r="C508" s="45" t="str">
        <f>'Absent + 15 dias e até 6 meses '!AN14</f>
        <v>2016</v>
      </c>
      <c r="D508" s="45" t="str">
        <f>'Absent + 15 dias e até 6 meses '!AO14</f>
        <v>05</v>
      </c>
      <c r="E508" s="48">
        <f>'Absent + 15 dias e até 6 meses '!AP14</f>
        <v>2.9080334423845874E-2</v>
      </c>
    </row>
    <row r="509" spans="1:5" x14ac:dyDescent="0.2">
      <c r="A509" s="45" t="e">
        <f>'Absent + 15 dias e até 6 meses '!#REF!</f>
        <v>#REF!</v>
      </c>
      <c r="B509" s="45" t="e">
        <f>'Absent + 15 dias e até 6 meses '!#REF!</f>
        <v>#REF!</v>
      </c>
      <c r="C509" s="45" t="e">
        <f>'Absent + 15 dias e até 6 meses '!#REF!</f>
        <v>#REF!</v>
      </c>
      <c r="D509" s="45" t="e">
        <f>'Absent + 15 dias e até 6 meses '!#REF!</f>
        <v>#REF!</v>
      </c>
      <c r="E509" s="48" t="e">
        <f>'Absent + 15 dias e até 6 meses '!#REF!</f>
        <v>#REF!</v>
      </c>
    </row>
    <row r="510" spans="1:5" x14ac:dyDescent="0.2">
      <c r="A510" s="45" t="str">
        <f>'Absent + 15 dias e até 6 meses '!AL16</f>
        <v>269</v>
      </c>
      <c r="B510" s="45">
        <f>'Absent + 15 dias e até 6 meses '!AM16</f>
        <v>0</v>
      </c>
      <c r="C510" s="45" t="str">
        <f>'Absent + 15 dias e até 6 meses '!AN16</f>
        <v>2016</v>
      </c>
      <c r="D510" s="45" t="str">
        <f>'Absent + 15 dias e até 6 meses '!AO16</f>
        <v>07</v>
      </c>
      <c r="E510" s="48">
        <f>'Absent + 15 dias e até 6 meses '!AP16</f>
        <v>6.4234326824254883E-3</v>
      </c>
    </row>
    <row r="511" spans="1:5" x14ac:dyDescent="0.2">
      <c r="A511" s="45" t="str">
        <f>'Absent + 15 dias e até 6 meses '!AL19</f>
        <v>272</v>
      </c>
      <c r="B511" s="45">
        <f>'Absent + 15 dias e até 6 meses '!AM19</f>
        <v>0</v>
      </c>
      <c r="C511" s="45" t="str">
        <f>'Absent + 15 dias e até 6 meses '!AN19</f>
        <v>2016</v>
      </c>
      <c r="D511" s="45" t="str">
        <f>'Absent + 15 dias e até 6 meses '!AO19</f>
        <v>10</v>
      </c>
      <c r="E511" s="48">
        <f>'Absent + 15 dias e até 6 meses '!AP19</f>
        <v>9.8305218040973617E-3</v>
      </c>
    </row>
    <row r="512" spans="1:5" x14ac:dyDescent="0.2">
      <c r="A512" s="45" t="e">
        <f>'Absent + 15 dias e até 6 meses '!#REF!</f>
        <v>#REF!</v>
      </c>
      <c r="B512" s="45" t="e">
        <f>'Absent + 15 dias e até 6 meses '!#REF!</f>
        <v>#REF!</v>
      </c>
      <c r="C512" s="45" t="e">
        <f>'Absent + 15 dias e até 6 meses '!#REF!</f>
        <v>#REF!</v>
      </c>
      <c r="D512" s="45" t="e">
        <f>'Absent + 15 dias e até 6 meses '!#REF!</f>
        <v>#REF!</v>
      </c>
      <c r="E512" s="48" t="e">
        <f>'Absent + 15 dias e até 6 meses '!#REF!</f>
        <v>#REF!</v>
      </c>
    </row>
    <row r="513" spans="1:5" x14ac:dyDescent="0.2">
      <c r="A513" s="45" t="e">
        <f>'Absent + 15 dias e até 6 meses '!#REF!</f>
        <v>#REF!</v>
      </c>
      <c r="B513" s="45" t="e">
        <f>'Absent + 15 dias e até 6 meses '!#REF!</f>
        <v>#REF!</v>
      </c>
      <c r="C513" s="45" t="e">
        <f>'Absent + 15 dias e até 6 meses '!#REF!</f>
        <v>#REF!</v>
      </c>
      <c r="D513" s="45" t="e">
        <f>'Absent + 15 dias e até 6 meses '!#REF!</f>
        <v>#REF!</v>
      </c>
      <c r="E513" s="48" t="e">
        <f>'Absent + 15 dias e até 6 meses '!#REF!</f>
        <v>#REF!</v>
      </c>
    </row>
    <row r="514" spans="1:5" x14ac:dyDescent="0.2">
      <c r="A514" s="45" t="e">
        <f>'Absent + 15 dias e até 6 meses '!#REF!</f>
        <v>#REF!</v>
      </c>
      <c r="B514" s="45" t="e">
        <f>'Absent + 15 dias e até 6 meses '!#REF!</f>
        <v>#REF!</v>
      </c>
      <c r="C514" s="45" t="e">
        <f>'Absent + 15 dias e até 6 meses '!#REF!</f>
        <v>#REF!</v>
      </c>
      <c r="D514" s="45" t="e">
        <f>'Absent + 15 dias e até 6 meses '!#REF!</f>
        <v>#REF!</v>
      </c>
      <c r="E514" s="48" t="e">
        <f>'Absent + 15 dias e até 6 meses '!#REF!</f>
        <v>#REF!</v>
      </c>
    </row>
    <row r="515" spans="1:5" x14ac:dyDescent="0.2">
      <c r="A515" s="45" t="e">
        <f>'Absent + 15 dias e até 6 meses '!#REF!</f>
        <v>#REF!</v>
      </c>
      <c r="B515" s="45" t="e">
        <f>'Absent + 15 dias e até 6 meses '!#REF!</f>
        <v>#REF!</v>
      </c>
      <c r="C515" s="45" t="e">
        <f>'Absent + 15 dias e até 6 meses '!#REF!</f>
        <v>#REF!</v>
      </c>
      <c r="D515" s="45" t="e">
        <f>'Absent + 15 dias e até 6 meses '!#REF!</f>
        <v>#REF!</v>
      </c>
      <c r="E515" s="48" t="e">
        <f>'Absent + 15 dias e até 6 meses '!#REF!</f>
        <v>#REF!</v>
      </c>
    </row>
    <row r="516" spans="1:5" x14ac:dyDescent="0.2">
      <c r="A516" s="45" t="str">
        <f>'Absent + 15 dias e até 6 meses '!AL21</f>
        <v>274</v>
      </c>
      <c r="B516" s="45">
        <f>'Absent + 15 dias e até 6 meses '!AM21</f>
        <v>0</v>
      </c>
      <c r="C516" s="45" t="str">
        <f>'Absent + 15 dias e até 6 meses '!AN21</f>
        <v>2016</v>
      </c>
      <c r="D516" s="45" t="str">
        <f>'Absent + 15 dias e até 6 meses '!AO21</f>
        <v>12</v>
      </c>
      <c r="E516" s="48">
        <f>'Absent + 15 dias e até 6 meses '!AP21</f>
        <v>6.5152239065282544E-2</v>
      </c>
    </row>
    <row r="517" spans="1:5" x14ac:dyDescent="0.2">
      <c r="A517" s="45" t="e">
        <f>'Absent + 15 dias e até 6 meses '!#REF!</f>
        <v>#REF!</v>
      </c>
      <c r="B517" s="45" t="e">
        <f>'Absent + 15 dias e até 6 meses '!#REF!</f>
        <v>#REF!</v>
      </c>
      <c r="C517" s="45" t="e">
        <f>'Absent + 15 dias e até 6 meses '!#REF!</f>
        <v>#REF!</v>
      </c>
      <c r="D517" s="45" t="e">
        <f>'Absent + 15 dias e até 6 meses '!#REF!</f>
        <v>#REF!</v>
      </c>
      <c r="E517" s="46" t="e">
        <f>'Absent + 15 dias e até 6 meses '!#REF!</f>
        <v>#REF!</v>
      </c>
    </row>
    <row r="518" spans="1:5" x14ac:dyDescent="0.2">
      <c r="A518" s="45">
        <f>'Absent + 15 dias e até 6 meses '!AQ12</f>
        <v>0</v>
      </c>
      <c r="B518" s="45" t="e">
        <f>'Absent + 15 dias e até 6 meses '!AR12</f>
        <v>#DIV/0!</v>
      </c>
      <c r="C518" s="45">
        <f>'Absent + 15 dias e até 6 meses '!AS12</f>
        <v>461333.33333333331</v>
      </c>
      <c r="D518" s="45">
        <f>'Absent + 15 dias e até 6 meses '!AT12</f>
        <v>88333.333333333328</v>
      </c>
      <c r="E518" s="46">
        <f>'Absent + 15 dias e até 6 meses '!AV12</f>
        <v>2889.5</v>
      </c>
    </row>
    <row r="519" spans="1:5" x14ac:dyDescent="0.2">
      <c r="A519" s="45">
        <f>'Absent + 15 dias e até 6 meses '!AQ13</f>
        <v>0</v>
      </c>
      <c r="B519" s="45" t="e">
        <f>'Absent + 15 dias e até 6 meses '!AR13</f>
        <v>#DIV/0!</v>
      </c>
      <c r="C519" s="45">
        <f>'Absent + 15 dias e até 6 meses '!AS13</f>
        <v>799166.66666666663</v>
      </c>
      <c r="D519" s="45">
        <f>'Absent + 15 dias e até 6 meses '!AT13</f>
        <v>66500</v>
      </c>
      <c r="E519" s="46">
        <f>'Absent + 15 dias e até 6 meses '!AV13</f>
        <v>24480</v>
      </c>
    </row>
    <row r="520" spans="1:5" x14ac:dyDescent="0.2">
      <c r="A520" s="45">
        <f>'Absent + 15 dias e até 6 meses '!AQ14</f>
        <v>0</v>
      </c>
      <c r="B520" s="45" t="e">
        <f>'Absent + 15 dias e até 6 meses '!AR14</f>
        <v>#DIV/0!</v>
      </c>
      <c r="C520" s="45">
        <f>'Absent + 15 dias e até 6 meses '!AS14</f>
        <v>272916.66666666669</v>
      </c>
      <c r="D520" s="45">
        <f>'Absent + 15 dias e até 6 meses '!AT14</f>
        <v>53400</v>
      </c>
      <c r="E520" s="46">
        <f>'Absent + 15 dias e até 6 meses '!AV14</f>
        <v>2351</v>
      </c>
    </row>
    <row r="521" spans="1:5" x14ac:dyDescent="0.2">
      <c r="A521" s="45" t="e">
        <f>'Absent + 15 dias e até 6 meses '!#REF!</f>
        <v>#REF!</v>
      </c>
      <c r="B521" s="45" t="e">
        <f>'Absent + 15 dias e até 6 meses '!#REF!</f>
        <v>#REF!</v>
      </c>
      <c r="C521" s="45" t="e">
        <f>'Absent + 15 dias e até 6 meses '!#REF!</f>
        <v>#REF!</v>
      </c>
      <c r="D521" s="45" t="e">
        <f>'Absent + 15 dias e até 6 meses '!#REF!</f>
        <v>#REF!</v>
      </c>
      <c r="E521" s="46" t="e">
        <f>'Absent + 15 dias e até 6 meses '!#REF!</f>
        <v>#REF!</v>
      </c>
    </row>
    <row r="522" spans="1:5" x14ac:dyDescent="0.2">
      <c r="A522" s="45">
        <f>'Absent + 15 dias e até 6 meses '!AQ16</f>
        <v>0</v>
      </c>
      <c r="B522" s="45" t="e">
        <f>'Absent + 15 dias e até 6 meses '!AR16</f>
        <v>#DIV/0!</v>
      </c>
      <c r="C522" s="45">
        <f>'Absent + 15 dias e até 6 meses '!AS16</f>
        <v>231666.66666666666</v>
      </c>
      <c r="D522" s="45">
        <f>'Absent + 15 dias e até 6 meses '!AT16</f>
        <v>38428.571428571428</v>
      </c>
      <c r="E522" s="46">
        <f>'Absent + 15 dias e até 6 meses '!AV16</f>
        <v>696</v>
      </c>
    </row>
    <row r="523" spans="1:5" x14ac:dyDescent="0.2">
      <c r="A523" s="45">
        <f>'Absent + 15 dias e até 6 meses '!AQ19</f>
        <v>0</v>
      </c>
      <c r="B523" s="45" t="e">
        <f>'Absent + 15 dias e até 6 meses '!AR19</f>
        <v>#DIV/0!</v>
      </c>
      <c r="C523" s="45">
        <f>'Absent + 15 dias e até 6 meses '!AS19</f>
        <v>100916.66666666667</v>
      </c>
      <c r="D523" s="45">
        <f>'Absent + 15 dias e até 6 meses '!AT19</f>
        <v>27200</v>
      </c>
      <c r="E523" s="46">
        <f>'Absent + 15 dias e até 6 meses '!AV19</f>
        <v>240</v>
      </c>
    </row>
    <row r="524" spans="1:5" x14ac:dyDescent="0.2">
      <c r="A524" s="45" t="e">
        <f>'Absent + 15 dias e até 6 meses '!#REF!</f>
        <v>#REF!</v>
      </c>
      <c r="B524" s="45" t="e">
        <f>'Absent + 15 dias e até 6 meses '!#REF!</f>
        <v>#REF!</v>
      </c>
      <c r="C524" s="45" t="e">
        <f>'Absent + 15 dias e até 6 meses '!#REF!</f>
        <v>#REF!</v>
      </c>
      <c r="D524" s="45" t="e">
        <f>'Absent + 15 dias e até 6 meses '!#REF!</f>
        <v>#REF!</v>
      </c>
      <c r="E524" s="46" t="e">
        <f>'Absent + 15 dias e até 6 meses '!#REF!</f>
        <v>#REF!</v>
      </c>
    </row>
    <row r="525" spans="1:5" x14ac:dyDescent="0.2">
      <c r="A525" s="45" t="e">
        <f>'Absent + 15 dias e até 6 meses '!#REF!</f>
        <v>#REF!</v>
      </c>
      <c r="B525" s="45" t="e">
        <f>'Absent + 15 dias e até 6 meses '!#REF!</f>
        <v>#REF!</v>
      </c>
      <c r="C525" s="45" t="e">
        <f>'Absent + 15 dias e até 6 meses '!#REF!</f>
        <v>#REF!</v>
      </c>
      <c r="D525" s="45" t="e">
        <f>'Absent + 15 dias e até 6 meses '!#REF!</f>
        <v>#REF!</v>
      </c>
      <c r="E525" s="46" t="e">
        <f>'Absent + 15 dias e até 6 meses '!#REF!</f>
        <v>#REF!</v>
      </c>
    </row>
    <row r="526" spans="1:5" x14ac:dyDescent="0.2">
      <c r="A526" s="45" t="e">
        <f>'Absent + 15 dias e até 6 meses '!#REF!</f>
        <v>#REF!</v>
      </c>
      <c r="B526" s="45" t="e">
        <f>'Absent + 15 dias e até 6 meses '!#REF!</f>
        <v>#REF!</v>
      </c>
      <c r="C526" s="45" t="e">
        <f>'Absent + 15 dias e até 6 meses '!#REF!</f>
        <v>#REF!</v>
      </c>
      <c r="D526" s="45" t="e">
        <f>'Absent + 15 dias e até 6 meses '!#REF!</f>
        <v>#REF!</v>
      </c>
      <c r="E526" s="46" t="e">
        <f>'Absent + 15 dias e até 6 meses '!#REF!</f>
        <v>#REF!</v>
      </c>
    </row>
    <row r="527" spans="1:5" x14ac:dyDescent="0.2">
      <c r="A527" s="45" t="e">
        <f>'Absent + 15 dias e até 6 meses '!#REF!</f>
        <v>#REF!</v>
      </c>
      <c r="B527" s="45" t="e">
        <f>'Absent + 15 dias e até 6 meses '!#REF!</f>
        <v>#REF!</v>
      </c>
      <c r="C527" s="45" t="e">
        <f>'Absent + 15 dias e até 6 meses '!#REF!</f>
        <v>#REF!</v>
      </c>
      <c r="D527" s="45" t="e">
        <f>'Absent + 15 dias e até 6 meses '!#REF!</f>
        <v>#REF!</v>
      </c>
      <c r="E527" s="46" t="e">
        <f>'Absent + 15 dias e até 6 meses '!#REF!</f>
        <v>#REF!</v>
      </c>
    </row>
    <row r="528" spans="1:5" x14ac:dyDescent="0.2">
      <c r="A528" s="45">
        <f>'Absent + 15 dias e até 6 meses '!AQ21</f>
        <v>0</v>
      </c>
      <c r="B528" s="45" t="e">
        <f>'Absent + 15 dias e até 6 meses '!AR21</f>
        <v>#DIV/0!</v>
      </c>
      <c r="C528" s="45">
        <f>'Absent + 15 dias e até 6 meses '!AS21</f>
        <v>274083.33333333331</v>
      </c>
      <c r="D528" s="45">
        <f>'Absent + 15 dias e até 6 meses '!AT21</f>
        <v>22833.333333333332</v>
      </c>
      <c r="E528" s="46">
        <f>'Absent + 15 dias e até 6 meses '!AV21</f>
        <v>4593.3159999999998</v>
      </c>
    </row>
    <row r="529" spans="1:5" x14ac:dyDescent="0.2">
      <c r="A529" s="45" t="e">
        <f>'Absent + 15 dias e até 6 meses '!#REF!</f>
        <v>#REF!</v>
      </c>
      <c r="B529" s="45" t="e">
        <f>'Absent + 15 dias e até 6 meses '!#REF!</f>
        <v>#REF!</v>
      </c>
      <c r="C529" s="45" t="e">
        <f>'Absent + 15 dias e até 6 meses '!#REF!</f>
        <v>#REF!</v>
      </c>
      <c r="D529" s="45" t="e">
        <f>'Absent + 15 dias e até 6 meses '!#REF!</f>
        <v>#REF!</v>
      </c>
      <c r="E529" s="48" t="e">
        <f>'Absent + 15 dias e até 6 meses '!#REF!</f>
        <v>#REF!</v>
      </c>
    </row>
    <row r="530" spans="1:5" x14ac:dyDescent="0.2">
      <c r="A530" s="45" t="str">
        <f>'Absent + 15 dias e até 6 meses '!AZ12</f>
        <v>265</v>
      </c>
      <c r="B530" s="45">
        <f>'Absent + 15 dias e até 6 meses '!BA12</f>
        <v>0</v>
      </c>
      <c r="C530" s="45" t="str">
        <f>'Absent + 15 dias e até 6 meses '!BB12</f>
        <v>2016</v>
      </c>
      <c r="D530" s="45" t="str">
        <f>'Absent + 15 dias e até 6 meses '!BC12</f>
        <v>02</v>
      </c>
      <c r="E530" s="48">
        <f>'Absent + 15 dias e até 6 meses '!BD12</f>
        <v>3.1068288948527387</v>
      </c>
    </row>
    <row r="531" spans="1:5" x14ac:dyDescent="0.2">
      <c r="A531" s="45" t="str">
        <f>'Absent + 15 dias e até 6 meses '!AZ13</f>
        <v>265</v>
      </c>
      <c r="B531" s="45">
        <f>'Absent + 15 dias e até 6 meses '!BA13</f>
        <v>0</v>
      </c>
      <c r="C531" s="45" t="str">
        <f>'Absent + 15 dias e até 6 meses '!BB13</f>
        <v>2016</v>
      </c>
      <c r="D531" s="45" t="str">
        <f>'Absent + 15 dias e até 6 meses '!BC13</f>
        <v>03</v>
      </c>
      <c r="E531" s="48">
        <f>'Absent + 15 dias e até 6 meses '!BD13</f>
        <v>15.194398927454193</v>
      </c>
    </row>
    <row r="532" spans="1:5" x14ac:dyDescent="0.2">
      <c r="A532" s="45" t="str">
        <f>'Absent + 15 dias e até 6 meses '!AZ14</f>
        <v>265</v>
      </c>
      <c r="B532" s="45">
        <f>'Absent + 15 dias e até 6 meses '!BA14</f>
        <v>0</v>
      </c>
      <c r="C532" s="45" t="str">
        <f>'Absent + 15 dias e até 6 meses '!BB14</f>
        <v>2016</v>
      </c>
      <c r="D532" s="45" t="str">
        <f>'Absent + 15 dias e até 6 meses '!BC14</f>
        <v>04</v>
      </c>
      <c r="E532" s="48">
        <f>'Absent + 15 dias e até 6 meses '!BD14</f>
        <v>4.2729916394038527</v>
      </c>
    </row>
    <row r="533" spans="1:5" x14ac:dyDescent="0.2">
      <c r="A533" s="45" t="e">
        <f>'Absent + 15 dias e até 6 meses '!#REF!</f>
        <v>#REF!</v>
      </c>
      <c r="B533" s="45" t="e">
        <f>'Absent + 15 dias e até 6 meses '!#REF!</f>
        <v>#REF!</v>
      </c>
      <c r="C533" s="45" t="e">
        <f>'Absent + 15 dias e até 6 meses '!#REF!</f>
        <v>#REF!</v>
      </c>
      <c r="D533" s="45" t="e">
        <f>'Absent + 15 dias e até 6 meses '!#REF!</f>
        <v>#REF!</v>
      </c>
      <c r="E533" s="48" t="e">
        <f>'Absent + 15 dias e até 6 meses '!#REF!</f>
        <v>#REF!</v>
      </c>
    </row>
    <row r="534" spans="1:5" x14ac:dyDescent="0.2">
      <c r="A534" s="45" t="str">
        <f>'Absent + 15 dias e até 6 meses '!AZ16</f>
        <v>265</v>
      </c>
      <c r="B534" s="45">
        <f>'Absent + 15 dias e até 6 meses '!BA16</f>
        <v>0</v>
      </c>
      <c r="C534" s="45" t="str">
        <f>'Absent + 15 dias e até 6 meses '!BB16</f>
        <v>2016</v>
      </c>
      <c r="D534" s="45" t="str">
        <f>'Absent + 15 dias e até 6 meses '!BC16</f>
        <v>06</v>
      </c>
      <c r="E534" s="48">
        <f>'Absent + 15 dias e até 6 meses '!BD16</f>
        <v>1.4902363823227132</v>
      </c>
    </row>
    <row r="535" spans="1:5" x14ac:dyDescent="0.2">
      <c r="A535" s="45">
        <f>'Absent + 15 dias e até 6 meses '!AZ19</f>
        <v>0</v>
      </c>
      <c r="B535" s="45">
        <f>'Absent + 15 dias e até 6 meses '!BA19</f>
        <v>0</v>
      </c>
      <c r="C535" s="45">
        <f>'Absent + 15 dias e até 6 meses '!BB19</f>
        <v>0</v>
      </c>
      <c r="D535" s="45">
        <f>'Absent + 15 dias e até 6 meses '!BC19</f>
        <v>0</v>
      </c>
      <c r="E535" s="48">
        <f>'Absent + 15 dias e até 6 meses '!BD19</f>
        <v>1.1796626164916835</v>
      </c>
    </row>
    <row r="536" spans="1:5" x14ac:dyDescent="0.2">
      <c r="A536" s="45" t="e">
        <f>'Absent + 15 dias e até 6 meses '!#REF!</f>
        <v>#REF!</v>
      </c>
      <c r="B536" s="45" t="e">
        <f>'Absent + 15 dias e até 6 meses '!#REF!</f>
        <v>#REF!</v>
      </c>
      <c r="C536" s="45" t="e">
        <f>'Absent + 15 dias e até 6 meses '!#REF!</f>
        <v>#REF!</v>
      </c>
      <c r="D536" s="45" t="e">
        <f>'Absent + 15 dias e até 6 meses '!#REF!</f>
        <v>#REF!</v>
      </c>
      <c r="E536" s="48" t="e">
        <f>'Absent + 15 dias e até 6 meses '!#REF!</f>
        <v>#REF!</v>
      </c>
    </row>
    <row r="537" spans="1:5" x14ac:dyDescent="0.2">
      <c r="A537" s="45" t="e">
        <f>'Absent + 15 dias e até 6 meses '!#REF!</f>
        <v>#REF!</v>
      </c>
      <c r="B537" s="45" t="e">
        <f>'Absent + 15 dias e até 6 meses '!#REF!</f>
        <v>#REF!</v>
      </c>
      <c r="C537" s="45" t="e">
        <f>'Absent + 15 dias e até 6 meses '!#REF!</f>
        <v>#REF!</v>
      </c>
      <c r="D537" s="45" t="e">
        <f>'Absent + 15 dias e até 6 meses '!#REF!</f>
        <v>#REF!</v>
      </c>
      <c r="E537" s="48" t="e">
        <f>'Absent + 15 dias e até 6 meses '!#REF!</f>
        <v>#REF!</v>
      </c>
    </row>
    <row r="538" spans="1:5" x14ac:dyDescent="0.2">
      <c r="A538" s="45" t="e">
        <f>'Absent + 15 dias e até 6 meses '!#REF!</f>
        <v>#REF!</v>
      </c>
      <c r="B538" s="45" t="e">
        <f>'Absent + 15 dias e até 6 meses '!#REF!</f>
        <v>#REF!</v>
      </c>
      <c r="C538" s="45" t="e">
        <f>'Absent + 15 dias e até 6 meses '!#REF!</f>
        <v>#REF!</v>
      </c>
      <c r="D538" s="45" t="e">
        <f>'Absent + 15 dias e até 6 meses '!#REF!</f>
        <v>#REF!</v>
      </c>
      <c r="E538" s="48" t="e">
        <f>'Absent + 15 dias e até 6 meses '!#REF!</f>
        <v>#REF!</v>
      </c>
    </row>
    <row r="539" spans="1:5" x14ac:dyDescent="0.2">
      <c r="A539" s="45" t="e">
        <f>'Absent + 15 dias e até 6 meses '!#REF!</f>
        <v>#REF!</v>
      </c>
      <c r="B539" s="45" t="e">
        <f>'Absent + 15 dias e até 6 meses '!#REF!</f>
        <v>#REF!</v>
      </c>
      <c r="C539" s="45" t="e">
        <f>'Absent + 15 dias e até 6 meses '!#REF!</f>
        <v>#REF!</v>
      </c>
      <c r="D539" s="45" t="e">
        <f>'Absent + 15 dias e até 6 meses '!#REF!</f>
        <v>#REF!</v>
      </c>
      <c r="E539" s="48" t="e">
        <f>'Absent + 15 dias e até 6 meses '!#REF!</f>
        <v>#REF!</v>
      </c>
    </row>
    <row r="540" spans="1:5" x14ac:dyDescent="0.2">
      <c r="A540" s="45" t="str">
        <f>'Absent + 15 dias e até 6 meses '!AZ21</f>
        <v>265</v>
      </c>
      <c r="B540" s="45">
        <f>'Absent + 15 dias e até 6 meses '!BA21</f>
        <v>0</v>
      </c>
      <c r="C540" s="45" t="str">
        <f>'Absent + 15 dias e até 6 meses '!BB21</f>
        <v>2016</v>
      </c>
      <c r="D540" s="45" t="str">
        <f>'Absent + 15 dias e até 6 meses '!BC21</f>
        <v>12</v>
      </c>
      <c r="E540" s="48">
        <f>'Absent + 15 dias e até 6 meses '!BD21</f>
        <v>8.312911725955205</v>
      </c>
    </row>
    <row r="541" spans="1:5" x14ac:dyDescent="0.2">
      <c r="A541" s="45" t="e">
        <f>'Absent + de  6 meses'!#REF!</f>
        <v>#REF!</v>
      </c>
      <c r="B541" s="45" t="e">
        <f>'Absent + de  6 meses'!#REF!</f>
        <v>#REF!</v>
      </c>
      <c r="C541" s="45" t="e">
        <f>'Absent + de  6 meses'!#REF!</f>
        <v>#REF!</v>
      </c>
      <c r="D541" s="45" t="e">
        <f>'Absent + de  6 meses'!#REF!</f>
        <v>#REF!</v>
      </c>
      <c r="E541" s="46" t="e">
        <f>'Absent + de  6 meses'!#REF!</f>
        <v>#REF!</v>
      </c>
    </row>
    <row r="542" spans="1:5" x14ac:dyDescent="0.2">
      <c r="A542" s="45" t="str">
        <f>'Absent + de  6 meses'!B12</f>
        <v>270</v>
      </c>
      <c r="B542" s="45">
        <f>'Absent + de  6 meses'!C12</f>
        <v>0</v>
      </c>
      <c r="C542" s="45" t="str">
        <f>'Absent + de  6 meses'!D12</f>
        <v>2016</v>
      </c>
      <c r="D542" s="45" t="str">
        <f>'Absent + de  6 meses'!E12</f>
        <v>02</v>
      </c>
      <c r="E542" s="46">
        <f>'Absent + de  6 meses'!F12</f>
        <v>32</v>
      </c>
    </row>
    <row r="543" spans="1:5" x14ac:dyDescent="0.2">
      <c r="A543" s="45" t="str">
        <f>'Absent + de  6 meses'!B13</f>
        <v>270</v>
      </c>
      <c r="B543" s="45">
        <f>'Absent + de  6 meses'!C13</f>
        <v>0</v>
      </c>
      <c r="C543" s="45" t="str">
        <f>'Absent + de  6 meses'!D13</f>
        <v>2016</v>
      </c>
      <c r="D543" s="45" t="str">
        <f>'Absent + de  6 meses'!E13</f>
        <v>03</v>
      </c>
      <c r="E543" s="46">
        <f>'Absent + de  6 meses'!F13</f>
        <v>166</v>
      </c>
    </row>
    <row r="544" spans="1:5" x14ac:dyDescent="0.2">
      <c r="A544" s="45" t="str">
        <f>'Absent + de  6 meses'!B14</f>
        <v>270</v>
      </c>
      <c r="B544" s="45">
        <f>'Absent + de  6 meses'!C14</f>
        <v>0</v>
      </c>
      <c r="C544" s="45" t="str">
        <f>'Absent + de  6 meses'!D14</f>
        <v>2016</v>
      </c>
      <c r="D544" s="45" t="str">
        <f>'Absent + de  6 meses'!E14</f>
        <v>04</v>
      </c>
      <c r="E544" s="46">
        <f>'Absent + de  6 meses'!F14</f>
        <v>19</v>
      </c>
    </row>
    <row r="545" spans="1:5" x14ac:dyDescent="0.2">
      <c r="A545" s="45" t="e">
        <f>'Absent + de  6 meses'!#REF!</f>
        <v>#REF!</v>
      </c>
      <c r="B545" s="45" t="e">
        <f>'Absent + de  6 meses'!#REF!</f>
        <v>#REF!</v>
      </c>
      <c r="C545" s="45" t="e">
        <f>'Absent + de  6 meses'!#REF!</f>
        <v>#REF!</v>
      </c>
      <c r="D545" s="45" t="e">
        <f>'Absent + de  6 meses'!#REF!</f>
        <v>#REF!</v>
      </c>
      <c r="E545" s="46" t="e">
        <f>'Absent + de  6 meses'!#REF!</f>
        <v>#REF!</v>
      </c>
    </row>
    <row r="546" spans="1:5" x14ac:dyDescent="0.2">
      <c r="A546" s="45" t="str">
        <f>'Absent + de  6 meses'!B16</f>
        <v>270</v>
      </c>
      <c r="B546" s="45">
        <f>'Absent + de  6 meses'!C16</f>
        <v>0</v>
      </c>
      <c r="C546" s="45" t="str">
        <f>'Absent + de  6 meses'!D16</f>
        <v>2016</v>
      </c>
      <c r="D546" s="45" t="str">
        <f>'Absent + de  6 meses'!E16</f>
        <v>06</v>
      </c>
      <c r="E546" s="46">
        <f>'Absent + de  6 meses'!F16</f>
        <v>48</v>
      </c>
    </row>
    <row r="547" spans="1:5" x14ac:dyDescent="0.2">
      <c r="A547" s="45">
        <f>'Absent + de  6 meses'!B19</f>
        <v>0</v>
      </c>
      <c r="B547" s="45">
        <f>'Absent + de  6 meses'!C19</f>
        <v>0</v>
      </c>
      <c r="C547" s="45">
        <f>'Absent + de  6 meses'!D19</f>
        <v>0</v>
      </c>
      <c r="D547" s="45">
        <f>'Absent + de  6 meses'!E19</f>
        <v>0</v>
      </c>
      <c r="E547" s="46">
        <f>'Absent + de  6 meses'!F19</f>
        <v>72</v>
      </c>
    </row>
    <row r="548" spans="1:5" x14ac:dyDescent="0.2">
      <c r="A548" s="45" t="e">
        <f>'Absent + de  6 meses'!#REF!</f>
        <v>#REF!</v>
      </c>
      <c r="B548" s="45" t="e">
        <f>'Absent + de  6 meses'!#REF!</f>
        <v>#REF!</v>
      </c>
      <c r="C548" s="45" t="e">
        <f>'Absent + de  6 meses'!#REF!</f>
        <v>#REF!</v>
      </c>
      <c r="D548" s="45" t="e">
        <f>'Absent + de  6 meses'!#REF!</f>
        <v>#REF!</v>
      </c>
      <c r="E548" s="46" t="e">
        <f>'Absent + de  6 meses'!#REF!</f>
        <v>#REF!</v>
      </c>
    </row>
    <row r="549" spans="1:5" x14ac:dyDescent="0.2">
      <c r="A549" s="45" t="e">
        <f>'Absent + de  6 meses'!#REF!</f>
        <v>#REF!</v>
      </c>
      <c r="B549" s="45" t="e">
        <f>'Absent + de  6 meses'!#REF!</f>
        <v>#REF!</v>
      </c>
      <c r="C549" s="45" t="e">
        <f>'Absent + de  6 meses'!#REF!</f>
        <v>#REF!</v>
      </c>
      <c r="D549" s="45" t="e">
        <f>'Absent + de  6 meses'!#REF!</f>
        <v>#REF!</v>
      </c>
      <c r="E549" s="46" t="e">
        <f>'Absent + de  6 meses'!#REF!</f>
        <v>#REF!</v>
      </c>
    </row>
    <row r="550" spans="1:5" x14ac:dyDescent="0.2">
      <c r="A550" s="45" t="e">
        <f>'Absent + de  6 meses'!#REF!</f>
        <v>#REF!</v>
      </c>
      <c r="B550" s="45" t="e">
        <f>'Absent + de  6 meses'!#REF!</f>
        <v>#REF!</v>
      </c>
      <c r="C550" s="45" t="e">
        <f>'Absent + de  6 meses'!#REF!</f>
        <v>#REF!</v>
      </c>
      <c r="D550" s="45" t="e">
        <f>'Absent + de  6 meses'!#REF!</f>
        <v>#REF!</v>
      </c>
      <c r="E550" s="46" t="e">
        <f>'Absent + de  6 meses'!#REF!</f>
        <v>#REF!</v>
      </c>
    </row>
    <row r="551" spans="1:5" x14ac:dyDescent="0.2">
      <c r="A551" s="45" t="e">
        <f>'Absent + de  6 meses'!#REF!</f>
        <v>#REF!</v>
      </c>
      <c r="B551" s="45" t="e">
        <f>'Absent + de  6 meses'!#REF!</f>
        <v>#REF!</v>
      </c>
      <c r="C551" s="45" t="e">
        <f>'Absent + de  6 meses'!#REF!</f>
        <v>#REF!</v>
      </c>
      <c r="D551" s="45" t="e">
        <f>'Absent + de  6 meses'!#REF!</f>
        <v>#REF!</v>
      </c>
      <c r="E551" s="46" t="e">
        <f>'Absent + de  6 meses'!#REF!</f>
        <v>#REF!</v>
      </c>
    </row>
    <row r="552" spans="1:5" x14ac:dyDescent="0.2">
      <c r="A552" s="45" t="str">
        <f>'Absent + de  6 meses'!B21</f>
        <v>270</v>
      </c>
      <c r="B552" s="45">
        <f>'Absent + de  6 meses'!C21</f>
        <v>0</v>
      </c>
      <c r="C552" s="45" t="str">
        <f>'Absent + de  6 meses'!D21</f>
        <v>2016</v>
      </c>
      <c r="D552" s="45" t="str">
        <f>'Absent + de  6 meses'!E21</f>
        <v>12</v>
      </c>
      <c r="E552" s="46">
        <f>'Absent + de  6 meses'!F21</f>
        <v>87</v>
      </c>
    </row>
    <row r="553" spans="1:5" x14ac:dyDescent="0.2">
      <c r="A553" s="45" t="e">
        <f>'Absent + de  6 meses'!#REF!</f>
        <v>#REF!</v>
      </c>
      <c r="B553" s="45" t="e">
        <f>'Absent + de  6 meses'!#REF!</f>
        <v>#REF!</v>
      </c>
      <c r="C553" s="45" t="e">
        <f>'Absent + de  6 meses'!#REF!</f>
        <v>#REF!</v>
      </c>
      <c r="D553" s="45" t="e">
        <f>'Absent + de  6 meses'!#REF!</f>
        <v>#REF!</v>
      </c>
      <c r="E553" s="48" t="e">
        <f>'Absent + de  6 meses'!#REF!</f>
        <v>#REF!</v>
      </c>
    </row>
    <row r="554" spans="1:5" x14ac:dyDescent="0.2">
      <c r="A554" s="45" t="str">
        <f>'Absent + de  6 meses'!J12</f>
        <v>271</v>
      </c>
      <c r="B554" s="45">
        <f>'Absent + de  6 meses'!K12</f>
        <v>0</v>
      </c>
      <c r="C554" s="45" t="str">
        <f>'Absent + de  6 meses'!L12</f>
        <v>2016</v>
      </c>
      <c r="D554" s="45" t="str">
        <f>'Absent + de  6 meses'!M12</f>
        <v>02</v>
      </c>
      <c r="E554" s="48">
        <f>'Absent + de  6 meses'!N12</f>
        <v>0.57803468208092479</v>
      </c>
    </row>
    <row r="555" spans="1:5" x14ac:dyDescent="0.2">
      <c r="A555" s="45" t="str">
        <f>'Absent + de  6 meses'!J13</f>
        <v>271</v>
      </c>
      <c r="B555" s="45">
        <f>'Absent + de  6 meses'!K13</f>
        <v>0</v>
      </c>
      <c r="C555" s="45" t="str">
        <f>'Absent + de  6 meses'!L13</f>
        <v>2016</v>
      </c>
      <c r="D555" s="45" t="str">
        <f>'Absent + de  6 meses'!M13</f>
        <v>03</v>
      </c>
      <c r="E555" s="48">
        <f>'Absent + de  6 meses'!N13</f>
        <v>1.7309697601668406</v>
      </c>
    </row>
    <row r="556" spans="1:5" x14ac:dyDescent="0.2">
      <c r="A556" s="45" t="str">
        <f>'Absent + de  6 meses'!J14</f>
        <v>271</v>
      </c>
      <c r="B556" s="45">
        <f>'Absent + de  6 meses'!K14</f>
        <v>0</v>
      </c>
      <c r="C556" s="45" t="str">
        <f>'Absent + de  6 meses'!L14</f>
        <v>2016</v>
      </c>
      <c r="D556" s="45" t="str">
        <f>'Absent + de  6 meses'!M14</f>
        <v>04</v>
      </c>
      <c r="E556" s="48">
        <f>'Absent + de  6 meses'!N14</f>
        <v>0.58015267175572516</v>
      </c>
    </row>
    <row r="557" spans="1:5" x14ac:dyDescent="0.2">
      <c r="A557" s="45" t="e">
        <f>'Absent + de  6 meses'!#REF!</f>
        <v>#REF!</v>
      </c>
      <c r="B557" s="45" t="e">
        <f>'Absent + de  6 meses'!#REF!</f>
        <v>#REF!</v>
      </c>
      <c r="C557" s="45" t="e">
        <f>'Absent + de  6 meses'!#REF!</f>
        <v>#REF!</v>
      </c>
      <c r="D557" s="45" t="e">
        <f>'Absent + de  6 meses'!#REF!</f>
        <v>#REF!</v>
      </c>
      <c r="E557" s="48" t="e">
        <f>'Absent + de  6 meses'!#REF!</f>
        <v>#REF!</v>
      </c>
    </row>
    <row r="558" spans="1:5" x14ac:dyDescent="0.2">
      <c r="A558" s="45" t="str">
        <f>'Absent + de  6 meses'!J16</f>
        <v>271</v>
      </c>
      <c r="B558" s="45">
        <f>'Absent + de  6 meses'!K16</f>
        <v>0</v>
      </c>
      <c r="C558" s="45" t="str">
        <f>'Absent + de  6 meses'!L16</f>
        <v>2016</v>
      </c>
      <c r="D558" s="45" t="str">
        <f>'Absent + de  6 meses'!M16</f>
        <v>06</v>
      </c>
      <c r="E558" s="48">
        <f>'Absent + de  6 meses'!N16</f>
        <v>1.7266187050359711</v>
      </c>
    </row>
    <row r="559" spans="1:5" x14ac:dyDescent="0.2">
      <c r="A559" s="45">
        <f>'Absent + de  6 meses'!J19</f>
        <v>0</v>
      </c>
      <c r="B559" s="45">
        <f>'Absent + de  6 meses'!K19</f>
        <v>0</v>
      </c>
      <c r="C559" s="45">
        <f>'Absent + de  6 meses'!L19</f>
        <v>0</v>
      </c>
      <c r="D559" s="45">
        <f>'Absent + de  6 meses'!M19</f>
        <v>0</v>
      </c>
      <c r="E559" s="48">
        <f>'Absent + de  6 meses'!N19</f>
        <v>5.9454995871180838</v>
      </c>
    </row>
    <row r="560" spans="1:5" x14ac:dyDescent="0.2">
      <c r="A560" s="45" t="e">
        <f>'Absent + de  6 meses'!#REF!</f>
        <v>#REF!</v>
      </c>
      <c r="B560" s="45" t="e">
        <f>'Absent + de  6 meses'!#REF!</f>
        <v>#REF!</v>
      </c>
      <c r="C560" s="45" t="e">
        <f>'Absent + de  6 meses'!#REF!</f>
        <v>#REF!</v>
      </c>
      <c r="D560" s="45" t="e">
        <f>'Absent + de  6 meses'!#REF!</f>
        <v>#REF!</v>
      </c>
      <c r="E560" s="48" t="e">
        <f>'Absent + de  6 meses'!#REF!</f>
        <v>#REF!</v>
      </c>
    </row>
    <row r="561" spans="1:5" x14ac:dyDescent="0.2">
      <c r="A561" s="45" t="e">
        <f>'Absent + de  6 meses'!#REF!</f>
        <v>#REF!</v>
      </c>
      <c r="B561" s="45" t="e">
        <f>'Absent + de  6 meses'!#REF!</f>
        <v>#REF!</v>
      </c>
      <c r="C561" s="45" t="e">
        <f>'Absent + de  6 meses'!#REF!</f>
        <v>#REF!</v>
      </c>
      <c r="D561" s="45" t="e">
        <f>'Absent + de  6 meses'!#REF!</f>
        <v>#REF!</v>
      </c>
      <c r="E561" s="48" t="e">
        <f>'Absent + de  6 meses'!#REF!</f>
        <v>#REF!</v>
      </c>
    </row>
    <row r="562" spans="1:5" x14ac:dyDescent="0.2">
      <c r="A562" s="45" t="e">
        <f>'Absent + de  6 meses'!#REF!</f>
        <v>#REF!</v>
      </c>
      <c r="B562" s="45" t="e">
        <f>'Absent + de  6 meses'!#REF!</f>
        <v>#REF!</v>
      </c>
      <c r="C562" s="45" t="e">
        <f>'Absent + de  6 meses'!#REF!</f>
        <v>#REF!</v>
      </c>
      <c r="D562" s="45" t="e">
        <f>'Absent + de  6 meses'!#REF!</f>
        <v>#REF!</v>
      </c>
      <c r="E562" s="48" t="e">
        <f>'Absent + de  6 meses'!#REF!</f>
        <v>#REF!</v>
      </c>
    </row>
    <row r="563" spans="1:5" x14ac:dyDescent="0.2">
      <c r="A563" s="45" t="e">
        <f>'Absent + de  6 meses'!#REF!</f>
        <v>#REF!</v>
      </c>
      <c r="B563" s="45" t="e">
        <f>'Absent + de  6 meses'!#REF!</f>
        <v>#REF!</v>
      </c>
      <c r="C563" s="45" t="e">
        <f>'Absent + de  6 meses'!#REF!</f>
        <v>#REF!</v>
      </c>
      <c r="D563" s="45" t="e">
        <f>'Absent + de  6 meses'!#REF!</f>
        <v>#REF!</v>
      </c>
      <c r="E563" s="48" t="e">
        <f>'Absent + de  6 meses'!#REF!</f>
        <v>#REF!</v>
      </c>
    </row>
    <row r="564" spans="1:5" x14ac:dyDescent="0.2">
      <c r="A564" s="45" t="str">
        <f>'Absent + de  6 meses'!J21</f>
        <v>271</v>
      </c>
      <c r="B564" s="45">
        <f>'Absent + de  6 meses'!K21</f>
        <v>0</v>
      </c>
      <c r="C564" s="45" t="str">
        <f>'Absent + de  6 meses'!L21</f>
        <v>2016</v>
      </c>
      <c r="D564" s="45" t="str">
        <f>'Absent + de  6 meses'!M21</f>
        <v>12</v>
      </c>
      <c r="E564" s="48">
        <f>'Absent + de  6 meses'!N21</f>
        <v>2.6451809060504714</v>
      </c>
    </row>
    <row r="565" spans="1:5" x14ac:dyDescent="0.2">
      <c r="A565" s="45" t="e">
        <f>'Absent + de  6 meses'!#REF!</f>
        <v>#REF!</v>
      </c>
      <c r="B565" s="45" t="e">
        <f>'Absent + de  6 meses'!#REF!</f>
        <v>#REF!</v>
      </c>
      <c r="C565" s="45" t="e">
        <f>'Absent + de  6 meses'!#REF!</f>
        <v>#REF!</v>
      </c>
      <c r="D565" s="45" t="e">
        <f>'Absent + de  6 meses'!#REF!</f>
        <v>#REF!</v>
      </c>
      <c r="E565" s="46" t="e">
        <f>'Absent + de  6 meses'!#REF!</f>
        <v>#REF!</v>
      </c>
    </row>
    <row r="566" spans="1:5" x14ac:dyDescent="0.2">
      <c r="A566" s="45" t="str">
        <f>'Absent + de  6 meses'!O12</f>
        <v>272</v>
      </c>
      <c r="B566" s="45">
        <f>'Absent + de  6 meses'!P12</f>
        <v>0</v>
      </c>
      <c r="C566" s="45" t="str">
        <f>'Absent + de  6 meses'!Q12</f>
        <v>2016</v>
      </c>
      <c r="D566" s="45" t="str">
        <f>'Absent + de  6 meses'!R12</f>
        <v>02</v>
      </c>
      <c r="E566" s="46">
        <f>'Absent + de  6 meses'!T12</f>
        <v>4189.25</v>
      </c>
    </row>
    <row r="567" spans="1:5" x14ac:dyDescent="0.2">
      <c r="A567" s="45" t="str">
        <f>'Absent + de  6 meses'!O13</f>
        <v>272</v>
      </c>
      <c r="B567" s="45">
        <f>'Absent + de  6 meses'!P13</f>
        <v>0</v>
      </c>
      <c r="C567" s="45" t="str">
        <f>'Absent + de  6 meses'!Q13</f>
        <v>2016</v>
      </c>
      <c r="D567" s="45" t="str">
        <f>'Absent + de  6 meses'!R13</f>
        <v>03</v>
      </c>
      <c r="E567" s="46">
        <f>'Absent + de  6 meses'!T13</f>
        <v>39840</v>
      </c>
    </row>
    <row r="568" spans="1:5" x14ac:dyDescent="0.2">
      <c r="A568" s="45" t="str">
        <f>'Absent + de  6 meses'!O14</f>
        <v>272</v>
      </c>
      <c r="B568" s="45">
        <f>'Absent + de  6 meses'!P14</f>
        <v>0</v>
      </c>
      <c r="C568" s="45" t="str">
        <f>'Absent + de  6 meses'!Q14</f>
        <v>2016</v>
      </c>
      <c r="D568" s="45" t="str">
        <f>'Absent + de  6 meses'!R14</f>
        <v>04</v>
      </c>
      <c r="E568" s="46">
        <f>'Absent + de  6 meses'!T14</f>
        <v>3207</v>
      </c>
    </row>
    <row r="569" spans="1:5" x14ac:dyDescent="0.2">
      <c r="A569" s="45" t="e">
        <f>'Absent + de  6 meses'!#REF!</f>
        <v>#REF!</v>
      </c>
      <c r="B569" s="45" t="e">
        <f>'Absent + de  6 meses'!#REF!</f>
        <v>#REF!</v>
      </c>
      <c r="C569" s="45" t="e">
        <f>'Absent + de  6 meses'!#REF!</f>
        <v>#REF!</v>
      </c>
      <c r="D569" s="45" t="e">
        <f>'Absent + de  6 meses'!#REF!</f>
        <v>#REF!</v>
      </c>
      <c r="E569" s="46" t="e">
        <f>'Absent + de  6 meses'!#REF!</f>
        <v>#REF!</v>
      </c>
    </row>
    <row r="570" spans="1:5" x14ac:dyDescent="0.2">
      <c r="A570" s="45" t="str">
        <f>'Absent + de  6 meses'!O16</f>
        <v>272</v>
      </c>
      <c r="B570" s="45">
        <f>'Absent + de  6 meses'!P16</f>
        <v>0</v>
      </c>
      <c r="C570" s="45" t="str">
        <f>'Absent + de  6 meses'!Q16</f>
        <v>2016</v>
      </c>
      <c r="D570" s="45" t="str">
        <f>'Absent + de  6 meses'!R16</f>
        <v>06</v>
      </c>
      <c r="E570" s="46">
        <f>'Absent + de  6 meses'!T16</f>
        <v>5808</v>
      </c>
    </row>
    <row r="571" spans="1:5" x14ac:dyDescent="0.2">
      <c r="A571" s="45">
        <f>'Absent + de  6 meses'!O19</f>
        <v>0</v>
      </c>
      <c r="B571" s="45">
        <f>'Absent + de  6 meses'!P19</f>
        <v>0</v>
      </c>
      <c r="C571" s="45">
        <f>'Absent + de  6 meses'!Q19</f>
        <v>0</v>
      </c>
      <c r="D571" s="45">
        <f>'Absent + de  6 meses'!R19</f>
        <v>0</v>
      </c>
      <c r="E571" s="46">
        <f>'Absent + de  6 meses'!T19</f>
        <v>1380</v>
      </c>
    </row>
    <row r="572" spans="1:5" x14ac:dyDescent="0.2">
      <c r="A572" s="45" t="e">
        <f>'Absent + de  6 meses'!#REF!</f>
        <v>#REF!</v>
      </c>
      <c r="B572" s="45" t="e">
        <f>'Absent + de  6 meses'!#REF!</f>
        <v>#REF!</v>
      </c>
      <c r="C572" s="45" t="e">
        <f>'Absent + de  6 meses'!#REF!</f>
        <v>#REF!</v>
      </c>
      <c r="D572" s="45" t="e">
        <f>'Absent + de  6 meses'!#REF!</f>
        <v>#REF!</v>
      </c>
      <c r="E572" s="46" t="e">
        <f>'Absent + de  6 meses'!#REF!</f>
        <v>#REF!</v>
      </c>
    </row>
    <row r="573" spans="1:5" x14ac:dyDescent="0.2">
      <c r="A573" s="45" t="e">
        <f>'Absent + de  6 meses'!#REF!</f>
        <v>#REF!</v>
      </c>
      <c r="B573" s="45" t="e">
        <f>'Absent + de  6 meses'!#REF!</f>
        <v>#REF!</v>
      </c>
      <c r="C573" s="45" t="e">
        <f>'Absent + de  6 meses'!#REF!</f>
        <v>#REF!</v>
      </c>
      <c r="D573" s="45" t="e">
        <f>'Absent + de  6 meses'!#REF!</f>
        <v>#REF!</v>
      </c>
      <c r="E573" s="46" t="e">
        <f>'Absent + de  6 meses'!#REF!</f>
        <v>#REF!</v>
      </c>
    </row>
    <row r="574" spans="1:5" x14ac:dyDescent="0.2">
      <c r="A574" s="45" t="e">
        <f>'Absent + de  6 meses'!#REF!</f>
        <v>#REF!</v>
      </c>
      <c r="B574" s="45" t="e">
        <f>'Absent + de  6 meses'!#REF!</f>
        <v>#REF!</v>
      </c>
      <c r="C574" s="45" t="e">
        <f>'Absent + de  6 meses'!#REF!</f>
        <v>#REF!</v>
      </c>
      <c r="D574" s="45" t="e">
        <f>'Absent + de  6 meses'!#REF!</f>
        <v>#REF!</v>
      </c>
      <c r="E574" s="46" t="e">
        <f>'Absent + de  6 meses'!#REF!</f>
        <v>#REF!</v>
      </c>
    </row>
    <row r="575" spans="1:5" x14ac:dyDescent="0.2">
      <c r="A575" s="45" t="e">
        <f>'Absent + de  6 meses'!#REF!</f>
        <v>#REF!</v>
      </c>
      <c r="B575" s="45" t="e">
        <f>'Absent + de  6 meses'!#REF!</f>
        <v>#REF!</v>
      </c>
      <c r="C575" s="45" t="e">
        <f>'Absent + de  6 meses'!#REF!</f>
        <v>#REF!</v>
      </c>
      <c r="D575" s="45" t="e">
        <f>'Absent + de  6 meses'!#REF!</f>
        <v>#REF!</v>
      </c>
      <c r="E575" s="46" t="e">
        <f>'Absent + de  6 meses'!#REF!</f>
        <v>#REF!</v>
      </c>
    </row>
    <row r="576" spans="1:5" x14ac:dyDescent="0.2">
      <c r="A576" s="45" t="str">
        <f>'Absent + de  6 meses'!O21</f>
        <v>272</v>
      </c>
      <c r="B576" s="45">
        <f>'Absent + de  6 meses'!P21</f>
        <v>0</v>
      </c>
      <c r="C576" s="45" t="str">
        <f>'Absent + de  6 meses'!Q21</f>
        <v>2016</v>
      </c>
      <c r="D576" s="45" t="str">
        <f>'Absent + de  6 meses'!R21</f>
        <v>12</v>
      </c>
      <c r="E576" s="46">
        <f>'Absent + de  6 meses'!T21</f>
        <v>13277.013999999999</v>
      </c>
    </row>
    <row r="577" spans="1:5" x14ac:dyDescent="0.2">
      <c r="A577" s="45" t="e">
        <f>'Absent + de  6 meses'!#REF!</f>
        <v>#REF!</v>
      </c>
      <c r="B577" s="45" t="e">
        <f>'Absent + de  6 meses'!#REF!</f>
        <v>#REF!</v>
      </c>
      <c r="C577" s="45" t="e">
        <f>'Absent + de  6 meses'!#REF!</f>
        <v>#REF!</v>
      </c>
      <c r="D577" s="45" t="e">
        <f>'Absent + de  6 meses'!#REF!</f>
        <v>#REF!</v>
      </c>
      <c r="E577" s="48" t="e">
        <f>'Absent + de  6 meses'!#REF!</f>
        <v>#REF!</v>
      </c>
    </row>
    <row r="578" spans="1:5" x14ac:dyDescent="0.2">
      <c r="A578" s="45" t="str">
        <f>'Absent + de  6 meses'!X12</f>
        <v>275</v>
      </c>
      <c r="B578" s="45">
        <f>'Absent + de  6 meses'!Y12</f>
        <v>0</v>
      </c>
      <c r="C578" s="45" t="str">
        <f>'Absent + de  6 meses'!Z12</f>
        <v>2016</v>
      </c>
      <c r="D578" s="45" t="str">
        <f>'Absent + de  6 meses'!AA12</f>
        <v>03</v>
      </c>
      <c r="E578" s="48">
        <f>'Absent + de  6 meses'!AB12</f>
        <v>0.45043374105422518</v>
      </c>
    </row>
    <row r="579" spans="1:5" x14ac:dyDescent="0.2">
      <c r="A579" s="45" t="str">
        <f>'Absent + de  6 meses'!X13</f>
        <v>276</v>
      </c>
      <c r="B579" s="45">
        <f>'Absent + de  6 meses'!Y13</f>
        <v>0</v>
      </c>
      <c r="C579" s="45" t="str">
        <f>'Absent + de  6 meses'!Z13</f>
        <v>2016</v>
      </c>
      <c r="D579" s="45" t="str">
        <f>'Absent + de  6 meses'!AA13</f>
        <v>04</v>
      </c>
      <c r="E579" s="48">
        <f>'Absent + de  6 meses'!AB13</f>
        <v>2.4728139430954865</v>
      </c>
    </row>
    <row r="580" spans="1:5" x14ac:dyDescent="0.2">
      <c r="A580" s="45" t="str">
        <f>'Absent + de  6 meses'!X14</f>
        <v>277</v>
      </c>
      <c r="B580" s="45">
        <f>'Absent + de  6 meses'!Y14</f>
        <v>0</v>
      </c>
      <c r="C580" s="45" t="str">
        <f>'Absent + de  6 meses'!Z14</f>
        <v>2016</v>
      </c>
      <c r="D580" s="45" t="str">
        <f>'Absent + de  6 meses'!AA14</f>
        <v>05</v>
      </c>
      <c r="E580" s="48">
        <f>'Absent + de  6 meses'!AB14</f>
        <v>0.58287895310796078</v>
      </c>
    </row>
    <row r="581" spans="1:5" x14ac:dyDescent="0.2">
      <c r="A581" s="45" t="e">
        <f>'Absent + de  6 meses'!#REF!</f>
        <v>#REF!</v>
      </c>
      <c r="B581" s="45" t="e">
        <f>'Absent + de  6 meses'!#REF!</f>
        <v>#REF!</v>
      </c>
      <c r="C581" s="45" t="e">
        <f>'Absent + de  6 meses'!#REF!</f>
        <v>#REF!</v>
      </c>
      <c r="D581" s="45" t="e">
        <f>'Absent + de  6 meses'!#REF!</f>
        <v>#REF!</v>
      </c>
      <c r="E581" s="48" t="e">
        <f>'Absent + de  6 meses'!#REF!</f>
        <v>#REF!</v>
      </c>
    </row>
    <row r="582" spans="1:5" x14ac:dyDescent="0.2">
      <c r="A582" s="45" t="str">
        <f>'Absent + de  6 meses'!X16</f>
        <v>279</v>
      </c>
      <c r="B582" s="45">
        <f>'Absent + de  6 meses'!Y16</f>
        <v>0</v>
      </c>
      <c r="C582" s="45" t="str">
        <f>'Absent + de  6 meses'!Z16</f>
        <v>2016</v>
      </c>
      <c r="D582" s="45" t="str">
        <f>'Absent + de  6 meses'!AA16</f>
        <v>07</v>
      </c>
      <c r="E582" s="48">
        <f>'Absent + de  6 meses'!AB16</f>
        <v>1.2435765673175745</v>
      </c>
    </row>
    <row r="583" spans="1:5" x14ac:dyDescent="0.2">
      <c r="A583" s="45" t="str">
        <f>'Absent + de  6 meses'!X19</f>
        <v>282</v>
      </c>
      <c r="B583" s="45">
        <f>'Absent + de  6 meses'!Y19</f>
        <v>0</v>
      </c>
      <c r="C583" s="45" t="str">
        <f>'Absent + de  6 meses'!Z19</f>
        <v>2016</v>
      </c>
      <c r="D583" s="45" t="str">
        <f>'Absent + de  6 meses'!AA19</f>
        <v>10</v>
      </c>
      <c r="E583" s="48">
        <f>'Absent + de  6 meses'!AB19</f>
        <v>0.67830600448271794</v>
      </c>
    </row>
    <row r="584" spans="1:5" x14ac:dyDescent="0.2">
      <c r="A584" s="45" t="e">
        <f>'Absent + de  6 meses'!#REF!</f>
        <v>#REF!</v>
      </c>
      <c r="B584" s="45" t="e">
        <f>'Absent + de  6 meses'!#REF!</f>
        <v>#REF!</v>
      </c>
      <c r="C584" s="45" t="e">
        <f>'Absent + de  6 meses'!#REF!</f>
        <v>#REF!</v>
      </c>
      <c r="D584" s="45" t="e">
        <f>'Absent + de  6 meses'!#REF!</f>
        <v>#REF!</v>
      </c>
      <c r="E584" s="48" t="e">
        <f>'Absent + de  6 meses'!#REF!</f>
        <v>#REF!</v>
      </c>
    </row>
    <row r="585" spans="1:5" x14ac:dyDescent="0.2">
      <c r="A585" s="45" t="e">
        <f>'Absent + de  6 meses'!#REF!</f>
        <v>#REF!</v>
      </c>
      <c r="B585" s="45" t="e">
        <f>'Absent + de  6 meses'!#REF!</f>
        <v>#REF!</v>
      </c>
      <c r="C585" s="45" t="e">
        <f>'Absent + de  6 meses'!#REF!</f>
        <v>#REF!</v>
      </c>
      <c r="D585" s="45" t="e">
        <f>'Absent + de  6 meses'!#REF!</f>
        <v>#REF!</v>
      </c>
      <c r="E585" s="48" t="e">
        <f>'Absent + de  6 meses'!#REF!</f>
        <v>#REF!</v>
      </c>
    </row>
    <row r="586" spans="1:5" x14ac:dyDescent="0.2">
      <c r="A586" s="45" t="e">
        <f>'Absent + de  6 meses'!#REF!</f>
        <v>#REF!</v>
      </c>
      <c r="B586" s="45" t="e">
        <f>'Absent + de  6 meses'!#REF!</f>
        <v>#REF!</v>
      </c>
      <c r="C586" s="45" t="e">
        <f>'Absent + de  6 meses'!#REF!</f>
        <v>#REF!</v>
      </c>
      <c r="D586" s="45" t="e">
        <f>'Absent + de  6 meses'!#REF!</f>
        <v>#REF!</v>
      </c>
      <c r="E586" s="48" t="e">
        <f>'Absent + de  6 meses'!#REF!</f>
        <v>#REF!</v>
      </c>
    </row>
    <row r="587" spans="1:5" x14ac:dyDescent="0.2">
      <c r="A587" s="45" t="e">
        <f>'Absent + de  6 meses'!#REF!</f>
        <v>#REF!</v>
      </c>
      <c r="B587" s="45" t="e">
        <f>'Absent + de  6 meses'!#REF!</f>
        <v>#REF!</v>
      </c>
      <c r="C587" s="45" t="e">
        <f>'Absent + de  6 meses'!#REF!</f>
        <v>#REF!</v>
      </c>
      <c r="D587" s="45" t="e">
        <f>'Absent + de  6 meses'!#REF!</f>
        <v>#REF!</v>
      </c>
      <c r="E587" s="48" t="e">
        <f>'Absent + de  6 meses'!#REF!</f>
        <v>#REF!</v>
      </c>
    </row>
    <row r="588" spans="1:5" x14ac:dyDescent="0.2">
      <c r="A588" s="45" t="str">
        <f>'Absent + de  6 meses'!X21</f>
        <v>284</v>
      </c>
      <c r="B588" s="45">
        <f>'Absent + de  6 meses'!Y21</f>
        <v>0</v>
      </c>
      <c r="C588" s="45" t="str">
        <f>'Absent + de  6 meses'!Z21</f>
        <v>2016</v>
      </c>
      <c r="D588" s="45" t="str">
        <f>'Absent + de  6 meses'!AA21</f>
        <v>12</v>
      </c>
      <c r="E588" s="48">
        <f>'Absent + de  6 meses'!AB21</f>
        <v>2.4028533061141757</v>
      </c>
    </row>
    <row r="589" spans="1:5" x14ac:dyDescent="0.2">
      <c r="A589" s="45" t="e">
        <f>'Absent + de  6 meses'!#REF!</f>
        <v>#REF!</v>
      </c>
      <c r="B589" s="45" t="e">
        <f>'Absent + de  6 meses'!#REF!</f>
        <v>#REF!</v>
      </c>
      <c r="C589" s="45" t="e">
        <f>'Absent + de  6 meses'!#REF!</f>
        <v>#REF!</v>
      </c>
      <c r="D589" s="45" t="e">
        <f>'Absent + de  6 meses'!#REF!</f>
        <v>#REF!</v>
      </c>
      <c r="E589" s="46" t="e">
        <f>'Absent + de  6 meses'!#REF!</f>
        <v>#REF!</v>
      </c>
    </row>
    <row r="590" spans="1:5" x14ac:dyDescent="0.2">
      <c r="A590" s="45">
        <f>'Absent + de  6 meses'!AC12</f>
        <v>0</v>
      </c>
      <c r="B590" s="45" t="e">
        <f>'Absent + de  6 meses'!AD12</f>
        <v>#DIV/0!</v>
      </c>
      <c r="C590" s="45">
        <f>'Absent + de  6 meses'!AE12</f>
        <v>46133.333333333328</v>
      </c>
      <c r="D590" s="45">
        <f>'Absent + de  6 meses'!AF12</f>
        <v>9166.6666666666679</v>
      </c>
      <c r="E590" s="46">
        <f>'Absent + de  6 meses'!AH12</f>
        <v>32</v>
      </c>
    </row>
    <row r="591" spans="1:5" x14ac:dyDescent="0.2">
      <c r="A591" s="45">
        <f>'Absent + de  6 meses'!AC13</f>
        <v>0</v>
      </c>
      <c r="B591" s="45" t="e">
        <f>'Absent + de  6 meses'!AD13</f>
        <v>#DIV/0!</v>
      </c>
      <c r="C591" s="45">
        <f>'Absent + de  6 meses'!AE13</f>
        <v>79916.666666666657</v>
      </c>
      <c r="D591" s="45">
        <f>'Absent + de  6 meses'!AF13</f>
        <v>6900</v>
      </c>
      <c r="E591" s="46">
        <f>'Absent + de  6 meses'!AH13</f>
        <v>166</v>
      </c>
    </row>
    <row r="592" spans="1:5" x14ac:dyDescent="0.2">
      <c r="A592" s="45">
        <f>'Absent + de  6 meses'!AC14</f>
        <v>0</v>
      </c>
      <c r="B592" s="45" t="e">
        <f>'Absent + de  6 meses'!AD14</f>
        <v>#DIV/0!</v>
      </c>
      <c r="C592" s="45">
        <f>'Absent + de  6 meses'!AE14</f>
        <v>27291.666666666668</v>
      </c>
      <c r="D592" s="45">
        <f>'Absent + de  6 meses'!AF14</f>
        <v>5540</v>
      </c>
      <c r="E592" s="46">
        <f>'Absent + de  6 meses'!AH14</f>
        <v>19</v>
      </c>
    </row>
    <row r="593" spans="1:5" x14ac:dyDescent="0.2">
      <c r="A593" s="45" t="e">
        <f>'Absent + de  6 meses'!#REF!</f>
        <v>#REF!</v>
      </c>
      <c r="B593" s="45" t="e">
        <f>'Absent + de  6 meses'!#REF!</f>
        <v>#REF!</v>
      </c>
      <c r="C593" s="45" t="e">
        <f>'Absent + de  6 meses'!#REF!</f>
        <v>#REF!</v>
      </c>
      <c r="D593" s="45" t="e">
        <f>'Absent + de  6 meses'!#REF!</f>
        <v>#REF!</v>
      </c>
      <c r="E593" s="46" t="e">
        <f>'Absent + de  6 meses'!#REF!</f>
        <v>#REF!</v>
      </c>
    </row>
    <row r="594" spans="1:5" x14ac:dyDescent="0.2">
      <c r="A594" s="45">
        <f>'Absent + de  6 meses'!AC16</f>
        <v>0</v>
      </c>
      <c r="B594" s="45" t="e">
        <f>'Absent + de  6 meses'!AD16</f>
        <v>#DIV/0!</v>
      </c>
      <c r="C594" s="45">
        <f>'Absent + de  6 meses'!AE16</f>
        <v>23166.666666666664</v>
      </c>
      <c r="D594" s="45">
        <f>'Absent + de  6 meses'!AF16</f>
        <v>3985.7142857142853</v>
      </c>
      <c r="E594" s="46">
        <f>'Absent + de  6 meses'!AH16</f>
        <v>48</v>
      </c>
    </row>
    <row r="595" spans="1:5" x14ac:dyDescent="0.2">
      <c r="A595" s="45">
        <f>'Absent + de  6 meses'!AC19</f>
        <v>0</v>
      </c>
      <c r="B595" s="45" t="e">
        <f>'Absent + de  6 meses'!AD19</f>
        <v>#DIV/0!</v>
      </c>
      <c r="C595" s="45">
        <f>'Absent + de  6 meses'!AE19</f>
        <v>10091.666666666668</v>
      </c>
      <c r="D595" s="45">
        <f>'Absent + de  6 meses'!AF19</f>
        <v>2820</v>
      </c>
      <c r="E595" s="46">
        <f>'Absent + de  6 meses'!AH19</f>
        <v>72</v>
      </c>
    </row>
    <row r="596" spans="1:5" x14ac:dyDescent="0.2">
      <c r="A596" s="45" t="e">
        <f>'Absent + de  6 meses'!#REF!</f>
        <v>#REF!</v>
      </c>
      <c r="B596" s="45" t="e">
        <f>'Absent + de  6 meses'!#REF!</f>
        <v>#REF!</v>
      </c>
      <c r="C596" s="45" t="e">
        <f>'Absent + de  6 meses'!#REF!</f>
        <v>#REF!</v>
      </c>
      <c r="D596" s="45" t="e">
        <f>'Absent + de  6 meses'!#REF!</f>
        <v>#REF!</v>
      </c>
      <c r="E596" s="46" t="e">
        <f>'Absent + de  6 meses'!#REF!</f>
        <v>#REF!</v>
      </c>
    </row>
    <row r="597" spans="1:5" x14ac:dyDescent="0.2">
      <c r="A597" s="45" t="e">
        <f>'Absent + de  6 meses'!#REF!</f>
        <v>#REF!</v>
      </c>
      <c r="B597" s="45" t="e">
        <f>'Absent + de  6 meses'!#REF!</f>
        <v>#REF!</v>
      </c>
      <c r="C597" s="45" t="e">
        <f>'Absent + de  6 meses'!#REF!</f>
        <v>#REF!</v>
      </c>
      <c r="D597" s="45" t="e">
        <f>'Absent + de  6 meses'!#REF!</f>
        <v>#REF!</v>
      </c>
      <c r="E597" s="46" t="e">
        <f>'Absent + de  6 meses'!#REF!</f>
        <v>#REF!</v>
      </c>
    </row>
    <row r="598" spans="1:5" x14ac:dyDescent="0.2">
      <c r="A598" s="45" t="e">
        <f>'Absent + de  6 meses'!#REF!</f>
        <v>#REF!</v>
      </c>
      <c r="B598" s="45" t="e">
        <f>'Absent + de  6 meses'!#REF!</f>
        <v>#REF!</v>
      </c>
      <c r="C598" s="45" t="e">
        <f>'Absent + de  6 meses'!#REF!</f>
        <v>#REF!</v>
      </c>
      <c r="D598" s="45" t="e">
        <f>'Absent + de  6 meses'!#REF!</f>
        <v>#REF!</v>
      </c>
      <c r="E598" s="46" t="e">
        <f>'Absent + de  6 meses'!#REF!</f>
        <v>#REF!</v>
      </c>
    </row>
    <row r="599" spans="1:5" x14ac:dyDescent="0.2">
      <c r="A599" s="45" t="e">
        <f>'Absent + de  6 meses'!#REF!</f>
        <v>#REF!</v>
      </c>
      <c r="B599" s="45" t="e">
        <f>'Absent + de  6 meses'!#REF!</f>
        <v>#REF!</v>
      </c>
      <c r="C599" s="45" t="e">
        <f>'Absent + de  6 meses'!#REF!</f>
        <v>#REF!</v>
      </c>
      <c r="D599" s="45" t="e">
        <f>'Absent + de  6 meses'!#REF!</f>
        <v>#REF!</v>
      </c>
      <c r="E599" s="46" t="e">
        <f>'Absent + de  6 meses'!#REF!</f>
        <v>#REF!</v>
      </c>
    </row>
    <row r="600" spans="1:5" x14ac:dyDescent="0.2">
      <c r="A600" s="45">
        <f>'Absent + de  6 meses'!AC21</f>
        <v>0</v>
      </c>
      <c r="B600" s="45" t="e">
        <f>'Absent + de  6 meses'!AD21</f>
        <v>#DIV/0!</v>
      </c>
      <c r="C600" s="45">
        <f>'Absent + de  6 meses'!AE21</f>
        <v>27408.333333333332</v>
      </c>
      <c r="D600" s="45">
        <f>'Absent + de  6 meses'!AF21</f>
        <v>2366.666666666667</v>
      </c>
      <c r="E600" s="46">
        <f>'Absent + de  6 meses'!AH21</f>
        <v>87</v>
      </c>
    </row>
    <row r="601" spans="1:5" x14ac:dyDescent="0.2">
      <c r="A601" s="45" t="e">
        <f>'Absent + de  6 meses'!#REF!</f>
        <v>#REF!</v>
      </c>
      <c r="B601" s="45" t="e">
        <f>'Absent + de  6 meses'!#REF!</f>
        <v>#REF!</v>
      </c>
      <c r="C601" s="45" t="e">
        <f>'Absent + de  6 meses'!#REF!</f>
        <v>#REF!</v>
      </c>
      <c r="D601" s="45" t="e">
        <f>'Absent + de  6 meses'!#REF!</f>
        <v>#REF!</v>
      </c>
      <c r="E601" s="48" t="e">
        <f>'Absent + de  6 meses'!#REF!</f>
        <v>#REF!</v>
      </c>
    </row>
    <row r="602" spans="1:5" x14ac:dyDescent="0.2">
      <c r="A602" s="45" t="str">
        <f>'Absent + de  6 meses'!AL12</f>
        <v>275</v>
      </c>
      <c r="B602" s="45">
        <f>'Absent + de  6 meses'!AM12</f>
        <v>0</v>
      </c>
      <c r="C602" s="45" t="str">
        <f>'Absent + de  6 meses'!AN12</f>
        <v>2016</v>
      </c>
      <c r="D602" s="45" t="str">
        <f>'Absent + de  6 meses'!AO12</f>
        <v>02</v>
      </c>
      <c r="E602" s="48">
        <f>'Absent + de  6 meses'!AP12</f>
        <v>3.4406826314340763E-2</v>
      </c>
    </row>
    <row r="603" spans="1:5" x14ac:dyDescent="0.2">
      <c r="A603" s="45" t="str">
        <f>'Absent + de  6 meses'!AL13</f>
        <v>275</v>
      </c>
      <c r="B603" s="45">
        <f>'Absent + de  6 meses'!AM13</f>
        <v>0</v>
      </c>
      <c r="C603" s="45" t="str">
        <f>'Absent + de  6 meses'!AN13</f>
        <v>2016</v>
      </c>
      <c r="D603" s="45" t="str">
        <f>'Absent + de  6 meses'!AO13</f>
        <v>03</v>
      </c>
      <c r="E603" s="48">
        <f>'Absent + de  6 meses'!AP13</f>
        <v>0.10303391429564526</v>
      </c>
    </row>
    <row r="604" spans="1:5" x14ac:dyDescent="0.2">
      <c r="A604" s="45" t="str">
        <f>'Absent + de  6 meses'!AL14</f>
        <v>275</v>
      </c>
      <c r="B604" s="45">
        <f>'Absent + de  6 meses'!AM14</f>
        <v>0</v>
      </c>
      <c r="C604" s="45" t="str">
        <f>'Absent + de  6 meses'!AN14</f>
        <v>2016</v>
      </c>
      <c r="D604" s="45" t="str">
        <f>'Absent + de  6 meses'!AO14</f>
        <v>04</v>
      </c>
      <c r="E604" s="48">
        <f>'Absent + de  6 meses'!AP14</f>
        <v>3.4532897128316975E-2</v>
      </c>
    </row>
    <row r="605" spans="1:5" x14ac:dyDescent="0.2">
      <c r="A605" s="45" t="e">
        <f>'Absent + de  6 meses'!#REF!</f>
        <v>#REF!</v>
      </c>
      <c r="B605" s="45" t="e">
        <f>'Absent + de  6 meses'!#REF!</f>
        <v>#REF!</v>
      </c>
      <c r="C605" s="45" t="e">
        <f>'Absent + de  6 meses'!#REF!</f>
        <v>#REF!</v>
      </c>
      <c r="D605" s="45" t="e">
        <f>'Absent + de  6 meses'!#REF!</f>
        <v>#REF!</v>
      </c>
      <c r="E605" s="48" t="e">
        <f>'Absent + de  6 meses'!#REF!</f>
        <v>#REF!</v>
      </c>
    </row>
    <row r="606" spans="1:5" x14ac:dyDescent="0.2">
      <c r="A606" s="45" t="str">
        <f>'Absent + de  6 meses'!AL16</f>
        <v>275</v>
      </c>
      <c r="B606" s="45">
        <f>'Absent + de  6 meses'!AM16</f>
        <v>0</v>
      </c>
      <c r="C606" s="45" t="str">
        <f>'Absent + de  6 meses'!AN16</f>
        <v>2016</v>
      </c>
      <c r="D606" s="45" t="str">
        <f>'Absent + de  6 meses'!AO16</f>
        <v>06</v>
      </c>
      <c r="E606" s="48">
        <f>'Absent + de  6 meses'!AP16</f>
        <v>0.10277492291880781</v>
      </c>
    </row>
    <row r="607" spans="1:5" x14ac:dyDescent="0.2">
      <c r="A607" s="45">
        <f>'Absent + de  6 meses'!AL19</f>
        <v>0</v>
      </c>
      <c r="B607" s="45">
        <f>'Absent + de  6 meses'!AM19</f>
        <v>0</v>
      </c>
      <c r="C607" s="45">
        <f>'Absent + de  6 meses'!AN19</f>
        <v>0</v>
      </c>
      <c r="D607" s="45">
        <f>'Absent + de  6 meses'!AO19</f>
        <v>0</v>
      </c>
      <c r="E607" s="48">
        <f>'Absent + de  6 meses'!AP19</f>
        <v>0.35389878494750504</v>
      </c>
    </row>
    <row r="608" spans="1:5" x14ac:dyDescent="0.2">
      <c r="A608" s="45" t="e">
        <f>'Absent + de  6 meses'!#REF!</f>
        <v>#REF!</v>
      </c>
      <c r="B608" s="45" t="e">
        <f>'Absent + de  6 meses'!#REF!</f>
        <v>#REF!</v>
      </c>
      <c r="C608" s="45" t="e">
        <f>'Absent + de  6 meses'!#REF!</f>
        <v>#REF!</v>
      </c>
      <c r="D608" s="45" t="e">
        <f>'Absent + de  6 meses'!#REF!</f>
        <v>#REF!</v>
      </c>
      <c r="E608" s="48" t="e">
        <f>'Absent + de  6 meses'!#REF!</f>
        <v>#REF!</v>
      </c>
    </row>
    <row r="609" spans="1:5" x14ac:dyDescent="0.2">
      <c r="A609" s="45" t="e">
        <f>'Absent + de  6 meses'!#REF!</f>
        <v>#REF!</v>
      </c>
      <c r="B609" s="45" t="e">
        <f>'Absent + de  6 meses'!#REF!</f>
        <v>#REF!</v>
      </c>
      <c r="C609" s="45" t="e">
        <f>'Absent + de  6 meses'!#REF!</f>
        <v>#REF!</v>
      </c>
      <c r="D609" s="45" t="e">
        <f>'Absent + de  6 meses'!#REF!</f>
        <v>#REF!</v>
      </c>
      <c r="E609" s="48" t="e">
        <f>'Absent + de  6 meses'!#REF!</f>
        <v>#REF!</v>
      </c>
    </row>
    <row r="610" spans="1:5" x14ac:dyDescent="0.2">
      <c r="A610" s="45" t="e">
        <f>'Absent + de  6 meses'!#REF!</f>
        <v>#REF!</v>
      </c>
      <c r="B610" s="45" t="e">
        <f>'Absent + de  6 meses'!#REF!</f>
        <v>#REF!</v>
      </c>
      <c r="C610" s="45" t="e">
        <f>'Absent + de  6 meses'!#REF!</f>
        <v>#REF!</v>
      </c>
      <c r="D610" s="45" t="e">
        <f>'Absent + de  6 meses'!#REF!</f>
        <v>#REF!</v>
      </c>
      <c r="E610" s="48" t="e">
        <f>'Absent + de  6 meses'!#REF!</f>
        <v>#REF!</v>
      </c>
    </row>
    <row r="611" spans="1:5" x14ac:dyDescent="0.2">
      <c r="A611" s="45" t="e">
        <f>'Absent + de  6 meses'!#REF!</f>
        <v>#REF!</v>
      </c>
      <c r="B611" s="45" t="e">
        <f>'Absent + de  6 meses'!#REF!</f>
        <v>#REF!</v>
      </c>
      <c r="C611" s="45" t="e">
        <f>'Absent + de  6 meses'!#REF!</f>
        <v>#REF!</v>
      </c>
      <c r="D611" s="45" t="e">
        <f>'Absent + de  6 meses'!#REF!</f>
        <v>#REF!</v>
      </c>
      <c r="E611" s="48" t="e">
        <f>'Absent + de  6 meses'!#REF!</f>
        <v>#REF!</v>
      </c>
    </row>
    <row r="612" spans="1:5" x14ac:dyDescent="0.2">
      <c r="A612" s="45" t="str">
        <f>'Absent + de  6 meses'!AL21</f>
        <v>275</v>
      </c>
      <c r="B612" s="45">
        <f>'Absent + de  6 meses'!AM21</f>
        <v>0</v>
      </c>
      <c r="C612" s="45" t="str">
        <f>'Absent + de  6 meses'!AN21</f>
        <v>2016</v>
      </c>
      <c r="D612" s="45" t="str">
        <f>'Absent + de  6 meses'!AO21</f>
        <v>12</v>
      </c>
      <c r="E612" s="48">
        <f>'Absent + de  6 meses'!AP21</f>
        <v>0.15745124440776614</v>
      </c>
    </row>
    <row r="613" spans="1:5" x14ac:dyDescent="0.2">
      <c r="A613" s="45" t="e">
        <f>'Absent + de  6 meses'!#REF!</f>
        <v>#REF!</v>
      </c>
      <c r="B613" s="45" t="e">
        <f>'Absent + de  6 meses'!#REF!</f>
        <v>#REF!</v>
      </c>
      <c r="C613" s="45" t="e">
        <f>'Absent + de  6 meses'!#REF!</f>
        <v>#REF!</v>
      </c>
      <c r="D613" s="45" t="e">
        <f>'Absent + de  6 meses'!#REF!</f>
        <v>#REF!</v>
      </c>
      <c r="E613" s="46" t="e">
        <f>'Absent + de  6 meses'!#REF!</f>
        <v>#REF!</v>
      </c>
    </row>
    <row r="614" spans="1:5" x14ac:dyDescent="0.2">
      <c r="A614" s="45">
        <f>'Absent + de  6 meses'!AQ12</f>
        <v>0</v>
      </c>
      <c r="B614" s="45" t="e">
        <f>'Absent + de  6 meses'!AR12</f>
        <v>#DIV/0!</v>
      </c>
      <c r="C614" s="45">
        <f>'Absent + de  6 meses'!AS12</f>
        <v>461333.33333333331</v>
      </c>
      <c r="D614" s="45">
        <f>'Absent + de  6 meses'!AT12</f>
        <v>137500</v>
      </c>
      <c r="E614" s="46">
        <f>'Absent + de  6 meses'!AV12</f>
        <v>4189.25</v>
      </c>
    </row>
    <row r="615" spans="1:5" x14ac:dyDescent="0.2">
      <c r="A615" s="45">
        <f>'Absent + de  6 meses'!AQ13</f>
        <v>0</v>
      </c>
      <c r="B615" s="45" t="e">
        <f>'Absent + de  6 meses'!AR13</f>
        <v>#DIV/0!</v>
      </c>
      <c r="C615" s="45">
        <f>'Absent + de  6 meses'!AS13</f>
        <v>799166.66666666663</v>
      </c>
      <c r="D615" s="45">
        <f>'Absent + de  6 meses'!AT13</f>
        <v>91666.666666666672</v>
      </c>
      <c r="E615" s="46">
        <f>'Absent + de  6 meses'!AV13</f>
        <v>39840</v>
      </c>
    </row>
    <row r="616" spans="1:5" x14ac:dyDescent="0.2">
      <c r="A616" s="45">
        <f>'Absent + de  6 meses'!AQ14</f>
        <v>0</v>
      </c>
      <c r="B616" s="45" t="e">
        <f>'Absent + de  6 meses'!AR14</f>
        <v>#DIV/0!</v>
      </c>
      <c r="C616" s="45">
        <f>'Absent + de  6 meses'!AS14</f>
        <v>272916.66666666669</v>
      </c>
      <c r="D616" s="45">
        <f>'Absent + de  6 meses'!AT14</f>
        <v>68750</v>
      </c>
      <c r="E616" s="46">
        <f>'Absent + de  6 meses'!AV14</f>
        <v>3207</v>
      </c>
    </row>
    <row r="617" spans="1:5" x14ac:dyDescent="0.2">
      <c r="A617" s="45" t="e">
        <f>'Absent + de  6 meses'!#REF!</f>
        <v>#REF!</v>
      </c>
      <c r="B617" s="45" t="e">
        <f>'Absent + de  6 meses'!#REF!</f>
        <v>#REF!</v>
      </c>
      <c r="C617" s="45" t="e">
        <f>'Absent + de  6 meses'!#REF!</f>
        <v>#REF!</v>
      </c>
      <c r="D617" s="45" t="e">
        <f>'Absent + de  6 meses'!#REF!</f>
        <v>#REF!</v>
      </c>
      <c r="E617" s="46" t="e">
        <f>'Absent + de  6 meses'!#REF!</f>
        <v>#REF!</v>
      </c>
    </row>
    <row r="618" spans="1:5" x14ac:dyDescent="0.2">
      <c r="A618" s="45">
        <f>'Absent + de  6 meses'!AQ16</f>
        <v>0</v>
      </c>
      <c r="B618" s="45" t="e">
        <f>'Absent + de  6 meses'!AR16</f>
        <v>#DIV/0!</v>
      </c>
      <c r="C618" s="45">
        <f>'Absent + de  6 meses'!AS16</f>
        <v>231666.66666666666</v>
      </c>
      <c r="D618" s="45">
        <f>'Absent + de  6 meses'!AT16</f>
        <v>45833.333333333336</v>
      </c>
      <c r="E618" s="46">
        <f>'Absent + de  6 meses'!AV16</f>
        <v>5808</v>
      </c>
    </row>
    <row r="619" spans="1:5" x14ac:dyDescent="0.2">
      <c r="A619" s="45" t="e">
        <f>'Absent + de  6 meses'!AQ19</f>
        <v>#DIV/0!</v>
      </c>
      <c r="B619" s="45" t="e">
        <f>'Absent + de  6 meses'!AR19</f>
        <v>#DIV/0!</v>
      </c>
      <c r="C619" s="45" t="e">
        <f>'Absent + de  6 meses'!AS19</f>
        <v>#DIV/0!</v>
      </c>
      <c r="D619" s="45" t="e">
        <f>'Absent + de  6 meses'!AT19</f>
        <v>#DIV/0!</v>
      </c>
      <c r="E619" s="46">
        <f>'Absent + de  6 meses'!AV19</f>
        <v>1380</v>
      </c>
    </row>
    <row r="620" spans="1:5" x14ac:dyDescent="0.2">
      <c r="A620" s="45" t="e">
        <f>'Absent + de  6 meses'!#REF!</f>
        <v>#REF!</v>
      </c>
      <c r="B620" s="45" t="e">
        <f>'Absent + de  6 meses'!#REF!</f>
        <v>#REF!</v>
      </c>
      <c r="C620" s="45" t="e">
        <f>'Absent + de  6 meses'!#REF!</f>
        <v>#REF!</v>
      </c>
      <c r="D620" s="45" t="e">
        <f>'Absent + de  6 meses'!#REF!</f>
        <v>#REF!</v>
      </c>
      <c r="E620" s="46" t="e">
        <f>'Absent + de  6 meses'!#REF!</f>
        <v>#REF!</v>
      </c>
    </row>
    <row r="621" spans="1:5" x14ac:dyDescent="0.2">
      <c r="A621" s="45" t="e">
        <f>'Absent + de  6 meses'!#REF!</f>
        <v>#REF!</v>
      </c>
      <c r="B621" s="45" t="e">
        <f>'Absent + de  6 meses'!#REF!</f>
        <v>#REF!</v>
      </c>
      <c r="C621" s="45" t="e">
        <f>'Absent + de  6 meses'!#REF!</f>
        <v>#REF!</v>
      </c>
      <c r="D621" s="45" t="e">
        <f>'Absent + de  6 meses'!#REF!</f>
        <v>#REF!</v>
      </c>
      <c r="E621" s="46" t="e">
        <f>'Absent + de  6 meses'!#REF!</f>
        <v>#REF!</v>
      </c>
    </row>
    <row r="622" spans="1:5" x14ac:dyDescent="0.2">
      <c r="A622" s="45" t="e">
        <f>'Absent + de  6 meses'!#REF!</f>
        <v>#REF!</v>
      </c>
      <c r="B622" s="45" t="e">
        <f>'Absent + de  6 meses'!#REF!</f>
        <v>#REF!</v>
      </c>
      <c r="C622" s="45" t="e">
        <f>'Absent + de  6 meses'!#REF!</f>
        <v>#REF!</v>
      </c>
      <c r="D622" s="45" t="e">
        <f>'Absent + de  6 meses'!#REF!</f>
        <v>#REF!</v>
      </c>
      <c r="E622" s="46" t="e">
        <f>'Absent + de  6 meses'!#REF!</f>
        <v>#REF!</v>
      </c>
    </row>
    <row r="623" spans="1:5" x14ac:dyDescent="0.2">
      <c r="A623" s="45" t="e">
        <f>'Absent + de  6 meses'!#REF!</f>
        <v>#REF!</v>
      </c>
      <c r="B623" s="45" t="e">
        <f>'Absent + de  6 meses'!#REF!</f>
        <v>#REF!</v>
      </c>
      <c r="C623" s="45" t="e">
        <f>'Absent + de  6 meses'!#REF!</f>
        <v>#REF!</v>
      </c>
      <c r="D623" s="45" t="e">
        <f>'Absent + de  6 meses'!#REF!</f>
        <v>#REF!</v>
      </c>
      <c r="E623" s="46" t="e">
        <f>'Absent + de  6 meses'!#REF!</f>
        <v>#REF!</v>
      </c>
    </row>
    <row r="624" spans="1:5" x14ac:dyDescent="0.2">
      <c r="A624" s="45">
        <f>'Absent + de  6 meses'!AQ21</f>
        <v>0</v>
      </c>
      <c r="B624" s="45" t="e">
        <f>'Absent + de  6 meses'!AR21</f>
        <v>#DIV/0!</v>
      </c>
      <c r="C624" s="45">
        <f>'Absent + de  6 meses'!AS21</f>
        <v>274083.33333333331</v>
      </c>
      <c r="D624" s="45">
        <f>'Absent + de  6 meses'!AT21</f>
        <v>22916.666666666668</v>
      </c>
      <c r="E624" s="46">
        <f>'Absent + de  6 meses'!AV21</f>
        <v>13277.013999999999</v>
      </c>
    </row>
    <row r="625" spans="1:5" x14ac:dyDescent="0.2">
      <c r="A625" s="45" t="e">
        <f>'Absent + de  6 meses'!#REF!</f>
        <v>#REF!</v>
      </c>
      <c r="B625" s="45" t="e">
        <f>'Absent + de  6 meses'!#REF!</f>
        <v>#REF!</v>
      </c>
      <c r="C625" s="45" t="e">
        <f>'Absent + de  6 meses'!#REF!</f>
        <v>#REF!</v>
      </c>
      <c r="D625" s="45" t="e">
        <f>'Absent + de  6 meses'!#REF!</f>
        <v>#REF!</v>
      </c>
      <c r="E625" s="48" t="e">
        <f>'Absent + de  6 meses'!#REF!</f>
        <v>#REF!</v>
      </c>
    </row>
    <row r="626" spans="1:5" x14ac:dyDescent="0.2">
      <c r="A626" s="45" t="str">
        <f>'Absent + de  6 meses'!AZ12</f>
        <v>279</v>
      </c>
      <c r="B626" s="45">
        <f>'Absent + de  6 meses'!BA12</f>
        <v>0</v>
      </c>
      <c r="C626" s="45" t="str">
        <f>'Absent + de  6 meses'!BB12</f>
        <v>2016</v>
      </c>
      <c r="D626" s="45" t="str">
        <f>'Absent + de  6 meses'!BC12</f>
        <v>03</v>
      </c>
      <c r="E626" s="48">
        <f>'Absent + de  6 meses'!BD12</f>
        <v>4.5043374105422513</v>
      </c>
    </row>
    <row r="627" spans="1:5" x14ac:dyDescent="0.2">
      <c r="A627" s="45" t="str">
        <f>'Absent + de  6 meses'!AZ13</f>
        <v>280</v>
      </c>
      <c r="B627" s="45">
        <f>'Absent + de  6 meses'!BA13</f>
        <v>0</v>
      </c>
      <c r="C627" s="45" t="str">
        <f>'Absent + de  6 meses'!BB13</f>
        <v>2016</v>
      </c>
      <c r="D627" s="45" t="str">
        <f>'Absent + de  6 meses'!BC13</f>
        <v>04</v>
      </c>
      <c r="E627" s="48">
        <f>'Absent + de  6 meses'!BD13</f>
        <v>24.728139430954865</v>
      </c>
    </row>
    <row r="628" spans="1:5" x14ac:dyDescent="0.2">
      <c r="A628" s="45" t="str">
        <f>'Absent + de  6 meses'!AZ14</f>
        <v>281</v>
      </c>
      <c r="B628" s="45">
        <f>'Absent + de  6 meses'!BA14</f>
        <v>0</v>
      </c>
      <c r="C628" s="45" t="str">
        <f>'Absent + de  6 meses'!BB14</f>
        <v>2016</v>
      </c>
      <c r="D628" s="45" t="str">
        <f>'Absent + de  6 meses'!BC14</f>
        <v>05</v>
      </c>
      <c r="E628" s="48">
        <f>'Absent + de  6 meses'!BD14</f>
        <v>5.8287895310796074</v>
      </c>
    </row>
    <row r="629" spans="1:5" x14ac:dyDescent="0.2">
      <c r="A629" s="45" t="e">
        <f>'Absent + de  6 meses'!#REF!</f>
        <v>#REF!</v>
      </c>
      <c r="B629" s="45" t="e">
        <f>'Absent + de  6 meses'!#REF!</f>
        <v>#REF!</v>
      </c>
      <c r="C629" s="45" t="e">
        <f>'Absent + de  6 meses'!#REF!</f>
        <v>#REF!</v>
      </c>
      <c r="D629" s="45" t="e">
        <f>'Absent + de  6 meses'!#REF!</f>
        <v>#REF!</v>
      </c>
      <c r="E629" s="48" t="e">
        <f>'Absent + de  6 meses'!#REF!</f>
        <v>#REF!</v>
      </c>
    </row>
    <row r="630" spans="1:5" x14ac:dyDescent="0.2">
      <c r="A630" s="45" t="str">
        <f>'Absent + de  6 meses'!AZ16</f>
        <v>283</v>
      </c>
      <c r="B630" s="45">
        <f>'Absent + de  6 meses'!BA16</f>
        <v>0</v>
      </c>
      <c r="C630" s="45" t="str">
        <f>'Absent + de  6 meses'!BB16</f>
        <v>2016</v>
      </c>
      <c r="D630" s="45" t="str">
        <f>'Absent + de  6 meses'!BC16</f>
        <v>07</v>
      </c>
      <c r="E630" s="48">
        <f>'Absent + de  6 meses'!BD16</f>
        <v>12.435765673175744</v>
      </c>
    </row>
    <row r="631" spans="1:5" x14ac:dyDescent="0.2">
      <c r="A631" s="45" t="str">
        <f>'Absent + de  6 meses'!AZ19</f>
        <v>286</v>
      </c>
      <c r="B631" s="45">
        <f>'Absent + de  6 meses'!BA19</f>
        <v>0</v>
      </c>
      <c r="C631" s="45" t="str">
        <f>'Absent + de  6 meses'!BB19</f>
        <v>2016</v>
      </c>
      <c r="D631" s="45" t="str">
        <f>'Absent + de  6 meses'!BC19</f>
        <v>10</v>
      </c>
      <c r="E631" s="48">
        <f>'Absent + de  6 meses'!BD19</f>
        <v>6.7830600448271792</v>
      </c>
    </row>
    <row r="632" spans="1:5" x14ac:dyDescent="0.2">
      <c r="A632" s="45" t="e">
        <f>'Absent + de  6 meses'!#REF!</f>
        <v>#REF!</v>
      </c>
      <c r="B632" s="45" t="e">
        <f>'Absent + de  6 meses'!#REF!</f>
        <v>#REF!</v>
      </c>
      <c r="C632" s="45" t="e">
        <f>'Absent + de  6 meses'!#REF!</f>
        <v>#REF!</v>
      </c>
      <c r="D632" s="45" t="e">
        <f>'Absent + de  6 meses'!#REF!</f>
        <v>#REF!</v>
      </c>
      <c r="E632" s="48" t="e">
        <f>'Absent + de  6 meses'!#REF!</f>
        <v>#REF!</v>
      </c>
    </row>
    <row r="633" spans="1:5" x14ac:dyDescent="0.2">
      <c r="A633" s="45" t="e">
        <f>'Absent + de  6 meses'!#REF!</f>
        <v>#REF!</v>
      </c>
      <c r="B633" s="45" t="e">
        <f>'Absent + de  6 meses'!#REF!</f>
        <v>#REF!</v>
      </c>
      <c r="C633" s="45" t="e">
        <f>'Absent + de  6 meses'!#REF!</f>
        <v>#REF!</v>
      </c>
      <c r="D633" s="45" t="e">
        <f>'Absent + de  6 meses'!#REF!</f>
        <v>#REF!</v>
      </c>
      <c r="E633" s="48" t="e">
        <f>'Absent + de  6 meses'!#REF!</f>
        <v>#REF!</v>
      </c>
    </row>
    <row r="634" spans="1:5" x14ac:dyDescent="0.2">
      <c r="A634" s="45" t="e">
        <f>'Absent + de  6 meses'!#REF!</f>
        <v>#REF!</v>
      </c>
      <c r="B634" s="45" t="e">
        <f>'Absent + de  6 meses'!#REF!</f>
        <v>#REF!</v>
      </c>
      <c r="C634" s="45" t="e">
        <f>'Absent + de  6 meses'!#REF!</f>
        <v>#REF!</v>
      </c>
      <c r="D634" s="45" t="e">
        <f>'Absent + de  6 meses'!#REF!</f>
        <v>#REF!</v>
      </c>
      <c r="E634" s="48" t="e">
        <f>'Absent + de  6 meses'!#REF!</f>
        <v>#REF!</v>
      </c>
    </row>
    <row r="635" spans="1:5" x14ac:dyDescent="0.2">
      <c r="A635" s="45" t="e">
        <f>'Absent + de  6 meses'!#REF!</f>
        <v>#REF!</v>
      </c>
      <c r="B635" s="45" t="e">
        <f>'Absent + de  6 meses'!#REF!</f>
        <v>#REF!</v>
      </c>
      <c r="C635" s="45" t="e">
        <f>'Absent + de  6 meses'!#REF!</f>
        <v>#REF!</v>
      </c>
      <c r="D635" s="45" t="e">
        <f>'Absent + de  6 meses'!#REF!</f>
        <v>#REF!</v>
      </c>
      <c r="E635" s="48" t="e">
        <f>'Absent + de  6 meses'!#REF!</f>
        <v>#REF!</v>
      </c>
    </row>
    <row r="636" spans="1:5" x14ac:dyDescent="0.2">
      <c r="A636" s="45" t="str">
        <f>'Absent + de  6 meses'!AZ21</f>
        <v>288</v>
      </c>
      <c r="B636" s="45">
        <f>'Absent + de  6 meses'!BA21</f>
        <v>0</v>
      </c>
      <c r="C636" s="45" t="str">
        <f>'Absent + de  6 meses'!BB21</f>
        <v>2016</v>
      </c>
      <c r="D636" s="45" t="str">
        <f>'Absent + de  6 meses'!BC21</f>
        <v>12</v>
      </c>
      <c r="E636" s="48">
        <f>'Absent + de  6 meses'!BD21</f>
        <v>24.028533061141758</v>
      </c>
    </row>
    <row r="637" spans="1:5" x14ac:dyDescent="0.2">
      <c r="A637" s="45" t="e">
        <f>'Acidentes Próprio'!#REF!</f>
        <v>#REF!</v>
      </c>
      <c r="B637" s="45" t="e">
        <f>'Acidentes Próprio'!#REF!</f>
        <v>#REF!</v>
      </c>
      <c r="C637" s="45" t="e">
        <f>'Acidentes Próprio'!#REF!</f>
        <v>#REF!</v>
      </c>
      <c r="D637" s="45" t="e">
        <f>'Acidentes Próprio'!#REF!</f>
        <v>#REF!</v>
      </c>
      <c r="E637" s="46" t="e">
        <f>'Acidentes Próprio'!#REF!</f>
        <v>#REF!</v>
      </c>
    </row>
    <row r="638" spans="1:5" x14ac:dyDescent="0.2">
      <c r="A638" s="45">
        <f>'Acidentes Próprio'!E12</f>
        <v>301</v>
      </c>
      <c r="B638" s="45">
        <f>'Acidentes Próprio'!F12</f>
        <v>0</v>
      </c>
      <c r="C638" s="45" t="str">
        <f>'Acidentes Próprio'!G12</f>
        <v>2010</v>
      </c>
      <c r="D638" s="45" t="str">
        <f>'Acidentes Próprio'!H12</f>
        <v>01</v>
      </c>
      <c r="E638" s="46">
        <f>'Acidentes Próprio'!I12</f>
        <v>0</v>
      </c>
    </row>
    <row r="639" spans="1:5" x14ac:dyDescent="0.2">
      <c r="A639" s="45">
        <f>'Acidentes Próprio'!E13</f>
        <v>301</v>
      </c>
      <c r="B639" s="45">
        <f>'Acidentes Próprio'!F13</f>
        <v>0</v>
      </c>
      <c r="C639" s="45" t="str">
        <f>'Acidentes Próprio'!G13</f>
        <v>2010</v>
      </c>
      <c r="D639" s="45" t="str">
        <f>'Acidentes Próprio'!H13</f>
        <v>01</v>
      </c>
      <c r="E639" s="46">
        <f>'Acidentes Próprio'!I13</f>
        <v>2</v>
      </c>
    </row>
    <row r="640" spans="1:5" x14ac:dyDescent="0.2">
      <c r="A640" s="45">
        <f>'Acidentes Próprio'!E14</f>
        <v>301</v>
      </c>
      <c r="B640" s="45">
        <f>'Acidentes Próprio'!F14</f>
        <v>0</v>
      </c>
      <c r="C640" s="45" t="str">
        <f>'Acidentes Próprio'!G14</f>
        <v>2010</v>
      </c>
      <c r="D640" s="45" t="str">
        <f>'Acidentes Próprio'!H14</f>
        <v>01</v>
      </c>
      <c r="E640" s="46">
        <f>'Acidentes Próprio'!I14</f>
        <v>0</v>
      </c>
    </row>
    <row r="641" spans="1:5" x14ac:dyDescent="0.2">
      <c r="A641" s="45" t="e">
        <f>'Acidentes Próprio'!#REF!</f>
        <v>#REF!</v>
      </c>
      <c r="B641" s="45" t="e">
        <f>'Acidentes Próprio'!#REF!</f>
        <v>#REF!</v>
      </c>
      <c r="C641" s="45" t="e">
        <f>'Acidentes Próprio'!#REF!</f>
        <v>#REF!</v>
      </c>
      <c r="D641" s="45" t="e">
        <f>'Acidentes Próprio'!#REF!</f>
        <v>#REF!</v>
      </c>
      <c r="E641" s="46" t="e">
        <f>'Acidentes Próprio'!#REF!</f>
        <v>#REF!</v>
      </c>
    </row>
    <row r="642" spans="1:5" x14ac:dyDescent="0.2">
      <c r="A642" s="45">
        <f>'Acidentes Próprio'!E16</f>
        <v>301</v>
      </c>
      <c r="B642" s="45">
        <f>'Acidentes Próprio'!F16</f>
        <v>0</v>
      </c>
      <c r="C642" s="45" t="str">
        <f>'Acidentes Próprio'!G16</f>
        <v>2010</v>
      </c>
      <c r="D642" s="45" t="str">
        <f>'Acidentes Próprio'!H16</f>
        <v>01</v>
      </c>
      <c r="E642" s="46">
        <f>'Acidentes Próprio'!I16</f>
        <v>1</v>
      </c>
    </row>
    <row r="643" spans="1:5" x14ac:dyDescent="0.2">
      <c r="A643" s="45">
        <f>'Acidentes Próprio'!E20</f>
        <v>301</v>
      </c>
      <c r="B643" s="45">
        <f>'Acidentes Próprio'!F20</f>
        <v>0</v>
      </c>
      <c r="C643" s="45" t="str">
        <f>'Acidentes Próprio'!G20</f>
        <v>2010</v>
      </c>
      <c r="D643" s="45" t="str">
        <f>'Acidentes Próprio'!H20</f>
        <v>01</v>
      </c>
      <c r="E643" s="46">
        <f>'Acidentes Próprio'!I20</f>
        <v>1</v>
      </c>
    </row>
    <row r="644" spans="1:5" x14ac:dyDescent="0.2">
      <c r="A644" s="45" t="e">
        <f>'Acidentes Próprio'!#REF!</f>
        <v>#REF!</v>
      </c>
      <c r="B644" s="45" t="e">
        <f>'Acidentes Próprio'!#REF!</f>
        <v>#REF!</v>
      </c>
      <c r="C644" s="45" t="e">
        <f>'Acidentes Próprio'!#REF!</f>
        <v>#REF!</v>
      </c>
      <c r="D644" s="45" t="e">
        <f>'Acidentes Próprio'!#REF!</f>
        <v>#REF!</v>
      </c>
      <c r="E644" s="46" t="e">
        <f>'Acidentes Próprio'!#REF!</f>
        <v>#REF!</v>
      </c>
    </row>
    <row r="645" spans="1:5" x14ac:dyDescent="0.2">
      <c r="A645" s="45" t="e">
        <f>'Acidentes Próprio'!#REF!</f>
        <v>#REF!</v>
      </c>
      <c r="B645" s="45" t="e">
        <f>'Acidentes Próprio'!#REF!</f>
        <v>#REF!</v>
      </c>
      <c r="C645" s="45" t="e">
        <f>'Acidentes Próprio'!#REF!</f>
        <v>#REF!</v>
      </c>
      <c r="D645" s="45" t="e">
        <f>'Acidentes Próprio'!#REF!</f>
        <v>#REF!</v>
      </c>
      <c r="E645" s="46" t="e">
        <f>'Acidentes Próprio'!#REF!</f>
        <v>#REF!</v>
      </c>
    </row>
    <row r="646" spans="1:5" x14ac:dyDescent="0.2">
      <c r="A646" s="45" t="e">
        <f>'Acidentes Próprio'!#REF!</f>
        <v>#REF!</v>
      </c>
      <c r="B646" s="45" t="e">
        <f>'Acidentes Próprio'!#REF!</f>
        <v>#REF!</v>
      </c>
      <c r="C646" s="45" t="e">
        <f>'Acidentes Próprio'!#REF!</f>
        <v>#REF!</v>
      </c>
      <c r="D646" s="45" t="e">
        <f>'Acidentes Próprio'!#REF!</f>
        <v>#REF!</v>
      </c>
      <c r="E646" s="46" t="e">
        <f>'Acidentes Próprio'!#REF!</f>
        <v>#REF!</v>
      </c>
    </row>
    <row r="647" spans="1:5" x14ac:dyDescent="0.2">
      <c r="A647" s="45" t="e">
        <f>'Acidentes Próprio'!#REF!</f>
        <v>#REF!</v>
      </c>
      <c r="B647" s="45" t="e">
        <f>'Acidentes Próprio'!#REF!</f>
        <v>#REF!</v>
      </c>
      <c r="C647" s="45" t="e">
        <f>'Acidentes Próprio'!#REF!</f>
        <v>#REF!</v>
      </c>
      <c r="D647" s="45" t="e">
        <f>'Acidentes Próprio'!#REF!</f>
        <v>#REF!</v>
      </c>
      <c r="E647" s="46" t="e">
        <f>'Acidentes Próprio'!#REF!</f>
        <v>#REF!</v>
      </c>
    </row>
    <row r="648" spans="1:5" x14ac:dyDescent="0.2">
      <c r="A648" s="45">
        <f>'Acidentes Próprio'!E21</f>
        <v>301</v>
      </c>
      <c r="B648" s="45">
        <f>'Acidentes Próprio'!F21</f>
        <v>0</v>
      </c>
      <c r="C648" s="45" t="str">
        <f>'Acidentes Próprio'!G21</f>
        <v>2010</v>
      </c>
      <c r="D648" s="45" t="str">
        <f>'Acidentes Próprio'!H21</f>
        <v>01</v>
      </c>
      <c r="E648" s="46">
        <f>'Acidentes Próprio'!I21</f>
        <v>0</v>
      </c>
    </row>
    <row r="649" spans="1:5" x14ac:dyDescent="0.2">
      <c r="A649" s="45" t="e">
        <f>'Acidentes Próprio'!#REF!</f>
        <v>#REF!</v>
      </c>
      <c r="B649" s="45" t="e">
        <f>'Acidentes Próprio'!#REF!</f>
        <v>#REF!</v>
      </c>
      <c r="C649" s="45" t="e">
        <f>'Acidentes Próprio'!#REF!</f>
        <v>#REF!</v>
      </c>
      <c r="D649" s="45" t="e">
        <f>'Acidentes Próprio'!#REF!</f>
        <v>#REF!</v>
      </c>
      <c r="E649" s="46" t="e">
        <f>'Acidentes Próprio'!#REF!</f>
        <v>#REF!</v>
      </c>
    </row>
    <row r="650" spans="1:5" x14ac:dyDescent="0.2">
      <c r="A650" s="45">
        <f>'Acidentes Próprio'!L12</f>
        <v>302</v>
      </c>
      <c r="B650" s="45">
        <f>'Acidentes Próprio'!M12</f>
        <v>0</v>
      </c>
      <c r="C650" s="45" t="str">
        <f>'Acidentes Próprio'!N12</f>
        <v>2016</v>
      </c>
      <c r="D650" s="45" t="str">
        <f>'Acidentes Próprio'!O12</f>
        <v>02</v>
      </c>
      <c r="E650" s="46">
        <f>'Acidentes Próprio'!P12</f>
        <v>3</v>
      </c>
    </row>
    <row r="651" spans="1:5" x14ac:dyDescent="0.2">
      <c r="A651" s="45">
        <f>'Acidentes Próprio'!L13</f>
        <v>302</v>
      </c>
      <c r="B651" s="45">
        <f>'Acidentes Próprio'!M13</f>
        <v>0</v>
      </c>
      <c r="C651" s="45" t="str">
        <f>'Acidentes Próprio'!N13</f>
        <v>2016</v>
      </c>
      <c r="D651" s="45" t="str">
        <f>'Acidentes Próprio'!O13</f>
        <v>03</v>
      </c>
      <c r="E651" s="46">
        <f>'Acidentes Próprio'!P13</f>
        <v>0</v>
      </c>
    </row>
    <row r="652" spans="1:5" x14ac:dyDescent="0.2">
      <c r="A652" s="45">
        <f>'Acidentes Próprio'!L14</f>
        <v>302</v>
      </c>
      <c r="B652" s="45">
        <f>'Acidentes Próprio'!M14</f>
        <v>0</v>
      </c>
      <c r="C652" s="45" t="str">
        <f>'Acidentes Próprio'!N14</f>
        <v>2016</v>
      </c>
      <c r="D652" s="45" t="str">
        <f>'Acidentes Próprio'!O14</f>
        <v>04</v>
      </c>
      <c r="E652" s="46">
        <f>'Acidentes Próprio'!P14</f>
        <v>1</v>
      </c>
    </row>
    <row r="653" spans="1:5" x14ac:dyDescent="0.2">
      <c r="A653" s="45" t="e">
        <f>'Acidentes Próprio'!#REF!</f>
        <v>#REF!</v>
      </c>
      <c r="B653" s="45" t="e">
        <f>'Acidentes Próprio'!#REF!</f>
        <v>#REF!</v>
      </c>
      <c r="C653" s="45" t="e">
        <f>'Acidentes Próprio'!#REF!</f>
        <v>#REF!</v>
      </c>
      <c r="D653" s="45" t="e">
        <f>'Acidentes Próprio'!#REF!</f>
        <v>#REF!</v>
      </c>
      <c r="E653" s="46" t="e">
        <f>'Acidentes Próprio'!#REF!</f>
        <v>#REF!</v>
      </c>
    </row>
    <row r="654" spans="1:5" x14ac:dyDescent="0.2">
      <c r="A654" s="45">
        <f>'Acidentes Próprio'!L16</f>
        <v>302</v>
      </c>
      <c r="B654" s="45">
        <f>'Acidentes Próprio'!M16</f>
        <v>0</v>
      </c>
      <c r="C654" s="45" t="str">
        <f>'Acidentes Próprio'!N16</f>
        <v>2016</v>
      </c>
      <c r="D654" s="45" t="str">
        <f>'Acidentes Próprio'!O16</f>
        <v>06</v>
      </c>
      <c r="E654" s="46">
        <f>'Acidentes Próprio'!P16</f>
        <v>1</v>
      </c>
    </row>
    <row r="655" spans="1:5" x14ac:dyDescent="0.2">
      <c r="A655" s="45">
        <f>'Acidentes Próprio'!L20</f>
        <v>0</v>
      </c>
      <c r="B655" s="45">
        <f>'Acidentes Próprio'!M20</f>
        <v>0</v>
      </c>
      <c r="C655" s="45">
        <f>'Acidentes Próprio'!N20</f>
        <v>0</v>
      </c>
      <c r="D655" s="45">
        <f>'Acidentes Próprio'!O20</f>
        <v>0</v>
      </c>
      <c r="E655" s="46">
        <f>'Acidentes Próprio'!P20</f>
        <v>3</v>
      </c>
    </row>
    <row r="656" spans="1:5" x14ac:dyDescent="0.2">
      <c r="A656" s="45" t="e">
        <f>'Acidentes Próprio'!#REF!</f>
        <v>#REF!</v>
      </c>
      <c r="B656" s="45" t="e">
        <f>'Acidentes Próprio'!#REF!</f>
        <v>#REF!</v>
      </c>
      <c r="C656" s="45" t="e">
        <f>'Acidentes Próprio'!#REF!</f>
        <v>#REF!</v>
      </c>
      <c r="D656" s="45" t="e">
        <f>'Acidentes Próprio'!#REF!</f>
        <v>#REF!</v>
      </c>
      <c r="E656" s="46" t="e">
        <f>'Acidentes Próprio'!#REF!</f>
        <v>#REF!</v>
      </c>
    </row>
    <row r="657" spans="1:5" x14ac:dyDescent="0.2">
      <c r="A657" s="45" t="e">
        <f>'Acidentes Próprio'!#REF!</f>
        <v>#REF!</v>
      </c>
      <c r="B657" s="45" t="e">
        <f>'Acidentes Próprio'!#REF!</f>
        <v>#REF!</v>
      </c>
      <c r="C657" s="45" t="e">
        <f>'Acidentes Próprio'!#REF!</f>
        <v>#REF!</v>
      </c>
      <c r="D657" s="45" t="e">
        <f>'Acidentes Próprio'!#REF!</f>
        <v>#REF!</v>
      </c>
      <c r="E657" s="46" t="e">
        <f>'Acidentes Próprio'!#REF!</f>
        <v>#REF!</v>
      </c>
    </row>
    <row r="658" spans="1:5" x14ac:dyDescent="0.2">
      <c r="A658" s="45" t="e">
        <f>'Acidentes Próprio'!#REF!</f>
        <v>#REF!</v>
      </c>
      <c r="B658" s="45" t="e">
        <f>'Acidentes Próprio'!#REF!</f>
        <v>#REF!</v>
      </c>
      <c r="C658" s="45" t="e">
        <f>'Acidentes Próprio'!#REF!</f>
        <v>#REF!</v>
      </c>
      <c r="D658" s="45" t="e">
        <f>'Acidentes Próprio'!#REF!</f>
        <v>#REF!</v>
      </c>
      <c r="E658" s="46" t="e">
        <f>'Acidentes Próprio'!#REF!</f>
        <v>#REF!</v>
      </c>
    </row>
    <row r="659" spans="1:5" x14ac:dyDescent="0.2">
      <c r="A659" s="45" t="e">
        <f>'Acidentes Próprio'!#REF!</f>
        <v>#REF!</v>
      </c>
      <c r="B659" s="45" t="e">
        <f>'Acidentes Próprio'!#REF!</f>
        <v>#REF!</v>
      </c>
      <c r="C659" s="45" t="e">
        <f>'Acidentes Próprio'!#REF!</f>
        <v>#REF!</v>
      </c>
      <c r="D659" s="45" t="e">
        <f>'Acidentes Próprio'!#REF!</f>
        <v>#REF!</v>
      </c>
      <c r="E659" s="46" t="e">
        <f>'Acidentes Próprio'!#REF!</f>
        <v>#REF!</v>
      </c>
    </row>
    <row r="660" spans="1:5" x14ac:dyDescent="0.2">
      <c r="A660" s="45">
        <f>'Acidentes Próprio'!L21</f>
        <v>302</v>
      </c>
      <c r="B660" s="45">
        <f>'Acidentes Próprio'!M21</f>
        <v>0</v>
      </c>
      <c r="C660" s="45" t="str">
        <f>'Acidentes Próprio'!N21</f>
        <v>2016</v>
      </c>
      <c r="D660" s="45" t="str">
        <f>'Acidentes Próprio'!O21</f>
        <v>12</v>
      </c>
      <c r="E660" s="46">
        <f>'Acidentes Próprio'!P21</f>
        <v>1</v>
      </c>
    </row>
    <row r="661" spans="1:5" x14ac:dyDescent="0.2">
      <c r="A661" s="45" t="e">
        <f>'Acidentes Próprio'!#REF!</f>
        <v>#REF!</v>
      </c>
      <c r="B661" s="45" t="e">
        <f>'Acidentes Próprio'!#REF!</f>
        <v>#REF!</v>
      </c>
      <c r="C661" s="45" t="e">
        <f>'Acidentes Próprio'!#REF!</f>
        <v>#REF!</v>
      </c>
      <c r="D661" s="45" t="e">
        <f>'Acidentes Próprio'!#REF!</f>
        <v>#REF!</v>
      </c>
      <c r="E661" s="46" t="e">
        <f>'Acidentes Próprio'!#REF!</f>
        <v>#REF!</v>
      </c>
    </row>
    <row r="662" spans="1:5" x14ac:dyDescent="0.2">
      <c r="A662" s="45">
        <f>'Acidentes Próprio'!S12</f>
        <v>303</v>
      </c>
      <c r="B662" s="45">
        <f>'Acidentes Próprio'!T12</f>
        <v>0</v>
      </c>
      <c r="C662" s="45" t="str">
        <f>'Acidentes Próprio'!U12</f>
        <v>2016</v>
      </c>
      <c r="D662" s="45" t="str">
        <f>'Acidentes Próprio'!V12</f>
        <v>02</v>
      </c>
      <c r="E662" s="46">
        <f>'Acidentes Próprio'!W12</f>
        <v>0</v>
      </c>
    </row>
    <row r="663" spans="1:5" x14ac:dyDescent="0.2">
      <c r="A663" s="45">
        <f>'Acidentes Próprio'!S13</f>
        <v>303</v>
      </c>
      <c r="B663" s="45">
        <f>'Acidentes Próprio'!T13</f>
        <v>0</v>
      </c>
      <c r="C663" s="45" t="str">
        <f>'Acidentes Próprio'!U13</f>
        <v>2016</v>
      </c>
      <c r="D663" s="45" t="str">
        <f>'Acidentes Próprio'!V13</f>
        <v>03</v>
      </c>
      <c r="E663" s="46">
        <f>'Acidentes Próprio'!W13</f>
        <v>0</v>
      </c>
    </row>
    <row r="664" spans="1:5" x14ac:dyDescent="0.2">
      <c r="A664" s="45">
        <f>'Acidentes Próprio'!S14</f>
        <v>303</v>
      </c>
      <c r="B664" s="45">
        <f>'Acidentes Próprio'!T14</f>
        <v>0</v>
      </c>
      <c r="C664" s="45" t="str">
        <f>'Acidentes Próprio'!U14</f>
        <v>2016</v>
      </c>
      <c r="D664" s="45" t="str">
        <f>'Acidentes Próprio'!V14</f>
        <v>04</v>
      </c>
      <c r="E664" s="46">
        <f>'Acidentes Próprio'!W14</f>
        <v>0</v>
      </c>
    </row>
    <row r="665" spans="1:5" x14ac:dyDescent="0.2">
      <c r="A665" s="45" t="e">
        <f>'Acidentes Próprio'!#REF!</f>
        <v>#REF!</v>
      </c>
      <c r="B665" s="45" t="e">
        <f>'Acidentes Próprio'!#REF!</f>
        <v>#REF!</v>
      </c>
      <c r="C665" s="45" t="e">
        <f>'Acidentes Próprio'!#REF!</f>
        <v>#REF!</v>
      </c>
      <c r="D665" s="45" t="e">
        <f>'Acidentes Próprio'!#REF!</f>
        <v>#REF!</v>
      </c>
      <c r="E665" s="46" t="e">
        <f>'Acidentes Próprio'!#REF!</f>
        <v>#REF!</v>
      </c>
    </row>
    <row r="666" spans="1:5" x14ac:dyDescent="0.2">
      <c r="A666" s="45">
        <f>'Acidentes Próprio'!S16</f>
        <v>303</v>
      </c>
      <c r="B666" s="45">
        <f>'Acidentes Próprio'!T16</f>
        <v>0</v>
      </c>
      <c r="C666" s="45" t="str">
        <f>'Acidentes Próprio'!U16</f>
        <v>2016</v>
      </c>
      <c r="D666" s="45" t="str">
        <f>'Acidentes Próprio'!V16</f>
        <v>06</v>
      </c>
      <c r="E666" s="46">
        <f>'Acidentes Próprio'!W16</f>
        <v>0</v>
      </c>
    </row>
    <row r="667" spans="1:5" x14ac:dyDescent="0.2">
      <c r="A667" s="45">
        <f>'Acidentes Próprio'!S20</f>
        <v>0</v>
      </c>
      <c r="B667" s="45">
        <f>'Acidentes Próprio'!T20</f>
        <v>0</v>
      </c>
      <c r="C667" s="45">
        <f>'Acidentes Próprio'!U20</f>
        <v>0</v>
      </c>
      <c r="D667" s="45">
        <f>'Acidentes Próprio'!V20</f>
        <v>0</v>
      </c>
      <c r="E667" s="46">
        <f>'Acidentes Próprio'!W20</f>
        <v>0</v>
      </c>
    </row>
    <row r="668" spans="1:5" x14ac:dyDescent="0.2">
      <c r="A668" s="45" t="e">
        <f>'Acidentes Próprio'!#REF!</f>
        <v>#REF!</v>
      </c>
      <c r="B668" s="45" t="e">
        <f>'Acidentes Próprio'!#REF!</f>
        <v>#REF!</v>
      </c>
      <c r="C668" s="45" t="e">
        <f>'Acidentes Próprio'!#REF!</f>
        <v>#REF!</v>
      </c>
      <c r="D668" s="45" t="e">
        <f>'Acidentes Próprio'!#REF!</f>
        <v>#REF!</v>
      </c>
      <c r="E668" s="46" t="e">
        <f>'Acidentes Próprio'!#REF!</f>
        <v>#REF!</v>
      </c>
    </row>
    <row r="669" spans="1:5" x14ac:dyDescent="0.2">
      <c r="A669" s="45" t="e">
        <f>'Acidentes Próprio'!#REF!</f>
        <v>#REF!</v>
      </c>
      <c r="B669" s="45" t="e">
        <f>'Acidentes Próprio'!#REF!</f>
        <v>#REF!</v>
      </c>
      <c r="C669" s="45" t="e">
        <f>'Acidentes Próprio'!#REF!</f>
        <v>#REF!</v>
      </c>
      <c r="D669" s="45" t="e">
        <f>'Acidentes Próprio'!#REF!</f>
        <v>#REF!</v>
      </c>
      <c r="E669" s="46" t="e">
        <f>'Acidentes Próprio'!#REF!</f>
        <v>#REF!</v>
      </c>
    </row>
    <row r="670" spans="1:5" x14ac:dyDescent="0.2">
      <c r="A670" s="45" t="e">
        <f>'Acidentes Próprio'!#REF!</f>
        <v>#REF!</v>
      </c>
      <c r="B670" s="45" t="e">
        <f>'Acidentes Próprio'!#REF!</f>
        <v>#REF!</v>
      </c>
      <c r="C670" s="45" t="e">
        <f>'Acidentes Próprio'!#REF!</f>
        <v>#REF!</v>
      </c>
      <c r="D670" s="45" t="e">
        <f>'Acidentes Próprio'!#REF!</f>
        <v>#REF!</v>
      </c>
      <c r="E670" s="46" t="e">
        <f>'Acidentes Próprio'!#REF!</f>
        <v>#REF!</v>
      </c>
    </row>
    <row r="671" spans="1:5" x14ac:dyDescent="0.2">
      <c r="A671" s="45" t="e">
        <f>'Acidentes Próprio'!#REF!</f>
        <v>#REF!</v>
      </c>
      <c r="B671" s="45" t="e">
        <f>'Acidentes Próprio'!#REF!</f>
        <v>#REF!</v>
      </c>
      <c r="C671" s="45" t="e">
        <f>'Acidentes Próprio'!#REF!</f>
        <v>#REF!</v>
      </c>
      <c r="D671" s="45" t="e">
        <f>'Acidentes Próprio'!#REF!</f>
        <v>#REF!</v>
      </c>
      <c r="E671" s="46" t="e">
        <f>'Acidentes Próprio'!#REF!</f>
        <v>#REF!</v>
      </c>
    </row>
    <row r="672" spans="1:5" x14ac:dyDescent="0.2">
      <c r="A672" s="45">
        <f>'Acidentes Próprio'!S21</f>
        <v>303</v>
      </c>
      <c r="B672" s="45">
        <f>'Acidentes Próprio'!T21</f>
        <v>0</v>
      </c>
      <c r="C672" s="45" t="str">
        <f>'Acidentes Próprio'!U21</f>
        <v>2016</v>
      </c>
      <c r="D672" s="45" t="str">
        <f>'Acidentes Próprio'!V21</f>
        <v>12</v>
      </c>
      <c r="E672" s="46">
        <f>'Acidentes Próprio'!W21</f>
        <v>0</v>
      </c>
    </row>
    <row r="673" spans="1:5" x14ac:dyDescent="0.2">
      <c r="A673" s="45" t="e">
        <f>'Acidentes Próprio'!#REF!</f>
        <v>#REF!</v>
      </c>
      <c r="B673" s="45" t="e">
        <f>'Acidentes Próprio'!#REF!</f>
        <v>#REF!</v>
      </c>
      <c r="C673" s="45" t="e">
        <f>'Acidentes Próprio'!#REF!</f>
        <v>#REF!</v>
      </c>
      <c r="D673" s="45" t="e">
        <f>'Acidentes Próprio'!#REF!</f>
        <v>#REF!</v>
      </c>
      <c r="E673" s="46" t="e">
        <f>'Acidentes Próprio'!#REF!</f>
        <v>#REF!</v>
      </c>
    </row>
    <row r="674" spans="1:5" x14ac:dyDescent="0.2">
      <c r="A674" s="45">
        <f>'Acidentes Próprio'!Z12</f>
        <v>304</v>
      </c>
      <c r="B674" s="45">
        <f>'Acidentes Próprio'!AA12</f>
        <v>0</v>
      </c>
      <c r="C674" s="45" t="str">
        <f>'Acidentes Próprio'!AB12</f>
        <v>2016</v>
      </c>
      <c r="D674" s="45" t="str">
        <f>'Acidentes Próprio'!AC12</f>
        <v>02</v>
      </c>
      <c r="E674" s="46">
        <f>'Acidentes Próprio'!AD12</f>
        <v>0</v>
      </c>
    </row>
    <row r="675" spans="1:5" x14ac:dyDescent="0.2">
      <c r="A675" s="45">
        <f>'Acidentes Próprio'!Z13</f>
        <v>304</v>
      </c>
      <c r="B675" s="45">
        <f>'Acidentes Próprio'!AA13</f>
        <v>0</v>
      </c>
      <c r="C675" s="45" t="str">
        <f>'Acidentes Próprio'!AB13</f>
        <v>2016</v>
      </c>
      <c r="D675" s="45" t="str">
        <f>'Acidentes Próprio'!AC13</f>
        <v>03</v>
      </c>
      <c r="E675" s="46">
        <f>'Acidentes Próprio'!AD13</f>
        <v>3</v>
      </c>
    </row>
    <row r="676" spans="1:5" x14ac:dyDescent="0.2">
      <c r="A676" s="45">
        <f>'Acidentes Próprio'!Z14</f>
        <v>304</v>
      </c>
      <c r="B676" s="45">
        <f>'Acidentes Próprio'!AA14</f>
        <v>0</v>
      </c>
      <c r="C676" s="45" t="str">
        <f>'Acidentes Próprio'!AB14</f>
        <v>2016</v>
      </c>
      <c r="D676" s="45" t="str">
        <f>'Acidentes Próprio'!AC14</f>
        <v>04</v>
      </c>
      <c r="E676" s="46">
        <f>'Acidentes Próprio'!AD14</f>
        <v>0</v>
      </c>
    </row>
    <row r="677" spans="1:5" x14ac:dyDescent="0.2">
      <c r="A677" s="45" t="e">
        <f>'Acidentes Próprio'!#REF!</f>
        <v>#REF!</v>
      </c>
      <c r="B677" s="45" t="e">
        <f>'Acidentes Próprio'!#REF!</f>
        <v>#REF!</v>
      </c>
      <c r="C677" s="45" t="e">
        <f>'Acidentes Próprio'!#REF!</f>
        <v>#REF!</v>
      </c>
      <c r="D677" s="45" t="e">
        <f>'Acidentes Próprio'!#REF!</f>
        <v>#REF!</v>
      </c>
      <c r="E677" s="46" t="e">
        <f>'Acidentes Próprio'!#REF!</f>
        <v>#REF!</v>
      </c>
    </row>
    <row r="678" spans="1:5" x14ac:dyDescent="0.2">
      <c r="A678" s="45">
        <f>'Acidentes Próprio'!Z16</f>
        <v>304</v>
      </c>
      <c r="B678" s="45">
        <f>'Acidentes Próprio'!AA16</f>
        <v>0</v>
      </c>
      <c r="C678" s="45" t="str">
        <f>'Acidentes Próprio'!AB16</f>
        <v>2016</v>
      </c>
      <c r="D678" s="45" t="str">
        <f>'Acidentes Próprio'!AC16</f>
        <v>06</v>
      </c>
      <c r="E678" s="46">
        <f>'Acidentes Próprio'!AD16</f>
        <v>0</v>
      </c>
    </row>
    <row r="679" spans="1:5" x14ac:dyDescent="0.2">
      <c r="A679" s="45">
        <f>'Acidentes Próprio'!Z20</f>
        <v>0</v>
      </c>
      <c r="B679" s="45">
        <f>'Acidentes Próprio'!AA20</f>
        <v>0</v>
      </c>
      <c r="C679" s="45">
        <f>'Acidentes Próprio'!AB20</f>
        <v>0</v>
      </c>
      <c r="D679" s="45">
        <f>'Acidentes Próprio'!AC20</f>
        <v>0</v>
      </c>
      <c r="E679" s="46">
        <f>'Acidentes Próprio'!AD20</f>
        <v>0</v>
      </c>
    </row>
    <row r="680" spans="1:5" x14ac:dyDescent="0.2">
      <c r="A680" s="45" t="e">
        <f>'Acidentes Próprio'!#REF!</f>
        <v>#REF!</v>
      </c>
      <c r="B680" s="45" t="e">
        <f>'Acidentes Próprio'!#REF!</f>
        <v>#REF!</v>
      </c>
      <c r="C680" s="45" t="e">
        <f>'Acidentes Próprio'!#REF!</f>
        <v>#REF!</v>
      </c>
      <c r="D680" s="45" t="e">
        <f>'Acidentes Próprio'!#REF!</f>
        <v>#REF!</v>
      </c>
      <c r="E680" s="46" t="e">
        <f>'Acidentes Próprio'!#REF!</f>
        <v>#REF!</v>
      </c>
    </row>
    <row r="681" spans="1:5" x14ac:dyDescent="0.2">
      <c r="A681" s="45" t="e">
        <f>'Acidentes Próprio'!#REF!</f>
        <v>#REF!</v>
      </c>
      <c r="B681" s="45" t="e">
        <f>'Acidentes Próprio'!#REF!</f>
        <v>#REF!</v>
      </c>
      <c r="C681" s="45" t="e">
        <f>'Acidentes Próprio'!#REF!</f>
        <v>#REF!</v>
      </c>
      <c r="D681" s="45" t="e">
        <f>'Acidentes Próprio'!#REF!</f>
        <v>#REF!</v>
      </c>
      <c r="E681" s="46" t="e">
        <f>'Acidentes Próprio'!#REF!</f>
        <v>#REF!</v>
      </c>
    </row>
    <row r="682" spans="1:5" x14ac:dyDescent="0.2">
      <c r="A682" s="45" t="e">
        <f>'Acidentes Próprio'!#REF!</f>
        <v>#REF!</v>
      </c>
      <c r="B682" s="45" t="e">
        <f>'Acidentes Próprio'!#REF!</f>
        <v>#REF!</v>
      </c>
      <c r="C682" s="45" t="e">
        <f>'Acidentes Próprio'!#REF!</f>
        <v>#REF!</v>
      </c>
      <c r="D682" s="45" t="e">
        <f>'Acidentes Próprio'!#REF!</f>
        <v>#REF!</v>
      </c>
      <c r="E682" s="46" t="e">
        <f>'Acidentes Próprio'!#REF!</f>
        <v>#REF!</v>
      </c>
    </row>
    <row r="683" spans="1:5" x14ac:dyDescent="0.2">
      <c r="A683" s="45" t="e">
        <f>'Acidentes Próprio'!#REF!</f>
        <v>#REF!</v>
      </c>
      <c r="B683" s="45" t="e">
        <f>'Acidentes Próprio'!#REF!</f>
        <v>#REF!</v>
      </c>
      <c r="C683" s="45" t="e">
        <f>'Acidentes Próprio'!#REF!</f>
        <v>#REF!</v>
      </c>
      <c r="D683" s="45" t="e">
        <f>'Acidentes Próprio'!#REF!</f>
        <v>#REF!</v>
      </c>
      <c r="E683" s="46" t="e">
        <f>'Acidentes Próprio'!#REF!</f>
        <v>#REF!</v>
      </c>
    </row>
    <row r="684" spans="1:5" x14ac:dyDescent="0.2">
      <c r="A684" s="45">
        <f>'Acidentes Próprio'!Z21</f>
        <v>304</v>
      </c>
      <c r="B684" s="45">
        <f>'Acidentes Próprio'!AA21</f>
        <v>0</v>
      </c>
      <c r="C684" s="45" t="str">
        <f>'Acidentes Próprio'!AB21</f>
        <v>2016</v>
      </c>
      <c r="D684" s="45" t="str">
        <f>'Acidentes Próprio'!AC21</f>
        <v>12</v>
      </c>
      <c r="E684" s="46">
        <f>'Acidentes Próprio'!AD21</f>
        <v>0</v>
      </c>
    </row>
    <row r="685" spans="1:5" x14ac:dyDescent="0.2">
      <c r="A685" s="45" t="e">
        <f>'Acidentes Próprio'!#REF!</f>
        <v>#REF!</v>
      </c>
      <c r="B685" s="45" t="e">
        <f>'Acidentes Próprio'!#REF!</f>
        <v>#REF!</v>
      </c>
      <c r="C685" s="45" t="e">
        <f>'Acidentes Próprio'!#REF!</f>
        <v>#REF!</v>
      </c>
      <c r="D685" s="45" t="e">
        <f>'Acidentes Próprio'!#REF!</f>
        <v>#REF!</v>
      </c>
      <c r="E685" s="46" t="e">
        <f>'Acidentes Próprio'!#REF!</f>
        <v>#REF!</v>
      </c>
    </row>
    <row r="686" spans="1:5" x14ac:dyDescent="0.2">
      <c r="A686" s="45">
        <f>'Acidentes Próprio'!AG12</f>
        <v>305</v>
      </c>
      <c r="B686" s="45">
        <f>'Acidentes Próprio'!AH12</f>
        <v>0</v>
      </c>
      <c r="C686" s="45" t="str">
        <f>'Acidentes Próprio'!AI12</f>
        <v>2016</v>
      </c>
      <c r="D686" s="45" t="str">
        <f>'Acidentes Próprio'!AJ12</f>
        <v>02</v>
      </c>
      <c r="E686" s="46">
        <f>'Acidentes Próprio'!AK12</f>
        <v>0</v>
      </c>
    </row>
    <row r="687" spans="1:5" x14ac:dyDescent="0.2">
      <c r="A687" s="45">
        <f>'Acidentes Próprio'!AG13</f>
        <v>305</v>
      </c>
      <c r="B687" s="45">
        <f>'Acidentes Próprio'!AH13</f>
        <v>0</v>
      </c>
      <c r="C687" s="45" t="str">
        <f>'Acidentes Próprio'!AI13</f>
        <v>2016</v>
      </c>
      <c r="D687" s="45" t="str">
        <f>'Acidentes Próprio'!AJ13</f>
        <v>03</v>
      </c>
      <c r="E687" s="46">
        <f>'Acidentes Próprio'!AK13</f>
        <v>0</v>
      </c>
    </row>
    <row r="688" spans="1:5" x14ac:dyDescent="0.2">
      <c r="A688" s="45">
        <f>'Acidentes Próprio'!AG14</f>
        <v>305</v>
      </c>
      <c r="B688" s="45">
        <f>'Acidentes Próprio'!AH14</f>
        <v>0</v>
      </c>
      <c r="C688" s="45" t="str">
        <f>'Acidentes Próprio'!AI14</f>
        <v>2016</v>
      </c>
      <c r="D688" s="45" t="str">
        <f>'Acidentes Próprio'!AJ14</f>
        <v>04</v>
      </c>
      <c r="E688" s="46">
        <f>'Acidentes Próprio'!AK14</f>
        <v>0</v>
      </c>
    </row>
    <row r="689" spans="1:5" x14ac:dyDescent="0.2">
      <c r="A689" s="45" t="e">
        <f>'Acidentes Próprio'!#REF!</f>
        <v>#REF!</v>
      </c>
      <c r="B689" s="45" t="e">
        <f>'Acidentes Próprio'!#REF!</f>
        <v>#REF!</v>
      </c>
      <c r="C689" s="45" t="e">
        <f>'Acidentes Próprio'!#REF!</f>
        <v>#REF!</v>
      </c>
      <c r="D689" s="45" t="e">
        <f>'Acidentes Próprio'!#REF!</f>
        <v>#REF!</v>
      </c>
      <c r="E689" s="46" t="e">
        <f>'Acidentes Próprio'!#REF!</f>
        <v>#REF!</v>
      </c>
    </row>
    <row r="690" spans="1:5" x14ac:dyDescent="0.2">
      <c r="A690" s="45">
        <f>'Acidentes Próprio'!AG16</f>
        <v>305</v>
      </c>
      <c r="B690" s="45">
        <f>'Acidentes Próprio'!AH16</f>
        <v>0</v>
      </c>
      <c r="C690" s="45" t="str">
        <f>'Acidentes Próprio'!AI16</f>
        <v>2016</v>
      </c>
      <c r="D690" s="45" t="str">
        <f>'Acidentes Próprio'!AJ16</f>
        <v>06</v>
      </c>
      <c r="E690" s="46">
        <f>'Acidentes Próprio'!AK16</f>
        <v>1</v>
      </c>
    </row>
    <row r="691" spans="1:5" x14ac:dyDescent="0.2">
      <c r="A691" s="45">
        <f>'Acidentes Próprio'!AG20</f>
        <v>0</v>
      </c>
      <c r="B691" s="45">
        <f>'Acidentes Próprio'!AH20</f>
        <v>0</v>
      </c>
      <c r="C691" s="45">
        <f>'Acidentes Próprio'!AI20</f>
        <v>0</v>
      </c>
      <c r="D691" s="45">
        <f>'Acidentes Próprio'!AJ20</f>
        <v>0</v>
      </c>
      <c r="E691" s="46">
        <f>'Acidentes Próprio'!AK20</f>
        <v>0</v>
      </c>
    </row>
    <row r="692" spans="1:5" x14ac:dyDescent="0.2">
      <c r="A692" s="45" t="e">
        <f>'Acidentes Próprio'!#REF!</f>
        <v>#REF!</v>
      </c>
      <c r="B692" s="45" t="e">
        <f>'Acidentes Próprio'!#REF!</f>
        <v>#REF!</v>
      </c>
      <c r="C692" s="45" t="e">
        <f>'Acidentes Próprio'!#REF!</f>
        <v>#REF!</v>
      </c>
      <c r="D692" s="45" t="e">
        <f>'Acidentes Próprio'!#REF!</f>
        <v>#REF!</v>
      </c>
      <c r="E692" s="46" t="e">
        <f>'Acidentes Próprio'!#REF!</f>
        <v>#REF!</v>
      </c>
    </row>
    <row r="693" spans="1:5" x14ac:dyDescent="0.2">
      <c r="A693" s="45" t="e">
        <f>'Acidentes Próprio'!#REF!</f>
        <v>#REF!</v>
      </c>
      <c r="B693" s="45" t="e">
        <f>'Acidentes Próprio'!#REF!</f>
        <v>#REF!</v>
      </c>
      <c r="C693" s="45" t="e">
        <f>'Acidentes Próprio'!#REF!</f>
        <v>#REF!</v>
      </c>
      <c r="D693" s="45" t="e">
        <f>'Acidentes Próprio'!#REF!</f>
        <v>#REF!</v>
      </c>
      <c r="E693" s="46" t="e">
        <f>'Acidentes Próprio'!#REF!</f>
        <v>#REF!</v>
      </c>
    </row>
    <row r="694" spans="1:5" x14ac:dyDescent="0.2">
      <c r="A694" s="45" t="e">
        <f>'Acidentes Próprio'!#REF!</f>
        <v>#REF!</v>
      </c>
      <c r="B694" s="45" t="e">
        <f>'Acidentes Próprio'!#REF!</f>
        <v>#REF!</v>
      </c>
      <c r="C694" s="45" t="e">
        <f>'Acidentes Próprio'!#REF!</f>
        <v>#REF!</v>
      </c>
      <c r="D694" s="45" t="e">
        <f>'Acidentes Próprio'!#REF!</f>
        <v>#REF!</v>
      </c>
      <c r="E694" s="46" t="e">
        <f>'Acidentes Próprio'!#REF!</f>
        <v>#REF!</v>
      </c>
    </row>
    <row r="695" spans="1:5" x14ac:dyDescent="0.2">
      <c r="A695" s="45" t="e">
        <f>'Acidentes Próprio'!#REF!</f>
        <v>#REF!</v>
      </c>
      <c r="B695" s="45" t="e">
        <f>'Acidentes Próprio'!#REF!</f>
        <v>#REF!</v>
      </c>
      <c r="C695" s="45" t="e">
        <f>'Acidentes Próprio'!#REF!</f>
        <v>#REF!</v>
      </c>
      <c r="D695" s="45" t="e">
        <f>'Acidentes Próprio'!#REF!</f>
        <v>#REF!</v>
      </c>
      <c r="E695" s="46" t="e">
        <f>'Acidentes Próprio'!#REF!</f>
        <v>#REF!</v>
      </c>
    </row>
    <row r="696" spans="1:5" x14ac:dyDescent="0.2">
      <c r="A696" s="45">
        <f>'Acidentes Próprio'!AG21</f>
        <v>305</v>
      </c>
      <c r="B696" s="45">
        <f>'Acidentes Próprio'!AH21</f>
        <v>0</v>
      </c>
      <c r="C696" s="45" t="str">
        <f>'Acidentes Próprio'!AI21</f>
        <v>2016</v>
      </c>
      <c r="D696" s="45" t="str">
        <f>'Acidentes Próprio'!AJ21</f>
        <v>12</v>
      </c>
      <c r="E696" s="46">
        <f>'Acidentes Próprio'!AK21</f>
        <v>0</v>
      </c>
    </row>
    <row r="697" spans="1:5" x14ac:dyDescent="0.2">
      <c r="A697" s="45" t="e">
        <f>'Acidentes Próprio'!#REF!</f>
        <v>#REF!</v>
      </c>
      <c r="B697" s="45" t="e">
        <f>'Acidentes Próprio'!#REF!</f>
        <v>#REF!</v>
      </c>
      <c r="C697" s="45" t="e">
        <f>'Acidentes Próprio'!#REF!</f>
        <v>#REF!</v>
      </c>
      <c r="D697" s="45" t="e">
        <f>'Acidentes Próprio'!#REF!</f>
        <v>#REF!</v>
      </c>
      <c r="E697" s="46" t="e">
        <f>'Acidentes Próprio'!#REF!</f>
        <v>#REF!</v>
      </c>
    </row>
    <row r="698" spans="1:5" x14ac:dyDescent="0.2">
      <c r="A698" s="45">
        <f>'Acidentes Próprio'!AN12</f>
        <v>306</v>
      </c>
      <c r="B698" s="45">
        <f>'Acidentes Próprio'!AO12</f>
        <v>0</v>
      </c>
      <c r="C698" s="45" t="str">
        <f>'Acidentes Próprio'!AP12</f>
        <v>2016</v>
      </c>
      <c r="D698" s="45" t="str">
        <f>'Acidentes Próprio'!AQ12</f>
        <v>02</v>
      </c>
      <c r="E698" s="46">
        <f>'Acidentes Próprio'!AR12</f>
        <v>0</v>
      </c>
    </row>
    <row r="699" spans="1:5" x14ac:dyDescent="0.2">
      <c r="A699" s="45">
        <f>'Acidentes Próprio'!AN13</f>
        <v>306</v>
      </c>
      <c r="B699" s="45">
        <f>'Acidentes Próprio'!AO13</f>
        <v>0</v>
      </c>
      <c r="C699" s="45" t="str">
        <f>'Acidentes Próprio'!AP13</f>
        <v>2016</v>
      </c>
      <c r="D699" s="45" t="str">
        <f>'Acidentes Próprio'!AQ13</f>
        <v>03</v>
      </c>
      <c r="E699" s="46">
        <f>'Acidentes Próprio'!AR13</f>
        <v>0</v>
      </c>
    </row>
    <row r="700" spans="1:5" x14ac:dyDescent="0.2">
      <c r="A700" s="45">
        <f>'Acidentes Próprio'!AN14</f>
        <v>306</v>
      </c>
      <c r="B700" s="45">
        <f>'Acidentes Próprio'!AO14</f>
        <v>0</v>
      </c>
      <c r="C700" s="45" t="str">
        <f>'Acidentes Próprio'!AP14</f>
        <v>2016</v>
      </c>
      <c r="D700" s="45" t="str">
        <f>'Acidentes Próprio'!AQ14</f>
        <v>04</v>
      </c>
      <c r="E700" s="46">
        <f>'Acidentes Próprio'!AR14</f>
        <v>0</v>
      </c>
    </row>
    <row r="701" spans="1:5" x14ac:dyDescent="0.2">
      <c r="A701" s="45" t="e">
        <f>'Acidentes Próprio'!#REF!</f>
        <v>#REF!</v>
      </c>
      <c r="B701" s="45" t="e">
        <f>'Acidentes Próprio'!#REF!</f>
        <v>#REF!</v>
      </c>
      <c r="C701" s="45" t="e">
        <f>'Acidentes Próprio'!#REF!</f>
        <v>#REF!</v>
      </c>
      <c r="D701" s="45" t="e">
        <f>'Acidentes Próprio'!#REF!</f>
        <v>#REF!</v>
      </c>
      <c r="E701" s="46" t="e">
        <f>'Acidentes Próprio'!#REF!</f>
        <v>#REF!</v>
      </c>
    </row>
    <row r="702" spans="1:5" x14ac:dyDescent="0.2">
      <c r="A702" s="45">
        <f>'Acidentes Próprio'!AN16</f>
        <v>306</v>
      </c>
      <c r="B702" s="45">
        <f>'Acidentes Próprio'!AO16</f>
        <v>0</v>
      </c>
      <c r="C702" s="45" t="str">
        <f>'Acidentes Próprio'!AP16</f>
        <v>2016</v>
      </c>
      <c r="D702" s="45" t="str">
        <f>'Acidentes Próprio'!AQ16</f>
        <v>06</v>
      </c>
      <c r="E702" s="46">
        <f>'Acidentes Próprio'!AR16</f>
        <v>0</v>
      </c>
    </row>
    <row r="703" spans="1:5" x14ac:dyDescent="0.2">
      <c r="A703" s="45">
        <f>'Acidentes Próprio'!AN20</f>
        <v>0</v>
      </c>
      <c r="B703" s="45">
        <f>'Acidentes Próprio'!AO20</f>
        <v>0</v>
      </c>
      <c r="C703" s="45">
        <f>'Acidentes Próprio'!AP20</f>
        <v>0</v>
      </c>
      <c r="D703" s="45">
        <f>'Acidentes Próprio'!AQ20</f>
        <v>0</v>
      </c>
      <c r="E703" s="46">
        <f>'Acidentes Próprio'!AR20</f>
        <v>0</v>
      </c>
    </row>
    <row r="704" spans="1:5" x14ac:dyDescent="0.2">
      <c r="A704" s="45" t="e">
        <f>'Acidentes Próprio'!#REF!</f>
        <v>#REF!</v>
      </c>
      <c r="B704" s="45" t="e">
        <f>'Acidentes Próprio'!#REF!</f>
        <v>#REF!</v>
      </c>
      <c r="C704" s="45" t="e">
        <f>'Acidentes Próprio'!#REF!</f>
        <v>#REF!</v>
      </c>
      <c r="D704" s="45" t="e">
        <f>'Acidentes Próprio'!#REF!</f>
        <v>#REF!</v>
      </c>
      <c r="E704" s="46" t="e">
        <f>'Acidentes Próprio'!#REF!</f>
        <v>#REF!</v>
      </c>
    </row>
    <row r="705" spans="1:5" x14ac:dyDescent="0.2">
      <c r="A705" s="45" t="e">
        <f>'Acidentes Próprio'!#REF!</f>
        <v>#REF!</v>
      </c>
      <c r="B705" s="45" t="e">
        <f>'Acidentes Próprio'!#REF!</f>
        <v>#REF!</v>
      </c>
      <c r="C705" s="45" t="e">
        <f>'Acidentes Próprio'!#REF!</f>
        <v>#REF!</v>
      </c>
      <c r="D705" s="45" t="e">
        <f>'Acidentes Próprio'!#REF!</f>
        <v>#REF!</v>
      </c>
      <c r="E705" s="46" t="e">
        <f>'Acidentes Próprio'!#REF!</f>
        <v>#REF!</v>
      </c>
    </row>
    <row r="706" spans="1:5" x14ac:dyDescent="0.2">
      <c r="A706" s="45" t="e">
        <f>'Acidentes Próprio'!#REF!</f>
        <v>#REF!</v>
      </c>
      <c r="B706" s="45" t="e">
        <f>'Acidentes Próprio'!#REF!</f>
        <v>#REF!</v>
      </c>
      <c r="C706" s="45" t="e">
        <f>'Acidentes Próprio'!#REF!</f>
        <v>#REF!</v>
      </c>
      <c r="D706" s="45" t="e">
        <f>'Acidentes Próprio'!#REF!</f>
        <v>#REF!</v>
      </c>
      <c r="E706" s="46" t="e">
        <f>'Acidentes Próprio'!#REF!</f>
        <v>#REF!</v>
      </c>
    </row>
    <row r="707" spans="1:5" x14ac:dyDescent="0.2">
      <c r="A707" s="45" t="e">
        <f>'Acidentes Próprio'!#REF!</f>
        <v>#REF!</v>
      </c>
      <c r="B707" s="45" t="e">
        <f>'Acidentes Próprio'!#REF!</f>
        <v>#REF!</v>
      </c>
      <c r="C707" s="45" t="e">
        <f>'Acidentes Próprio'!#REF!</f>
        <v>#REF!</v>
      </c>
      <c r="D707" s="45" t="e">
        <f>'Acidentes Próprio'!#REF!</f>
        <v>#REF!</v>
      </c>
      <c r="E707" s="46" t="e">
        <f>'Acidentes Próprio'!#REF!</f>
        <v>#REF!</v>
      </c>
    </row>
    <row r="708" spans="1:5" x14ac:dyDescent="0.2">
      <c r="A708" s="45">
        <f>'Acidentes Próprio'!AN21</f>
        <v>306</v>
      </c>
      <c r="B708" s="45">
        <f>'Acidentes Próprio'!AO21</f>
        <v>0</v>
      </c>
      <c r="C708" s="45" t="str">
        <f>'Acidentes Próprio'!AP21</f>
        <v>2016</v>
      </c>
      <c r="D708" s="45" t="str">
        <f>'Acidentes Próprio'!AQ21</f>
        <v>12</v>
      </c>
      <c r="E708" s="46">
        <f>'Acidentes Próprio'!AR21</f>
        <v>0</v>
      </c>
    </row>
    <row r="709" spans="1:5" x14ac:dyDescent="0.2">
      <c r="A709" s="45" t="e">
        <f>'Acidentes Próprio'!#REF!</f>
        <v>#REF!</v>
      </c>
      <c r="B709" s="45" t="e">
        <f>'Acidentes Próprio'!#REF!</f>
        <v>#REF!</v>
      </c>
      <c r="C709" s="45" t="e">
        <f>'Acidentes Próprio'!#REF!</f>
        <v>#REF!</v>
      </c>
      <c r="D709" s="45" t="e">
        <f>'Acidentes Próprio'!#REF!</f>
        <v>#REF!</v>
      </c>
      <c r="E709" s="46" t="e">
        <f>'Acidentes Próprio'!#REF!</f>
        <v>#REF!</v>
      </c>
    </row>
    <row r="710" spans="1:5" x14ac:dyDescent="0.2">
      <c r="A710" s="45">
        <f>'Acidentes Próprio'!AU12</f>
        <v>311</v>
      </c>
      <c r="B710" s="45">
        <f>'Acidentes Próprio'!AV12</f>
        <v>0</v>
      </c>
      <c r="C710" s="45" t="str">
        <f>'Acidentes Próprio'!AW12</f>
        <v>2016</v>
      </c>
      <c r="D710" s="45" t="str">
        <f>'Acidentes Próprio'!AX12</f>
        <v>02</v>
      </c>
      <c r="E710" s="46">
        <f>'Acidentes Próprio'!AY12</f>
        <v>5</v>
      </c>
    </row>
    <row r="711" spans="1:5" x14ac:dyDescent="0.2">
      <c r="A711" s="45">
        <f>'Acidentes Próprio'!AU13</f>
        <v>311</v>
      </c>
      <c r="B711" s="45">
        <f>'Acidentes Próprio'!AV13</f>
        <v>0</v>
      </c>
      <c r="C711" s="45" t="str">
        <f>'Acidentes Próprio'!AW13</f>
        <v>2016</v>
      </c>
      <c r="D711" s="45" t="str">
        <f>'Acidentes Próprio'!AX13</f>
        <v>03</v>
      </c>
      <c r="E711" s="46">
        <f>'Acidentes Próprio'!AY13</f>
        <v>28</v>
      </c>
    </row>
    <row r="712" spans="1:5" x14ac:dyDescent="0.2">
      <c r="A712" s="45">
        <f>'Acidentes Próprio'!AU14</f>
        <v>311</v>
      </c>
      <c r="B712" s="45">
        <f>'Acidentes Próprio'!AV14</f>
        <v>0</v>
      </c>
      <c r="C712" s="45" t="str">
        <f>'Acidentes Próprio'!AW14</f>
        <v>2016</v>
      </c>
      <c r="D712" s="45" t="str">
        <f>'Acidentes Próprio'!AX14</f>
        <v>04</v>
      </c>
      <c r="E712" s="46">
        <f>'Acidentes Próprio'!AY14</f>
        <v>0</v>
      </c>
    </row>
    <row r="713" spans="1:5" x14ac:dyDescent="0.2">
      <c r="A713" s="45" t="e">
        <f>'Acidentes Próprio'!#REF!</f>
        <v>#REF!</v>
      </c>
      <c r="B713" s="45" t="e">
        <f>'Acidentes Próprio'!#REF!</f>
        <v>#REF!</v>
      </c>
      <c r="C713" s="45" t="e">
        <f>'Acidentes Próprio'!#REF!</f>
        <v>#REF!</v>
      </c>
      <c r="D713" s="45" t="e">
        <f>'Acidentes Próprio'!#REF!</f>
        <v>#REF!</v>
      </c>
      <c r="E713" s="46" t="e">
        <f>'Acidentes Próprio'!#REF!</f>
        <v>#REF!</v>
      </c>
    </row>
    <row r="714" spans="1:5" x14ac:dyDescent="0.2">
      <c r="A714" s="45">
        <f>'Acidentes Próprio'!AU16</f>
        <v>311</v>
      </c>
      <c r="B714" s="45">
        <f>'Acidentes Próprio'!AV16</f>
        <v>0</v>
      </c>
      <c r="C714" s="45" t="str">
        <f>'Acidentes Próprio'!AW16</f>
        <v>2016</v>
      </c>
      <c r="D714" s="45" t="str">
        <f>'Acidentes Próprio'!AX16</f>
        <v>06</v>
      </c>
      <c r="E714" s="46">
        <f>'Acidentes Próprio'!AY16</f>
        <v>29</v>
      </c>
    </row>
    <row r="715" spans="1:5" x14ac:dyDescent="0.2">
      <c r="A715" s="45">
        <f>'Acidentes Próprio'!AU20</f>
        <v>0</v>
      </c>
      <c r="B715" s="45">
        <f>'Acidentes Próprio'!AV20</f>
        <v>0</v>
      </c>
      <c r="C715" s="45">
        <f>'Acidentes Próprio'!AW20</f>
        <v>0</v>
      </c>
      <c r="D715" s="45">
        <f>'Acidentes Próprio'!AX20</f>
        <v>0</v>
      </c>
      <c r="E715" s="46">
        <f>'Acidentes Próprio'!AY20</f>
        <v>23</v>
      </c>
    </row>
    <row r="716" spans="1:5" x14ac:dyDescent="0.2">
      <c r="A716" s="45" t="e">
        <f>'Acidentes Próprio'!#REF!</f>
        <v>#REF!</v>
      </c>
      <c r="B716" s="45" t="e">
        <f>'Acidentes Próprio'!#REF!</f>
        <v>#REF!</v>
      </c>
      <c r="C716" s="45" t="e">
        <f>'Acidentes Próprio'!#REF!</f>
        <v>#REF!</v>
      </c>
      <c r="D716" s="45" t="e">
        <f>'Acidentes Próprio'!#REF!</f>
        <v>#REF!</v>
      </c>
      <c r="E716" s="46" t="e">
        <f>'Acidentes Próprio'!#REF!</f>
        <v>#REF!</v>
      </c>
    </row>
    <row r="717" spans="1:5" x14ac:dyDescent="0.2">
      <c r="A717" s="45" t="e">
        <f>'Acidentes Próprio'!#REF!</f>
        <v>#REF!</v>
      </c>
      <c r="B717" s="45" t="e">
        <f>'Acidentes Próprio'!#REF!</f>
        <v>#REF!</v>
      </c>
      <c r="C717" s="45" t="e">
        <f>'Acidentes Próprio'!#REF!</f>
        <v>#REF!</v>
      </c>
      <c r="D717" s="45" t="e">
        <f>'Acidentes Próprio'!#REF!</f>
        <v>#REF!</v>
      </c>
      <c r="E717" s="46" t="e">
        <f>'Acidentes Próprio'!#REF!</f>
        <v>#REF!</v>
      </c>
    </row>
    <row r="718" spans="1:5" x14ac:dyDescent="0.2">
      <c r="A718" s="45" t="e">
        <f>'Acidentes Próprio'!#REF!</f>
        <v>#REF!</v>
      </c>
      <c r="B718" s="45" t="e">
        <f>'Acidentes Próprio'!#REF!</f>
        <v>#REF!</v>
      </c>
      <c r="C718" s="45" t="e">
        <f>'Acidentes Próprio'!#REF!</f>
        <v>#REF!</v>
      </c>
      <c r="D718" s="45" t="e">
        <f>'Acidentes Próprio'!#REF!</f>
        <v>#REF!</v>
      </c>
      <c r="E718" s="46" t="e">
        <f>'Acidentes Próprio'!#REF!</f>
        <v>#REF!</v>
      </c>
    </row>
    <row r="719" spans="1:5" x14ac:dyDescent="0.2">
      <c r="A719" s="45" t="e">
        <f>'Acidentes Próprio'!#REF!</f>
        <v>#REF!</v>
      </c>
      <c r="B719" s="45" t="e">
        <f>'Acidentes Próprio'!#REF!</f>
        <v>#REF!</v>
      </c>
      <c r="C719" s="45" t="e">
        <f>'Acidentes Próprio'!#REF!</f>
        <v>#REF!</v>
      </c>
      <c r="D719" s="45" t="e">
        <f>'Acidentes Próprio'!#REF!</f>
        <v>#REF!</v>
      </c>
      <c r="E719" s="46" t="e">
        <f>'Acidentes Próprio'!#REF!</f>
        <v>#REF!</v>
      </c>
    </row>
    <row r="720" spans="1:5" x14ac:dyDescent="0.2">
      <c r="A720" s="45">
        <f>'Acidentes Próprio'!AU21</f>
        <v>311</v>
      </c>
      <c r="B720" s="45">
        <f>'Acidentes Próprio'!AV21</f>
        <v>0</v>
      </c>
      <c r="C720" s="45" t="str">
        <f>'Acidentes Próprio'!AW21</f>
        <v>2016</v>
      </c>
      <c r="D720" s="45" t="str">
        <f>'Acidentes Próprio'!AX21</f>
        <v>12</v>
      </c>
      <c r="E720" s="46">
        <f>'Acidentes Próprio'!AY21</f>
        <v>30</v>
      </c>
    </row>
    <row r="721" spans="1:5" x14ac:dyDescent="0.2">
      <c r="A721" s="62" t="e">
        <f>'Acidentes Próprio'!#REF!</f>
        <v>#REF!</v>
      </c>
      <c r="B721" s="45" t="e">
        <f>'Acidentes Próprio'!#REF!</f>
        <v>#REF!</v>
      </c>
      <c r="C721" s="45" t="e">
        <f>'Acidentes Próprio'!#REF!</f>
        <v>#REF!</v>
      </c>
      <c r="D721" s="45" t="e">
        <f>'Acidentes Próprio'!#REF!</f>
        <v>#REF!</v>
      </c>
      <c r="E721" s="46" t="e">
        <f>'Acidentes Próprio'!#REF!</f>
        <v>#REF!</v>
      </c>
    </row>
    <row r="722" spans="1:5" x14ac:dyDescent="0.2">
      <c r="A722" s="62" t="str">
        <f>'Acidentes Próprio'!BA12</f>
        <v>312</v>
      </c>
      <c r="B722" s="45">
        <f>'Acidentes Próprio'!BB12</f>
        <v>0</v>
      </c>
      <c r="C722" s="45" t="str">
        <f>'Acidentes Próprio'!BC12</f>
        <v>2016</v>
      </c>
      <c r="D722" s="45" t="str">
        <f>'Acidentes Próprio'!BD12</f>
        <v>02</v>
      </c>
      <c r="E722" s="46">
        <f>'Acidentes Próprio'!BE12</f>
        <v>38</v>
      </c>
    </row>
    <row r="723" spans="1:5" x14ac:dyDescent="0.2">
      <c r="A723" s="62" t="str">
        <f>'Acidentes Próprio'!BA13</f>
        <v>312</v>
      </c>
      <c r="B723" s="45">
        <f>'Acidentes Próprio'!BB13</f>
        <v>0</v>
      </c>
      <c r="C723" s="45" t="str">
        <f>'Acidentes Próprio'!BC13</f>
        <v>2016</v>
      </c>
      <c r="D723" s="45" t="str">
        <f>'Acidentes Próprio'!BD13</f>
        <v>03</v>
      </c>
      <c r="E723" s="46">
        <f>'Acidentes Próprio'!BE13</f>
        <v>113</v>
      </c>
    </row>
    <row r="724" spans="1:5" x14ac:dyDescent="0.2">
      <c r="A724" s="62" t="str">
        <f>'Acidentes Próprio'!BA14</f>
        <v>312</v>
      </c>
      <c r="B724" s="45">
        <f>'Acidentes Próprio'!BB14</f>
        <v>0</v>
      </c>
      <c r="C724" s="45" t="str">
        <f>'Acidentes Próprio'!BC14</f>
        <v>2016</v>
      </c>
      <c r="D724" s="45" t="str">
        <f>'Acidentes Próprio'!BD14</f>
        <v>04</v>
      </c>
      <c r="E724" s="46">
        <f>'Acidentes Próprio'!BE14</f>
        <v>0</v>
      </c>
    </row>
    <row r="725" spans="1:5" x14ac:dyDescent="0.2">
      <c r="A725" s="62" t="e">
        <f>'Acidentes Próprio'!#REF!</f>
        <v>#REF!</v>
      </c>
      <c r="B725" s="45" t="e">
        <f>'Acidentes Próprio'!#REF!</f>
        <v>#REF!</v>
      </c>
      <c r="C725" s="45" t="e">
        <f>'Acidentes Próprio'!#REF!</f>
        <v>#REF!</v>
      </c>
      <c r="D725" s="45" t="e">
        <f>'Acidentes Próprio'!#REF!</f>
        <v>#REF!</v>
      </c>
      <c r="E725" s="46" t="e">
        <f>'Acidentes Próprio'!#REF!</f>
        <v>#REF!</v>
      </c>
    </row>
    <row r="726" spans="1:5" x14ac:dyDescent="0.2">
      <c r="A726" s="62" t="str">
        <f>'Acidentes Próprio'!BA16</f>
        <v>312</v>
      </c>
      <c r="B726" s="45">
        <f>'Acidentes Próprio'!BB16</f>
        <v>0</v>
      </c>
      <c r="C726" s="45" t="str">
        <f>'Acidentes Próprio'!BC16</f>
        <v>2016</v>
      </c>
      <c r="D726" s="45" t="str">
        <f>'Acidentes Próprio'!BD16</f>
        <v>06</v>
      </c>
      <c r="E726" s="46">
        <f>'Acidentes Próprio'!BE16</f>
        <v>119</v>
      </c>
    </row>
    <row r="727" spans="1:5" x14ac:dyDescent="0.2">
      <c r="A727" s="62">
        <f>'Acidentes Próprio'!BA20</f>
        <v>0</v>
      </c>
      <c r="B727" s="45">
        <f>'Acidentes Próprio'!BB20</f>
        <v>0</v>
      </c>
      <c r="C727" s="45">
        <f>'Acidentes Próprio'!BC20</f>
        <v>0</v>
      </c>
      <c r="D727" s="45">
        <f>'Acidentes Próprio'!BD20</f>
        <v>0</v>
      </c>
      <c r="E727" s="46">
        <f>'Acidentes Próprio'!BE20</f>
        <v>23</v>
      </c>
    </row>
    <row r="728" spans="1:5" x14ac:dyDescent="0.2">
      <c r="A728" s="62" t="e">
        <f>'Acidentes Próprio'!#REF!</f>
        <v>#REF!</v>
      </c>
      <c r="B728" s="45" t="e">
        <f>'Acidentes Próprio'!#REF!</f>
        <v>#REF!</v>
      </c>
      <c r="C728" s="45" t="e">
        <f>'Acidentes Próprio'!#REF!</f>
        <v>#REF!</v>
      </c>
      <c r="D728" s="45" t="e">
        <f>'Acidentes Próprio'!#REF!</f>
        <v>#REF!</v>
      </c>
      <c r="E728" s="46" t="e">
        <f>'Acidentes Próprio'!#REF!</f>
        <v>#REF!</v>
      </c>
    </row>
    <row r="729" spans="1:5" x14ac:dyDescent="0.2">
      <c r="A729" s="62" t="e">
        <f>'Acidentes Próprio'!#REF!</f>
        <v>#REF!</v>
      </c>
      <c r="B729" s="45" t="e">
        <f>'Acidentes Próprio'!#REF!</f>
        <v>#REF!</v>
      </c>
      <c r="C729" s="45" t="e">
        <f>'Acidentes Próprio'!#REF!</f>
        <v>#REF!</v>
      </c>
      <c r="D729" s="45" t="e">
        <f>'Acidentes Próprio'!#REF!</f>
        <v>#REF!</v>
      </c>
      <c r="E729" s="46" t="e">
        <f>'Acidentes Próprio'!#REF!</f>
        <v>#REF!</v>
      </c>
    </row>
    <row r="730" spans="1:5" x14ac:dyDescent="0.2">
      <c r="A730" s="62" t="e">
        <f>'Acidentes Próprio'!#REF!</f>
        <v>#REF!</v>
      </c>
      <c r="B730" s="45" t="e">
        <f>'Acidentes Próprio'!#REF!</f>
        <v>#REF!</v>
      </c>
      <c r="C730" s="45" t="e">
        <f>'Acidentes Próprio'!#REF!</f>
        <v>#REF!</v>
      </c>
      <c r="D730" s="45" t="e">
        <f>'Acidentes Próprio'!#REF!</f>
        <v>#REF!</v>
      </c>
      <c r="E730" s="46" t="e">
        <f>'Acidentes Próprio'!#REF!</f>
        <v>#REF!</v>
      </c>
    </row>
    <row r="731" spans="1:5" x14ac:dyDescent="0.2">
      <c r="A731" s="62" t="e">
        <f>'Acidentes Próprio'!#REF!</f>
        <v>#REF!</v>
      </c>
      <c r="B731" s="45" t="e">
        <f>'Acidentes Próprio'!#REF!</f>
        <v>#REF!</v>
      </c>
      <c r="C731" s="45" t="e">
        <f>'Acidentes Próprio'!#REF!</f>
        <v>#REF!</v>
      </c>
      <c r="D731" s="45" t="e">
        <f>'Acidentes Próprio'!#REF!</f>
        <v>#REF!</v>
      </c>
      <c r="E731" s="46" t="e">
        <f>'Acidentes Próprio'!#REF!</f>
        <v>#REF!</v>
      </c>
    </row>
    <row r="732" spans="1:5" x14ac:dyDescent="0.2">
      <c r="A732" s="62" t="str">
        <f>'Acidentes Próprio'!BA21</f>
        <v>312</v>
      </c>
      <c r="B732" s="45">
        <f>'Acidentes Próprio'!BB21</f>
        <v>0</v>
      </c>
      <c r="C732" s="45" t="str">
        <f>'Acidentes Próprio'!BC21</f>
        <v>2016</v>
      </c>
      <c r="D732" s="45" t="str">
        <f>'Acidentes Próprio'!BD21</f>
        <v>12</v>
      </c>
      <c r="E732" s="46">
        <f>'Acidentes Próprio'!BE21</f>
        <v>121</v>
      </c>
    </row>
    <row r="733" spans="1:5" x14ac:dyDescent="0.2">
      <c r="A733" s="45" t="e">
        <f>'Acidentes Próprio'!#REF!</f>
        <v>#REF!</v>
      </c>
      <c r="B733" s="45" t="e">
        <f>'Acidentes Próprio'!#REF!</f>
        <v>#REF!</v>
      </c>
      <c r="C733" s="45" t="e">
        <f>'Acidentes Próprio'!#REF!</f>
        <v>#REF!</v>
      </c>
      <c r="D733" s="45" t="e">
        <f>'Acidentes Próprio'!#REF!</f>
        <v>#REF!</v>
      </c>
      <c r="E733" s="46" t="e">
        <f>'Acidentes Próprio'!#REF!</f>
        <v>#REF!</v>
      </c>
    </row>
    <row r="734" spans="1:5" x14ac:dyDescent="0.2">
      <c r="A734" s="45" t="str">
        <f>'Acidentes Próprio'!BF12</f>
        <v>313</v>
      </c>
      <c r="B734" s="45">
        <f>'Acidentes Próprio'!BG12</f>
        <v>0</v>
      </c>
      <c r="C734" s="45" t="str">
        <f>'Acidentes Próprio'!BH12</f>
        <v>2016</v>
      </c>
      <c r="D734" s="45" t="str">
        <f>'Acidentes Próprio'!BI12</f>
        <v>02</v>
      </c>
      <c r="E734" s="46">
        <f>'Acidentes Próprio'!BJ12</f>
        <v>0</v>
      </c>
    </row>
    <row r="735" spans="1:5" x14ac:dyDescent="0.2">
      <c r="A735" s="45" t="str">
        <f>'Acidentes Próprio'!BF13</f>
        <v>313</v>
      </c>
      <c r="B735" s="45">
        <f>'Acidentes Próprio'!BG13</f>
        <v>0</v>
      </c>
      <c r="C735" s="45" t="str">
        <f>'Acidentes Próprio'!BH13</f>
        <v>2016</v>
      </c>
      <c r="D735" s="45" t="str">
        <f>'Acidentes Próprio'!BI13</f>
        <v>03</v>
      </c>
      <c r="E735" s="46">
        <f>'Acidentes Próprio'!BJ13</f>
        <v>33</v>
      </c>
    </row>
    <row r="736" spans="1:5" x14ac:dyDescent="0.2">
      <c r="A736" s="45" t="str">
        <f>'Acidentes Próprio'!BF14</f>
        <v>313</v>
      </c>
      <c r="B736" s="45">
        <f>'Acidentes Próprio'!BG14</f>
        <v>0</v>
      </c>
      <c r="C736" s="45" t="str">
        <f>'Acidentes Próprio'!BH14</f>
        <v>2016</v>
      </c>
      <c r="D736" s="45" t="str">
        <f>'Acidentes Próprio'!BI14</f>
        <v>04</v>
      </c>
      <c r="E736" s="46">
        <f>'Acidentes Próprio'!BJ14</f>
        <v>0</v>
      </c>
    </row>
    <row r="737" spans="1:5" x14ac:dyDescent="0.2">
      <c r="A737" s="45" t="e">
        <f>'Acidentes Próprio'!#REF!</f>
        <v>#REF!</v>
      </c>
      <c r="B737" s="45" t="e">
        <f>'Acidentes Próprio'!#REF!</f>
        <v>#REF!</v>
      </c>
      <c r="C737" s="45" t="e">
        <f>'Acidentes Próprio'!#REF!</f>
        <v>#REF!</v>
      </c>
      <c r="D737" s="45" t="e">
        <f>'Acidentes Próprio'!#REF!</f>
        <v>#REF!</v>
      </c>
      <c r="E737" s="46" t="e">
        <f>'Acidentes Próprio'!#REF!</f>
        <v>#REF!</v>
      </c>
    </row>
    <row r="738" spans="1:5" x14ac:dyDescent="0.2">
      <c r="A738" s="45" t="str">
        <f>'Acidentes Próprio'!BF16</f>
        <v>313</v>
      </c>
      <c r="B738" s="45">
        <f>'Acidentes Próprio'!BG16</f>
        <v>0</v>
      </c>
      <c r="C738" s="45" t="str">
        <f>'Acidentes Próprio'!BH16</f>
        <v>2016</v>
      </c>
      <c r="D738" s="45" t="str">
        <f>'Acidentes Próprio'!BI16</f>
        <v>06</v>
      </c>
      <c r="E738" s="46">
        <f>'Acidentes Próprio'!BJ16</f>
        <v>1</v>
      </c>
    </row>
    <row r="739" spans="1:5" x14ac:dyDescent="0.2">
      <c r="A739" s="45">
        <f>'Acidentes Próprio'!BF20</f>
        <v>0</v>
      </c>
      <c r="B739" s="45">
        <f>'Acidentes Próprio'!BG20</f>
        <v>0</v>
      </c>
      <c r="C739" s="45">
        <f>'Acidentes Próprio'!BH20</f>
        <v>0</v>
      </c>
      <c r="D739" s="45">
        <f>'Acidentes Próprio'!BI20</f>
        <v>0</v>
      </c>
      <c r="E739" s="46">
        <f>'Acidentes Próprio'!BJ20</f>
        <v>7</v>
      </c>
    </row>
    <row r="740" spans="1:5" x14ac:dyDescent="0.2">
      <c r="A740" s="45" t="e">
        <f>'Acidentes Próprio'!#REF!</f>
        <v>#REF!</v>
      </c>
      <c r="B740" s="45" t="e">
        <f>'Acidentes Próprio'!#REF!</f>
        <v>#REF!</v>
      </c>
      <c r="C740" s="45" t="e">
        <f>'Acidentes Próprio'!#REF!</f>
        <v>#REF!</v>
      </c>
      <c r="D740" s="45" t="e">
        <f>'Acidentes Próprio'!#REF!</f>
        <v>#REF!</v>
      </c>
      <c r="E740" s="46" t="e">
        <f>'Acidentes Próprio'!#REF!</f>
        <v>#REF!</v>
      </c>
    </row>
    <row r="741" spans="1:5" x14ac:dyDescent="0.2">
      <c r="A741" s="45" t="e">
        <f>'Acidentes Próprio'!#REF!</f>
        <v>#REF!</v>
      </c>
      <c r="B741" s="45" t="e">
        <f>'Acidentes Próprio'!#REF!</f>
        <v>#REF!</v>
      </c>
      <c r="C741" s="45" t="e">
        <f>'Acidentes Próprio'!#REF!</f>
        <v>#REF!</v>
      </c>
      <c r="D741" s="45" t="e">
        <f>'Acidentes Próprio'!#REF!</f>
        <v>#REF!</v>
      </c>
      <c r="E741" s="46" t="e">
        <f>'Acidentes Próprio'!#REF!</f>
        <v>#REF!</v>
      </c>
    </row>
    <row r="742" spans="1:5" x14ac:dyDescent="0.2">
      <c r="A742" s="45" t="e">
        <f>'Acidentes Próprio'!#REF!</f>
        <v>#REF!</v>
      </c>
      <c r="B742" s="45" t="e">
        <f>'Acidentes Próprio'!#REF!</f>
        <v>#REF!</v>
      </c>
      <c r="C742" s="45" t="e">
        <f>'Acidentes Próprio'!#REF!</f>
        <v>#REF!</v>
      </c>
      <c r="D742" s="45" t="e">
        <f>'Acidentes Próprio'!#REF!</f>
        <v>#REF!</v>
      </c>
      <c r="E742" s="46" t="e">
        <f>'Acidentes Próprio'!#REF!</f>
        <v>#REF!</v>
      </c>
    </row>
    <row r="743" spans="1:5" x14ac:dyDescent="0.2">
      <c r="A743" s="45" t="e">
        <f>'Acidentes Próprio'!#REF!</f>
        <v>#REF!</v>
      </c>
      <c r="B743" s="45" t="e">
        <f>'Acidentes Próprio'!#REF!</f>
        <v>#REF!</v>
      </c>
      <c r="C743" s="45" t="e">
        <f>'Acidentes Próprio'!#REF!</f>
        <v>#REF!</v>
      </c>
      <c r="D743" s="45" t="e">
        <f>'Acidentes Próprio'!#REF!</f>
        <v>#REF!</v>
      </c>
      <c r="E743" s="46" t="e">
        <f>'Acidentes Próprio'!#REF!</f>
        <v>#REF!</v>
      </c>
    </row>
    <row r="744" spans="1:5" x14ac:dyDescent="0.2">
      <c r="A744" s="45" t="str">
        <f>'Acidentes Próprio'!BF21</f>
        <v>313</v>
      </c>
      <c r="B744" s="45">
        <f>'Acidentes Próprio'!BG21</f>
        <v>0</v>
      </c>
      <c r="C744" s="45" t="str">
        <f>'Acidentes Próprio'!BH21</f>
        <v>2016</v>
      </c>
      <c r="D744" s="45" t="str">
        <f>'Acidentes Próprio'!BI21</f>
        <v>12</v>
      </c>
      <c r="E744" s="46">
        <f>'Acidentes Próprio'!BJ21</f>
        <v>0</v>
      </c>
    </row>
    <row r="745" spans="1:5" x14ac:dyDescent="0.2">
      <c r="A745" s="45" t="e">
        <f>'Acidentes Próprio'!#REF!</f>
        <v>#REF!</v>
      </c>
      <c r="B745" s="45" t="e">
        <f>'Acidentes Próprio'!#REF!</f>
        <v>#REF!</v>
      </c>
      <c r="C745" s="45" t="e">
        <f>'Acidentes Próprio'!#REF!</f>
        <v>#REF!</v>
      </c>
      <c r="D745" s="45" t="e">
        <f>'Acidentes Próprio'!#REF!</f>
        <v>#REF!</v>
      </c>
      <c r="E745" s="46" t="e">
        <f>'Acidentes Próprio'!#REF!</f>
        <v>#REF!</v>
      </c>
    </row>
    <row r="746" spans="1:5" x14ac:dyDescent="0.2">
      <c r="A746" s="45" t="str">
        <f>'Acidentes Próprio'!BM12</f>
        <v>314</v>
      </c>
      <c r="B746" s="45">
        <f>'Acidentes Próprio'!BN12</f>
        <v>0</v>
      </c>
      <c r="C746" s="45" t="str">
        <f>'Acidentes Próprio'!BO12</f>
        <v>2016</v>
      </c>
      <c r="D746" s="45" t="str">
        <f>'Acidentes Próprio'!BP12</f>
        <v>02</v>
      </c>
      <c r="E746" s="46">
        <f>'Acidentes Próprio'!BQ12</f>
        <v>0</v>
      </c>
    </row>
    <row r="747" spans="1:5" x14ac:dyDescent="0.2">
      <c r="A747" s="45" t="str">
        <f>'Acidentes Próprio'!BM13</f>
        <v>314</v>
      </c>
      <c r="B747" s="45">
        <f>'Acidentes Próprio'!BN13</f>
        <v>0</v>
      </c>
      <c r="C747" s="45" t="str">
        <f>'Acidentes Próprio'!BO13</f>
        <v>2016</v>
      </c>
      <c r="D747" s="45" t="str">
        <f>'Acidentes Próprio'!BP13</f>
        <v>03</v>
      </c>
      <c r="E747" s="46">
        <f>'Acidentes Próprio'!BQ13</f>
        <v>0</v>
      </c>
    </row>
    <row r="748" spans="1:5" x14ac:dyDescent="0.2">
      <c r="A748" s="45" t="str">
        <f>'Acidentes Próprio'!BM14</f>
        <v>314</v>
      </c>
      <c r="B748" s="45">
        <f>'Acidentes Próprio'!BN14</f>
        <v>0</v>
      </c>
      <c r="C748" s="45" t="str">
        <f>'Acidentes Próprio'!BO14</f>
        <v>2016</v>
      </c>
      <c r="D748" s="45" t="str">
        <f>'Acidentes Próprio'!BP14</f>
        <v>04</v>
      </c>
      <c r="E748" s="46">
        <f>'Acidentes Próprio'!BQ14</f>
        <v>0</v>
      </c>
    </row>
    <row r="749" spans="1:5" x14ac:dyDescent="0.2">
      <c r="A749" s="45" t="e">
        <f>'Acidentes Próprio'!#REF!</f>
        <v>#REF!</v>
      </c>
      <c r="B749" s="45" t="e">
        <f>'Acidentes Próprio'!#REF!</f>
        <v>#REF!</v>
      </c>
      <c r="C749" s="45" t="e">
        <f>'Acidentes Próprio'!#REF!</f>
        <v>#REF!</v>
      </c>
      <c r="D749" s="45" t="e">
        <f>'Acidentes Próprio'!#REF!</f>
        <v>#REF!</v>
      </c>
      <c r="E749" s="46" t="e">
        <f>'Acidentes Próprio'!#REF!</f>
        <v>#REF!</v>
      </c>
    </row>
    <row r="750" spans="1:5" x14ac:dyDescent="0.2">
      <c r="A750" s="45" t="str">
        <f>'Acidentes Próprio'!BM16</f>
        <v>314</v>
      </c>
      <c r="B750" s="45">
        <f>'Acidentes Próprio'!BN16</f>
        <v>0</v>
      </c>
      <c r="C750" s="45" t="str">
        <f>'Acidentes Próprio'!BO16</f>
        <v>2016</v>
      </c>
      <c r="D750" s="45" t="str">
        <f>'Acidentes Próprio'!BP16</f>
        <v>06</v>
      </c>
      <c r="E750" s="46">
        <f>'Acidentes Próprio'!BQ16</f>
        <v>0</v>
      </c>
    </row>
    <row r="751" spans="1:5" x14ac:dyDescent="0.2">
      <c r="A751" s="45">
        <f>'Acidentes Próprio'!BM20</f>
        <v>0</v>
      </c>
      <c r="B751" s="45">
        <f>'Acidentes Próprio'!BN20</f>
        <v>0</v>
      </c>
      <c r="C751" s="45">
        <f>'Acidentes Próprio'!BO20</f>
        <v>0</v>
      </c>
      <c r="D751" s="45">
        <f>'Acidentes Próprio'!BP20</f>
        <v>0</v>
      </c>
      <c r="E751" s="46">
        <f>'Acidentes Próprio'!BQ20</f>
        <v>363</v>
      </c>
    </row>
    <row r="752" spans="1:5" x14ac:dyDescent="0.2">
      <c r="A752" s="45" t="e">
        <f>'Acidentes Próprio'!#REF!</f>
        <v>#REF!</v>
      </c>
      <c r="B752" s="45" t="e">
        <f>'Acidentes Próprio'!#REF!</f>
        <v>#REF!</v>
      </c>
      <c r="C752" s="45" t="e">
        <f>'Acidentes Próprio'!#REF!</f>
        <v>#REF!</v>
      </c>
      <c r="D752" s="45" t="e">
        <f>'Acidentes Próprio'!#REF!</f>
        <v>#REF!</v>
      </c>
      <c r="E752" s="46" t="e">
        <f>'Acidentes Próprio'!#REF!</f>
        <v>#REF!</v>
      </c>
    </row>
    <row r="753" spans="1:5" x14ac:dyDescent="0.2">
      <c r="A753" s="45" t="e">
        <f>'Acidentes Próprio'!#REF!</f>
        <v>#REF!</v>
      </c>
      <c r="B753" s="45" t="e">
        <f>'Acidentes Próprio'!#REF!</f>
        <v>#REF!</v>
      </c>
      <c r="C753" s="45" t="e">
        <f>'Acidentes Próprio'!#REF!</f>
        <v>#REF!</v>
      </c>
      <c r="D753" s="45" t="e">
        <f>'Acidentes Próprio'!#REF!</f>
        <v>#REF!</v>
      </c>
      <c r="E753" s="46" t="e">
        <f>'Acidentes Próprio'!#REF!</f>
        <v>#REF!</v>
      </c>
    </row>
    <row r="754" spans="1:5" x14ac:dyDescent="0.2">
      <c r="A754" s="45" t="e">
        <f>'Acidentes Próprio'!#REF!</f>
        <v>#REF!</v>
      </c>
      <c r="B754" s="45" t="e">
        <f>'Acidentes Próprio'!#REF!</f>
        <v>#REF!</v>
      </c>
      <c r="C754" s="45" t="e">
        <f>'Acidentes Próprio'!#REF!</f>
        <v>#REF!</v>
      </c>
      <c r="D754" s="45" t="e">
        <f>'Acidentes Próprio'!#REF!</f>
        <v>#REF!</v>
      </c>
      <c r="E754" s="46" t="e">
        <f>'Acidentes Próprio'!#REF!</f>
        <v>#REF!</v>
      </c>
    </row>
    <row r="755" spans="1:5" x14ac:dyDescent="0.2">
      <c r="A755" s="45" t="e">
        <f>'Acidentes Próprio'!#REF!</f>
        <v>#REF!</v>
      </c>
      <c r="B755" s="45" t="e">
        <f>'Acidentes Próprio'!#REF!</f>
        <v>#REF!</v>
      </c>
      <c r="C755" s="45" t="e">
        <f>'Acidentes Próprio'!#REF!</f>
        <v>#REF!</v>
      </c>
      <c r="D755" s="45" t="e">
        <f>'Acidentes Próprio'!#REF!</f>
        <v>#REF!</v>
      </c>
      <c r="E755" s="46" t="e">
        <f>'Acidentes Próprio'!#REF!</f>
        <v>#REF!</v>
      </c>
    </row>
    <row r="756" spans="1:5" x14ac:dyDescent="0.2">
      <c r="A756" s="45" t="str">
        <f>'Acidentes Próprio'!BM21</f>
        <v>314</v>
      </c>
      <c r="B756" s="45">
        <f>'Acidentes Próprio'!BN21</f>
        <v>0</v>
      </c>
      <c r="C756" s="45" t="str">
        <f>'Acidentes Próprio'!BO21</f>
        <v>2016</v>
      </c>
      <c r="D756" s="45" t="str">
        <f>'Acidentes Próprio'!BP21</f>
        <v>12</v>
      </c>
      <c r="E756" s="46">
        <f>'Acidentes Próprio'!BQ21</f>
        <v>0</v>
      </c>
    </row>
    <row r="757" spans="1:5" x14ac:dyDescent="0.2">
      <c r="A757" s="45" t="e">
        <f>Gestão!#REF!</f>
        <v>#REF!</v>
      </c>
      <c r="B757" s="45" t="e">
        <f>Gestão!#REF!</f>
        <v>#REF!</v>
      </c>
      <c r="C757" s="45" t="e">
        <f>Gestão!#REF!</f>
        <v>#REF!</v>
      </c>
      <c r="D757" s="45" t="e">
        <f>Gestão!#REF!</f>
        <v>#REF!</v>
      </c>
      <c r="E757" s="46" t="e">
        <f>Gestão!#REF!</f>
        <v>#REF!</v>
      </c>
    </row>
    <row r="758" spans="1:5" x14ac:dyDescent="0.2">
      <c r="A758" s="45">
        <f>Gestão!AP12</f>
        <v>320</v>
      </c>
      <c r="B758" s="45">
        <f>Gestão!AQ12</f>
        <v>0</v>
      </c>
      <c r="C758" s="45" t="str">
        <f>Gestão!AR12</f>
        <v>2016</v>
      </c>
      <c r="D758" s="45" t="str">
        <f>Gestão!AS12</f>
        <v>02</v>
      </c>
      <c r="E758" s="46">
        <f>Gestão!AU12</f>
        <v>81640.595289999997</v>
      </c>
    </row>
    <row r="759" spans="1:5" x14ac:dyDescent="0.2">
      <c r="A759" s="45">
        <f>Gestão!AP13</f>
        <v>320</v>
      </c>
      <c r="B759" s="45">
        <f>Gestão!AQ13</f>
        <v>0</v>
      </c>
      <c r="C759" s="45" t="str">
        <f>Gestão!AR13</f>
        <v>2016</v>
      </c>
      <c r="D759" s="45" t="str">
        <f>Gestão!AS13</f>
        <v>03</v>
      </c>
      <c r="E759" s="46">
        <f>Gestão!AU13</f>
        <v>75655.771700000027</v>
      </c>
    </row>
    <row r="760" spans="1:5" x14ac:dyDescent="0.2">
      <c r="A760" s="45">
        <f>Gestão!AP14</f>
        <v>320</v>
      </c>
      <c r="B760" s="45">
        <f>Gestão!AQ14</f>
        <v>0</v>
      </c>
      <c r="C760" s="45" t="str">
        <f>Gestão!AR14</f>
        <v>2016</v>
      </c>
      <c r="D760" s="45" t="str">
        <f>Gestão!AS14</f>
        <v>04</v>
      </c>
      <c r="E760" s="46">
        <f>Gestão!AU14</f>
        <v>49583</v>
      </c>
    </row>
    <row r="761" spans="1:5" x14ac:dyDescent="0.2">
      <c r="A761" s="45" t="e">
        <f>Gestão!#REF!</f>
        <v>#REF!</v>
      </c>
      <c r="B761" s="45" t="e">
        <f>Gestão!#REF!</f>
        <v>#REF!</v>
      </c>
      <c r="C761" s="45" t="e">
        <f>Gestão!#REF!</f>
        <v>#REF!</v>
      </c>
      <c r="D761" s="45" t="e">
        <f>Gestão!#REF!</f>
        <v>#REF!</v>
      </c>
      <c r="E761" s="46" t="e">
        <f>Gestão!#REF!</f>
        <v>#REF!</v>
      </c>
    </row>
    <row r="762" spans="1:5" x14ac:dyDescent="0.2">
      <c r="A762" s="45">
        <f>Gestão!AP16</f>
        <v>320</v>
      </c>
      <c r="B762" s="45">
        <f>Gestão!AQ16</f>
        <v>0</v>
      </c>
      <c r="C762" s="45" t="str">
        <f>Gestão!AR16</f>
        <v>2016</v>
      </c>
      <c r="D762" s="45" t="str">
        <f>Gestão!AS16</f>
        <v>06</v>
      </c>
      <c r="E762" s="46">
        <f>Gestão!AU16</f>
        <v>24319.984329999999</v>
      </c>
    </row>
    <row r="763" spans="1:5" x14ac:dyDescent="0.2">
      <c r="A763" s="45">
        <f>Gestão!AP19</f>
        <v>0</v>
      </c>
      <c r="B763" s="45">
        <f>Gestão!AQ19</f>
        <v>0</v>
      </c>
      <c r="C763" s="45">
        <f>Gestão!AR19</f>
        <v>0</v>
      </c>
      <c r="D763" s="45">
        <f>Gestão!AS19</f>
        <v>0</v>
      </c>
      <c r="E763" s="46">
        <f>Gestão!AU19</f>
        <v>3274.15</v>
      </c>
    </row>
    <row r="764" spans="1:5" x14ac:dyDescent="0.2">
      <c r="A764" s="45" t="e">
        <f>Gestão!#REF!</f>
        <v>#REF!</v>
      </c>
      <c r="B764" s="45" t="e">
        <f>Gestão!#REF!</f>
        <v>#REF!</v>
      </c>
      <c r="C764" s="45" t="e">
        <f>Gestão!#REF!</f>
        <v>#REF!</v>
      </c>
      <c r="D764" s="45" t="e">
        <f>Gestão!#REF!</f>
        <v>#REF!</v>
      </c>
      <c r="E764" s="46" t="e">
        <f>Gestão!#REF!</f>
        <v>#REF!</v>
      </c>
    </row>
    <row r="765" spans="1:5" x14ac:dyDescent="0.2">
      <c r="A765" s="45" t="e">
        <f>Gestão!#REF!</f>
        <v>#REF!</v>
      </c>
      <c r="B765" s="45" t="e">
        <f>Gestão!#REF!</f>
        <v>#REF!</v>
      </c>
      <c r="C765" s="45" t="e">
        <f>Gestão!#REF!</f>
        <v>#REF!</v>
      </c>
      <c r="D765" s="45" t="e">
        <f>Gestão!#REF!</f>
        <v>#REF!</v>
      </c>
      <c r="E765" s="46" t="e">
        <f>Gestão!#REF!</f>
        <v>#REF!</v>
      </c>
    </row>
    <row r="766" spans="1:5" x14ac:dyDescent="0.2">
      <c r="A766" s="45" t="e">
        <f>Gestão!#REF!</f>
        <v>#REF!</v>
      </c>
      <c r="B766" s="45" t="e">
        <f>Gestão!#REF!</f>
        <v>#REF!</v>
      </c>
      <c r="C766" s="45" t="e">
        <f>Gestão!#REF!</f>
        <v>#REF!</v>
      </c>
      <c r="D766" s="45" t="e">
        <f>Gestão!#REF!</f>
        <v>#REF!</v>
      </c>
      <c r="E766" s="46" t="e">
        <f>Gestão!#REF!</f>
        <v>#REF!</v>
      </c>
    </row>
    <row r="767" spans="1:5" x14ac:dyDescent="0.2">
      <c r="A767" s="45" t="e">
        <f>Gestão!#REF!</f>
        <v>#REF!</v>
      </c>
      <c r="B767" s="45" t="e">
        <f>Gestão!#REF!</f>
        <v>#REF!</v>
      </c>
      <c r="C767" s="45" t="e">
        <f>Gestão!#REF!</f>
        <v>#REF!</v>
      </c>
      <c r="D767" s="45" t="e">
        <f>Gestão!#REF!</f>
        <v>#REF!</v>
      </c>
      <c r="E767" s="46" t="e">
        <f>Gestão!#REF!</f>
        <v>#REF!</v>
      </c>
    </row>
    <row r="768" spans="1:5" x14ac:dyDescent="0.2">
      <c r="A768" s="45" t="e">
        <f>Gestão!#REF!</f>
        <v>#REF!</v>
      </c>
      <c r="B768" s="45" t="e">
        <f>Gestão!#REF!</f>
        <v>#REF!</v>
      </c>
      <c r="C768" s="45" t="e">
        <f>Gestão!#REF!</f>
        <v>#REF!</v>
      </c>
      <c r="D768" s="45" t="e">
        <f>Gestão!#REF!</f>
        <v>#REF!</v>
      </c>
      <c r="E768" s="46" t="e">
        <f>Gestão!#REF!</f>
        <v>#REF!</v>
      </c>
    </row>
    <row r="769" spans="1:5" x14ac:dyDescent="0.2">
      <c r="A769" s="45" t="e">
        <f>Gestão!#REF!</f>
        <v>#REF!</v>
      </c>
      <c r="B769" s="45" t="e">
        <f>Gestão!#REF!</f>
        <v>#REF!</v>
      </c>
      <c r="C769" s="45" t="e">
        <f>Gestão!#REF!</f>
        <v>#REF!</v>
      </c>
      <c r="D769" s="45" t="e">
        <f>Gestão!#REF!</f>
        <v>#REF!</v>
      </c>
      <c r="E769" s="46" t="e">
        <f>Gestão!#REF!</f>
        <v>#REF!</v>
      </c>
    </row>
    <row r="770" spans="1:5" x14ac:dyDescent="0.2">
      <c r="A770" s="45">
        <f>Gestão!BY12</f>
        <v>325</v>
      </c>
      <c r="B770" s="45">
        <f>Gestão!BZ12</f>
        <v>0</v>
      </c>
      <c r="C770" s="45" t="str">
        <f>Gestão!CA12</f>
        <v>2016</v>
      </c>
      <c r="D770" s="45" t="str">
        <f>Gestão!CB12</f>
        <v>02</v>
      </c>
      <c r="E770" s="46">
        <f>Gestão!CD12</f>
        <v>20152.882389999999</v>
      </c>
    </row>
    <row r="771" spans="1:5" x14ac:dyDescent="0.2">
      <c r="A771" s="45">
        <f>Gestão!BY13</f>
        <v>325</v>
      </c>
      <c r="B771" s="45">
        <f>Gestão!BZ13</f>
        <v>0</v>
      </c>
      <c r="C771" s="45" t="str">
        <f>Gestão!CA13</f>
        <v>2016</v>
      </c>
      <c r="D771" s="45" t="str">
        <f>Gestão!CB13</f>
        <v>03</v>
      </c>
      <c r="E771" s="46">
        <f>Gestão!CD13</f>
        <v>8864.8146000000033</v>
      </c>
    </row>
    <row r="772" spans="1:5" x14ac:dyDescent="0.2">
      <c r="A772" s="45">
        <f>Gestão!BY14</f>
        <v>325</v>
      </c>
      <c r="B772" s="45">
        <f>Gestão!BZ14</f>
        <v>0</v>
      </c>
      <c r="C772" s="45" t="str">
        <f>Gestão!CA14</f>
        <v>2016</v>
      </c>
      <c r="D772" s="45" t="str">
        <f>Gestão!CB14</f>
        <v>04</v>
      </c>
      <c r="E772" s="46">
        <f>Gestão!CD14</f>
        <v>5345</v>
      </c>
    </row>
    <row r="773" spans="1:5" x14ac:dyDescent="0.2">
      <c r="A773" s="45" t="e">
        <f>Gestão!#REF!</f>
        <v>#REF!</v>
      </c>
      <c r="B773" s="45" t="e">
        <f>Gestão!#REF!</f>
        <v>#REF!</v>
      </c>
      <c r="C773" s="45" t="e">
        <f>Gestão!#REF!</f>
        <v>#REF!</v>
      </c>
      <c r="D773" s="45" t="e">
        <f>Gestão!#REF!</f>
        <v>#REF!</v>
      </c>
      <c r="E773" s="46" t="e">
        <f>Gestão!#REF!</f>
        <v>#REF!</v>
      </c>
    </row>
    <row r="774" spans="1:5" x14ac:dyDescent="0.2">
      <c r="A774" s="45">
        <f>Gestão!BY16</f>
        <v>325</v>
      </c>
      <c r="B774" s="45">
        <f>Gestão!BZ16</f>
        <v>0</v>
      </c>
      <c r="C774" s="45" t="str">
        <f>Gestão!CA16</f>
        <v>2016</v>
      </c>
      <c r="D774" s="45" t="str">
        <f>Gestão!CB16</f>
        <v>06</v>
      </c>
      <c r="E774" s="46">
        <f>Gestão!CD16</f>
        <v>2319</v>
      </c>
    </row>
    <row r="775" spans="1:5" x14ac:dyDescent="0.2">
      <c r="A775" s="45">
        <f>Gestão!BY19</f>
        <v>0</v>
      </c>
      <c r="B775" s="45">
        <f>Gestão!BZ19</f>
        <v>0</v>
      </c>
      <c r="C775" s="45">
        <f>Gestão!CA19</f>
        <v>0</v>
      </c>
      <c r="D775" s="45">
        <f>Gestão!CB19</f>
        <v>0</v>
      </c>
      <c r="E775" s="46">
        <f>Gestão!CD19</f>
        <v>487.423</v>
      </c>
    </row>
    <row r="776" spans="1:5" x14ac:dyDescent="0.2">
      <c r="A776" s="45" t="e">
        <f>Gestão!#REF!</f>
        <v>#REF!</v>
      </c>
      <c r="B776" s="45" t="e">
        <f>Gestão!#REF!</f>
        <v>#REF!</v>
      </c>
      <c r="C776" s="45" t="e">
        <f>Gestão!#REF!</f>
        <v>#REF!</v>
      </c>
      <c r="D776" s="45" t="e">
        <f>Gestão!#REF!</f>
        <v>#REF!</v>
      </c>
      <c r="E776" s="46" t="e">
        <f>Gestão!#REF!</f>
        <v>#REF!</v>
      </c>
    </row>
    <row r="777" spans="1:5" x14ac:dyDescent="0.2">
      <c r="A777" s="45" t="e">
        <f>Gestão!#REF!</f>
        <v>#REF!</v>
      </c>
      <c r="B777" s="45" t="e">
        <f>Gestão!#REF!</f>
        <v>#REF!</v>
      </c>
      <c r="C777" s="45" t="e">
        <f>Gestão!#REF!</f>
        <v>#REF!</v>
      </c>
      <c r="D777" s="45" t="e">
        <f>Gestão!#REF!</f>
        <v>#REF!</v>
      </c>
      <c r="E777" s="46" t="e">
        <f>Gestão!#REF!</f>
        <v>#REF!</v>
      </c>
    </row>
    <row r="778" spans="1:5" x14ac:dyDescent="0.2">
      <c r="A778" s="45" t="e">
        <f>Gestão!#REF!</f>
        <v>#REF!</v>
      </c>
      <c r="B778" s="45" t="e">
        <f>Gestão!#REF!</f>
        <v>#REF!</v>
      </c>
      <c r="C778" s="45" t="e">
        <f>Gestão!#REF!</f>
        <v>#REF!</v>
      </c>
      <c r="D778" s="45" t="e">
        <f>Gestão!#REF!</f>
        <v>#REF!</v>
      </c>
      <c r="E778" s="46" t="e">
        <f>Gestão!#REF!</f>
        <v>#REF!</v>
      </c>
    </row>
    <row r="779" spans="1:5" x14ac:dyDescent="0.2">
      <c r="A779" s="45" t="e">
        <f>Gestão!#REF!</f>
        <v>#REF!</v>
      </c>
      <c r="B779" s="45" t="e">
        <f>Gestão!#REF!</f>
        <v>#REF!</v>
      </c>
      <c r="C779" s="45" t="e">
        <f>Gestão!#REF!</f>
        <v>#REF!</v>
      </c>
      <c r="D779" s="45" t="e">
        <f>Gestão!#REF!</f>
        <v>#REF!</v>
      </c>
      <c r="E779" s="46" t="e">
        <f>Gestão!#REF!</f>
        <v>#REF!</v>
      </c>
    </row>
    <row r="780" spans="1:5" x14ac:dyDescent="0.2">
      <c r="A780" s="45" t="e">
        <f>Gestão!#REF!</f>
        <v>#REF!</v>
      </c>
      <c r="B780" s="45" t="e">
        <f>Gestão!#REF!</f>
        <v>#REF!</v>
      </c>
      <c r="C780" s="45" t="e">
        <f>Gestão!#REF!</f>
        <v>#REF!</v>
      </c>
      <c r="D780" s="45" t="e">
        <f>Gestão!#REF!</f>
        <v>#REF!</v>
      </c>
      <c r="E780" s="46" t="e">
        <f>Gestão!#REF!</f>
        <v>#REF!</v>
      </c>
    </row>
    <row r="781" spans="1:5" x14ac:dyDescent="0.2">
      <c r="A781" s="45" t="e">
        <f>Gestão!#REF!</f>
        <v>#REF!</v>
      </c>
      <c r="B781" s="45" t="e">
        <f>Gestão!#REF!</f>
        <v>#REF!</v>
      </c>
      <c r="C781" s="45" t="e">
        <f>Gestão!#REF!</f>
        <v>#REF!</v>
      </c>
      <c r="D781" s="45" t="e">
        <f>Gestão!#REF!</f>
        <v>#REF!</v>
      </c>
      <c r="E781" s="46" t="e">
        <f>Gestão!#REF!</f>
        <v>#REF!</v>
      </c>
    </row>
    <row r="782" spans="1:5" x14ac:dyDescent="0.2">
      <c r="A782" s="45">
        <f>Gestão!BQ12</f>
        <v>327</v>
      </c>
      <c r="B782" s="45">
        <f>Gestão!BR12</f>
        <v>0</v>
      </c>
      <c r="C782" s="45" t="str">
        <f>Gestão!BS12</f>
        <v>2016</v>
      </c>
      <c r="D782" s="45" t="str">
        <f>Gestão!BT12</f>
        <v>02</v>
      </c>
      <c r="E782" s="46">
        <f>Gestão!BV12</f>
        <v>14515.93158</v>
      </c>
    </row>
    <row r="783" spans="1:5" x14ac:dyDescent="0.2">
      <c r="A783" s="45">
        <f>Gestão!BQ13</f>
        <v>327</v>
      </c>
      <c r="B783" s="45">
        <f>Gestão!BR13</f>
        <v>0</v>
      </c>
      <c r="C783" s="45" t="str">
        <f>Gestão!BS13</f>
        <v>2016</v>
      </c>
      <c r="D783" s="45" t="str">
        <f>Gestão!BT13</f>
        <v>03</v>
      </c>
      <c r="E783" s="46">
        <f>Gestão!BV13</f>
        <v>12520.593010000002</v>
      </c>
    </row>
    <row r="784" spans="1:5" x14ac:dyDescent="0.2">
      <c r="A784" s="45">
        <f>Gestão!BQ14</f>
        <v>327</v>
      </c>
      <c r="B784" s="45">
        <f>Gestão!BR14</f>
        <v>0</v>
      </c>
      <c r="C784" s="45" t="str">
        <f>Gestão!BS14</f>
        <v>2016</v>
      </c>
      <c r="D784" s="45" t="str">
        <f>Gestão!BT14</f>
        <v>04</v>
      </c>
      <c r="E784" s="46">
        <f>Gestão!BV14</f>
        <v>11336</v>
      </c>
    </row>
    <row r="785" spans="1:5" x14ac:dyDescent="0.2">
      <c r="A785" s="45" t="e">
        <f>Gestão!#REF!</f>
        <v>#REF!</v>
      </c>
      <c r="B785" s="45" t="e">
        <f>Gestão!#REF!</f>
        <v>#REF!</v>
      </c>
      <c r="C785" s="45" t="e">
        <f>Gestão!#REF!</f>
        <v>#REF!</v>
      </c>
      <c r="D785" s="45" t="e">
        <f>Gestão!#REF!</f>
        <v>#REF!</v>
      </c>
      <c r="E785" s="46" t="e">
        <f>Gestão!#REF!</f>
        <v>#REF!</v>
      </c>
    </row>
    <row r="786" spans="1:5" x14ac:dyDescent="0.2">
      <c r="A786" s="45">
        <f>Gestão!BQ16</f>
        <v>327</v>
      </c>
      <c r="B786" s="45">
        <f>Gestão!BR16</f>
        <v>0</v>
      </c>
      <c r="C786" s="45" t="str">
        <f>Gestão!BS16</f>
        <v>2016</v>
      </c>
      <c r="D786" s="45" t="str">
        <f>Gestão!BT16</f>
        <v>06</v>
      </c>
      <c r="E786" s="46">
        <f>Gestão!BV16</f>
        <v>5132</v>
      </c>
    </row>
    <row r="787" spans="1:5" x14ac:dyDescent="0.2">
      <c r="A787" s="45">
        <f>Gestão!BQ19</f>
        <v>0</v>
      </c>
      <c r="B787" s="45">
        <f>Gestão!BR19</f>
        <v>0</v>
      </c>
      <c r="C787" s="45">
        <f>Gestão!BS19</f>
        <v>0</v>
      </c>
      <c r="D787" s="45">
        <f>Gestão!BT19</f>
        <v>0</v>
      </c>
      <c r="E787" s="46">
        <f>Gestão!BV19</f>
        <v>1736.2739999999999</v>
      </c>
    </row>
    <row r="788" spans="1:5" x14ac:dyDescent="0.2">
      <c r="A788" s="45" t="e">
        <f>Gestão!#REF!</f>
        <v>#REF!</v>
      </c>
      <c r="B788" s="45" t="e">
        <f>Gestão!#REF!</f>
        <v>#REF!</v>
      </c>
      <c r="C788" s="45" t="e">
        <f>Gestão!#REF!</f>
        <v>#REF!</v>
      </c>
      <c r="D788" s="45" t="e">
        <f>Gestão!#REF!</f>
        <v>#REF!</v>
      </c>
      <c r="E788" s="46" t="e">
        <f>Gestão!#REF!</f>
        <v>#REF!</v>
      </c>
    </row>
    <row r="789" spans="1:5" x14ac:dyDescent="0.2">
      <c r="A789" s="45" t="e">
        <f>Gestão!#REF!</f>
        <v>#REF!</v>
      </c>
      <c r="B789" s="45" t="e">
        <f>Gestão!#REF!</f>
        <v>#REF!</v>
      </c>
      <c r="C789" s="45" t="e">
        <f>Gestão!#REF!</f>
        <v>#REF!</v>
      </c>
      <c r="D789" s="45" t="e">
        <f>Gestão!#REF!</f>
        <v>#REF!</v>
      </c>
      <c r="E789" s="46" t="e">
        <f>Gestão!#REF!</f>
        <v>#REF!</v>
      </c>
    </row>
    <row r="790" spans="1:5" x14ac:dyDescent="0.2">
      <c r="A790" s="45" t="e">
        <f>Gestão!#REF!</f>
        <v>#REF!</v>
      </c>
      <c r="B790" s="45" t="e">
        <f>Gestão!#REF!</f>
        <v>#REF!</v>
      </c>
      <c r="C790" s="45" t="e">
        <f>Gestão!#REF!</f>
        <v>#REF!</v>
      </c>
      <c r="D790" s="45" t="e">
        <f>Gestão!#REF!</f>
        <v>#REF!</v>
      </c>
      <c r="E790" s="46" t="e">
        <f>Gestão!#REF!</f>
        <v>#REF!</v>
      </c>
    </row>
    <row r="791" spans="1:5" x14ac:dyDescent="0.2">
      <c r="A791" s="45" t="e">
        <f>Gestão!#REF!</f>
        <v>#REF!</v>
      </c>
      <c r="B791" s="45" t="e">
        <f>Gestão!#REF!</f>
        <v>#REF!</v>
      </c>
      <c r="C791" s="45" t="e">
        <f>Gestão!#REF!</f>
        <v>#REF!</v>
      </c>
      <c r="D791" s="45" t="e">
        <f>Gestão!#REF!</f>
        <v>#REF!</v>
      </c>
      <c r="E791" s="46" t="e">
        <f>Gestão!#REF!</f>
        <v>#REF!</v>
      </c>
    </row>
    <row r="792" spans="1:5" x14ac:dyDescent="0.2">
      <c r="A792" s="45" t="e">
        <f>Gestão!#REF!</f>
        <v>#REF!</v>
      </c>
      <c r="B792" s="45" t="e">
        <f>Gestão!#REF!</f>
        <v>#REF!</v>
      </c>
      <c r="C792" s="45" t="e">
        <f>Gestão!#REF!</f>
        <v>#REF!</v>
      </c>
      <c r="D792" s="45" t="e">
        <f>Gestão!#REF!</f>
        <v>#REF!</v>
      </c>
      <c r="E792" s="46" t="e">
        <f>Gestão!#REF!</f>
        <v>#REF!</v>
      </c>
    </row>
    <row r="793" spans="1:5" x14ac:dyDescent="0.2">
      <c r="A793" s="45" t="e">
        <f>Gestão!#REF!</f>
        <v>#REF!</v>
      </c>
      <c r="B793" s="45" t="e">
        <f>Gestão!#REF!</f>
        <v>#REF!</v>
      </c>
      <c r="C793" s="45" t="e">
        <f>Gestão!#REF!</f>
        <v>#REF!</v>
      </c>
      <c r="D793" s="45" t="e">
        <f>Gestão!#REF!</f>
        <v>#REF!</v>
      </c>
      <c r="E793" s="46" t="e">
        <f>Gestão!#REF!</f>
        <v>#REF!</v>
      </c>
    </row>
    <row r="794" spans="1:5" x14ac:dyDescent="0.2">
      <c r="A794" s="45">
        <f>Gestão!AY12</f>
        <v>328</v>
      </c>
      <c r="B794" s="45">
        <f>Gestão!AZ12</f>
        <v>0</v>
      </c>
      <c r="C794" s="45" t="str">
        <f>Gestão!BA12</f>
        <v>2016</v>
      </c>
      <c r="D794" s="45" t="str">
        <f>Gestão!BB12</f>
        <v>02</v>
      </c>
      <c r="E794" s="46">
        <f>Gestão!BD12</f>
        <v>11395.03549</v>
      </c>
    </row>
    <row r="795" spans="1:5" x14ac:dyDescent="0.2">
      <c r="A795" s="45">
        <f>Gestão!AY13</f>
        <v>328</v>
      </c>
      <c r="B795" s="45">
        <f>Gestão!AZ13</f>
        <v>0</v>
      </c>
      <c r="C795" s="45" t="str">
        <f>Gestão!BA13</f>
        <v>2016</v>
      </c>
      <c r="D795" s="45" t="str">
        <f>Gestão!BB13</f>
        <v>03</v>
      </c>
      <c r="E795" s="46">
        <f>Gestão!BD13</f>
        <v>9164.5826400000024</v>
      </c>
    </row>
    <row r="796" spans="1:5" x14ac:dyDescent="0.2">
      <c r="A796" s="45">
        <f>Gestão!AY14</f>
        <v>328</v>
      </c>
      <c r="B796" s="45">
        <f>Gestão!AZ14</f>
        <v>0</v>
      </c>
      <c r="C796" s="45" t="str">
        <f>Gestão!BA14</f>
        <v>2016</v>
      </c>
      <c r="D796" s="45" t="str">
        <f>Gestão!BB14</f>
        <v>04</v>
      </c>
      <c r="E796" s="46">
        <f>Gestão!BD14</f>
        <v>7402</v>
      </c>
    </row>
    <row r="797" spans="1:5" x14ac:dyDescent="0.2">
      <c r="A797" s="45" t="e">
        <f>Gestão!#REF!</f>
        <v>#REF!</v>
      </c>
      <c r="B797" s="45" t="e">
        <f>Gestão!#REF!</f>
        <v>#REF!</v>
      </c>
      <c r="C797" s="45" t="e">
        <f>Gestão!#REF!</f>
        <v>#REF!</v>
      </c>
      <c r="D797" s="45" t="e">
        <f>Gestão!#REF!</f>
        <v>#REF!</v>
      </c>
      <c r="E797" s="46" t="e">
        <f>Gestão!#REF!</f>
        <v>#REF!</v>
      </c>
    </row>
    <row r="798" spans="1:5" x14ac:dyDescent="0.2">
      <c r="A798" s="45">
        <f>Gestão!AY16</f>
        <v>328</v>
      </c>
      <c r="B798" s="45">
        <f>Gestão!AZ16</f>
        <v>0</v>
      </c>
      <c r="C798" s="45" t="str">
        <f>Gestão!BA16</f>
        <v>2016</v>
      </c>
      <c r="D798" s="45" t="str">
        <f>Gestão!BB16</f>
        <v>06</v>
      </c>
      <c r="E798" s="46">
        <f>Gestão!BD16</f>
        <v>3647</v>
      </c>
    </row>
    <row r="799" spans="1:5" x14ac:dyDescent="0.2">
      <c r="A799" s="45">
        <f>Gestão!AY19</f>
        <v>0</v>
      </c>
      <c r="B799" s="45">
        <f>Gestão!AZ19</f>
        <v>0</v>
      </c>
      <c r="C799" s="45">
        <f>Gestão!BA19</f>
        <v>0</v>
      </c>
      <c r="D799" s="45">
        <f>Gestão!BB19</f>
        <v>0</v>
      </c>
      <c r="E799" s="46">
        <f>Gestão!BD19</f>
        <v>1432.491</v>
      </c>
    </row>
    <row r="800" spans="1:5" x14ac:dyDescent="0.2">
      <c r="A800" s="45" t="e">
        <f>Gestão!#REF!</f>
        <v>#REF!</v>
      </c>
      <c r="B800" s="45" t="e">
        <f>Gestão!#REF!</f>
        <v>#REF!</v>
      </c>
      <c r="C800" s="45" t="e">
        <f>Gestão!#REF!</f>
        <v>#REF!</v>
      </c>
      <c r="D800" s="45" t="e">
        <f>Gestão!#REF!</f>
        <v>#REF!</v>
      </c>
      <c r="E800" s="46" t="e">
        <f>Gestão!#REF!</f>
        <v>#REF!</v>
      </c>
    </row>
    <row r="801" spans="1:5" x14ac:dyDescent="0.2">
      <c r="A801" s="45" t="e">
        <f>Gestão!#REF!</f>
        <v>#REF!</v>
      </c>
      <c r="B801" s="45" t="e">
        <f>Gestão!#REF!</f>
        <v>#REF!</v>
      </c>
      <c r="C801" s="45" t="e">
        <f>Gestão!#REF!</f>
        <v>#REF!</v>
      </c>
      <c r="D801" s="45" t="e">
        <f>Gestão!#REF!</f>
        <v>#REF!</v>
      </c>
      <c r="E801" s="46" t="e">
        <f>Gestão!#REF!</f>
        <v>#REF!</v>
      </c>
    </row>
    <row r="802" spans="1:5" x14ac:dyDescent="0.2">
      <c r="A802" s="45" t="e">
        <f>Gestão!#REF!</f>
        <v>#REF!</v>
      </c>
      <c r="B802" s="45" t="e">
        <f>Gestão!#REF!</f>
        <v>#REF!</v>
      </c>
      <c r="C802" s="45" t="e">
        <f>Gestão!#REF!</f>
        <v>#REF!</v>
      </c>
      <c r="D802" s="45" t="e">
        <f>Gestão!#REF!</f>
        <v>#REF!</v>
      </c>
      <c r="E802" s="46" t="e">
        <f>Gestão!#REF!</f>
        <v>#REF!</v>
      </c>
    </row>
    <row r="803" spans="1:5" x14ac:dyDescent="0.2">
      <c r="A803" s="45" t="e">
        <f>Gestão!#REF!</f>
        <v>#REF!</v>
      </c>
      <c r="B803" s="45" t="e">
        <f>Gestão!#REF!</f>
        <v>#REF!</v>
      </c>
      <c r="C803" s="45" t="e">
        <f>Gestão!#REF!</f>
        <v>#REF!</v>
      </c>
      <c r="D803" s="45" t="e">
        <f>Gestão!#REF!</f>
        <v>#REF!</v>
      </c>
      <c r="E803" s="46" t="e">
        <f>Gestão!#REF!</f>
        <v>#REF!</v>
      </c>
    </row>
    <row r="804" spans="1:5" x14ac:dyDescent="0.2">
      <c r="A804" s="45" t="e">
        <f>Gestão!#REF!</f>
        <v>#REF!</v>
      </c>
      <c r="B804" s="45" t="e">
        <f>Gestão!#REF!</f>
        <v>#REF!</v>
      </c>
      <c r="C804" s="45" t="e">
        <f>Gestão!#REF!</f>
        <v>#REF!</v>
      </c>
      <c r="D804" s="45" t="e">
        <f>Gestão!#REF!</f>
        <v>#REF!</v>
      </c>
      <c r="E804" s="46" t="e">
        <f>Gestão!#REF!</f>
        <v>#REF!</v>
      </c>
    </row>
    <row r="805" spans="1:5" x14ac:dyDescent="0.2">
      <c r="A805" s="45" t="e">
        <f>Gestão!#REF!</f>
        <v>#REF!</v>
      </c>
      <c r="B805" s="45" t="e">
        <f>Gestão!#REF!</f>
        <v>#REF!</v>
      </c>
      <c r="C805" s="45" t="e">
        <f>Gestão!#REF!</f>
        <v>#REF!</v>
      </c>
      <c r="D805" s="45" t="e">
        <f>Gestão!#REF!</f>
        <v>#REF!</v>
      </c>
      <c r="E805" s="46" t="e">
        <f>Gestão!#REF!</f>
        <v>#REF!</v>
      </c>
    </row>
    <row r="806" spans="1:5" x14ac:dyDescent="0.2">
      <c r="A806" s="45">
        <f>Gestão!BH12</f>
        <v>329</v>
      </c>
      <c r="B806" s="45">
        <f>Gestão!BI12</f>
        <v>0</v>
      </c>
      <c r="C806" s="45" t="str">
        <f>Gestão!BJ12</f>
        <v>2016</v>
      </c>
      <c r="D806" s="45" t="str">
        <f>Gestão!BK12</f>
        <v>02</v>
      </c>
      <c r="E806" s="46">
        <f>Gestão!BM12</f>
        <v>3120.8960899999997</v>
      </c>
    </row>
    <row r="807" spans="1:5" x14ac:dyDescent="0.2">
      <c r="A807" s="45">
        <f>Gestão!BH13</f>
        <v>329</v>
      </c>
      <c r="B807" s="45">
        <f>Gestão!BI13</f>
        <v>0</v>
      </c>
      <c r="C807" s="45" t="str">
        <f>Gestão!BJ13</f>
        <v>2016</v>
      </c>
      <c r="D807" s="45" t="str">
        <f>Gestão!BK13</f>
        <v>03</v>
      </c>
      <c r="E807" s="46">
        <f>Gestão!BM13</f>
        <v>3356.01037</v>
      </c>
    </row>
    <row r="808" spans="1:5" x14ac:dyDescent="0.2">
      <c r="A808" s="45">
        <f>Gestão!BH14</f>
        <v>329</v>
      </c>
      <c r="B808" s="45">
        <f>Gestão!BI14</f>
        <v>0</v>
      </c>
      <c r="C808" s="45" t="str">
        <f>Gestão!BJ14</f>
        <v>2016</v>
      </c>
      <c r="D808" s="45" t="str">
        <f>Gestão!BK14</f>
        <v>04</v>
      </c>
      <c r="E808" s="46">
        <f>Gestão!BM14</f>
        <v>3934</v>
      </c>
    </row>
    <row r="809" spans="1:5" x14ac:dyDescent="0.2">
      <c r="A809" s="45" t="e">
        <f>Gestão!#REF!</f>
        <v>#REF!</v>
      </c>
      <c r="B809" s="45" t="e">
        <f>Gestão!#REF!</f>
        <v>#REF!</v>
      </c>
      <c r="C809" s="45" t="e">
        <f>Gestão!#REF!</f>
        <v>#REF!</v>
      </c>
      <c r="D809" s="45" t="e">
        <f>Gestão!#REF!</f>
        <v>#REF!</v>
      </c>
      <c r="E809" s="46" t="e">
        <f>Gestão!#REF!</f>
        <v>#REF!</v>
      </c>
    </row>
    <row r="810" spans="1:5" x14ac:dyDescent="0.2">
      <c r="A810" s="45">
        <f>Gestão!BH16</f>
        <v>329</v>
      </c>
      <c r="B810" s="45">
        <f>Gestão!BI16</f>
        <v>0</v>
      </c>
      <c r="C810" s="45" t="str">
        <f>Gestão!BJ16</f>
        <v>2016</v>
      </c>
      <c r="D810" s="45" t="str">
        <f>Gestão!BK16</f>
        <v>06</v>
      </c>
      <c r="E810" s="46">
        <f>Gestão!BM16</f>
        <v>1485</v>
      </c>
    </row>
    <row r="811" spans="1:5" x14ac:dyDescent="0.2">
      <c r="A811" s="45">
        <f>Gestão!BH19</f>
        <v>0</v>
      </c>
      <c r="B811" s="45">
        <f>Gestão!BI19</f>
        <v>0</v>
      </c>
      <c r="C811" s="45">
        <f>Gestão!BJ19</f>
        <v>0</v>
      </c>
      <c r="D811" s="45">
        <f>Gestão!BK19</f>
        <v>0</v>
      </c>
      <c r="E811" s="46">
        <f>Gestão!BM19</f>
        <v>303.78300000000002</v>
      </c>
    </row>
    <row r="812" spans="1:5" x14ac:dyDescent="0.2">
      <c r="A812" s="45" t="e">
        <f>Gestão!#REF!</f>
        <v>#REF!</v>
      </c>
      <c r="B812" s="45" t="e">
        <f>Gestão!#REF!</f>
        <v>#REF!</v>
      </c>
      <c r="C812" s="45" t="e">
        <f>Gestão!#REF!</f>
        <v>#REF!</v>
      </c>
      <c r="D812" s="45" t="e">
        <f>Gestão!#REF!</f>
        <v>#REF!</v>
      </c>
      <c r="E812" s="46" t="e">
        <f>Gestão!#REF!</f>
        <v>#REF!</v>
      </c>
    </row>
    <row r="813" spans="1:5" x14ac:dyDescent="0.2">
      <c r="A813" s="45" t="e">
        <f>Gestão!#REF!</f>
        <v>#REF!</v>
      </c>
      <c r="B813" s="45" t="e">
        <f>Gestão!#REF!</f>
        <v>#REF!</v>
      </c>
      <c r="C813" s="45" t="e">
        <f>Gestão!#REF!</f>
        <v>#REF!</v>
      </c>
      <c r="D813" s="45" t="e">
        <f>Gestão!#REF!</f>
        <v>#REF!</v>
      </c>
      <c r="E813" s="46" t="e">
        <f>Gestão!#REF!</f>
        <v>#REF!</v>
      </c>
    </row>
    <row r="814" spans="1:5" x14ac:dyDescent="0.2">
      <c r="A814" s="45" t="e">
        <f>Gestão!#REF!</f>
        <v>#REF!</v>
      </c>
      <c r="B814" s="45" t="e">
        <f>Gestão!#REF!</f>
        <v>#REF!</v>
      </c>
      <c r="C814" s="45" t="e">
        <f>Gestão!#REF!</f>
        <v>#REF!</v>
      </c>
      <c r="D814" s="45" t="e">
        <f>Gestão!#REF!</f>
        <v>#REF!</v>
      </c>
      <c r="E814" s="46" t="e">
        <f>Gestão!#REF!</f>
        <v>#REF!</v>
      </c>
    </row>
    <row r="815" spans="1:5" x14ac:dyDescent="0.2">
      <c r="A815" s="45" t="e">
        <f>Gestão!#REF!</f>
        <v>#REF!</v>
      </c>
      <c r="B815" s="45" t="e">
        <f>Gestão!#REF!</f>
        <v>#REF!</v>
      </c>
      <c r="C815" s="45" t="e">
        <f>Gestão!#REF!</f>
        <v>#REF!</v>
      </c>
      <c r="D815" s="45" t="e">
        <f>Gestão!#REF!</f>
        <v>#REF!</v>
      </c>
      <c r="E815" s="46" t="e">
        <f>Gestão!#REF!</f>
        <v>#REF!</v>
      </c>
    </row>
    <row r="816" spans="1:5" x14ac:dyDescent="0.2">
      <c r="A816" s="45" t="e">
        <f>Gestão!#REF!</f>
        <v>#REF!</v>
      </c>
      <c r="B816" s="45" t="e">
        <f>Gestão!#REF!</f>
        <v>#REF!</v>
      </c>
      <c r="C816" s="45" t="e">
        <f>Gestão!#REF!</f>
        <v>#REF!</v>
      </c>
      <c r="D816" s="45" t="e">
        <f>Gestão!#REF!</f>
        <v>#REF!</v>
      </c>
      <c r="E816" s="46" t="e">
        <f>Gestão!#REF!</f>
        <v>#REF!</v>
      </c>
    </row>
    <row r="817" spans="1:5" x14ac:dyDescent="0.2">
      <c r="A817" s="45" t="e">
        <f>Gestão!#REF!</f>
        <v>#REF!</v>
      </c>
      <c r="B817" s="45" t="e">
        <f>Gestão!#REF!</f>
        <v>#REF!</v>
      </c>
      <c r="C817" s="45" t="e">
        <f>Gestão!#REF!</f>
        <v>#REF!</v>
      </c>
      <c r="D817" s="45" t="e">
        <f>Gestão!#REF!</f>
        <v>#REF!</v>
      </c>
      <c r="E817" s="46" t="e">
        <f>Gestão!#REF!</f>
        <v>#REF!</v>
      </c>
    </row>
    <row r="818" spans="1:5" x14ac:dyDescent="0.2">
      <c r="A818" s="45" t="str">
        <f>Gestão!CH12</f>
        <v>330</v>
      </c>
      <c r="B818" s="45">
        <f>Gestão!CI12</f>
        <v>0</v>
      </c>
      <c r="C818" s="45" t="str">
        <f>Gestão!CJ12</f>
        <v>2016</v>
      </c>
      <c r="D818" s="45" t="str">
        <f>Gestão!CK12</f>
        <v>02</v>
      </c>
      <c r="E818" s="46">
        <f>Gestão!CM12</f>
        <v>0</v>
      </c>
    </row>
    <row r="819" spans="1:5" x14ac:dyDescent="0.2">
      <c r="A819" s="45" t="str">
        <f>Gestão!CH13</f>
        <v>330</v>
      </c>
      <c r="B819" s="45">
        <f>Gestão!CI13</f>
        <v>0</v>
      </c>
      <c r="C819" s="45" t="str">
        <f>Gestão!CJ13</f>
        <v>2016</v>
      </c>
      <c r="D819" s="45" t="str">
        <f>Gestão!CK13</f>
        <v>03</v>
      </c>
      <c r="E819" s="46">
        <f>Gestão!CM13</f>
        <v>1269.95596</v>
      </c>
    </row>
    <row r="820" spans="1:5" x14ac:dyDescent="0.2">
      <c r="A820" s="45" t="str">
        <f>Gestão!CH14</f>
        <v>330</v>
      </c>
      <c r="B820" s="45">
        <f>Gestão!CI14</f>
        <v>0</v>
      </c>
      <c r="C820" s="45" t="str">
        <f>Gestão!CJ14</f>
        <v>2016</v>
      </c>
      <c r="D820" s="45" t="str">
        <f>Gestão!CK14</f>
        <v>04</v>
      </c>
      <c r="E820" s="46">
        <f>Gestão!CM14</f>
        <v>390</v>
      </c>
    </row>
    <row r="821" spans="1:5" x14ac:dyDescent="0.2">
      <c r="A821" s="45" t="e">
        <f>Gestão!#REF!</f>
        <v>#REF!</v>
      </c>
      <c r="B821" s="45" t="e">
        <f>Gestão!#REF!</f>
        <v>#REF!</v>
      </c>
      <c r="C821" s="45" t="e">
        <f>Gestão!#REF!</f>
        <v>#REF!</v>
      </c>
      <c r="D821" s="45" t="e">
        <f>Gestão!#REF!</f>
        <v>#REF!</v>
      </c>
      <c r="E821" s="46" t="e">
        <f>Gestão!#REF!</f>
        <v>#REF!</v>
      </c>
    </row>
    <row r="822" spans="1:5" x14ac:dyDescent="0.2">
      <c r="A822" s="45" t="str">
        <f>Gestão!CH16</f>
        <v>330</v>
      </c>
      <c r="B822" s="45">
        <f>Gestão!CI16</f>
        <v>0</v>
      </c>
      <c r="C822" s="45" t="str">
        <f>Gestão!CJ16</f>
        <v>2016</v>
      </c>
      <c r="D822" s="45" t="str">
        <f>Gestão!CK16</f>
        <v>06</v>
      </c>
      <c r="E822" s="46">
        <f>Gestão!CM16</f>
        <v>606</v>
      </c>
    </row>
    <row r="823" spans="1:5" x14ac:dyDescent="0.2">
      <c r="A823" s="45">
        <f>Gestão!CH19</f>
        <v>0</v>
      </c>
      <c r="B823" s="45">
        <f>Gestão!CI19</f>
        <v>0</v>
      </c>
      <c r="C823" s="45">
        <f>Gestão!CJ19</f>
        <v>0</v>
      </c>
      <c r="D823" s="45">
        <f>Gestão!CK19</f>
        <v>0</v>
      </c>
      <c r="E823" s="46">
        <f>Gestão!CM19</f>
        <v>0</v>
      </c>
    </row>
    <row r="824" spans="1:5" x14ac:dyDescent="0.2">
      <c r="A824" s="45" t="e">
        <f>Gestão!#REF!</f>
        <v>#REF!</v>
      </c>
      <c r="B824" s="45" t="e">
        <f>Gestão!#REF!</f>
        <v>#REF!</v>
      </c>
      <c r="C824" s="45" t="e">
        <f>Gestão!#REF!</f>
        <v>#REF!</v>
      </c>
      <c r="D824" s="45" t="e">
        <f>Gestão!#REF!</f>
        <v>#REF!</v>
      </c>
      <c r="E824" s="46" t="e">
        <f>Gestão!#REF!</f>
        <v>#REF!</v>
      </c>
    </row>
    <row r="825" spans="1:5" x14ac:dyDescent="0.2">
      <c r="A825" s="45" t="e">
        <f>Gestão!#REF!</f>
        <v>#REF!</v>
      </c>
      <c r="B825" s="45" t="e">
        <f>Gestão!#REF!</f>
        <v>#REF!</v>
      </c>
      <c r="C825" s="45" t="e">
        <f>Gestão!#REF!</f>
        <v>#REF!</v>
      </c>
      <c r="D825" s="45" t="e">
        <f>Gestão!#REF!</f>
        <v>#REF!</v>
      </c>
      <c r="E825" s="46" t="e">
        <f>Gestão!#REF!</f>
        <v>#REF!</v>
      </c>
    </row>
    <row r="826" spans="1:5" x14ac:dyDescent="0.2">
      <c r="A826" s="45" t="e">
        <f>Gestão!#REF!</f>
        <v>#REF!</v>
      </c>
      <c r="B826" s="45" t="e">
        <f>Gestão!#REF!</f>
        <v>#REF!</v>
      </c>
      <c r="C826" s="45" t="e">
        <f>Gestão!#REF!</f>
        <v>#REF!</v>
      </c>
      <c r="D826" s="45" t="e">
        <f>Gestão!#REF!</f>
        <v>#REF!</v>
      </c>
      <c r="E826" s="46" t="e">
        <f>Gestão!#REF!</f>
        <v>#REF!</v>
      </c>
    </row>
    <row r="827" spans="1:5" x14ac:dyDescent="0.2">
      <c r="A827" s="45" t="e">
        <f>Gestão!#REF!</f>
        <v>#REF!</v>
      </c>
      <c r="B827" s="45" t="e">
        <f>Gestão!#REF!</f>
        <v>#REF!</v>
      </c>
      <c r="C827" s="45" t="e">
        <f>Gestão!#REF!</f>
        <v>#REF!</v>
      </c>
      <c r="D827" s="45" t="e">
        <f>Gestão!#REF!</f>
        <v>#REF!</v>
      </c>
      <c r="E827" s="46" t="e">
        <f>Gestão!#REF!</f>
        <v>#REF!</v>
      </c>
    </row>
    <row r="828" spans="1:5" x14ac:dyDescent="0.2">
      <c r="A828" s="45" t="e">
        <f>Gestão!#REF!</f>
        <v>#REF!</v>
      </c>
      <c r="B828" s="45" t="e">
        <f>Gestão!#REF!</f>
        <v>#REF!</v>
      </c>
      <c r="C828" s="45" t="e">
        <f>Gestão!#REF!</f>
        <v>#REF!</v>
      </c>
      <c r="D828" s="45" t="e">
        <f>Gestão!#REF!</f>
        <v>#REF!</v>
      </c>
      <c r="E828" s="46" t="e">
        <f>Gestão!#REF!</f>
        <v>#REF!</v>
      </c>
    </row>
    <row r="829" spans="1:5" x14ac:dyDescent="0.2">
      <c r="A829" s="45" t="e">
        <f>'Acidentes Próprio'!#REF!</f>
        <v>#REF!</v>
      </c>
      <c r="B829" s="45" t="e">
        <f>'Acidentes Próprio'!#REF!</f>
        <v>#REF!</v>
      </c>
      <c r="C829" s="45" t="e">
        <f>'Acidentes Próprio'!#REF!</f>
        <v>#REF!</v>
      </c>
      <c r="D829" s="45" t="e">
        <f>'Acidentes Próprio'!#REF!</f>
        <v>#REF!</v>
      </c>
      <c r="E829" s="48" t="e">
        <f>'Acidentes Próprio'!#REF!</f>
        <v>#REF!</v>
      </c>
    </row>
    <row r="830" spans="1:5" x14ac:dyDescent="0.2">
      <c r="A830" s="45">
        <f>'Acidentes Próprio'!BT12</f>
        <v>341</v>
      </c>
      <c r="B830" s="45">
        <f>'Acidentes Próprio'!BU12</f>
        <v>0</v>
      </c>
      <c r="C830" s="45" t="str">
        <f>'Acidentes Próprio'!BV12</f>
        <v>2016</v>
      </c>
      <c r="D830" s="45" t="str">
        <f>'Acidentes Próprio'!BW12</f>
        <v>02</v>
      </c>
      <c r="E830" s="48">
        <f>'Acidentes Próprio'!BX12</f>
        <v>3.7073784022518916</v>
      </c>
    </row>
    <row r="831" spans="1:5" x14ac:dyDescent="0.2">
      <c r="A831" s="45">
        <f>'Acidentes Próprio'!BT13</f>
        <v>341</v>
      </c>
      <c r="B831" s="45">
        <f>'Acidentes Próprio'!BU13</f>
        <v>0</v>
      </c>
      <c r="C831" s="45" t="str">
        <f>'Acidentes Próprio'!BV13</f>
        <v>2016</v>
      </c>
      <c r="D831" s="45" t="str">
        <f>'Acidentes Próprio'!BW13</f>
        <v>03</v>
      </c>
      <c r="E831" s="48">
        <f>'Acidentes Próprio'!BX13</f>
        <v>1.4380223166683324</v>
      </c>
    </row>
    <row r="832" spans="1:5" x14ac:dyDescent="0.2">
      <c r="A832" s="45">
        <f>'Acidentes Próprio'!BT14</f>
        <v>341</v>
      </c>
      <c r="B832" s="45">
        <f>'Acidentes Próprio'!BU14</f>
        <v>0</v>
      </c>
      <c r="C832" s="45" t="str">
        <f>'Acidentes Próprio'!BV14</f>
        <v>2016</v>
      </c>
      <c r="D832" s="45" t="str">
        <f>'Acidentes Próprio'!BW14</f>
        <v>04</v>
      </c>
      <c r="E832" s="48">
        <f>'Acidentes Próprio'!BX14</f>
        <v>1.6680372372632846</v>
      </c>
    </row>
    <row r="833" spans="1:5" x14ac:dyDescent="0.2">
      <c r="A833" s="45" t="e">
        <f>'Acidentes Próprio'!#REF!</f>
        <v>#REF!</v>
      </c>
      <c r="B833" s="45" t="e">
        <f>'Acidentes Próprio'!#REF!</f>
        <v>#REF!</v>
      </c>
      <c r="C833" s="45" t="e">
        <f>'Acidentes Próprio'!#REF!</f>
        <v>#REF!</v>
      </c>
      <c r="D833" s="45" t="e">
        <f>'Acidentes Próprio'!#REF!</f>
        <v>#REF!</v>
      </c>
      <c r="E833" s="48" t="e">
        <f>'Acidentes Próprio'!#REF!</f>
        <v>#REF!</v>
      </c>
    </row>
    <row r="834" spans="1:5" x14ac:dyDescent="0.2">
      <c r="A834" s="45">
        <f>'Acidentes Próprio'!BT16</f>
        <v>341</v>
      </c>
      <c r="B834" s="45">
        <f>'Acidentes Próprio'!BU16</f>
        <v>0</v>
      </c>
      <c r="C834" s="45" t="str">
        <f>'Acidentes Próprio'!BV16</f>
        <v>2016</v>
      </c>
      <c r="D834" s="45" t="str">
        <f>'Acidentes Próprio'!BW16</f>
        <v>06</v>
      </c>
      <c r="E834" s="48">
        <f>'Acidentes Próprio'!BX16</f>
        <v>5.3130013979037978</v>
      </c>
    </row>
    <row r="835" spans="1:5" x14ac:dyDescent="0.2">
      <c r="A835" s="45">
        <f>'Acidentes Próprio'!BT20</f>
        <v>0</v>
      </c>
      <c r="B835" s="45">
        <f>'Acidentes Próprio'!BU20</f>
        <v>0</v>
      </c>
      <c r="C835" s="45">
        <f>'Acidentes Próprio'!BV20</f>
        <v>0</v>
      </c>
      <c r="D835" s="45">
        <f>'Acidentes Próprio'!BW20</f>
        <v>0</v>
      </c>
      <c r="E835" s="48">
        <f>'Acidentes Próprio'!BX20</f>
        <v>5.7415005087184738</v>
      </c>
    </row>
    <row r="836" spans="1:5" x14ac:dyDescent="0.2">
      <c r="A836" s="45" t="e">
        <f>'Acidentes Próprio'!#REF!</f>
        <v>#REF!</v>
      </c>
      <c r="B836" s="45" t="e">
        <f>'Acidentes Próprio'!#REF!</f>
        <v>#REF!</v>
      </c>
      <c r="C836" s="45" t="e">
        <f>'Acidentes Próprio'!#REF!</f>
        <v>#REF!</v>
      </c>
      <c r="D836" s="45" t="e">
        <f>'Acidentes Próprio'!#REF!</f>
        <v>#REF!</v>
      </c>
      <c r="E836" s="48" t="e">
        <f>'Acidentes Próprio'!#REF!</f>
        <v>#REF!</v>
      </c>
    </row>
    <row r="837" spans="1:5" x14ac:dyDescent="0.2">
      <c r="A837" s="45" t="e">
        <f>'Acidentes Próprio'!#REF!</f>
        <v>#REF!</v>
      </c>
      <c r="B837" s="45" t="e">
        <f>'Acidentes Próprio'!#REF!</f>
        <v>#REF!</v>
      </c>
      <c r="C837" s="45" t="e">
        <f>'Acidentes Próprio'!#REF!</f>
        <v>#REF!</v>
      </c>
      <c r="D837" s="45" t="e">
        <f>'Acidentes Próprio'!#REF!</f>
        <v>#REF!</v>
      </c>
      <c r="E837" s="48" t="e">
        <f>'Acidentes Próprio'!#REF!</f>
        <v>#REF!</v>
      </c>
    </row>
    <row r="838" spans="1:5" x14ac:dyDescent="0.2">
      <c r="A838" s="45" t="e">
        <f>'Acidentes Próprio'!#REF!</f>
        <v>#REF!</v>
      </c>
      <c r="B838" s="45" t="e">
        <f>'Acidentes Próprio'!#REF!</f>
        <v>#REF!</v>
      </c>
      <c r="C838" s="45" t="e">
        <f>'Acidentes Próprio'!#REF!</f>
        <v>#REF!</v>
      </c>
      <c r="D838" s="45" t="e">
        <f>'Acidentes Próprio'!#REF!</f>
        <v>#REF!</v>
      </c>
      <c r="E838" s="48" t="e">
        <f>'Acidentes Próprio'!#REF!</f>
        <v>#REF!</v>
      </c>
    </row>
    <row r="839" spans="1:5" x14ac:dyDescent="0.2">
      <c r="A839" s="45" t="e">
        <f>'Acidentes Próprio'!#REF!</f>
        <v>#REF!</v>
      </c>
      <c r="B839" s="45" t="e">
        <f>'Acidentes Próprio'!#REF!</f>
        <v>#REF!</v>
      </c>
      <c r="C839" s="45" t="e">
        <f>'Acidentes Próprio'!#REF!</f>
        <v>#REF!</v>
      </c>
      <c r="D839" s="45" t="e">
        <f>'Acidentes Próprio'!#REF!</f>
        <v>#REF!</v>
      </c>
      <c r="E839" s="48" t="e">
        <f>'Acidentes Próprio'!#REF!</f>
        <v>#REF!</v>
      </c>
    </row>
    <row r="840" spans="1:5" x14ac:dyDescent="0.2">
      <c r="A840" s="45">
        <f>'Acidentes Próprio'!BT21</f>
        <v>341</v>
      </c>
      <c r="B840" s="45">
        <f>'Acidentes Próprio'!BU21</f>
        <v>0</v>
      </c>
      <c r="C840" s="45" t="str">
        <f>'Acidentes Próprio'!BV21</f>
        <v>2016</v>
      </c>
      <c r="D840" s="45" t="str">
        <f>'Acidentes Próprio'!BW21</f>
        <v>12</v>
      </c>
      <c r="E840" s="48">
        <f>'Acidentes Próprio'!BX21</f>
        <v>2.0468339975974876</v>
      </c>
    </row>
    <row r="841" spans="1:5" x14ac:dyDescent="0.2">
      <c r="A841" s="45" t="e">
        <f>'Acidentes Próprio'!#REF!</f>
        <v>#REF!</v>
      </c>
      <c r="B841" s="45" t="e">
        <f>'Acidentes Próprio'!#REF!</f>
        <v>#REF!</v>
      </c>
      <c r="C841" s="45" t="e">
        <f>'Acidentes Próprio'!#REF!</f>
        <v>#REF!</v>
      </c>
      <c r="D841" s="45" t="e">
        <f>'Acidentes Próprio'!#REF!</f>
        <v>#REF!</v>
      </c>
      <c r="E841" s="48" t="e">
        <f>'Acidentes Próprio'!#REF!</f>
        <v>#REF!</v>
      </c>
    </row>
    <row r="842" spans="1:5" x14ac:dyDescent="0.2">
      <c r="A842" s="45">
        <f>'Acidentes Próprio'!BZ12</f>
        <v>344</v>
      </c>
      <c r="B842" s="45">
        <f>'Acidentes Próprio'!CA12</f>
        <v>0</v>
      </c>
      <c r="C842" s="45" t="str">
        <f>'Acidentes Próprio'!CB12</f>
        <v>2016</v>
      </c>
      <c r="D842" s="45" t="str">
        <f>'Acidentes Próprio'!CC12</f>
        <v>03</v>
      </c>
      <c r="E842" s="48">
        <f>'Acidentes Próprio'!CD12</f>
        <v>0</v>
      </c>
    </row>
    <row r="843" spans="1:5" x14ac:dyDescent="0.2">
      <c r="A843" s="45">
        <f>'Acidentes Próprio'!BZ13</f>
        <v>345</v>
      </c>
      <c r="B843" s="45">
        <f>'Acidentes Próprio'!CA13</f>
        <v>0</v>
      </c>
      <c r="C843" s="45" t="str">
        <f>'Acidentes Próprio'!CB13</f>
        <v>2016</v>
      </c>
      <c r="D843" s="45" t="str">
        <f>'Acidentes Próprio'!CC13</f>
        <v>04</v>
      </c>
      <c r="E843" s="48">
        <f>'Acidentes Próprio'!CD13</f>
        <v>1.4380223166683324</v>
      </c>
    </row>
    <row r="844" spans="1:5" x14ac:dyDescent="0.2">
      <c r="A844" s="45">
        <f>'Acidentes Próprio'!BZ14</f>
        <v>346</v>
      </c>
      <c r="B844" s="45">
        <f>'Acidentes Próprio'!CA14</f>
        <v>0</v>
      </c>
      <c r="C844" s="45" t="str">
        <f>'Acidentes Próprio'!CB14</f>
        <v>2016</v>
      </c>
      <c r="D844" s="45" t="str">
        <f>'Acidentes Próprio'!CC14</f>
        <v>05</v>
      </c>
      <c r="E844" s="48">
        <f>'Acidentes Próprio'!CD14</f>
        <v>0</v>
      </c>
    </row>
    <row r="845" spans="1:5" x14ac:dyDescent="0.2">
      <c r="A845" s="45" t="e">
        <f>'Acidentes Próprio'!#REF!</f>
        <v>#REF!</v>
      </c>
      <c r="B845" s="45" t="e">
        <f>'Acidentes Próprio'!#REF!</f>
        <v>#REF!</v>
      </c>
      <c r="C845" s="45" t="e">
        <f>'Acidentes Próprio'!#REF!</f>
        <v>#REF!</v>
      </c>
      <c r="D845" s="45" t="e">
        <f>'Acidentes Próprio'!#REF!</f>
        <v>#REF!</v>
      </c>
      <c r="E845" s="48" t="e">
        <f>'Acidentes Próprio'!#REF!</f>
        <v>#REF!</v>
      </c>
    </row>
    <row r="846" spans="1:5" x14ac:dyDescent="0.2">
      <c r="A846" s="45">
        <f>'Acidentes Próprio'!BZ16</f>
        <v>348</v>
      </c>
      <c r="B846" s="45">
        <f>'Acidentes Próprio'!CA16</f>
        <v>0</v>
      </c>
      <c r="C846" s="45" t="str">
        <f>'Acidentes Próprio'!CB16</f>
        <v>2016</v>
      </c>
      <c r="D846" s="45" t="str">
        <f>'Acidentes Próprio'!CC16</f>
        <v>07</v>
      </c>
      <c r="E846" s="48">
        <f>'Acidentes Próprio'!CD16</f>
        <v>2.6565006989518989</v>
      </c>
    </row>
    <row r="847" spans="1:5" x14ac:dyDescent="0.2">
      <c r="A847" s="45">
        <f>'Acidentes Próprio'!BZ20</f>
        <v>352</v>
      </c>
      <c r="B847" s="45">
        <f>'Acidentes Próprio'!CA20</f>
        <v>0</v>
      </c>
      <c r="C847" s="45" t="str">
        <f>'Acidentes Próprio'!CB20</f>
        <v>2016</v>
      </c>
      <c r="D847" s="45" t="str">
        <f>'Acidentes Próprio'!CC20</f>
        <v>11</v>
      </c>
      <c r="E847" s="48">
        <f>'Acidentes Próprio'!CD20</f>
        <v>1.4353751271796185</v>
      </c>
    </row>
    <row r="848" spans="1:5" x14ac:dyDescent="0.2">
      <c r="A848" s="45" t="e">
        <f>'Acidentes Próprio'!#REF!</f>
        <v>#REF!</v>
      </c>
      <c r="B848" s="45" t="e">
        <f>'Acidentes Próprio'!#REF!</f>
        <v>#REF!</v>
      </c>
      <c r="C848" s="45" t="e">
        <f>'Acidentes Próprio'!#REF!</f>
        <v>#REF!</v>
      </c>
      <c r="D848" s="45" t="e">
        <f>'Acidentes Próprio'!#REF!</f>
        <v>#REF!</v>
      </c>
      <c r="E848" s="48" t="e">
        <f>'Acidentes Próprio'!#REF!</f>
        <v>#REF!</v>
      </c>
    </row>
    <row r="849" spans="1:5" x14ac:dyDescent="0.2">
      <c r="A849" s="45" t="e">
        <f>'Acidentes Próprio'!#REF!</f>
        <v>#REF!</v>
      </c>
      <c r="B849" s="45" t="e">
        <f>'Acidentes Próprio'!#REF!</f>
        <v>#REF!</v>
      </c>
      <c r="C849" s="45" t="e">
        <f>'Acidentes Próprio'!#REF!</f>
        <v>#REF!</v>
      </c>
      <c r="D849" s="45" t="e">
        <f>'Acidentes Próprio'!#REF!</f>
        <v>#REF!</v>
      </c>
      <c r="E849" s="48" t="e">
        <f>'Acidentes Próprio'!#REF!</f>
        <v>#REF!</v>
      </c>
    </row>
    <row r="850" spans="1:5" x14ac:dyDescent="0.2">
      <c r="A850" s="45" t="e">
        <f>'Acidentes Próprio'!#REF!</f>
        <v>#REF!</v>
      </c>
      <c r="B850" s="45" t="e">
        <f>'Acidentes Próprio'!#REF!</f>
        <v>#REF!</v>
      </c>
      <c r="C850" s="45" t="e">
        <f>'Acidentes Próprio'!#REF!</f>
        <v>#REF!</v>
      </c>
      <c r="D850" s="45" t="e">
        <f>'Acidentes Próprio'!#REF!</f>
        <v>#REF!</v>
      </c>
      <c r="E850" s="48" t="e">
        <f>'Acidentes Próprio'!#REF!</f>
        <v>#REF!</v>
      </c>
    </row>
    <row r="851" spans="1:5" x14ac:dyDescent="0.2">
      <c r="A851" s="45" t="e">
        <f>'Acidentes Próprio'!#REF!</f>
        <v>#REF!</v>
      </c>
      <c r="B851" s="45" t="e">
        <f>'Acidentes Próprio'!#REF!</f>
        <v>#REF!</v>
      </c>
      <c r="C851" s="45" t="e">
        <f>'Acidentes Próprio'!#REF!</f>
        <v>#REF!</v>
      </c>
      <c r="D851" s="45" t="e">
        <f>'Acidentes Próprio'!#REF!</f>
        <v>#REF!</v>
      </c>
      <c r="E851" s="48" t="e">
        <f>'Acidentes Próprio'!#REF!</f>
        <v>#REF!</v>
      </c>
    </row>
    <row r="852" spans="1:5" x14ac:dyDescent="0.2">
      <c r="A852" s="45">
        <f>'Acidentes Próprio'!BZ21</f>
        <v>353</v>
      </c>
      <c r="B852" s="45">
        <f>'Acidentes Próprio'!CA21</f>
        <v>0</v>
      </c>
      <c r="C852" s="45" t="str">
        <f>'Acidentes Próprio'!CB21</f>
        <v>2016</v>
      </c>
      <c r="D852" s="45" t="str">
        <f>'Acidentes Próprio'!CC21</f>
        <v>12</v>
      </c>
      <c r="E852" s="48">
        <f>'Acidentes Próprio'!CD21</f>
        <v>0</v>
      </c>
    </row>
    <row r="853" spans="1:5" x14ac:dyDescent="0.2">
      <c r="A853" s="45" t="e">
        <f>'Acidentes Próprio'!#REF!</f>
        <v>#REF!</v>
      </c>
      <c r="B853" s="45" t="e">
        <f>'Acidentes Próprio'!#REF!</f>
        <v>#REF!</v>
      </c>
      <c r="C853" s="45" t="e">
        <f>'Acidentes Próprio'!#REF!</f>
        <v>#REF!</v>
      </c>
      <c r="D853" s="45" t="e">
        <f>'Acidentes Próprio'!#REF!</f>
        <v>#REF!</v>
      </c>
      <c r="E853" s="48" t="e">
        <f>'Acidentes Próprio'!#REF!</f>
        <v>#REF!</v>
      </c>
    </row>
    <row r="854" spans="1:5" x14ac:dyDescent="0.2">
      <c r="A854" s="45" t="str">
        <f>'Acidentes Próprio'!CF12</f>
        <v>345</v>
      </c>
      <c r="B854" s="45">
        <f>'Acidentes Próprio'!CG12</f>
        <v>0</v>
      </c>
      <c r="C854" s="45" t="str">
        <f>'Acidentes Próprio'!CH12</f>
        <v>2016</v>
      </c>
      <c r="D854" s="45" t="str">
        <f>'Acidentes Próprio'!CI12</f>
        <v>03</v>
      </c>
      <c r="E854" s="48">
        <f>'Acidentes Próprio'!CJ12</f>
        <v>3.7073784022518916</v>
      </c>
    </row>
    <row r="855" spans="1:5" x14ac:dyDescent="0.2">
      <c r="A855" s="45" t="str">
        <f>'Acidentes Próprio'!CF13</f>
        <v>346</v>
      </c>
      <c r="B855" s="45">
        <f>'Acidentes Próprio'!CG13</f>
        <v>0</v>
      </c>
      <c r="C855" s="45" t="str">
        <f>'Acidentes Próprio'!CH13</f>
        <v>2016</v>
      </c>
      <c r="D855" s="45" t="str">
        <f>'Acidentes Próprio'!CI13</f>
        <v>04</v>
      </c>
      <c r="E855" s="48">
        <f>'Acidentes Próprio'!CJ13</f>
        <v>0</v>
      </c>
    </row>
    <row r="856" spans="1:5" x14ac:dyDescent="0.2">
      <c r="A856" s="45" t="str">
        <f>'Acidentes Próprio'!CF14</f>
        <v>347</v>
      </c>
      <c r="B856" s="45">
        <f>'Acidentes Próprio'!CG14</f>
        <v>0</v>
      </c>
      <c r="C856" s="45" t="str">
        <f>'Acidentes Próprio'!CH14</f>
        <v>2016</v>
      </c>
      <c r="D856" s="45" t="str">
        <f>'Acidentes Próprio'!CI14</f>
        <v>05</v>
      </c>
      <c r="E856" s="48">
        <f>'Acidentes Próprio'!CJ14</f>
        <v>1.6680372372632846</v>
      </c>
    </row>
    <row r="857" spans="1:5" x14ac:dyDescent="0.2">
      <c r="A857" s="45" t="e">
        <f>'Acidentes Próprio'!#REF!</f>
        <v>#REF!</v>
      </c>
      <c r="B857" s="45" t="e">
        <f>'Acidentes Próprio'!#REF!</f>
        <v>#REF!</v>
      </c>
      <c r="C857" s="45" t="e">
        <f>'Acidentes Próprio'!#REF!</f>
        <v>#REF!</v>
      </c>
      <c r="D857" s="45" t="e">
        <f>'Acidentes Próprio'!#REF!</f>
        <v>#REF!</v>
      </c>
      <c r="E857" s="48" t="e">
        <f>'Acidentes Próprio'!#REF!</f>
        <v>#REF!</v>
      </c>
    </row>
    <row r="858" spans="1:5" x14ac:dyDescent="0.2">
      <c r="A858" s="45" t="str">
        <f>'Acidentes Próprio'!CF16</f>
        <v>349</v>
      </c>
      <c r="B858" s="45">
        <f>'Acidentes Próprio'!CG16</f>
        <v>0</v>
      </c>
      <c r="C858" s="45" t="str">
        <f>'Acidentes Próprio'!CH16</f>
        <v>2016</v>
      </c>
      <c r="D858" s="45" t="str">
        <f>'Acidentes Próprio'!CI16</f>
        <v>07</v>
      </c>
      <c r="E858" s="48">
        <f>'Acidentes Próprio'!CJ16</f>
        <v>2.6565006989518989</v>
      </c>
    </row>
    <row r="859" spans="1:5" x14ac:dyDescent="0.2">
      <c r="A859" s="45" t="str">
        <f>'Acidentes Próprio'!CF20</f>
        <v>353</v>
      </c>
      <c r="B859" s="45">
        <f>'Acidentes Próprio'!CG20</f>
        <v>0</v>
      </c>
      <c r="C859" s="45" t="str">
        <f>'Acidentes Próprio'!CH20</f>
        <v>2016</v>
      </c>
      <c r="D859" s="45" t="str">
        <f>'Acidentes Próprio'!CI20</f>
        <v>11</v>
      </c>
      <c r="E859" s="48">
        <f>'Acidentes Próprio'!CJ20</f>
        <v>4.3061253815388554</v>
      </c>
    </row>
    <row r="860" spans="1:5" x14ac:dyDescent="0.2">
      <c r="A860" s="45" t="e">
        <f>'Acidentes Próprio'!#REF!</f>
        <v>#REF!</v>
      </c>
      <c r="B860" s="45" t="e">
        <f>'Acidentes Próprio'!#REF!</f>
        <v>#REF!</v>
      </c>
      <c r="C860" s="45" t="e">
        <f>'Acidentes Próprio'!#REF!</f>
        <v>#REF!</v>
      </c>
      <c r="D860" s="45" t="e">
        <f>'Acidentes Próprio'!#REF!</f>
        <v>#REF!</v>
      </c>
      <c r="E860" s="48" t="e">
        <f>'Acidentes Próprio'!#REF!</f>
        <v>#REF!</v>
      </c>
    </row>
    <row r="861" spans="1:5" x14ac:dyDescent="0.2">
      <c r="A861" s="45" t="e">
        <f>'Acidentes Próprio'!#REF!</f>
        <v>#REF!</v>
      </c>
      <c r="B861" s="45" t="e">
        <f>'Acidentes Próprio'!#REF!</f>
        <v>#REF!</v>
      </c>
      <c r="C861" s="45" t="e">
        <f>'Acidentes Próprio'!#REF!</f>
        <v>#REF!</v>
      </c>
      <c r="D861" s="45" t="e">
        <f>'Acidentes Próprio'!#REF!</f>
        <v>#REF!</v>
      </c>
      <c r="E861" s="48" t="e">
        <f>'Acidentes Próprio'!#REF!</f>
        <v>#REF!</v>
      </c>
    </row>
    <row r="862" spans="1:5" x14ac:dyDescent="0.2">
      <c r="A862" s="45" t="e">
        <f>'Acidentes Próprio'!#REF!</f>
        <v>#REF!</v>
      </c>
      <c r="B862" s="45" t="e">
        <f>'Acidentes Próprio'!#REF!</f>
        <v>#REF!</v>
      </c>
      <c r="C862" s="45" t="e">
        <f>'Acidentes Próprio'!#REF!</f>
        <v>#REF!</v>
      </c>
      <c r="D862" s="45" t="e">
        <f>'Acidentes Próprio'!#REF!</f>
        <v>#REF!</v>
      </c>
      <c r="E862" s="48" t="e">
        <f>'Acidentes Próprio'!#REF!</f>
        <v>#REF!</v>
      </c>
    </row>
    <row r="863" spans="1:5" x14ac:dyDescent="0.2">
      <c r="A863" s="45" t="e">
        <f>'Acidentes Próprio'!#REF!</f>
        <v>#REF!</v>
      </c>
      <c r="B863" s="45" t="e">
        <f>'Acidentes Próprio'!#REF!</f>
        <v>#REF!</v>
      </c>
      <c r="C863" s="45" t="e">
        <f>'Acidentes Próprio'!#REF!</f>
        <v>#REF!</v>
      </c>
      <c r="D863" s="45" t="e">
        <f>'Acidentes Próprio'!#REF!</f>
        <v>#REF!</v>
      </c>
      <c r="E863" s="48" t="e">
        <f>'Acidentes Próprio'!#REF!</f>
        <v>#REF!</v>
      </c>
    </row>
    <row r="864" spans="1:5" x14ac:dyDescent="0.2">
      <c r="A864" s="45" t="str">
        <f>'Acidentes Próprio'!CF21</f>
        <v>354</v>
      </c>
      <c r="B864" s="45">
        <f>'Acidentes Próprio'!CG21</f>
        <v>0</v>
      </c>
      <c r="C864" s="45" t="str">
        <f>'Acidentes Próprio'!CH21</f>
        <v>2016</v>
      </c>
      <c r="D864" s="45" t="str">
        <f>'Acidentes Próprio'!CI21</f>
        <v>12</v>
      </c>
      <c r="E864" s="48">
        <f>'Acidentes Próprio'!CJ21</f>
        <v>2.0468339975974876</v>
      </c>
    </row>
    <row r="865" spans="1:5" x14ac:dyDescent="0.2">
      <c r="A865" s="45" t="e">
        <f>'Acidentes Próprio'!#REF!</f>
        <v>#REF!</v>
      </c>
      <c r="B865" s="45" t="e">
        <f>'Acidentes Próprio'!#REF!</f>
        <v>#REF!</v>
      </c>
      <c r="C865" s="45" t="e">
        <f>'Acidentes Próprio'!#REF!</f>
        <v>#REF!</v>
      </c>
      <c r="D865" s="45" t="e">
        <f>'Acidentes Próprio'!#REF!</f>
        <v>#REF!</v>
      </c>
      <c r="E865" s="48" t="e">
        <f>'Acidentes Próprio'!#REF!</f>
        <v>#REF!</v>
      </c>
    </row>
    <row r="866" spans="1:5" x14ac:dyDescent="0.2">
      <c r="A866" s="45">
        <f>'Acidentes Próprio'!CL12</f>
        <v>346</v>
      </c>
      <c r="B866" s="45">
        <f>'Acidentes Próprio'!CM12</f>
        <v>0</v>
      </c>
      <c r="C866" s="45" t="str">
        <f>'Acidentes Próprio'!CN12</f>
        <v>2016</v>
      </c>
      <c r="D866" s="45" t="str">
        <f>'Acidentes Próprio'!CO12</f>
        <v>03</v>
      </c>
      <c r="E866" s="48">
        <f>'Acidentes Próprio'!CP12</f>
        <v>0</v>
      </c>
    </row>
    <row r="867" spans="1:5" x14ac:dyDescent="0.2">
      <c r="A867" s="45">
        <f>'Acidentes Próprio'!CL13</f>
        <v>347</v>
      </c>
      <c r="B867" s="45">
        <f>'Acidentes Próprio'!CM13</f>
        <v>0</v>
      </c>
      <c r="C867" s="45" t="str">
        <f>'Acidentes Próprio'!CN13</f>
        <v>2016</v>
      </c>
      <c r="D867" s="45" t="str">
        <f>'Acidentes Próprio'!CO13</f>
        <v>04</v>
      </c>
      <c r="E867" s="48">
        <f>'Acidentes Próprio'!CP13</f>
        <v>23.727368225027483</v>
      </c>
    </row>
    <row r="868" spans="1:5" x14ac:dyDescent="0.2">
      <c r="A868" s="45">
        <f>'Acidentes Próprio'!CL14</f>
        <v>348</v>
      </c>
      <c r="B868" s="45">
        <f>'Acidentes Próprio'!CM14</f>
        <v>0</v>
      </c>
      <c r="C868" s="45" t="str">
        <f>'Acidentes Próprio'!CN14</f>
        <v>2016</v>
      </c>
      <c r="D868" s="45" t="str">
        <f>'Acidentes Próprio'!CO14</f>
        <v>05</v>
      </c>
      <c r="E868" s="48">
        <f>'Acidentes Próprio'!CP14</f>
        <v>0</v>
      </c>
    </row>
    <row r="869" spans="1:5" x14ac:dyDescent="0.2">
      <c r="A869" s="45" t="e">
        <f>'Acidentes Próprio'!#REF!</f>
        <v>#REF!</v>
      </c>
      <c r="B869" s="45" t="e">
        <f>'Acidentes Próprio'!#REF!</f>
        <v>#REF!</v>
      </c>
      <c r="C869" s="45" t="e">
        <f>'Acidentes Próprio'!#REF!</f>
        <v>#REF!</v>
      </c>
      <c r="D869" s="45" t="e">
        <f>'Acidentes Próprio'!#REF!</f>
        <v>#REF!</v>
      </c>
      <c r="E869" s="48" t="e">
        <f>'Acidentes Próprio'!#REF!</f>
        <v>#REF!</v>
      </c>
    </row>
    <row r="870" spans="1:5" x14ac:dyDescent="0.2">
      <c r="A870" s="45">
        <f>'Acidentes Próprio'!CL16</f>
        <v>350</v>
      </c>
      <c r="B870" s="45">
        <f>'Acidentes Próprio'!CM16</f>
        <v>0</v>
      </c>
      <c r="C870" s="45" t="str">
        <f>'Acidentes Próprio'!CN16</f>
        <v>2016</v>
      </c>
      <c r="D870" s="45" t="str">
        <f>'Acidentes Próprio'!CO16</f>
        <v>07</v>
      </c>
      <c r="E870" s="48">
        <f>'Acidentes Próprio'!CP16</f>
        <v>2.6565006989518989</v>
      </c>
    </row>
    <row r="871" spans="1:5" x14ac:dyDescent="0.2">
      <c r="A871" s="45">
        <f>'Acidentes Próprio'!CL20</f>
        <v>354</v>
      </c>
      <c r="B871" s="45">
        <f>'Acidentes Próprio'!CM20</f>
        <v>0</v>
      </c>
      <c r="C871" s="45" t="str">
        <f>'Acidentes Próprio'!CN20</f>
        <v>2016</v>
      </c>
      <c r="D871" s="45" t="str">
        <f>'Acidentes Próprio'!CO20</f>
        <v>11</v>
      </c>
      <c r="E871" s="48">
        <f>'Acidentes Próprio'!CP20</f>
        <v>531.08879705645882</v>
      </c>
    </row>
    <row r="872" spans="1:5" x14ac:dyDescent="0.2">
      <c r="A872" s="45" t="e">
        <f>'Acidentes Próprio'!#REF!</f>
        <v>#REF!</v>
      </c>
      <c r="B872" s="45" t="e">
        <f>'Acidentes Próprio'!#REF!</f>
        <v>#REF!</v>
      </c>
      <c r="C872" s="45" t="e">
        <f>'Acidentes Próprio'!#REF!</f>
        <v>#REF!</v>
      </c>
      <c r="D872" s="45" t="e">
        <f>'Acidentes Próprio'!#REF!</f>
        <v>#REF!</v>
      </c>
      <c r="E872" s="48" t="e">
        <f>'Acidentes Próprio'!#REF!</f>
        <v>#REF!</v>
      </c>
    </row>
    <row r="873" spans="1:5" x14ac:dyDescent="0.2">
      <c r="A873" s="45" t="e">
        <f>'Acidentes Próprio'!#REF!</f>
        <v>#REF!</v>
      </c>
      <c r="B873" s="45" t="e">
        <f>'Acidentes Próprio'!#REF!</f>
        <v>#REF!</v>
      </c>
      <c r="C873" s="45" t="e">
        <f>'Acidentes Próprio'!#REF!</f>
        <v>#REF!</v>
      </c>
      <c r="D873" s="45" t="e">
        <f>'Acidentes Próprio'!#REF!</f>
        <v>#REF!</v>
      </c>
      <c r="E873" s="48" t="e">
        <f>'Acidentes Próprio'!#REF!</f>
        <v>#REF!</v>
      </c>
    </row>
    <row r="874" spans="1:5" x14ac:dyDescent="0.2">
      <c r="A874" s="45" t="e">
        <f>'Acidentes Próprio'!#REF!</f>
        <v>#REF!</v>
      </c>
      <c r="B874" s="45" t="e">
        <f>'Acidentes Próprio'!#REF!</f>
        <v>#REF!</v>
      </c>
      <c r="C874" s="45" t="e">
        <f>'Acidentes Próprio'!#REF!</f>
        <v>#REF!</v>
      </c>
      <c r="D874" s="45" t="e">
        <f>'Acidentes Próprio'!#REF!</f>
        <v>#REF!</v>
      </c>
      <c r="E874" s="48" t="e">
        <f>'Acidentes Próprio'!#REF!</f>
        <v>#REF!</v>
      </c>
    </row>
    <row r="875" spans="1:5" x14ac:dyDescent="0.2">
      <c r="A875" s="45" t="e">
        <f>'Acidentes Próprio'!#REF!</f>
        <v>#REF!</v>
      </c>
      <c r="B875" s="45" t="e">
        <f>'Acidentes Próprio'!#REF!</f>
        <v>#REF!</v>
      </c>
      <c r="C875" s="45" t="e">
        <f>'Acidentes Próprio'!#REF!</f>
        <v>#REF!</v>
      </c>
      <c r="D875" s="45" t="e">
        <f>'Acidentes Próprio'!#REF!</f>
        <v>#REF!</v>
      </c>
      <c r="E875" s="48" t="e">
        <f>'Acidentes Próprio'!#REF!</f>
        <v>#REF!</v>
      </c>
    </row>
    <row r="876" spans="1:5" x14ac:dyDescent="0.2">
      <c r="A876" s="45">
        <f>'Acidentes Próprio'!CL21</f>
        <v>355</v>
      </c>
      <c r="B876" s="45">
        <f>'Acidentes Próprio'!CM21</f>
        <v>0</v>
      </c>
      <c r="C876" s="45" t="str">
        <f>'Acidentes Próprio'!CN21</f>
        <v>2016</v>
      </c>
      <c r="D876" s="45" t="str">
        <f>'Acidentes Próprio'!CO21</f>
        <v>12</v>
      </c>
      <c r="E876" s="48">
        <f>'Acidentes Próprio'!CP21</f>
        <v>0</v>
      </c>
    </row>
    <row r="877" spans="1:5" x14ac:dyDescent="0.2">
      <c r="A877" s="45" t="e">
        <f>'Acidentes Terceiros'!#REF!</f>
        <v>#REF!</v>
      </c>
      <c r="B877" s="45" t="e">
        <f>'Acidentes Terceiros'!#REF!</f>
        <v>#REF!</v>
      </c>
      <c r="C877" s="45" t="e">
        <f>'Acidentes Terceiros'!#REF!</f>
        <v>#REF!</v>
      </c>
      <c r="D877" s="45" t="e">
        <f>'Acidentes Terceiros'!#REF!</f>
        <v>#REF!</v>
      </c>
      <c r="E877" s="46" t="e">
        <f>'Acidentes Terceiros'!#REF!</f>
        <v>#REF!</v>
      </c>
    </row>
    <row r="878" spans="1:5" x14ac:dyDescent="0.2">
      <c r="A878" s="45">
        <f>'Acidentes Terceiros'!J12</f>
        <v>351</v>
      </c>
      <c r="B878" s="45">
        <f>'Acidentes Terceiros'!K12</f>
        <v>0</v>
      </c>
      <c r="C878" s="45" t="str">
        <f>'Acidentes Terceiros'!L12</f>
        <v>2016</v>
      </c>
      <c r="D878" s="45" t="str">
        <f>'Acidentes Terceiros'!M12</f>
        <v>02</v>
      </c>
      <c r="E878" s="46">
        <f>'Acidentes Terceiros'!N12</f>
        <v>0</v>
      </c>
    </row>
    <row r="879" spans="1:5" x14ac:dyDescent="0.2">
      <c r="A879" s="45">
        <f>'Acidentes Terceiros'!J13</f>
        <v>351</v>
      </c>
      <c r="B879" s="45">
        <f>'Acidentes Terceiros'!K13</f>
        <v>0</v>
      </c>
      <c r="C879" s="45" t="str">
        <f>'Acidentes Terceiros'!L13</f>
        <v>2016</v>
      </c>
      <c r="D879" s="45" t="str">
        <f>'Acidentes Terceiros'!M13</f>
        <v>03</v>
      </c>
      <c r="E879" s="46">
        <f>'Acidentes Terceiros'!N13</f>
        <v>1</v>
      </c>
    </row>
    <row r="880" spans="1:5" x14ac:dyDescent="0.2">
      <c r="A880" s="45">
        <f>'Acidentes Terceiros'!J14</f>
        <v>351</v>
      </c>
      <c r="B880" s="45">
        <f>'Acidentes Terceiros'!K14</f>
        <v>0</v>
      </c>
      <c r="C880" s="45" t="str">
        <f>'Acidentes Terceiros'!L14</f>
        <v>2016</v>
      </c>
      <c r="D880" s="45" t="str">
        <f>'Acidentes Terceiros'!M14</f>
        <v>04</v>
      </c>
      <c r="E880" s="46">
        <f>'Acidentes Terceiros'!N14</f>
        <v>0</v>
      </c>
    </row>
    <row r="881" spans="1:5" x14ac:dyDescent="0.2">
      <c r="A881" s="45" t="e">
        <f>'Acidentes Terceiros'!#REF!</f>
        <v>#REF!</v>
      </c>
      <c r="B881" s="45" t="e">
        <f>'Acidentes Terceiros'!#REF!</f>
        <v>#REF!</v>
      </c>
      <c r="C881" s="45" t="e">
        <f>'Acidentes Terceiros'!#REF!</f>
        <v>#REF!</v>
      </c>
      <c r="D881" s="45" t="e">
        <f>'Acidentes Terceiros'!#REF!</f>
        <v>#REF!</v>
      </c>
      <c r="E881" s="46" t="e">
        <f>'Acidentes Terceiros'!#REF!</f>
        <v>#REF!</v>
      </c>
    </row>
    <row r="882" spans="1:5" x14ac:dyDescent="0.2">
      <c r="A882" s="45">
        <f>'Acidentes Terceiros'!J16</f>
        <v>351</v>
      </c>
      <c r="B882" s="45">
        <f>'Acidentes Terceiros'!K16</f>
        <v>0</v>
      </c>
      <c r="C882" s="45" t="str">
        <f>'Acidentes Terceiros'!L16</f>
        <v>2016</v>
      </c>
      <c r="D882" s="45" t="str">
        <f>'Acidentes Terceiros'!M16</f>
        <v>06</v>
      </c>
      <c r="E882" s="46">
        <f>'Acidentes Terceiros'!N16</f>
        <v>0</v>
      </c>
    </row>
    <row r="883" spans="1:5" x14ac:dyDescent="0.2">
      <c r="A883" s="45">
        <f>'Acidentes Terceiros'!J19</f>
        <v>0</v>
      </c>
      <c r="B883" s="45">
        <f>'Acidentes Terceiros'!K19</f>
        <v>0</v>
      </c>
      <c r="C883" s="45">
        <f>'Acidentes Terceiros'!L19</f>
        <v>0</v>
      </c>
      <c r="D883" s="45">
        <f>'Acidentes Terceiros'!M19</f>
        <v>0</v>
      </c>
      <c r="E883" s="46">
        <f>'Acidentes Terceiros'!N19</f>
        <v>0</v>
      </c>
    </row>
    <row r="884" spans="1:5" x14ac:dyDescent="0.2">
      <c r="A884" s="45" t="e">
        <f>'Acidentes Terceiros'!#REF!</f>
        <v>#REF!</v>
      </c>
      <c r="B884" s="45" t="e">
        <f>'Acidentes Terceiros'!#REF!</f>
        <v>#REF!</v>
      </c>
      <c r="C884" s="45" t="e">
        <f>'Acidentes Terceiros'!#REF!</f>
        <v>#REF!</v>
      </c>
      <c r="D884" s="45" t="e">
        <f>'Acidentes Terceiros'!#REF!</f>
        <v>#REF!</v>
      </c>
      <c r="E884" s="46" t="e">
        <f>'Acidentes Terceiros'!#REF!</f>
        <v>#REF!</v>
      </c>
    </row>
    <row r="885" spans="1:5" x14ac:dyDescent="0.2">
      <c r="A885" s="45" t="e">
        <f>'Acidentes Terceiros'!#REF!</f>
        <v>#REF!</v>
      </c>
      <c r="B885" s="45" t="e">
        <f>'Acidentes Terceiros'!#REF!</f>
        <v>#REF!</v>
      </c>
      <c r="C885" s="45" t="e">
        <f>'Acidentes Terceiros'!#REF!</f>
        <v>#REF!</v>
      </c>
      <c r="D885" s="45" t="e">
        <f>'Acidentes Terceiros'!#REF!</f>
        <v>#REF!</v>
      </c>
      <c r="E885" s="46" t="e">
        <f>'Acidentes Terceiros'!#REF!</f>
        <v>#REF!</v>
      </c>
    </row>
    <row r="886" spans="1:5" x14ac:dyDescent="0.2">
      <c r="A886" s="45" t="e">
        <f>'Acidentes Terceiros'!#REF!</f>
        <v>#REF!</v>
      </c>
      <c r="B886" s="45" t="e">
        <f>'Acidentes Terceiros'!#REF!</f>
        <v>#REF!</v>
      </c>
      <c r="C886" s="45" t="e">
        <f>'Acidentes Terceiros'!#REF!</f>
        <v>#REF!</v>
      </c>
      <c r="D886" s="45" t="e">
        <f>'Acidentes Terceiros'!#REF!</f>
        <v>#REF!</v>
      </c>
      <c r="E886" s="46" t="e">
        <f>'Acidentes Terceiros'!#REF!</f>
        <v>#REF!</v>
      </c>
    </row>
    <row r="887" spans="1:5" x14ac:dyDescent="0.2">
      <c r="A887" s="45" t="e">
        <f>'Acidentes Terceiros'!#REF!</f>
        <v>#REF!</v>
      </c>
      <c r="B887" s="45" t="e">
        <f>'Acidentes Terceiros'!#REF!</f>
        <v>#REF!</v>
      </c>
      <c r="C887" s="45" t="e">
        <f>'Acidentes Terceiros'!#REF!</f>
        <v>#REF!</v>
      </c>
      <c r="D887" s="45" t="e">
        <f>'Acidentes Terceiros'!#REF!</f>
        <v>#REF!</v>
      </c>
      <c r="E887" s="46" t="e">
        <f>'Acidentes Terceiros'!#REF!</f>
        <v>#REF!</v>
      </c>
    </row>
    <row r="888" spans="1:5" x14ac:dyDescent="0.2">
      <c r="A888" s="45">
        <f>'Acidentes Terceiros'!J21</f>
        <v>351</v>
      </c>
      <c r="B888" s="45">
        <f>'Acidentes Terceiros'!K21</f>
        <v>0</v>
      </c>
      <c r="C888" s="45" t="str">
        <f>'Acidentes Terceiros'!L21</f>
        <v>2016</v>
      </c>
      <c r="D888" s="45" t="str">
        <f>'Acidentes Terceiros'!M21</f>
        <v>12</v>
      </c>
      <c r="E888" s="46">
        <f>'Acidentes Terceiros'!N21</f>
        <v>0</v>
      </c>
    </row>
    <row r="889" spans="1:5" x14ac:dyDescent="0.2">
      <c r="A889" s="45" t="e">
        <f>'Acidentes Terceiros'!#REF!</f>
        <v>#REF!</v>
      </c>
      <c r="B889" s="45" t="e">
        <f>'Acidentes Terceiros'!#REF!</f>
        <v>#REF!</v>
      </c>
      <c r="C889" s="45" t="e">
        <f>'Acidentes Terceiros'!#REF!</f>
        <v>#REF!</v>
      </c>
      <c r="D889" s="45" t="e">
        <f>'Acidentes Terceiros'!#REF!</f>
        <v>#REF!</v>
      </c>
      <c r="E889" s="46" t="e">
        <f>'Acidentes Terceiros'!#REF!</f>
        <v>#REF!</v>
      </c>
    </row>
    <row r="890" spans="1:5" x14ac:dyDescent="0.2">
      <c r="A890" s="45">
        <f>'Acidentes Terceiros'!Q12</f>
        <v>352</v>
      </c>
      <c r="B890" s="45">
        <f>'Acidentes Terceiros'!R12</f>
        <v>0</v>
      </c>
      <c r="C890" s="45" t="str">
        <f>'Acidentes Terceiros'!S12</f>
        <v>2016</v>
      </c>
      <c r="D890" s="45" t="str">
        <f>'Acidentes Terceiros'!T12</f>
        <v>02</v>
      </c>
      <c r="E890" s="46">
        <f>'Acidentes Terceiros'!U12</f>
        <v>5</v>
      </c>
    </row>
    <row r="891" spans="1:5" x14ac:dyDescent="0.2">
      <c r="A891" s="45">
        <f>'Acidentes Terceiros'!Q13</f>
        <v>352</v>
      </c>
      <c r="B891" s="45">
        <f>'Acidentes Terceiros'!R13</f>
        <v>0</v>
      </c>
      <c r="C891" s="45" t="str">
        <f>'Acidentes Terceiros'!S13</f>
        <v>2016</v>
      </c>
      <c r="D891" s="45" t="str">
        <f>'Acidentes Terceiros'!T13</f>
        <v>03</v>
      </c>
      <c r="E891" s="46">
        <f>'Acidentes Terceiros'!U13</f>
        <v>4</v>
      </c>
    </row>
    <row r="892" spans="1:5" x14ac:dyDescent="0.2">
      <c r="A892" s="45">
        <f>'Acidentes Terceiros'!Q14</f>
        <v>352</v>
      </c>
      <c r="B892" s="45">
        <f>'Acidentes Terceiros'!R14</f>
        <v>0</v>
      </c>
      <c r="C892" s="45" t="str">
        <f>'Acidentes Terceiros'!S14</f>
        <v>2016</v>
      </c>
      <c r="D892" s="45" t="str">
        <f>'Acidentes Terceiros'!T14</f>
        <v>04</v>
      </c>
      <c r="E892" s="46">
        <f>'Acidentes Terceiros'!U14</f>
        <v>0</v>
      </c>
    </row>
    <row r="893" spans="1:5" x14ac:dyDescent="0.2">
      <c r="A893" s="45" t="e">
        <f>'Acidentes Terceiros'!#REF!</f>
        <v>#REF!</v>
      </c>
      <c r="B893" s="45" t="e">
        <f>'Acidentes Terceiros'!#REF!</f>
        <v>#REF!</v>
      </c>
      <c r="C893" s="45" t="e">
        <f>'Acidentes Terceiros'!#REF!</f>
        <v>#REF!</v>
      </c>
      <c r="D893" s="45" t="e">
        <f>'Acidentes Terceiros'!#REF!</f>
        <v>#REF!</v>
      </c>
      <c r="E893" s="46" t="e">
        <f>'Acidentes Terceiros'!#REF!</f>
        <v>#REF!</v>
      </c>
    </row>
    <row r="894" spans="1:5" x14ac:dyDescent="0.2">
      <c r="A894" s="45">
        <f>'Acidentes Terceiros'!Q16</f>
        <v>352</v>
      </c>
      <c r="B894" s="45">
        <f>'Acidentes Terceiros'!R16</f>
        <v>0</v>
      </c>
      <c r="C894" s="45" t="str">
        <f>'Acidentes Terceiros'!S16</f>
        <v>2016</v>
      </c>
      <c r="D894" s="45" t="str">
        <f>'Acidentes Terceiros'!T16</f>
        <v>06</v>
      </c>
      <c r="E894" s="46">
        <f>'Acidentes Terceiros'!U16</f>
        <v>0</v>
      </c>
    </row>
    <row r="895" spans="1:5" x14ac:dyDescent="0.2">
      <c r="A895" s="45">
        <f>'Acidentes Terceiros'!Q19</f>
        <v>0</v>
      </c>
      <c r="B895" s="45">
        <f>'Acidentes Terceiros'!R19</f>
        <v>0</v>
      </c>
      <c r="C895" s="45">
        <f>'Acidentes Terceiros'!S19</f>
        <v>0</v>
      </c>
      <c r="D895" s="45">
        <f>'Acidentes Terceiros'!T19</f>
        <v>0</v>
      </c>
      <c r="E895" s="46">
        <f>'Acidentes Terceiros'!U19</f>
        <v>0</v>
      </c>
    </row>
    <row r="896" spans="1:5" x14ac:dyDescent="0.2">
      <c r="A896" s="45" t="e">
        <f>'Acidentes Terceiros'!#REF!</f>
        <v>#REF!</v>
      </c>
      <c r="B896" s="45" t="e">
        <f>'Acidentes Terceiros'!#REF!</f>
        <v>#REF!</v>
      </c>
      <c r="C896" s="45" t="e">
        <f>'Acidentes Terceiros'!#REF!</f>
        <v>#REF!</v>
      </c>
      <c r="D896" s="45" t="e">
        <f>'Acidentes Terceiros'!#REF!</f>
        <v>#REF!</v>
      </c>
      <c r="E896" s="46" t="e">
        <f>'Acidentes Terceiros'!#REF!</f>
        <v>#REF!</v>
      </c>
    </row>
    <row r="897" spans="1:5" x14ac:dyDescent="0.2">
      <c r="A897" s="45" t="e">
        <f>'Acidentes Terceiros'!#REF!</f>
        <v>#REF!</v>
      </c>
      <c r="B897" s="45" t="e">
        <f>'Acidentes Terceiros'!#REF!</f>
        <v>#REF!</v>
      </c>
      <c r="C897" s="45" t="e">
        <f>'Acidentes Terceiros'!#REF!</f>
        <v>#REF!</v>
      </c>
      <c r="D897" s="45" t="e">
        <f>'Acidentes Terceiros'!#REF!</f>
        <v>#REF!</v>
      </c>
      <c r="E897" s="46" t="e">
        <f>'Acidentes Terceiros'!#REF!</f>
        <v>#REF!</v>
      </c>
    </row>
    <row r="898" spans="1:5" x14ac:dyDescent="0.2">
      <c r="A898" s="45" t="e">
        <f>'Acidentes Terceiros'!#REF!</f>
        <v>#REF!</v>
      </c>
      <c r="B898" s="45" t="e">
        <f>'Acidentes Terceiros'!#REF!</f>
        <v>#REF!</v>
      </c>
      <c r="C898" s="45" t="e">
        <f>'Acidentes Terceiros'!#REF!</f>
        <v>#REF!</v>
      </c>
      <c r="D898" s="45" t="e">
        <f>'Acidentes Terceiros'!#REF!</f>
        <v>#REF!</v>
      </c>
      <c r="E898" s="46" t="e">
        <f>'Acidentes Terceiros'!#REF!</f>
        <v>#REF!</v>
      </c>
    </row>
    <row r="899" spans="1:5" x14ac:dyDescent="0.2">
      <c r="A899" s="45" t="e">
        <f>'Acidentes Terceiros'!#REF!</f>
        <v>#REF!</v>
      </c>
      <c r="B899" s="45" t="e">
        <f>'Acidentes Terceiros'!#REF!</f>
        <v>#REF!</v>
      </c>
      <c r="C899" s="45" t="e">
        <f>'Acidentes Terceiros'!#REF!</f>
        <v>#REF!</v>
      </c>
      <c r="D899" s="45" t="e">
        <f>'Acidentes Terceiros'!#REF!</f>
        <v>#REF!</v>
      </c>
      <c r="E899" s="46" t="e">
        <f>'Acidentes Terceiros'!#REF!</f>
        <v>#REF!</v>
      </c>
    </row>
    <row r="900" spans="1:5" x14ac:dyDescent="0.2">
      <c r="A900" s="45">
        <f>'Acidentes Terceiros'!Q21</f>
        <v>352</v>
      </c>
      <c r="B900" s="45">
        <f>'Acidentes Terceiros'!R21</f>
        <v>0</v>
      </c>
      <c r="C900" s="45" t="str">
        <f>'Acidentes Terceiros'!S21</f>
        <v>2016</v>
      </c>
      <c r="D900" s="45" t="str">
        <f>'Acidentes Terceiros'!T21</f>
        <v>12</v>
      </c>
      <c r="E900" s="46">
        <f>'Acidentes Terceiros'!U21</f>
        <v>3</v>
      </c>
    </row>
    <row r="901" spans="1:5" x14ac:dyDescent="0.2">
      <c r="A901" s="45" t="e">
        <f>'Acidentes Terceiros'!#REF!</f>
        <v>#REF!</v>
      </c>
      <c r="B901" s="45" t="e">
        <f>'Acidentes Terceiros'!#REF!</f>
        <v>#REF!</v>
      </c>
      <c r="C901" s="45" t="e">
        <f>'Acidentes Terceiros'!#REF!</f>
        <v>#REF!</v>
      </c>
      <c r="D901" s="45" t="e">
        <f>'Acidentes Terceiros'!#REF!</f>
        <v>#REF!</v>
      </c>
      <c r="E901" s="46" t="e">
        <f>'Acidentes Terceiros'!#REF!</f>
        <v>#REF!</v>
      </c>
    </row>
    <row r="902" spans="1:5" x14ac:dyDescent="0.2">
      <c r="A902" s="45">
        <f>'Acidentes Terceiros'!X12</f>
        <v>353</v>
      </c>
      <c r="B902" s="45">
        <f>'Acidentes Terceiros'!Y12</f>
        <v>0</v>
      </c>
      <c r="C902" s="45" t="str">
        <f>'Acidentes Terceiros'!Z12</f>
        <v>2016</v>
      </c>
      <c r="D902" s="45" t="str">
        <f>'Acidentes Terceiros'!AA12</f>
        <v>02</v>
      </c>
      <c r="E902" s="46">
        <f>'Acidentes Terceiros'!AB12</f>
        <v>0</v>
      </c>
    </row>
    <row r="903" spans="1:5" x14ac:dyDescent="0.2">
      <c r="A903" s="45">
        <f>'Acidentes Terceiros'!X13</f>
        <v>353</v>
      </c>
      <c r="B903" s="45">
        <f>'Acidentes Terceiros'!Y13</f>
        <v>0</v>
      </c>
      <c r="C903" s="45" t="str">
        <f>'Acidentes Terceiros'!Z13</f>
        <v>2016</v>
      </c>
      <c r="D903" s="45" t="str">
        <f>'Acidentes Terceiros'!AA13</f>
        <v>03</v>
      </c>
      <c r="E903" s="46">
        <f>'Acidentes Terceiros'!AB13</f>
        <v>0</v>
      </c>
    </row>
    <row r="904" spans="1:5" x14ac:dyDescent="0.2">
      <c r="A904" s="45">
        <f>'Acidentes Terceiros'!X14</f>
        <v>353</v>
      </c>
      <c r="B904" s="45">
        <f>'Acidentes Terceiros'!Y14</f>
        <v>0</v>
      </c>
      <c r="C904" s="45" t="str">
        <f>'Acidentes Terceiros'!Z14</f>
        <v>2016</v>
      </c>
      <c r="D904" s="45" t="str">
        <f>'Acidentes Terceiros'!AA14</f>
        <v>04</v>
      </c>
      <c r="E904" s="46">
        <f>'Acidentes Terceiros'!AB14</f>
        <v>0</v>
      </c>
    </row>
    <row r="905" spans="1:5" x14ac:dyDescent="0.2">
      <c r="A905" s="45" t="e">
        <f>'Acidentes Terceiros'!#REF!</f>
        <v>#REF!</v>
      </c>
      <c r="B905" s="45" t="e">
        <f>'Acidentes Terceiros'!#REF!</f>
        <v>#REF!</v>
      </c>
      <c r="C905" s="45" t="e">
        <f>'Acidentes Terceiros'!#REF!</f>
        <v>#REF!</v>
      </c>
      <c r="D905" s="45" t="e">
        <f>'Acidentes Terceiros'!#REF!</f>
        <v>#REF!</v>
      </c>
      <c r="E905" s="46" t="e">
        <f>'Acidentes Terceiros'!#REF!</f>
        <v>#REF!</v>
      </c>
    </row>
    <row r="906" spans="1:5" x14ac:dyDescent="0.2">
      <c r="A906" s="45">
        <f>'Acidentes Terceiros'!X16</f>
        <v>353</v>
      </c>
      <c r="B906" s="45">
        <f>'Acidentes Terceiros'!Y16</f>
        <v>0</v>
      </c>
      <c r="C906" s="45" t="str">
        <f>'Acidentes Terceiros'!Z16</f>
        <v>2016</v>
      </c>
      <c r="D906" s="45" t="str">
        <f>'Acidentes Terceiros'!AA16</f>
        <v>06</v>
      </c>
      <c r="E906" s="46">
        <f>'Acidentes Terceiros'!AB16</f>
        <v>0</v>
      </c>
    </row>
    <row r="907" spans="1:5" x14ac:dyDescent="0.2">
      <c r="A907" s="45">
        <f>'Acidentes Terceiros'!X19</f>
        <v>0</v>
      </c>
      <c r="B907" s="45">
        <f>'Acidentes Terceiros'!Y19</f>
        <v>0</v>
      </c>
      <c r="C907" s="45">
        <f>'Acidentes Terceiros'!Z19</f>
        <v>0</v>
      </c>
      <c r="D907" s="45">
        <f>'Acidentes Terceiros'!AA19</f>
        <v>0</v>
      </c>
      <c r="E907" s="46">
        <f>'Acidentes Terceiros'!AB19</f>
        <v>0</v>
      </c>
    </row>
    <row r="908" spans="1:5" x14ac:dyDescent="0.2">
      <c r="A908" s="45" t="e">
        <f>'Acidentes Terceiros'!#REF!</f>
        <v>#REF!</v>
      </c>
      <c r="B908" s="45" t="e">
        <f>'Acidentes Terceiros'!#REF!</f>
        <v>#REF!</v>
      </c>
      <c r="C908" s="45" t="e">
        <f>'Acidentes Terceiros'!#REF!</f>
        <v>#REF!</v>
      </c>
      <c r="D908" s="45" t="e">
        <f>'Acidentes Terceiros'!#REF!</f>
        <v>#REF!</v>
      </c>
      <c r="E908" s="46" t="e">
        <f>'Acidentes Terceiros'!#REF!</f>
        <v>#REF!</v>
      </c>
    </row>
    <row r="909" spans="1:5" x14ac:dyDescent="0.2">
      <c r="A909" s="45" t="e">
        <f>'Acidentes Terceiros'!#REF!</f>
        <v>#REF!</v>
      </c>
      <c r="B909" s="45" t="e">
        <f>'Acidentes Terceiros'!#REF!</f>
        <v>#REF!</v>
      </c>
      <c r="C909" s="45" t="e">
        <f>'Acidentes Terceiros'!#REF!</f>
        <v>#REF!</v>
      </c>
      <c r="D909" s="45" t="e">
        <f>'Acidentes Terceiros'!#REF!</f>
        <v>#REF!</v>
      </c>
      <c r="E909" s="46" t="e">
        <f>'Acidentes Terceiros'!#REF!</f>
        <v>#REF!</v>
      </c>
    </row>
    <row r="910" spans="1:5" x14ac:dyDescent="0.2">
      <c r="A910" s="45" t="e">
        <f>'Acidentes Terceiros'!#REF!</f>
        <v>#REF!</v>
      </c>
      <c r="B910" s="45" t="e">
        <f>'Acidentes Terceiros'!#REF!</f>
        <v>#REF!</v>
      </c>
      <c r="C910" s="45" t="e">
        <f>'Acidentes Terceiros'!#REF!</f>
        <v>#REF!</v>
      </c>
      <c r="D910" s="45" t="e">
        <f>'Acidentes Terceiros'!#REF!</f>
        <v>#REF!</v>
      </c>
      <c r="E910" s="46" t="e">
        <f>'Acidentes Terceiros'!#REF!</f>
        <v>#REF!</v>
      </c>
    </row>
    <row r="911" spans="1:5" x14ac:dyDescent="0.2">
      <c r="A911" s="45" t="e">
        <f>'Acidentes Terceiros'!#REF!</f>
        <v>#REF!</v>
      </c>
      <c r="B911" s="45" t="e">
        <f>'Acidentes Terceiros'!#REF!</f>
        <v>#REF!</v>
      </c>
      <c r="C911" s="45" t="e">
        <f>'Acidentes Terceiros'!#REF!</f>
        <v>#REF!</v>
      </c>
      <c r="D911" s="45" t="e">
        <f>'Acidentes Terceiros'!#REF!</f>
        <v>#REF!</v>
      </c>
      <c r="E911" s="46" t="e">
        <f>'Acidentes Terceiros'!#REF!</f>
        <v>#REF!</v>
      </c>
    </row>
    <row r="912" spans="1:5" x14ac:dyDescent="0.2">
      <c r="A912" s="45">
        <f>'Acidentes Terceiros'!X21</f>
        <v>353</v>
      </c>
      <c r="B912" s="45">
        <f>'Acidentes Terceiros'!Y21</f>
        <v>0</v>
      </c>
      <c r="C912" s="45" t="str">
        <f>'Acidentes Terceiros'!Z21</f>
        <v>2016</v>
      </c>
      <c r="D912" s="45" t="str">
        <f>'Acidentes Terceiros'!AA21</f>
        <v>12</v>
      </c>
      <c r="E912" s="46">
        <f>'Acidentes Terceiros'!AB21</f>
        <v>0</v>
      </c>
    </row>
    <row r="913" spans="1:5" x14ac:dyDescent="0.2">
      <c r="A913" s="45" t="e">
        <f>'Acidentes Terceiros'!#REF!</f>
        <v>#REF!</v>
      </c>
      <c r="B913" s="45" t="e">
        <f>'Acidentes Terceiros'!#REF!</f>
        <v>#REF!</v>
      </c>
      <c r="C913" s="45" t="e">
        <f>'Acidentes Terceiros'!#REF!</f>
        <v>#REF!</v>
      </c>
      <c r="D913" s="45" t="e">
        <f>'Acidentes Terceiros'!#REF!</f>
        <v>#REF!</v>
      </c>
      <c r="E913" s="46" t="e">
        <f>'Acidentes Terceiros'!#REF!</f>
        <v>#REF!</v>
      </c>
    </row>
    <row r="914" spans="1:5" x14ac:dyDescent="0.2">
      <c r="A914" s="45">
        <f>'Acidentes Terceiros'!AE12</f>
        <v>354</v>
      </c>
      <c r="B914" s="45">
        <f>'Acidentes Terceiros'!AF12</f>
        <v>0</v>
      </c>
      <c r="C914" s="45" t="str">
        <f>'Acidentes Terceiros'!AG12</f>
        <v>2016</v>
      </c>
      <c r="D914" s="45" t="str">
        <f>'Acidentes Terceiros'!AH12</f>
        <v>02</v>
      </c>
      <c r="E914" s="46">
        <f>'Acidentes Terceiros'!AI12</f>
        <v>0</v>
      </c>
    </row>
    <row r="915" spans="1:5" x14ac:dyDescent="0.2">
      <c r="A915" s="45">
        <f>'Acidentes Terceiros'!AE13</f>
        <v>354</v>
      </c>
      <c r="B915" s="45">
        <f>'Acidentes Terceiros'!AF13</f>
        <v>0</v>
      </c>
      <c r="C915" s="45" t="str">
        <f>'Acidentes Terceiros'!AG13</f>
        <v>2016</v>
      </c>
      <c r="D915" s="45" t="str">
        <f>'Acidentes Terceiros'!AH13</f>
        <v>03</v>
      </c>
      <c r="E915" s="46">
        <f>'Acidentes Terceiros'!AI13</f>
        <v>1</v>
      </c>
    </row>
    <row r="916" spans="1:5" x14ac:dyDescent="0.2">
      <c r="A916" s="45">
        <f>'Acidentes Terceiros'!AE14</f>
        <v>354</v>
      </c>
      <c r="B916" s="45">
        <f>'Acidentes Terceiros'!AF14</f>
        <v>0</v>
      </c>
      <c r="C916" s="45" t="str">
        <f>'Acidentes Terceiros'!AG14</f>
        <v>2016</v>
      </c>
      <c r="D916" s="45" t="str">
        <f>'Acidentes Terceiros'!AH14</f>
        <v>04</v>
      </c>
      <c r="E916" s="46">
        <f>'Acidentes Terceiros'!AI14</f>
        <v>0</v>
      </c>
    </row>
    <row r="917" spans="1:5" x14ac:dyDescent="0.2">
      <c r="A917" s="45" t="e">
        <f>'Acidentes Terceiros'!#REF!</f>
        <v>#REF!</v>
      </c>
      <c r="B917" s="45" t="e">
        <f>'Acidentes Terceiros'!#REF!</f>
        <v>#REF!</v>
      </c>
      <c r="C917" s="45" t="e">
        <f>'Acidentes Terceiros'!#REF!</f>
        <v>#REF!</v>
      </c>
      <c r="D917" s="45" t="e">
        <f>'Acidentes Terceiros'!#REF!</f>
        <v>#REF!</v>
      </c>
      <c r="E917" s="46" t="e">
        <f>'Acidentes Terceiros'!#REF!</f>
        <v>#REF!</v>
      </c>
    </row>
    <row r="918" spans="1:5" x14ac:dyDescent="0.2">
      <c r="A918" s="45">
        <f>'Acidentes Terceiros'!AE16</f>
        <v>354</v>
      </c>
      <c r="B918" s="45">
        <f>'Acidentes Terceiros'!AF16</f>
        <v>0</v>
      </c>
      <c r="C918" s="45" t="str">
        <f>'Acidentes Terceiros'!AG16</f>
        <v>2016</v>
      </c>
      <c r="D918" s="45" t="str">
        <f>'Acidentes Terceiros'!AH16</f>
        <v>06</v>
      </c>
      <c r="E918" s="46">
        <f>'Acidentes Terceiros'!AI16</f>
        <v>0</v>
      </c>
    </row>
    <row r="919" spans="1:5" x14ac:dyDescent="0.2">
      <c r="A919" s="45">
        <f>'Acidentes Terceiros'!AE19</f>
        <v>0</v>
      </c>
      <c r="B919" s="45">
        <f>'Acidentes Terceiros'!AF19</f>
        <v>0</v>
      </c>
      <c r="C919" s="45">
        <f>'Acidentes Terceiros'!AG19</f>
        <v>0</v>
      </c>
      <c r="D919" s="45">
        <f>'Acidentes Terceiros'!AH19</f>
        <v>0</v>
      </c>
      <c r="E919" s="46">
        <f>'Acidentes Terceiros'!AI19</f>
        <v>0</v>
      </c>
    </row>
    <row r="920" spans="1:5" x14ac:dyDescent="0.2">
      <c r="A920" s="45" t="e">
        <f>'Acidentes Terceiros'!#REF!</f>
        <v>#REF!</v>
      </c>
      <c r="B920" s="45" t="e">
        <f>'Acidentes Terceiros'!#REF!</f>
        <v>#REF!</v>
      </c>
      <c r="C920" s="45" t="e">
        <f>'Acidentes Terceiros'!#REF!</f>
        <v>#REF!</v>
      </c>
      <c r="D920" s="45" t="e">
        <f>'Acidentes Terceiros'!#REF!</f>
        <v>#REF!</v>
      </c>
      <c r="E920" s="46" t="e">
        <f>'Acidentes Terceiros'!#REF!</f>
        <v>#REF!</v>
      </c>
    </row>
    <row r="921" spans="1:5" x14ac:dyDescent="0.2">
      <c r="A921" s="45" t="e">
        <f>'Acidentes Terceiros'!#REF!</f>
        <v>#REF!</v>
      </c>
      <c r="B921" s="45" t="e">
        <f>'Acidentes Terceiros'!#REF!</f>
        <v>#REF!</v>
      </c>
      <c r="C921" s="45" t="e">
        <f>'Acidentes Terceiros'!#REF!</f>
        <v>#REF!</v>
      </c>
      <c r="D921" s="45" t="e">
        <f>'Acidentes Terceiros'!#REF!</f>
        <v>#REF!</v>
      </c>
      <c r="E921" s="46" t="e">
        <f>'Acidentes Terceiros'!#REF!</f>
        <v>#REF!</v>
      </c>
    </row>
    <row r="922" spans="1:5" x14ac:dyDescent="0.2">
      <c r="A922" s="45" t="e">
        <f>'Acidentes Terceiros'!#REF!</f>
        <v>#REF!</v>
      </c>
      <c r="B922" s="45" t="e">
        <f>'Acidentes Terceiros'!#REF!</f>
        <v>#REF!</v>
      </c>
      <c r="C922" s="45" t="e">
        <f>'Acidentes Terceiros'!#REF!</f>
        <v>#REF!</v>
      </c>
      <c r="D922" s="45" t="e">
        <f>'Acidentes Terceiros'!#REF!</f>
        <v>#REF!</v>
      </c>
      <c r="E922" s="46" t="e">
        <f>'Acidentes Terceiros'!#REF!</f>
        <v>#REF!</v>
      </c>
    </row>
    <row r="923" spans="1:5" x14ac:dyDescent="0.2">
      <c r="A923" s="45" t="e">
        <f>'Acidentes Terceiros'!#REF!</f>
        <v>#REF!</v>
      </c>
      <c r="B923" s="45" t="e">
        <f>'Acidentes Terceiros'!#REF!</f>
        <v>#REF!</v>
      </c>
      <c r="C923" s="45" t="e">
        <f>'Acidentes Terceiros'!#REF!</f>
        <v>#REF!</v>
      </c>
      <c r="D923" s="45" t="e">
        <f>'Acidentes Terceiros'!#REF!</f>
        <v>#REF!</v>
      </c>
      <c r="E923" s="46" t="e">
        <f>'Acidentes Terceiros'!#REF!</f>
        <v>#REF!</v>
      </c>
    </row>
    <row r="924" spans="1:5" x14ac:dyDescent="0.2">
      <c r="A924" s="45">
        <f>'Acidentes Terceiros'!AE21</f>
        <v>354</v>
      </c>
      <c r="B924" s="45">
        <f>'Acidentes Terceiros'!AF21</f>
        <v>0</v>
      </c>
      <c r="C924" s="45" t="str">
        <f>'Acidentes Terceiros'!AG21</f>
        <v>2016</v>
      </c>
      <c r="D924" s="45" t="str">
        <f>'Acidentes Terceiros'!AH21</f>
        <v>12</v>
      </c>
      <c r="E924" s="46">
        <f>'Acidentes Terceiros'!AI21</f>
        <v>0</v>
      </c>
    </row>
    <row r="925" spans="1:5" x14ac:dyDescent="0.2">
      <c r="A925" s="45" t="e">
        <f>'Acidentes Terceiros'!#REF!</f>
        <v>#REF!</v>
      </c>
      <c r="B925" s="45" t="e">
        <f>'Acidentes Terceiros'!#REF!</f>
        <v>#REF!</v>
      </c>
      <c r="C925" s="45" t="e">
        <f>'Acidentes Terceiros'!#REF!</f>
        <v>#REF!</v>
      </c>
      <c r="D925" s="45" t="e">
        <f>'Acidentes Terceiros'!#REF!</f>
        <v>#REF!</v>
      </c>
      <c r="E925" s="46" t="e">
        <f>'Acidentes Terceiros'!#REF!</f>
        <v>#REF!</v>
      </c>
    </row>
    <row r="926" spans="1:5" x14ac:dyDescent="0.2">
      <c r="A926" s="45">
        <f>'Acidentes Terceiros'!AL12</f>
        <v>355</v>
      </c>
      <c r="B926" s="45">
        <f>'Acidentes Terceiros'!AM12</f>
        <v>0</v>
      </c>
      <c r="C926" s="45" t="str">
        <f>'Acidentes Terceiros'!AN12</f>
        <v>2016</v>
      </c>
      <c r="D926" s="45" t="str">
        <f>'Acidentes Terceiros'!AO12</f>
        <v>02</v>
      </c>
      <c r="E926" s="46">
        <f>'Acidentes Terceiros'!AP12</f>
        <v>0</v>
      </c>
    </row>
    <row r="927" spans="1:5" x14ac:dyDescent="0.2">
      <c r="A927" s="45">
        <f>'Acidentes Terceiros'!AL13</f>
        <v>355</v>
      </c>
      <c r="B927" s="45">
        <f>'Acidentes Terceiros'!AM13</f>
        <v>0</v>
      </c>
      <c r="C927" s="45" t="str">
        <f>'Acidentes Terceiros'!AN13</f>
        <v>2016</v>
      </c>
      <c r="D927" s="45" t="str">
        <f>'Acidentes Terceiros'!AO13</f>
        <v>03</v>
      </c>
      <c r="E927" s="46">
        <f>'Acidentes Terceiros'!AP13</f>
        <v>0</v>
      </c>
    </row>
    <row r="928" spans="1:5" x14ac:dyDescent="0.2">
      <c r="A928" s="45">
        <f>'Acidentes Terceiros'!AL14</f>
        <v>355</v>
      </c>
      <c r="B928" s="45">
        <f>'Acidentes Terceiros'!AM14</f>
        <v>0</v>
      </c>
      <c r="C928" s="45" t="str">
        <f>'Acidentes Terceiros'!AN14</f>
        <v>2016</v>
      </c>
      <c r="D928" s="45" t="str">
        <f>'Acidentes Terceiros'!AO14</f>
        <v>04</v>
      </c>
      <c r="E928" s="46">
        <f>'Acidentes Terceiros'!AP14</f>
        <v>0</v>
      </c>
    </row>
    <row r="929" spans="1:5" x14ac:dyDescent="0.2">
      <c r="A929" s="45" t="e">
        <f>'Acidentes Terceiros'!#REF!</f>
        <v>#REF!</v>
      </c>
      <c r="B929" s="45" t="e">
        <f>'Acidentes Terceiros'!#REF!</f>
        <v>#REF!</v>
      </c>
      <c r="C929" s="45" t="e">
        <f>'Acidentes Terceiros'!#REF!</f>
        <v>#REF!</v>
      </c>
      <c r="D929" s="45" t="e">
        <f>'Acidentes Terceiros'!#REF!</f>
        <v>#REF!</v>
      </c>
      <c r="E929" s="46" t="e">
        <f>'Acidentes Terceiros'!#REF!</f>
        <v>#REF!</v>
      </c>
    </row>
    <row r="930" spans="1:5" x14ac:dyDescent="0.2">
      <c r="A930" s="45">
        <f>'Acidentes Terceiros'!AL16</f>
        <v>355</v>
      </c>
      <c r="B930" s="45">
        <f>'Acidentes Terceiros'!AM16</f>
        <v>0</v>
      </c>
      <c r="C930" s="45" t="str">
        <f>'Acidentes Terceiros'!AN16</f>
        <v>2016</v>
      </c>
      <c r="D930" s="45" t="str">
        <f>'Acidentes Terceiros'!AO16</f>
        <v>06</v>
      </c>
      <c r="E930" s="46">
        <f>'Acidentes Terceiros'!AP16</f>
        <v>0</v>
      </c>
    </row>
    <row r="931" spans="1:5" x14ac:dyDescent="0.2">
      <c r="A931" s="45">
        <f>'Acidentes Terceiros'!AL19</f>
        <v>0</v>
      </c>
      <c r="B931" s="45">
        <f>'Acidentes Terceiros'!AM19</f>
        <v>0</v>
      </c>
      <c r="C931" s="45">
        <f>'Acidentes Terceiros'!AN19</f>
        <v>0</v>
      </c>
      <c r="D931" s="45">
        <f>'Acidentes Terceiros'!AO19</f>
        <v>0</v>
      </c>
      <c r="E931" s="46">
        <f>'Acidentes Terceiros'!AP19</f>
        <v>0</v>
      </c>
    </row>
    <row r="932" spans="1:5" x14ac:dyDescent="0.2">
      <c r="A932" s="45" t="e">
        <f>'Acidentes Terceiros'!#REF!</f>
        <v>#REF!</v>
      </c>
      <c r="B932" s="45" t="e">
        <f>'Acidentes Terceiros'!#REF!</f>
        <v>#REF!</v>
      </c>
      <c r="C932" s="45" t="e">
        <f>'Acidentes Terceiros'!#REF!</f>
        <v>#REF!</v>
      </c>
      <c r="D932" s="45" t="e">
        <f>'Acidentes Terceiros'!#REF!</f>
        <v>#REF!</v>
      </c>
      <c r="E932" s="46" t="e">
        <f>'Acidentes Terceiros'!#REF!</f>
        <v>#REF!</v>
      </c>
    </row>
    <row r="933" spans="1:5" x14ac:dyDescent="0.2">
      <c r="A933" s="45" t="e">
        <f>'Acidentes Terceiros'!#REF!</f>
        <v>#REF!</v>
      </c>
      <c r="B933" s="45" t="e">
        <f>'Acidentes Terceiros'!#REF!</f>
        <v>#REF!</v>
      </c>
      <c r="C933" s="45" t="e">
        <f>'Acidentes Terceiros'!#REF!</f>
        <v>#REF!</v>
      </c>
      <c r="D933" s="45" t="e">
        <f>'Acidentes Terceiros'!#REF!</f>
        <v>#REF!</v>
      </c>
      <c r="E933" s="46" t="e">
        <f>'Acidentes Terceiros'!#REF!</f>
        <v>#REF!</v>
      </c>
    </row>
    <row r="934" spans="1:5" x14ac:dyDescent="0.2">
      <c r="A934" s="45" t="e">
        <f>'Acidentes Terceiros'!#REF!</f>
        <v>#REF!</v>
      </c>
      <c r="B934" s="45" t="e">
        <f>'Acidentes Terceiros'!#REF!</f>
        <v>#REF!</v>
      </c>
      <c r="C934" s="45" t="e">
        <f>'Acidentes Terceiros'!#REF!</f>
        <v>#REF!</v>
      </c>
      <c r="D934" s="45" t="e">
        <f>'Acidentes Terceiros'!#REF!</f>
        <v>#REF!</v>
      </c>
      <c r="E934" s="46" t="e">
        <f>'Acidentes Terceiros'!#REF!</f>
        <v>#REF!</v>
      </c>
    </row>
    <row r="935" spans="1:5" x14ac:dyDescent="0.2">
      <c r="A935" s="45" t="e">
        <f>'Acidentes Terceiros'!#REF!</f>
        <v>#REF!</v>
      </c>
      <c r="B935" s="45" t="e">
        <f>'Acidentes Terceiros'!#REF!</f>
        <v>#REF!</v>
      </c>
      <c r="C935" s="45" t="e">
        <f>'Acidentes Terceiros'!#REF!</f>
        <v>#REF!</v>
      </c>
      <c r="D935" s="45" t="e">
        <f>'Acidentes Terceiros'!#REF!</f>
        <v>#REF!</v>
      </c>
      <c r="E935" s="46" t="e">
        <f>'Acidentes Terceiros'!#REF!</f>
        <v>#REF!</v>
      </c>
    </row>
    <row r="936" spans="1:5" x14ac:dyDescent="0.2">
      <c r="A936" s="45">
        <f>'Acidentes Terceiros'!AL21</f>
        <v>355</v>
      </c>
      <c r="B936" s="45">
        <f>'Acidentes Terceiros'!AM21</f>
        <v>0</v>
      </c>
      <c r="C936" s="45" t="str">
        <f>'Acidentes Terceiros'!AN21</f>
        <v>2016</v>
      </c>
      <c r="D936" s="45" t="str">
        <f>'Acidentes Terceiros'!AO21</f>
        <v>12</v>
      </c>
      <c r="E936" s="46">
        <f>'Acidentes Terceiros'!AP21</f>
        <v>0</v>
      </c>
    </row>
    <row r="937" spans="1:5" x14ac:dyDescent="0.2">
      <c r="A937" s="45" t="e">
        <f>'Acidentes Terceiros'!#REF!</f>
        <v>#REF!</v>
      </c>
      <c r="B937" s="45" t="e">
        <f>'Acidentes Terceiros'!#REF!</f>
        <v>#REF!</v>
      </c>
      <c r="C937" s="45" t="e">
        <f>'Acidentes Terceiros'!#REF!</f>
        <v>#REF!</v>
      </c>
      <c r="D937" s="45" t="e">
        <f>'Acidentes Terceiros'!#REF!</f>
        <v>#REF!</v>
      </c>
      <c r="E937" s="46" t="e">
        <f>'Acidentes Terceiros'!#REF!</f>
        <v>#REF!</v>
      </c>
    </row>
    <row r="938" spans="1:5" x14ac:dyDescent="0.2">
      <c r="A938" s="45">
        <f>'Acidentes Terceiros'!AS12</f>
        <v>356</v>
      </c>
      <c r="B938" s="45">
        <f>'Acidentes Terceiros'!AT12</f>
        <v>0</v>
      </c>
      <c r="C938" s="45" t="str">
        <f>'Acidentes Terceiros'!AU12</f>
        <v>2016</v>
      </c>
      <c r="D938" s="45" t="str">
        <f>'Acidentes Terceiros'!AV12</f>
        <v>02</v>
      </c>
      <c r="E938" s="46">
        <f>'Acidentes Terceiros'!AW12</f>
        <v>0</v>
      </c>
    </row>
    <row r="939" spans="1:5" x14ac:dyDescent="0.2">
      <c r="A939" s="45">
        <f>'Acidentes Terceiros'!AS13</f>
        <v>356</v>
      </c>
      <c r="B939" s="45">
        <f>'Acidentes Terceiros'!AT13</f>
        <v>0</v>
      </c>
      <c r="C939" s="45" t="str">
        <f>'Acidentes Terceiros'!AU13</f>
        <v>2016</v>
      </c>
      <c r="D939" s="45" t="str">
        <f>'Acidentes Terceiros'!AV13</f>
        <v>03</v>
      </c>
      <c r="E939" s="46">
        <f>'Acidentes Terceiros'!AW13</f>
        <v>0</v>
      </c>
    </row>
    <row r="940" spans="1:5" x14ac:dyDescent="0.2">
      <c r="A940" s="45">
        <f>'Acidentes Terceiros'!AS14</f>
        <v>356</v>
      </c>
      <c r="B940" s="45">
        <f>'Acidentes Terceiros'!AT14</f>
        <v>0</v>
      </c>
      <c r="C940" s="45" t="str">
        <f>'Acidentes Terceiros'!AU14</f>
        <v>2016</v>
      </c>
      <c r="D940" s="45" t="str">
        <f>'Acidentes Terceiros'!AV14</f>
        <v>04</v>
      </c>
      <c r="E940" s="46">
        <f>'Acidentes Terceiros'!AW14</f>
        <v>0</v>
      </c>
    </row>
    <row r="941" spans="1:5" x14ac:dyDescent="0.2">
      <c r="A941" s="45" t="e">
        <f>'Acidentes Terceiros'!#REF!</f>
        <v>#REF!</v>
      </c>
      <c r="B941" s="45" t="e">
        <f>'Acidentes Terceiros'!#REF!</f>
        <v>#REF!</v>
      </c>
      <c r="C941" s="45" t="e">
        <f>'Acidentes Terceiros'!#REF!</f>
        <v>#REF!</v>
      </c>
      <c r="D941" s="45" t="e">
        <f>'Acidentes Terceiros'!#REF!</f>
        <v>#REF!</v>
      </c>
      <c r="E941" s="46" t="e">
        <f>'Acidentes Terceiros'!#REF!</f>
        <v>#REF!</v>
      </c>
    </row>
    <row r="942" spans="1:5" x14ac:dyDescent="0.2">
      <c r="A942" s="45">
        <f>'Acidentes Terceiros'!AS16</f>
        <v>356</v>
      </c>
      <c r="B942" s="45">
        <f>'Acidentes Terceiros'!AT16</f>
        <v>0</v>
      </c>
      <c r="C942" s="45" t="str">
        <f>'Acidentes Terceiros'!AU16</f>
        <v>2016</v>
      </c>
      <c r="D942" s="45" t="str">
        <f>'Acidentes Terceiros'!AV16</f>
        <v>06</v>
      </c>
      <c r="E942" s="46">
        <f>'Acidentes Terceiros'!AW16</f>
        <v>0</v>
      </c>
    </row>
    <row r="943" spans="1:5" x14ac:dyDescent="0.2">
      <c r="A943" s="45">
        <f>'Acidentes Terceiros'!AS19</f>
        <v>0</v>
      </c>
      <c r="B943" s="45">
        <f>'Acidentes Terceiros'!AT19</f>
        <v>0</v>
      </c>
      <c r="C943" s="45">
        <f>'Acidentes Terceiros'!AU19</f>
        <v>0</v>
      </c>
      <c r="D943" s="45">
        <f>'Acidentes Terceiros'!AV19</f>
        <v>0</v>
      </c>
      <c r="E943" s="46">
        <f>'Acidentes Terceiros'!AW19</f>
        <v>0</v>
      </c>
    </row>
    <row r="944" spans="1:5" x14ac:dyDescent="0.2">
      <c r="A944" s="45" t="e">
        <f>'Acidentes Terceiros'!#REF!</f>
        <v>#REF!</v>
      </c>
      <c r="B944" s="45" t="e">
        <f>'Acidentes Terceiros'!#REF!</f>
        <v>#REF!</v>
      </c>
      <c r="C944" s="45" t="e">
        <f>'Acidentes Terceiros'!#REF!</f>
        <v>#REF!</v>
      </c>
      <c r="D944" s="45" t="e">
        <f>'Acidentes Terceiros'!#REF!</f>
        <v>#REF!</v>
      </c>
      <c r="E944" s="46" t="e">
        <f>'Acidentes Terceiros'!#REF!</f>
        <v>#REF!</v>
      </c>
    </row>
    <row r="945" spans="1:5" x14ac:dyDescent="0.2">
      <c r="A945" s="45" t="e">
        <f>'Acidentes Terceiros'!#REF!</f>
        <v>#REF!</v>
      </c>
      <c r="B945" s="45" t="e">
        <f>'Acidentes Terceiros'!#REF!</f>
        <v>#REF!</v>
      </c>
      <c r="C945" s="45" t="e">
        <f>'Acidentes Terceiros'!#REF!</f>
        <v>#REF!</v>
      </c>
      <c r="D945" s="45" t="e">
        <f>'Acidentes Terceiros'!#REF!</f>
        <v>#REF!</v>
      </c>
      <c r="E945" s="46" t="e">
        <f>'Acidentes Terceiros'!#REF!</f>
        <v>#REF!</v>
      </c>
    </row>
    <row r="946" spans="1:5" x14ac:dyDescent="0.2">
      <c r="A946" s="45" t="e">
        <f>'Acidentes Terceiros'!#REF!</f>
        <v>#REF!</v>
      </c>
      <c r="B946" s="45" t="e">
        <f>'Acidentes Terceiros'!#REF!</f>
        <v>#REF!</v>
      </c>
      <c r="C946" s="45" t="e">
        <f>'Acidentes Terceiros'!#REF!</f>
        <v>#REF!</v>
      </c>
      <c r="D946" s="45" t="e">
        <f>'Acidentes Terceiros'!#REF!</f>
        <v>#REF!</v>
      </c>
      <c r="E946" s="46" t="e">
        <f>'Acidentes Terceiros'!#REF!</f>
        <v>#REF!</v>
      </c>
    </row>
    <row r="947" spans="1:5" x14ac:dyDescent="0.2">
      <c r="A947" s="45" t="e">
        <f>'Acidentes Terceiros'!#REF!</f>
        <v>#REF!</v>
      </c>
      <c r="B947" s="45" t="e">
        <f>'Acidentes Terceiros'!#REF!</f>
        <v>#REF!</v>
      </c>
      <c r="C947" s="45" t="e">
        <f>'Acidentes Terceiros'!#REF!</f>
        <v>#REF!</v>
      </c>
      <c r="D947" s="45" t="e">
        <f>'Acidentes Terceiros'!#REF!</f>
        <v>#REF!</v>
      </c>
      <c r="E947" s="46" t="e">
        <f>'Acidentes Terceiros'!#REF!</f>
        <v>#REF!</v>
      </c>
    </row>
    <row r="948" spans="1:5" x14ac:dyDescent="0.2">
      <c r="A948" s="45">
        <f>'Acidentes Terceiros'!AS21</f>
        <v>356</v>
      </c>
      <c r="B948" s="45">
        <f>'Acidentes Terceiros'!AT21</f>
        <v>0</v>
      </c>
      <c r="C948" s="45" t="str">
        <f>'Acidentes Terceiros'!AU21</f>
        <v>2016</v>
      </c>
      <c r="D948" s="45" t="str">
        <f>'Acidentes Terceiros'!AV21</f>
        <v>12</v>
      </c>
      <c r="E948" s="46">
        <f>'Acidentes Terceiros'!AW21</f>
        <v>0</v>
      </c>
    </row>
    <row r="949" spans="1:5" x14ac:dyDescent="0.2">
      <c r="A949" s="45" t="e">
        <f>'Acidentes Terceiros'!#REF!</f>
        <v>#REF!</v>
      </c>
      <c r="B949" s="45" t="e">
        <f>'Acidentes Terceiros'!#REF!</f>
        <v>#REF!</v>
      </c>
      <c r="C949" s="45" t="e">
        <f>'Acidentes Terceiros'!#REF!</f>
        <v>#REF!</v>
      </c>
      <c r="D949" s="45" t="e">
        <f>'Acidentes Terceiros'!#REF!</f>
        <v>#REF!</v>
      </c>
      <c r="E949" s="46" t="e">
        <f>'Acidentes Terceiros'!#REF!</f>
        <v>#REF!</v>
      </c>
    </row>
    <row r="950" spans="1:5" x14ac:dyDescent="0.2">
      <c r="A950" s="45">
        <f>'Acidentes Terceiros'!AZ12</f>
        <v>357</v>
      </c>
      <c r="B950" s="45">
        <f>'Acidentes Terceiros'!BA12</f>
        <v>0</v>
      </c>
      <c r="C950" s="45" t="str">
        <f>'Acidentes Terceiros'!BB12</f>
        <v>2016</v>
      </c>
      <c r="D950" s="45" t="str">
        <f>'Acidentes Terceiros'!BC12</f>
        <v>02</v>
      </c>
      <c r="E950" s="46">
        <f>'Acidentes Terceiros'!BD12</f>
        <v>5</v>
      </c>
    </row>
    <row r="951" spans="1:5" x14ac:dyDescent="0.2">
      <c r="A951" s="45">
        <f>'Acidentes Terceiros'!AZ13</f>
        <v>357</v>
      </c>
      <c r="B951" s="45">
        <f>'Acidentes Terceiros'!BA13</f>
        <v>0</v>
      </c>
      <c r="C951" s="45" t="str">
        <f>'Acidentes Terceiros'!BB13</f>
        <v>2016</v>
      </c>
      <c r="D951" s="45" t="str">
        <f>'Acidentes Terceiros'!BC13</f>
        <v>03</v>
      </c>
      <c r="E951" s="46">
        <f>'Acidentes Terceiros'!BD13</f>
        <v>25</v>
      </c>
    </row>
    <row r="952" spans="1:5" x14ac:dyDescent="0.2">
      <c r="A952" s="45">
        <f>'Acidentes Terceiros'!AZ14</f>
        <v>357</v>
      </c>
      <c r="B952" s="45">
        <f>'Acidentes Terceiros'!BA14</f>
        <v>0</v>
      </c>
      <c r="C952" s="45" t="str">
        <f>'Acidentes Terceiros'!BB14</f>
        <v>2016</v>
      </c>
      <c r="D952" s="45" t="str">
        <f>'Acidentes Terceiros'!BC14</f>
        <v>04</v>
      </c>
      <c r="E952" s="46">
        <f>'Acidentes Terceiros'!BD14</f>
        <v>0</v>
      </c>
    </row>
    <row r="953" spans="1:5" x14ac:dyDescent="0.2">
      <c r="A953" s="45" t="e">
        <f>'Acidentes Terceiros'!#REF!</f>
        <v>#REF!</v>
      </c>
      <c r="B953" s="45" t="e">
        <f>'Acidentes Terceiros'!#REF!</f>
        <v>#REF!</v>
      </c>
      <c r="C953" s="45" t="e">
        <f>'Acidentes Terceiros'!#REF!</f>
        <v>#REF!</v>
      </c>
      <c r="D953" s="45" t="e">
        <f>'Acidentes Terceiros'!#REF!</f>
        <v>#REF!</v>
      </c>
      <c r="E953" s="46" t="e">
        <f>'Acidentes Terceiros'!#REF!</f>
        <v>#REF!</v>
      </c>
    </row>
    <row r="954" spans="1:5" x14ac:dyDescent="0.2">
      <c r="A954" s="45">
        <f>'Acidentes Terceiros'!AZ16</f>
        <v>357</v>
      </c>
      <c r="B954" s="45">
        <f>'Acidentes Terceiros'!BA16</f>
        <v>0</v>
      </c>
      <c r="C954" s="45" t="str">
        <f>'Acidentes Terceiros'!BB16</f>
        <v>2016</v>
      </c>
      <c r="D954" s="45" t="str">
        <f>'Acidentes Terceiros'!BC16</f>
        <v>06</v>
      </c>
      <c r="E954" s="46">
        <f>'Acidentes Terceiros'!BD16</f>
        <v>30</v>
      </c>
    </row>
    <row r="955" spans="1:5" x14ac:dyDescent="0.2">
      <c r="A955" s="45">
        <f>'Acidentes Terceiros'!AZ19</f>
        <v>0</v>
      </c>
      <c r="B955" s="45">
        <f>'Acidentes Terceiros'!BA19</f>
        <v>0</v>
      </c>
      <c r="C955" s="45">
        <f>'Acidentes Terceiros'!BB19</f>
        <v>0</v>
      </c>
      <c r="D955" s="45">
        <f>'Acidentes Terceiros'!BC19</f>
        <v>0</v>
      </c>
      <c r="E955" s="46">
        <f>'Acidentes Terceiros'!BD19</f>
        <v>0</v>
      </c>
    </row>
    <row r="956" spans="1:5" x14ac:dyDescent="0.2">
      <c r="A956" s="45" t="e">
        <f>'Acidentes Terceiros'!#REF!</f>
        <v>#REF!</v>
      </c>
      <c r="B956" s="45" t="e">
        <f>'Acidentes Terceiros'!#REF!</f>
        <v>#REF!</v>
      </c>
      <c r="C956" s="45" t="e">
        <f>'Acidentes Terceiros'!#REF!</f>
        <v>#REF!</v>
      </c>
      <c r="D956" s="45" t="e">
        <f>'Acidentes Terceiros'!#REF!</f>
        <v>#REF!</v>
      </c>
      <c r="E956" s="46" t="e">
        <f>'Acidentes Terceiros'!#REF!</f>
        <v>#REF!</v>
      </c>
    </row>
    <row r="957" spans="1:5" x14ac:dyDescent="0.2">
      <c r="A957" s="45" t="e">
        <f>'Acidentes Terceiros'!#REF!</f>
        <v>#REF!</v>
      </c>
      <c r="B957" s="45" t="e">
        <f>'Acidentes Terceiros'!#REF!</f>
        <v>#REF!</v>
      </c>
      <c r="C957" s="45" t="e">
        <f>'Acidentes Terceiros'!#REF!</f>
        <v>#REF!</v>
      </c>
      <c r="D957" s="45" t="e">
        <f>'Acidentes Terceiros'!#REF!</f>
        <v>#REF!</v>
      </c>
      <c r="E957" s="46" t="e">
        <f>'Acidentes Terceiros'!#REF!</f>
        <v>#REF!</v>
      </c>
    </row>
    <row r="958" spans="1:5" x14ac:dyDescent="0.2">
      <c r="A958" s="45" t="e">
        <f>'Acidentes Terceiros'!#REF!</f>
        <v>#REF!</v>
      </c>
      <c r="B958" s="45" t="e">
        <f>'Acidentes Terceiros'!#REF!</f>
        <v>#REF!</v>
      </c>
      <c r="C958" s="45" t="e">
        <f>'Acidentes Terceiros'!#REF!</f>
        <v>#REF!</v>
      </c>
      <c r="D958" s="45" t="e">
        <f>'Acidentes Terceiros'!#REF!</f>
        <v>#REF!</v>
      </c>
      <c r="E958" s="46" t="e">
        <f>'Acidentes Terceiros'!#REF!</f>
        <v>#REF!</v>
      </c>
    </row>
    <row r="959" spans="1:5" x14ac:dyDescent="0.2">
      <c r="A959" s="45" t="e">
        <f>'Acidentes Terceiros'!#REF!</f>
        <v>#REF!</v>
      </c>
      <c r="B959" s="45" t="e">
        <f>'Acidentes Terceiros'!#REF!</f>
        <v>#REF!</v>
      </c>
      <c r="C959" s="45" t="e">
        <f>'Acidentes Terceiros'!#REF!</f>
        <v>#REF!</v>
      </c>
      <c r="D959" s="45" t="e">
        <f>'Acidentes Terceiros'!#REF!</f>
        <v>#REF!</v>
      </c>
      <c r="E959" s="46" t="e">
        <f>'Acidentes Terceiros'!#REF!</f>
        <v>#REF!</v>
      </c>
    </row>
    <row r="960" spans="1:5" x14ac:dyDescent="0.2">
      <c r="A960" s="45">
        <f>'Acidentes Terceiros'!AZ21</f>
        <v>357</v>
      </c>
      <c r="B960" s="45">
        <f>'Acidentes Terceiros'!BA21</f>
        <v>0</v>
      </c>
      <c r="C960" s="45" t="str">
        <f>'Acidentes Terceiros'!BB21</f>
        <v>2016</v>
      </c>
      <c r="D960" s="45" t="str">
        <f>'Acidentes Terceiros'!BC21</f>
        <v>12</v>
      </c>
      <c r="E960" s="46">
        <f>'Acidentes Terceiros'!BD21</f>
        <v>30</v>
      </c>
    </row>
    <row r="961" spans="1:5" x14ac:dyDescent="0.2">
      <c r="A961" s="45" t="e">
        <f>'Acidentes Terceiros'!#REF!</f>
        <v>#REF!</v>
      </c>
      <c r="B961" s="45" t="e">
        <f>'Acidentes Terceiros'!#REF!</f>
        <v>#REF!</v>
      </c>
      <c r="C961" s="45" t="e">
        <f>'Acidentes Terceiros'!#REF!</f>
        <v>#REF!</v>
      </c>
      <c r="D961" s="45" t="e">
        <f>'Acidentes Terceiros'!#REF!</f>
        <v>#REF!</v>
      </c>
      <c r="E961" s="48" t="e">
        <f>'Acidentes Terceiros'!#REF!</f>
        <v>#REF!</v>
      </c>
    </row>
    <row r="962" spans="1:5" x14ac:dyDescent="0.2">
      <c r="A962" s="45">
        <f>'Acidentes Terceiros'!BU12</f>
        <v>358</v>
      </c>
      <c r="B962" s="45">
        <f>'Acidentes Terceiros'!BV12</f>
        <v>0</v>
      </c>
      <c r="C962" s="45" t="str">
        <f>'Acidentes Terceiros'!BW12</f>
        <v>2016</v>
      </c>
      <c r="D962" s="45" t="str">
        <f>'Acidentes Terceiros'!BX12</f>
        <v>02</v>
      </c>
      <c r="E962" s="48">
        <f>'Acidentes Terceiros'!BY12</f>
        <v>5.2326871313571912</v>
      </c>
    </row>
    <row r="963" spans="1:5" x14ac:dyDescent="0.2">
      <c r="A963" s="45">
        <f>'Acidentes Terceiros'!BU13</f>
        <v>358</v>
      </c>
      <c r="B963" s="45">
        <f>'Acidentes Terceiros'!BV13</f>
        <v>0</v>
      </c>
      <c r="C963" s="45" t="str">
        <f>'Acidentes Terceiros'!BW13</f>
        <v>2016</v>
      </c>
      <c r="D963" s="45" t="str">
        <f>'Acidentes Terceiros'!BX13</f>
        <v>03</v>
      </c>
      <c r="E963" s="48">
        <f>'Acidentes Terceiros'!BY13</f>
        <v>4.4850679976674073</v>
      </c>
    </row>
    <row r="964" spans="1:5" x14ac:dyDescent="0.2">
      <c r="A964" s="45">
        <f>'Acidentes Terceiros'!BU14</f>
        <v>358</v>
      </c>
      <c r="B964" s="45">
        <f>'Acidentes Terceiros'!BV14</f>
        <v>0</v>
      </c>
      <c r="C964" s="45" t="str">
        <f>'Acidentes Terceiros'!BW14</f>
        <v>2016</v>
      </c>
      <c r="D964" s="45" t="str">
        <f>'Acidentes Terceiros'!BX14</f>
        <v>04</v>
      </c>
      <c r="E964" s="48">
        <f>'Acidentes Terceiros'!BY14</f>
        <v>0</v>
      </c>
    </row>
    <row r="965" spans="1:5" x14ac:dyDescent="0.2">
      <c r="A965" s="45" t="e">
        <f>'Acidentes Terceiros'!#REF!</f>
        <v>#REF!</v>
      </c>
      <c r="B965" s="45" t="e">
        <f>'Acidentes Terceiros'!#REF!</f>
        <v>#REF!</v>
      </c>
      <c r="C965" s="45" t="e">
        <f>'Acidentes Terceiros'!#REF!</f>
        <v>#REF!</v>
      </c>
      <c r="D965" s="45" t="e">
        <f>'Acidentes Terceiros'!#REF!</f>
        <v>#REF!</v>
      </c>
      <c r="E965" s="48" t="e">
        <f>'Acidentes Terceiros'!#REF!</f>
        <v>#REF!</v>
      </c>
    </row>
    <row r="966" spans="1:5" x14ac:dyDescent="0.2">
      <c r="A966" s="45">
        <f>'Acidentes Terceiros'!BU16</f>
        <v>358</v>
      </c>
      <c r="B966" s="45">
        <f>'Acidentes Terceiros'!BV16</f>
        <v>0</v>
      </c>
      <c r="C966" s="45" t="str">
        <f>'Acidentes Terceiros'!BW16</f>
        <v>2016</v>
      </c>
      <c r="D966" s="45" t="str">
        <f>'Acidentes Terceiros'!BX16</f>
        <v>06</v>
      </c>
      <c r="E966" s="48">
        <f>'Acidentes Terceiros'!BY16</f>
        <v>0</v>
      </c>
    </row>
    <row r="967" spans="1:5" x14ac:dyDescent="0.2">
      <c r="A967" s="45">
        <f>'Acidentes Terceiros'!BU19</f>
        <v>0</v>
      </c>
      <c r="B967" s="45">
        <f>'Acidentes Terceiros'!BV19</f>
        <v>0</v>
      </c>
      <c r="C967" s="45">
        <f>'Acidentes Terceiros'!BW19</f>
        <v>0</v>
      </c>
      <c r="D967" s="45">
        <f>'Acidentes Terceiros'!BX19</f>
        <v>0</v>
      </c>
      <c r="E967" s="48">
        <f>'Acidentes Terceiros'!BY19</f>
        <v>0</v>
      </c>
    </row>
    <row r="968" spans="1:5" x14ac:dyDescent="0.2">
      <c r="A968" s="45" t="e">
        <f>'Acidentes Terceiros'!#REF!</f>
        <v>#REF!</v>
      </c>
      <c r="B968" s="45" t="e">
        <f>'Acidentes Terceiros'!#REF!</f>
        <v>#REF!</v>
      </c>
      <c r="C968" s="45" t="e">
        <f>'Acidentes Terceiros'!#REF!</f>
        <v>#REF!</v>
      </c>
      <c r="D968" s="45" t="e">
        <f>'Acidentes Terceiros'!#REF!</f>
        <v>#REF!</v>
      </c>
      <c r="E968" s="48" t="e">
        <f>'Acidentes Terceiros'!#REF!</f>
        <v>#REF!</v>
      </c>
    </row>
    <row r="969" spans="1:5" x14ac:dyDescent="0.2">
      <c r="A969" s="45" t="e">
        <f>'Acidentes Terceiros'!#REF!</f>
        <v>#REF!</v>
      </c>
      <c r="B969" s="45" t="e">
        <f>'Acidentes Terceiros'!#REF!</f>
        <v>#REF!</v>
      </c>
      <c r="C969" s="45" t="e">
        <f>'Acidentes Terceiros'!#REF!</f>
        <v>#REF!</v>
      </c>
      <c r="D969" s="45" t="e">
        <f>'Acidentes Terceiros'!#REF!</f>
        <v>#REF!</v>
      </c>
      <c r="E969" s="48" t="e">
        <f>'Acidentes Terceiros'!#REF!</f>
        <v>#REF!</v>
      </c>
    </row>
    <row r="970" spans="1:5" x14ac:dyDescent="0.2">
      <c r="A970" s="45" t="e">
        <f>'Acidentes Terceiros'!#REF!</f>
        <v>#REF!</v>
      </c>
      <c r="B970" s="45" t="e">
        <f>'Acidentes Terceiros'!#REF!</f>
        <v>#REF!</v>
      </c>
      <c r="C970" s="45" t="e">
        <f>'Acidentes Terceiros'!#REF!</f>
        <v>#REF!</v>
      </c>
      <c r="D970" s="45" t="e">
        <f>'Acidentes Terceiros'!#REF!</f>
        <v>#REF!</v>
      </c>
      <c r="E970" s="48" t="e">
        <f>'Acidentes Terceiros'!#REF!</f>
        <v>#REF!</v>
      </c>
    </row>
    <row r="971" spans="1:5" x14ac:dyDescent="0.2">
      <c r="A971" s="45" t="e">
        <f>'Acidentes Terceiros'!#REF!</f>
        <v>#REF!</v>
      </c>
      <c r="B971" s="45" t="e">
        <f>'Acidentes Terceiros'!#REF!</f>
        <v>#REF!</v>
      </c>
      <c r="C971" s="45" t="e">
        <f>'Acidentes Terceiros'!#REF!</f>
        <v>#REF!</v>
      </c>
      <c r="D971" s="45" t="e">
        <f>'Acidentes Terceiros'!#REF!</f>
        <v>#REF!</v>
      </c>
      <c r="E971" s="48" t="e">
        <f>'Acidentes Terceiros'!#REF!</f>
        <v>#REF!</v>
      </c>
    </row>
    <row r="972" spans="1:5" x14ac:dyDescent="0.2">
      <c r="A972" s="45">
        <f>'Acidentes Terceiros'!BU21</f>
        <v>358</v>
      </c>
      <c r="B972" s="45">
        <f>'Acidentes Terceiros'!BV21</f>
        <v>0</v>
      </c>
      <c r="C972" s="45" t="str">
        <f>'Acidentes Terceiros'!BW21</f>
        <v>2016</v>
      </c>
      <c r="D972" s="45" t="str">
        <f>'Acidentes Terceiros'!BX21</f>
        <v>12</v>
      </c>
      <c r="E972" s="48">
        <f>'Acidentes Terceiros'!BY21</f>
        <v>21.029904524233459</v>
      </c>
    </row>
    <row r="973" spans="1:5" x14ac:dyDescent="0.2">
      <c r="A973" s="45" t="e">
        <f>'Acidentes Terceiros'!#REF!</f>
        <v>#REF!</v>
      </c>
      <c r="B973" s="45" t="e">
        <f>'Acidentes Terceiros'!#REF!</f>
        <v>#REF!</v>
      </c>
      <c r="C973" s="45" t="e">
        <f>'Acidentes Terceiros'!#REF!</f>
        <v>#REF!</v>
      </c>
      <c r="D973" s="45" t="e">
        <f>'Acidentes Terceiros'!#REF!</f>
        <v>#REF!</v>
      </c>
      <c r="E973" s="48" t="e">
        <f>'Acidentes Terceiros'!#REF!</f>
        <v>#REF!</v>
      </c>
    </row>
    <row r="974" spans="1:5" x14ac:dyDescent="0.2">
      <c r="A974" s="45" t="str">
        <f>'Acidentes Terceiros'!CA12</f>
        <v>361</v>
      </c>
      <c r="B974" s="45">
        <f>'Acidentes Terceiros'!CB12</f>
        <v>0</v>
      </c>
      <c r="C974" s="45" t="str">
        <f>'Acidentes Terceiros'!CC12</f>
        <v>2016</v>
      </c>
      <c r="D974" s="45" t="str">
        <f>'Acidentes Terceiros'!CD12</f>
        <v>03</v>
      </c>
      <c r="E974" s="48">
        <f>'Acidentes Terceiros'!CE12</f>
        <v>0</v>
      </c>
    </row>
    <row r="975" spans="1:5" x14ac:dyDescent="0.2">
      <c r="A975" s="45" t="str">
        <f>'Acidentes Terceiros'!CA13</f>
        <v>362</v>
      </c>
      <c r="B975" s="45">
        <f>'Acidentes Terceiros'!CB13</f>
        <v>0</v>
      </c>
      <c r="C975" s="45" t="str">
        <f>'Acidentes Terceiros'!CC13</f>
        <v>2016</v>
      </c>
      <c r="D975" s="45" t="str">
        <f>'Acidentes Terceiros'!CD13</f>
        <v>04</v>
      </c>
      <c r="E975" s="48">
        <f>'Acidentes Terceiros'!CE13</f>
        <v>0.89701359953348148</v>
      </c>
    </row>
    <row r="976" spans="1:5" x14ac:dyDescent="0.2">
      <c r="A976" s="45" t="str">
        <f>'Acidentes Terceiros'!CA14</f>
        <v>363</v>
      </c>
      <c r="B976" s="45">
        <f>'Acidentes Terceiros'!CB14</f>
        <v>0</v>
      </c>
      <c r="C976" s="45" t="str">
        <f>'Acidentes Terceiros'!CC14</f>
        <v>2016</v>
      </c>
      <c r="D976" s="45" t="str">
        <f>'Acidentes Terceiros'!CD14</f>
        <v>05</v>
      </c>
      <c r="E976" s="48">
        <f>'Acidentes Terceiros'!CE14</f>
        <v>0</v>
      </c>
    </row>
    <row r="977" spans="1:5" x14ac:dyDescent="0.2">
      <c r="A977" s="45" t="e">
        <f>'Acidentes Terceiros'!#REF!</f>
        <v>#REF!</v>
      </c>
      <c r="B977" s="45" t="e">
        <f>'Acidentes Terceiros'!#REF!</f>
        <v>#REF!</v>
      </c>
      <c r="C977" s="45" t="e">
        <f>'Acidentes Terceiros'!#REF!</f>
        <v>#REF!</v>
      </c>
      <c r="D977" s="45" t="e">
        <f>'Acidentes Terceiros'!#REF!</f>
        <v>#REF!</v>
      </c>
      <c r="E977" s="48" t="e">
        <f>'Acidentes Terceiros'!#REF!</f>
        <v>#REF!</v>
      </c>
    </row>
    <row r="978" spans="1:5" x14ac:dyDescent="0.2">
      <c r="A978" s="45" t="str">
        <f>'Acidentes Terceiros'!CA16</f>
        <v>365</v>
      </c>
      <c r="B978" s="45">
        <f>'Acidentes Terceiros'!CB16</f>
        <v>0</v>
      </c>
      <c r="C978" s="45" t="str">
        <f>'Acidentes Terceiros'!CC16</f>
        <v>2016</v>
      </c>
      <c r="D978" s="45" t="str">
        <f>'Acidentes Terceiros'!CD16</f>
        <v>07</v>
      </c>
      <c r="E978" s="48">
        <f>'Acidentes Terceiros'!CE16</f>
        <v>0</v>
      </c>
    </row>
    <row r="979" spans="1:5" x14ac:dyDescent="0.2">
      <c r="A979" s="45" t="str">
        <f>'Acidentes Terceiros'!CA19</f>
        <v>368</v>
      </c>
      <c r="B979" s="45">
        <f>'Acidentes Terceiros'!CB19</f>
        <v>0</v>
      </c>
      <c r="C979" s="45" t="str">
        <f>'Acidentes Terceiros'!CC19</f>
        <v>2016</v>
      </c>
      <c r="D979" s="45" t="str">
        <f>'Acidentes Terceiros'!CD19</f>
        <v>10</v>
      </c>
      <c r="E979" s="48">
        <f>'Acidentes Terceiros'!CE19</f>
        <v>0</v>
      </c>
    </row>
    <row r="980" spans="1:5" x14ac:dyDescent="0.2">
      <c r="A980" s="45" t="e">
        <f>'Acidentes Terceiros'!#REF!</f>
        <v>#REF!</v>
      </c>
      <c r="B980" s="45" t="e">
        <f>'Acidentes Terceiros'!#REF!</f>
        <v>#REF!</v>
      </c>
      <c r="C980" s="45" t="e">
        <f>'Acidentes Terceiros'!#REF!</f>
        <v>#REF!</v>
      </c>
      <c r="D980" s="45" t="e">
        <f>'Acidentes Terceiros'!#REF!</f>
        <v>#REF!</v>
      </c>
      <c r="E980" s="48" t="e">
        <f>'Acidentes Terceiros'!#REF!</f>
        <v>#REF!</v>
      </c>
    </row>
    <row r="981" spans="1:5" x14ac:dyDescent="0.2">
      <c r="A981" s="45" t="e">
        <f>'Acidentes Terceiros'!#REF!</f>
        <v>#REF!</v>
      </c>
      <c r="B981" s="45" t="e">
        <f>'Acidentes Terceiros'!#REF!</f>
        <v>#REF!</v>
      </c>
      <c r="C981" s="45" t="e">
        <f>'Acidentes Terceiros'!#REF!</f>
        <v>#REF!</v>
      </c>
      <c r="D981" s="45" t="e">
        <f>'Acidentes Terceiros'!#REF!</f>
        <v>#REF!</v>
      </c>
      <c r="E981" s="48" t="e">
        <f>'Acidentes Terceiros'!#REF!</f>
        <v>#REF!</v>
      </c>
    </row>
    <row r="982" spans="1:5" x14ac:dyDescent="0.2">
      <c r="A982" s="45" t="e">
        <f>'Acidentes Terceiros'!#REF!</f>
        <v>#REF!</v>
      </c>
      <c r="B982" s="45" t="e">
        <f>'Acidentes Terceiros'!#REF!</f>
        <v>#REF!</v>
      </c>
      <c r="C982" s="45" t="e">
        <f>'Acidentes Terceiros'!#REF!</f>
        <v>#REF!</v>
      </c>
      <c r="D982" s="45" t="e">
        <f>'Acidentes Terceiros'!#REF!</f>
        <v>#REF!</v>
      </c>
      <c r="E982" s="48" t="e">
        <f>'Acidentes Terceiros'!#REF!</f>
        <v>#REF!</v>
      </c>
    </row>
    <row r="983" spans="1:5" x14ac:dyDescent="0.2">
      <c r="A983" s="45" t="e">
        <f>'Acidentes Terceiros'!#REF!</f>
        <v>#REF!</v>
      </c>
      <c r="B983" s="45" t="e">
        <f>'Acidentes Terceiros'!#REF!</f>
        <v>#REF!</v>
      </c>
      <c r="C983" s="45" t="e">
        <f>'Acidentes Terceiros'!#REF!</f>
        <v>#REF!</v>
      </c>
      <c r="D983" s="45" t="e">
        <f>'Acidentes Terceiros'!#REF!</f>
        <v>#REF!</v>
      </c>
      <c r="E983" s="48" t="e">
        <f>'Acidentes Terceiros'!#REF!</f>
        <v>#REF!</v>
      </c>
    </row>
    <row r="984" spans="1:5" x14ac:dyDescent="0.2">
      <c r="A984" s="45" t="str">
        <f>'Acidentes Terceiros'!CA21</f>
        <v>370</v>
      </c>
      <c r="B984" s="45">
        <f>'Acidentes Terceiros'!CB21</f>
        <v>0</v>
      </c>
      <c r="C984" s="45" t="str">
        <f>'Acidentes Terceiros'!CC21</f>
        <v>2016</v>
      </c>
      <c r="D984" s="45" t="str">
        <f>'Acidentes Terceiros'!CD21</f>
        <v>12</v>
      </c>
      <c r="E984" s="48">
        <f>'Acidentes Terceiros'!CE21</f>
        <v>0</v>
      </c>
    </row>
    <row r="985" spans="1:5" x14ac:dyDescent="0.2">
      <c r="A985" s="45" t="e">
        <f>'Acidentes Terceiros'!#REF!</f>
        <v>#REF!</v>
      </c>
      <c r="B985" s="45" t="e">
        <f>'Acidentes Terceiros'!#REF!</f>
        <v>#REF!</v>
      </c>
      <c r="C985" s="45" t="e">
        <f>'Acidentes Terceiros'!#REF!</f>
        <v>#REF!</v>
      </c>
      <c r="D985" s="45" t="e">
        <f>'Acidentes Terceiros'!#REF!</f>
        <v>#REF!</v>
      </c>
      <c r="E985" s="48" t="e">
        <f>'Acidentes Terceiros'!#REF!</f>
        <v>#REF!</v>
      </c>
    </row>
    <row r="986" spans="1:5" x14ac:dyDescent="0.2">
      <c r="A986" s="45" t="str">
        <f>'Acidentes Terceiros'!CG12</f>
        <v>362</v>
      </c>
      <c r="B986" s="45">
        <f>'Acidentes Terceiros'!CH12</f>
        <v>0</v>
      </c>
      <c r="C986" s="45" t="str">
        <f>'Acidentes Terceiros'!CI12</f>
        <v>2016</v>
      </c>
      <c r="D986" s="45" t="str">
        <f>'Acidentes Terceiros'!CJ12</f>
        <v>03</v>
      </c>
      <c r="E986" s="48">
        <f>'Acidentes Terceiros'!CK12</f>
        <v>5.2326871313571912</v>
      </c>
    </row>
    <row r="987" spans="1:5" x14ac:dyDescent="0.2">
      <c r="A987" s="45" t="str">
        <f>'Acidentes Terceiros'!CG13</f>
        <v>363</v>
      </c>
      <c r="B987" s="45">
        <f>'Acidentes Terceiros'!CH13</f>
        <v>0</v>
      </c>
      <c r="C987" s="45" t="str">
        <f>'Acidentes Terceiros'!CI13</f>
        <v>2016</v>
      </c>
      <c r="D987" s="45" t="str">
        <f>'Acidentes Terceiros'!CJ13</f>
        <v>04</v>
      </c>
      <c r="E987" s="48">
        <f>'Acidentes Terceiros'!CK13</f>
        <v>3.5880543981339259</v>
      </c>
    </row>
    <row r="988" spans="1:5" x14ac:dyDescent="0.2">
      <c r="A988" s="45" t="str">
        <f>'Acidentes Terceiros'!CG14</f>
        <v>364</v>
      </c>
      <c r="B988" s="45">
        <f>'Acidentes Terceiros'!CH14</f>
        <v>0</v>
      </c>
      <c r="C988" s="45" t="str">
        <f>'Acidentes Terceiros'!CI14</f>
        <v>2016</v>
      </c>
      <c r="D988" s="45" t="str">
        <f>'Acidentes Terceiros'!CJ14</f>
        <v>05</v>
      </c>
      <c r="E988" s="48">
        <f>'Acidentes Terceiros'!CK14</f>
        <v>0</v>
      </c>
    </row>
    <row r="989" spans="1:5" x14ac:dyDescent="0.2">
      <c r="A989" s="45" t="e">
        <f>'Acidentes Terceiros'!#REF!</f>
        <v>#REF!</v>
      </c>
      <c r="B989" s="45" t="e">
        <f>'Acidentes Terceiros'!#REF!</f>
        <v>#REF!</v>
      </c>
      <c r="C989" s="45" t="e">
        <f>'Acidentes Terceiros'!#REF!</f>
        <v>#REF!</v>
      </c>
      <c r="D989" s="45" t="e">
        <f>'Acidentes Terceiros'!#REF!</f>
        <v>#REF!</v>
      </c>
      <c r="E989" s="48" t="e">
        <f>'Acidentes Terceiros'!#REF!</f>
        <v>#REF!</v>
      </c>
    </row>
    <row r="990" spans="1:5" x14ac:dyDescent="0.2">
      <c r="A990" s="45" t="str">
        <f>'Acidentes Terceiros'!CG16</f>
        <v>366</v>
      </c>
      <c r="B990" s="45">
        <f>'Acidentes Terceiros'!CH16</f>
        <v>0</v>
      </c>
      <c r="C990" s="45" t="str">
        <f>'Acidentes Terceiros'!CI16</f>
        <v>2016</v>
      </c>
      <c r="D990" s="45" t="str">
        <f>'Acidentes Terceiros'!CJ16</f>
        <v>07</v>
      </c>
      <c r="E990" s="48">
        <f>'Acidentes Terceiros'!CK16</f>
        <v>0</v>
      </c>
    </row>
    <row r="991" spans="1:5" x14ac:dyDescent="0.2">
      <c r="A991" s="45" t="str">
        <f>'Acidentes Terceiros'!CG19</f>
        <v>369</v>
      </c>
      <c r="B991" s="45">
        <f>'Acidentes Terceiros'!CH19</f>
        <v>0</v>
      </c>
      <c r="C991" s="45" t="str">
        <f>'Acidentes Terceiros'!CI19</f>
        <v>2016</v>
      </c>
      <c r="D991" s="45" t="str">
        <f>'Acidentes Terceiros'!CJ19</f>
        <v>10</v>
      </c>
      <c r="E991" s="48">
        <f>'Acidentes Terceiros'!CK19</f>
        <v>0</v>
      </c>
    </row>
    <row r="992" spans="1:5" x14ac:dyDescent="0.2">
      <c r="A992" s="45" t="e">
        <f>'Acidentes Terceiros'!#REF!</f>
        <v>#REF!</v>
      </c>
      <c r="B992" s="45" t="e">
        <f>'Acidentes Terceiros'!#REF!</f>
        <v>#REF!</v>
      </c>
      <c r="C992" s="45" t="e">
        <f>'Acidentes Terceiros'!#REF!</f>
        <v>#REF!</v>
      </c>
      <c r="D992" s="45" t="e">
        <f>'Acidentes Terceiros'!#REF!</f>
        <v>#REF!</v>
      </c>
      <c r="E992" s="48" t="e">
        <f>'Acidentes Terceiros'!#REF!</f>
        <v>#REF!</v>
      </c>
    </row>
    <row r="993" spans="1:5" x14ac:dyDescent="0.2">
      <c r="A993" s="45" t="e">
        <f>'Acidentes Terceiros'!#REF!</f>
        <v>#REF!</v>
      </c>
      <c r="B993" s="45" t="e">
        <f>'Acidentes Terceiros'!#REF!</f>
        <v>#REF!</v>
      </c>
      <c r="C993" s="45" t="e">
        <f>'Acidentes Terceiros'!#REF!</f>
        <v>#REF!</v>
      </c>
      <c r="D993" s="45" t="e">
        <f>'Acidentes Terceiros'!#REF!</f>
        <v>#REF!</v>
      </c>
      <c r="E993" s="48" t="e">
        <f>'Acidentes Terceiros'!#REF!</f>
        <v>#REF!</v>
      </c>
    </row>
    <row r="994" spans="1:5" x14ac:dyDescent="0.2">
      <c r="A994" s="45" t="e">
        <f>'Acidentes Terceiros'!#REF!</f>
        <v>#REF!</v>
      </c>
      <c r="B994" s="45" t="e">
        <f>'Acidentes Terceiros'!#REF!</f>
        <v>#REF!</v>
      </c>
      <c r="C994" s="45" t="e">
        <f>'Acidentes Terceiros'!#REF!</f>
        <v>#REF!</v>
      </c>
      <c r="D994" s="45" t="e">
        <f>'Acidentes Terceiros'!#REF!</f>
        <v>#REF!</v>
      </c>
      <c r="E994" s="48" t="e">
        <f>'Acidentes Terceiros'!#REF!</f>
        <v>#REF!</v>
      </c>
    </row>
    <row r="995" spans="1:5" x14ac:dyDescent="0.2">
      <c r="A995" s="45" t="e">
        <f>'Acidentes Terceiros'!#REF!</f>
        <v>#REF!</v>
      </c>
      <c r="B995" s="45" t="e">
        <f>'Acidentes Terceiros'!#REF!</f>
        <v>#REF!</v>
      </c>
      <c r="C995" s="45" t="e">
        <f>'Acidentes Terceiros'!#REF!</f>
        <v>#REF!</v>
      </c>
      <c r="D995" s="45" t="e">
        <f>'Acidentes Terceiros'!#REF!</f>
        <v>#REF!</v>
      </c>
      <c r="E995" s="48" t="e">
        <f>'Acidentes Terceiros'!#REF!</f>
        <v>#REF!</v>
      </c>
    </row>
    <row r="996" spans="1:5" x14ac:dyDescent="0.2">
      <c r="A996" s="45" t="str">
        <f>'Acidentes Terceiros'!CG21</f>
        <v>371</v>
      </c>
      <c r="B996" s="45">
        <f>'Acidentes Terceiros'!CH21</f>
        <v>0</v>
      </c>
      <c r="C996" s="45" t="str">
        <f>'Acidentes Terceiros'!CI21</f>
        <v>2016</v>
      </c>
      <c r="D996" s="45" t="str">
        <f>'Acidentes Terceiros'!CJ21</f>
        <v>12</v>
      </c>
      <c r="E996" s="48">
        <f>'Acidentes Terceiros'!CK21</f>
        <v>21.029904524233459</v>
      </c>
    </row>
    <row r="997" spans="1:5" x14ac:dyDescent="0.2">
      <c r="A997" s="45" t="e">
        <f>'Acidentes Terceiros'!#REF!</f>
        <v>#REF!</v>
      </c>
      <c r="B997" s="45" t="e">
        <f>'Acidentes Terceiros'!#REF!</f>
        <v>#REF!</v>
      </c>
      <c r="C997" s="45" t="e">
        <f>'Acidentes Terceiros'!#REF!</f>
        <v>#REF!</v>
      </c>
      <c r="D997" s="45" t="e">
        <f>'Acidentes Terceiros'!#REF!</f>
        <v>#REF!</v>
      </c>
      <c r="E997" s="48" t="e">
        <f>'Acidentes Terceiros'!#REF!</f>
        <v>#REF!</v>
      </c>
    </row>
    <row r="998" spans="1:5" x14ac:dyDescent="0.2">
      <c r="A998" s="45">
        <f>'Acidentes Terceiros'!CM12</f>
        <v>363</v>
      </c>
      <c r="B998" s="45">
        <f>'Acidentes Terceiros'!CN12</f>
        <v>0</v>
      </c>
      <c r="C998" s="45" t="str">
        <f>'Acidentes Terceiros'!CO12</f>
        <v>2016</v>
      </c>
      <c r="D998" s="45" t="str">
        <f>'Acidentes Terceiros'!CP12</f>
        <v>03</v>
      </c>
      <c r="E998" s="48">
        <f>'Acidentes Terceiros'!CQ12</f>
        <v>0</v>
      </c>
    </row>
    <row r="999" spans="1:5" x14ac:dyDescent="0.2">
      <c r="A999" s="45">
        <f>'Acidentes Terceiros'!CM13</f>
        <v>364</v>
      </c>
      <c r="B999" s="45">
        <f>'Acidentes Terceiros'!CN13</f>
        <v>0</v>
      </c>
      <c r="C999" s="45" t="str">
        <f>'Acidentes Terceiros'!CO13</f>
        <v>2016</v>
      </c>
      <c r="D999" s="45" t="str">
        <f>'Acidentes Terceiros'!CP13</f>
        <v>04</v>
      </c>
      <c r="E999" s="48">
        <f>'Acidentes Terceiros'!CQ13</f>
        <v>47.54172077527452</v>
      </c>
    </row>
    <row r="1000" spans="1:5" x14ac:dyDescent="0.2">
      <c r="A1000" s="45">
        <f>'Acidentes Terceiros'!CM14</f>
        <v>365</v>
      </c>
      <c r="B1000" s="45">
        <f>'Acidentes Terceiros'!CN14</f>
        <v>0</v>
      </c>
      <c r="C1000" s="45" t="str">
        <f>'Acidentes Terceiros'!CO14</f>
        <v>2016</v>
      </c>
      <c r="D1000" s="45" t="str">
        <f>'Acidentes Terceiros'!CP14</f>
        <v>05</v>
      </c>
      <c r="E1000" s="48">
        <f>'Acidentes Terceiros'!CQ14</f>
        <v>0</v>
      </c>
    </row>
    <row r="1001" spans="1:5" x14ac:dyDescent="0.2">
      <c r="A1001" s="45" t="e">
        <f>'Acidentes Terceiros'!#REF!</f>
        <v>#REF!</v>
      </c>
      <c r="B1001" s="45" t="e">
        <f>'Acidentes Terceiros'!#REF!</f>
        <v>#REF!</v>
      </c>
      <c r="C1001" s="45" t="e">
        <f>'Acidentes Terceiros'!#REF!</f>
        <v>#REF!</v>
      </c>
      <c r="D1001" s="45" t="e">
        <f>'Acidentes Terceiros'!#REF!</f>
        <v>#REF!</v>
      </c>
      <c r="E1001" s="48" t="e">
        <f>'Acidentes Terceiros'!#REF!</f>
        <v>#REF!</v>
      </c>
    </row>
    <row r="1002" spans="1:5" x14ac:dyDescent="0.2">
      <c r="A1002" s="45">
        <f>'Acidentes Terceiros'!CM16</f>
        <v>367</v>
      </c>
      <c r="B1002" s="45">
        <f>'Acidentes Terceiros'!CN16</f>
        <v>0</v>
      </c>
      <c r="C1002" s="45" t="str">
        <f>'Acidentes Terceiros'!CO16</f>
        <v>2016</v>
      </c>
      <c r="D1002" s="45" t="str">
        <f>'Acidentes Terceiros'!CP16</f>
        <v>07</v>
      </c>
      <c r="E1002" s="48">
        <f>'Acidentes Terceiros'!CQ16</f>
        <v>0</v>
      </c>
    </row>
    <row r="1003" spans="1:5" x14ac:dyDescent="0.2">
      <c r="A1003" s="45">
        <f>'Acidentes Terceiros'!CM19</f>
        <v>370</v>
      </c>
      <c r="B1003" s="45">
        <f>'Acidentes Terceiros'!CN19</f>
        <v>0</v>
      </c>
      <c r="C1003" s="45" t="str">
        <f>'Acidentes Terceiros'!CO19</f>
        <v>2016</v>
      </c>
      <c r="D1003" s="45" t="str">
        <f>'Acidentes Terceiros'!CP19</f>
        <v>10</v>
      </c>
      <c r="E1003" s="48">
        <f>'Acidentes Terceiros'!CQ19</f>
        <v>0</v>
      </c>
    </row>
    <row r="1004" spans="1:5" x14ac:dyDescent="0.2">
      <c r="A1004" s="45" t="e">
        <f>'Acidentes Terceiros'!#REF!</f>
        <v>#REF!</v>
      </c>
      <c r="B1004" s="45" t="e">
        <f>'Acidentes Terceiros'!#REF!</f>
        <v>#REF!</v>
      </c>
      <c r="C1004" s="45" t="e">
        <f>'Acidentes Terceiros'!#REF!</f>
        <v>#REF!</v>
      </c>
      <c r="D1004" s="45" t="e">
        <f>'Acidentes Terceiros'!#REF!</f>
        <v>#REF!</v>
      </c>
      <c r="E1004" s="48" t="e">
        <f>'Acidentes Terceiros'!#REF!</f>
        <v>#REF!</v>
      </c>
    </row>
    <row r="1005" spans="1:5" x14ac:dyDescent="0.2">
      <c r="A1005" s="45" t="e">
        <f>'Acidentes Terceiros'!#REF!</f>
        <v>#REF!</v>
      </c>
      <c r="B1005" s="45" t="e">
        <f>'Acidentes Terceiros'!#REF!</f>
        <v>#REF!</v>
      </c>
      <c r="C1005" s="45" t="e">
        <f>'Acidentes Terceiros'!#REF!</f>
        <v>#REF!</v>
      </c>
      <c r="D1005" s="45" t="e">
        <f>'Acidentes Terceiros'!#REF!</f>
        <v>#REF!</v>
      </c>
      <c r="E1005" s="48" t="e">
        <f>'Acidentes Terceiros'!#REF!</f>
        <v>#REF!</v>
      </c>
    </row>
    <row r="1006" spans="1:5" x14ac:dyDescent="0.2">
      <c r="A1006" s="45" t="e">
        <f>'Acidentes Terceiros'!#REF!</f>
        <v>#REF!</v>
      </c>
      <c r="B1006" s="45" t="e">
        <f>'Acidentes Terceiros'!#REF!</f>
        <v>#REF!</v>
      </c>
      <c r="C1006" s="45" t="e">
        <f>'Acidentes Terceiros'!#REF!</f>
        <v>#REF!</v>
      </c>
      <c r="D1006" s="45" t="e">
        <f>'Acidentes Terceiros'!#REF!</f>
        <v>#REF!</v>
      </c>
      <c r="E1006" s="48" t="e">
        <f>'Acidentes Terceiros'!#REF!</f>
        <v>#REF!</v>
      </c>
    </row>
    <row r="1007" spans="1:5" x14ac:dyDescent="0.2">
      <c r="A1007" s="45" t="e">
        <f>'Acidentes Terceiros'!#REF!</f>
        <v>#REF!</v>
      </c>
      <c r="B1007" s="45" t="e">
        <f>'Acidentes Terceiros'!#REF!</f>
        <v>#REF!</v>
      </c>
      <c r="C1007" s="45" t="e">
        <f>'Acidentes Terceiros'!#REF!</f>
        <v>#REF!</v>
      </c>
      <c r="D1007" s="45" t="e">
        <f>'Acidentes Terceiros'!#REF!</f>
        <v>#REF!</v>
      </c>
      <c r="E1007" s="48" t="e">
        <f>'Acidentes Terceiros'!#REF!</f>
        <v>#REF!</v>
      </c>
    </row>
    <row r="1008" spans="1:5" x14ac:dyDescent="0.2">
      <c r="A1008" s="45">
        <f>'Acidentes Terceiros'!CM21</f>
        <v>372</v>
      </c>
      <c r="B1008" s="45">
        <f>'Acidentes Terceiros'!CN21</f>
        <v>0</v>
      </c>
      <c r="C1008" s="45" t="str">
        <f>'Acidentes Terceiros'!CO21</f>
        <v>2016</v>
      </c>
      <c r="D1008" s="45" t="str">
        <f>'Acidentes Terceiros'!CP21</f>
        <v>12</v>
      </c>
      <c r="E1008" s="48">
        <f>'Acidentes Terceiros'!CQ21</f>
        <v>0</v>
      </c>
    </row>
    <row r="1009" spans="1:5" x14ac:dyDescent="0.2">
      <c r="A1009" s="45" t="e">
        <f>'Acidentes Terceiros'!#REF!</f>
        <v>#REF!</v>
      </c>
      <c r="B1009" s="45" t="e">
        <f>'Acidentes Terceiros'!#REF!</f>
        <v>#REF!</v>
      </c>
      <c r="C1009" s="45" t="e">
        <f>'Acidentes Terceiros'!#REF!</f>
        <v>#REF!</v>
      </c>
      <c r="D1009" s="45" t="e">
        <f>'Acidentes Terceiros'!#REF!</f>
        <v>#REF!</v>
      </c>
      <c r="E1009" s="46" t="e">
        <f>'Acidentes Terceiros'!#REF!</f>
        <v>#REF!</v>
      </c>
    </row>
    <row r="1010" spans="1:5" x14ac:dyDescent="0.2">
      <c r="A1010" s="45" t="str">
        <f>'Acidentes Terceiros'!BG12</f>
        <v>370</v>
      </c>
      <c r="B1010" s="45">
        <f>'Acidentes Terceiros'!BH12</f>
        <v>0</v>
      </c>
      <c r="C1010" s="45" t="str">
        <f>'Acidentes Terceiros'!BI12</f>
        <v>2016</v>
      </c>
      <c r="D1010" s="45" t="str">
        <f>'Acidentes Terceiros'!BJ12</f>
        <v>02</v>
      </c>
      <c r="E1010" s="46">
        <f>'Acidentes Terceiros'!BK12</f>
        <v>0</v>
      </c>
    </row>
    <row r="1011" spans="1:5" x14ac:dyDescent="0.2">
      <c r="A1011" s="45" t="str">
        <f>'Acidentes Terceiros'!BG13</f>
        <v>370</v>
      </c>
      <c r="B1011" s="45">
        <f>'Acidentes Terceiros'!BH13</f>
        <v>0</v>
      </c>
      <c r="C1011" s="45" t="str">
        <f>'Acidentes Terceiros'!BI13</f>
        <v>2016</v>
      </c>
      <c r="D1011" s="45" t="str">
        <f>'Acidentes Terceiros'!BJ13</f>
        <v>03</v>
      </c>
      <c r="E1011" s="46">
        <f>'Acidentes Terceiros'!BK13</f>
        <v>53</v>
      </c>
    </row>
    <row r="1012" spans="1:5" x14ac:dyDescent="0.2">
      <c r="A1012" s="45" t="str">
        <f>'Acidentes Terceiros'!BG14</f>
        <v>370</v>
      </c>
      <c r="B1012" s="45">
        <f>'Acidentes Terceiros'!BH14</f>
        <v>0</v>
      </c>
      <c r="C1012" s="45" t="str">
        <f>'Acidentes Terceiros'!BI14</f>
        <v>2016</v>
      </c>
      <c r="D1012" s="45" t="str">
        <f>'Acidentes Terceiros'!BJ14</f>
        <v>04</v>
      </c>
      <c r="E1012" s="46">
        <f>'Acidentes Terceiros'!BK14</f>
        <v>0</v>
      </c>
    </row>
    <row r="1013" spans="1:5" x14ac:dyDescent="0.2">
      <c r="A1013" s="45" t="e">
        <f>'Acidentes Terceiros'!#REF!</f>
        <v>#REF!</v>
      </c>
      <c r="B1013" s="45" t="e">
        <f>'Acidentes Terceiros'!#REF!</f>
        <v>#REF!</v>
      </c>
      <c r="C1013" s="45" t="e">
        <f>'Acidentes Terceiros'!#REF!</f>
        <v>#REF!</v>
      </c>
      <c r="D1013" s="45" t="e">
        <f>'Acidentes Terceiros'!#REF!</f>
        <v>#REF!</v>
      </c>
      <c r="E1013" s="46" t="e">
        <f>'Acidentes Terceiros'!#REF!</f>
        <v>#REF!</v>
      </c>
    </row>
    <row r="1014" spans="1:5" x14ac:dyDescent="0.2">
      <c r="A1014" s="45" t="str">
        <f>'Acidentes Terceiros'!BG16</f>
        <v>370</v>
      </c>
      <c r="B1014" s="45">
        <f>'Acidentes Terceiros'!BH16</f>
        <v>0</v>
      </c>
      <c r="C1014" s="45" t="str">
        <f>'Acidentes Terceiros'!BI16</f>
        <v>2016</v>
      </c>
      <c r="D1014" s="45" t="str">
        <f>'Acidentes Terceiros'!BJ16</f>
        <v>06</v>
      </c>
      <c r="E1014" s="46">
        <f>'Acidentes Terceiros'!BK16</f>
        <v>0</v>
      </c>
    </row>
    <row r="1015" spans="1:5" x14ac:dyDescent="0.2">
      <c r="A1015" s="45">
        <f>'Acidentes Terceiros'!BG19</f>
        <v>0</v>
      </c>
      <c r="B1015" s="45">
        <f>'Acidentes Terceiros'!BH19</f>
        <v>0</v>
      </c>
      <c r="C1015" s="45">
        <f>'Acidentes Terceiros'!BI19</f>
        <v>0</v>
      </c>
      <c r="D1015" s="45">
        <f>'Acidentes Terceiros'!BJ19</f>
        <v>0</v>
      </c>
      <c r="E1015" s="46">
        <f>'Acidentes Terceiros'!BK19</f>
        <v>0</v>
      </c>
    </row>
    <row r="1016" spans="1:5" x14ac:dyDescent="0.2">
      <c r="A1016" s="45" t="e">
        <f>'Acidentes Terceiros'!#REF!</f>
        <v>#REF!</v>
      </c>
      <c r="B1016" s="45" t="e">
        <f>'Acidentes Terceiros'!#REF!</f>
        <v>#REF!</v>
      </c>
      <c r="C1016" s="45" t="e">
        <f>'Acidentes Terceiros'!#REF!</f>
        <v>#REF!</v>
      </c>
      <c r="D1016" s="45" t="e">
        <f>'Acidentes Terceiros'!#REF!</f>
        <v>#REF!</v>
      </c>
      <c r="E1016" s="46" t="e">
        <f>'Acidentes Terceiros'!#REF!</f>
        <v>#REF!</v>
      </c>
    </row>
    <row r="1017" spans="1:5" x14ac:dyDescent="0.2">
      <c r="A1017" s="45" t="e">
        <f>'Acidentes Terceiros'!#REF!</f>
        <v>#REF!</v>
      </c>
      <c r="B1017" s="45" t="e">
        <f>'Acidentes Terceiros'!#REF!</f>
        <v>#REF!</v>
      </c>
      <c r="C1017" s="45" t="e">
        <f>'Acidentes Terceiros'!#REF!</f>
        <v>#REF!</v>
      </c>
      <c r="D1017" s="45" t="e">
        <f>'Acidentes Terceiros'!#REF!</f>
        <v>#REF!</v>
      </c>
      <c r="E1017" s="46" t="e">
        <f>'Acidentes Terceiros'!#REF!</f>
        <v>#REF!</v>
      </c>
    </row>
    <row r="1018" spans="1:5" x14ac:dyDescent="0.2">
      <c r="A1018" s="45" t="e">
        <f>'Acidentes Terceiros'!#REF!</f>
        <v>#REF!</v>
      </c>
      <c r="B1018" s="45" t="e">
        <f>'Acidentes Terceiros'!#REF!</f>
        <v>#REF!</v>
      </c>
      <c r="C1018" s="45" t="e">
        <f>'Acidentes Terceiros'!#REF!</f>
        <v>#REF!</v>
      </c>
      <c r="D1018" s="45" t="e">
        <f>'Acidentes Terceiros'!#REF!</f>
        <v>#REF!</v>
      </c>
      <c r="E1018" s="46" t="e">
        <f>'Acidentes Terceiros'!#REF!</f>
        <v>#REF!</v>
      </c>
    </row>
    <row r="1019" spans="1:5" x14ac:dyDescent="0.2">
      <c r="A1019" s="45" t="e">
        <f>'Acidentes Terceiros'!#REF!</f>
        <v>#REF!</v>
      </c>
      <c r="B1019" s="45" t="e">
        <f>'Acidentes Terceiros'!#REF!</f>
        <v>#REF!</v>
      </c>
      <c r="C1019" s="45" t="e">
        <f>'Acidentes Terceiros'!#REF!</f>
        <v>#REF!</v>
      </c>
      <c r="D1019" s="45" t="e">
        <f>'Acidentes Terceiros'!#REF!</f>
        <v>#REF!</v>
      </c>
      <c r="E1019" s="46" t="e">
        <f>'Acidentes Terceiros'!#REF!</f>
        <v>#REF!</v>
      </c>
    </row>
    <row r="1020" spans="1:5" x14ac:dyDescent="0.2">
      <c r="A1020" s="45" t="str">
        <f>'Acidentes Terceiros'!BG21</f>
        <v>370</v>
      </c>
      <c r="B1020" s="45">
        <f>'Acidentes Terceiros'!BH21</f>
        <v>0</v>
      </c>
      <c r="C1020" s="45" t="str">
        <f>'Acidentes Terceiros'!BI21</f>
        <v>2016</v>
      </c>
      <c r="D1020" s="45" t="str">
        <f>'Acidentes Terceiros'!BJ21</f>
        <v>12</v>
      </c>
      <c r="E1020" s="46">
        <f>'Acidentes Terceiros'!BK21</f>
        <v>0</v>
      </c>
    </row>
    <row r="1021" spans="1:5" x14ac:dyDescent="0.2">
      <c r="A1021" s="45" t="e">
        <f>'Acidentes Terceiros'!#REF!</f>
        <v>#REF!</v>
      </c>
      <c r="B1021" s="45" t="e">
        <f>'Acidentes Terceiros'!#REF!</f>
        <v>#REF!</v>
      </c>
      <c r="C1021" s="45" t="e">
        <f>'Acidentes Terceiros'!#REF!</f>
        <v>#REF!</v>
      </c>
      <c r="D1021" s="45" t="e">
        <f>'Acidentes Terceiros'!#REF!</f>
        <v>#REF!</v>
      </c>
      <c r="E1021" s="46" t="e">
        <f>'Acidentes Terceiros'!#REF!</f>
        <v>#REF!</v>
      </c>
    </row>
    <row r="1022" spans="1:5" x14ac:dyDescent="0.2">
      <c r="A1022" s="45" t="str">
        <f>'Acidentes Terceiros'!BN12</f>
        <v>371</v>
      </c>
      <c r="B1022" s="45">
        <f>'Acidentes Terceiros'!BO12</f>
        <v>0</v>
      </c>
      <c r="C1022" s="45" t="str">
        <f>'Acidentes Terceiros'!BP12</f>
        <v>2016</v>
      </c>
      <c r="D1022" s="45" t="str">
        <f>'Acidentes Terceiros'!BQ12</f>
        <v>02</v>
      </c>
      <c r="E1022" s="46">
        <f>'Acidentes Terceiros'!BR12</f>
        <v>0</v>
      </c>
    </row>
    <row r="1023" spans="1:5" x14ac:dyDescent="0.2">
      <c r="A1023" s="45" t="str">
        <f>'Acidentes Terceiros'!BN13</f>
        <v>371</v>
      </c>
      <c r="B1023" s="45">
        <f>'Acidentes Terceiros'!BO13</f>
        <v>0</v>
      </c>
      <c r="C1023" s="45" t="str">
        <f>'Acidentes Terceiros'!BP13</f>
        <v>2016</v>
      </c>
      <c r="D1023" s="45" t="str">
        <f>'Acidentes Terceiros'!BQ13</f>
        <v>03</v>
      </c>
      <c r="E1023" s="46">
        <f>'Acidentes Terceiros'!BR13</f>
        <v>0</v>
      </c>
    </row>
    <row r="1024" spans="1:5" x14ac:dyDescent="0.2">
      <c r="A1024" s="45" t="str">
        <f>'Acidentes Terceiros'!BN14</f>
        <v>371</v>
      </c>
      <c r="B1024" s="45">
        <f>'Acidentes Terceiros'!BO14</f>
        <v>0</v>
      </c>
      <c r="C1024" s="45" t="str">
        <f>'Acidentes Terceiros'!BP14</f>
        <v>2016</v>
      </c>
      <c r="D1024" s="45" t="str">
        <f>'Acidentes Terceiros'!BQ14</f>
        <v>04</v>
      </c>
      <c r="E1024" s="46">
        <f>'Acidentes Terceiros'!BR14</f>
        <v>0</v>
      </c>
    </row>
    <row r="1025" spans="1:5" x14ac:dyDescent="0.2">
      <c r="A1025" s="45" t="e">
        <f>'Acidentes Terceiros'!#REF!</f>
        <v>#REF!</v>
      </c>
      <c r="B1025" s="45" t="e">
        <f>'Acidentes Terceiros'!#REF!</f>
        <v>#REF!</v>
      </c>
      <c r="C1025" s="45" t="e">
        <f>'Acidentes Terceiros'!#REF!</f>
        <v>#REF!</v>
      </c>
      <c r="D1025" s="45" t="e">
        <f>'Acidentes Terceiros'!#REF!</f>
        <v>#REF!</v>
      </c>
      <c r="E1025" s="46" t="e">
        <f>'Acidentes Terceiros'!#REF!</f>
        <v>#REF!</v>
      </c>
    </row>
    <row r="1026" spans="1:5" x14ac:dyDescent="0.2">
      <c r="A1026" s="45" t="str">
        <f>'Acidentes Terceiros'!BN16</f>
        <v>371</v>
      </c>
      <c r="B1026" s="45">
        <f>'Acidentes Terceiros'!BO16</f>
        <v>0</v>
      </c>
      <c r="C1026" s="45" t="str">
        <f>'Acidentes Terceiros'!BP16</f>
        <v>2016</v>
      </c>
      <c r="D1026" s="45" t="str">
        <f>'Acidentes Terceiros'!BQ16</f>
        <v>06</v>
      </c>
      <c r="E1026" s="46">
        <f>'Acidentes Terceiros'!BR16</f>
        <v>0</v>
      </c>
    </row>
    <row r="1027" spans="1:5" x14ac:dyDescent="0.2">
      <c r="A1027" s="45">
        <f>'Acidentes Terceiros'!BN19</f>
        <v>0</v>
      </c>
      <c r="B1027" s="45">
        <f>'Acidentes Terceiros'!BO19</f>
        <v>0</v>
      </c>
      <c r="C1027" s="45">
        <f>'Acidentes Terceiros'!BP19</f>
        <v>0</v>
      </c>
      <c r="D1027" s="45">
        <f>'Acidentes Terceiros'!BQ19</f>
        <v>0</v>
      </c>
      <c r="E1027" s="46">
        <f>'Acidentes Terceiros'!BR19</f>
        <v>0</v>
      </c>
    </row>
    <row r="1028" spans="1:5" x14ac:dyDescent="0.2">
      <c r="A1028" s="45" t="e">
        <f>'Acidentes Terceiros'!#REF!</f>
        <v>#REF!</v>
      </c>
      <c r="B1028" s="45" t="e">
        <f>'Acidentes Terceiros'!#REF!</f>
        <v>#REF!</v>
      </c>
      <c r="C1028" s="45" t="e">
        <f>'Acidentes Terceiros'!#REF!</f>
        <v>#REF!</v>
      </c>
      <c r="D1028" s="45" t="e">
        <f>'Acidentes Terceiros'!#REF!</f>
        <v>#REF!</v>
      </c>
      <c r="E1028" s="46" t="e">
        <f>'Acidentes Terceiros'!#REF!</f>
        <v>#REF!</v>
      </c>
    </row>
    <row r="1029" spans="1:5" x14ac:dyDescent="0.2">
      <c r="A1029" s="45" t="e">
        <f>'Acidentes Terceiros'!#REF!</f>
        <v>#REF!</v>
      </c>
      <c r="B1029" s="45" t="e">
        <f>'Acidentes Terceiros'!#REF!</f>
        <v>#REF!</v>
      </c>
      <c r="C1029" s="45" t="e">
        <f>'Acidentes Terceiros'!#REF!</f>
        <v>#REF!</v>
      </c>
      <c r="D1029" s="45" t="e">
        <f>'Acidentes Terceiros'!#REF!</f>
        <v>#REF!</v>
      </c>
      <c r="E1029" s="46" t="e">
        <f>'Acidentes Terceiros'!#REF!</f>
        <v>#REF!</v>
      </c>
    </row>
    <row r="1030" spans="1:5" x14ac:dyDescent="0.2">
      <c r="A1030" s="45" t="e">
        <f>'Acidentes Terceiros'!#REF!</f>
        <v>#REF!</v>
      </c>
      <c r="B1030" s="45" t="e">
        <f>'Acidentes Terceiros'!#REF!</f>
        <v>#REF!</v>
      </c>
      <c r="C1030" s="45" t="e">
        <f>'Acidentes Terceiros'!#REF!</f>
        <v>#REF!</v>
      </c>
      <c r="D1030" s="45" t="e">
        <f>'Acidentes Terceiros'!#REF!</f>
        <v>#REF!</v>
      </c>
      <c r="E1030" s="46" t="e">
        <f>'Acidentes Terceiros'!#REF!</f>
        <v>#REF!</v>
      </c>
    </row>
    <row r="1031" spans="1:5" x14ac:dyDescent="0.2">
      <c r="A1031" s="45" t="e">
        <f>'Acidentes Terceiros'!#REF!</f>
        <v>#REF!</v>
      </c>
      <c r="B1031" s="45" t="e">
        <f>'Acidentes Terceiros'!#REF!</f>
        <v>#REF!</v>
      </c>
      <c r="C1031" s="45" t="e">
        <f>'Acidentes Terceiros'!#REF!</f>
        <v>#REF!</v>
      </c>
      <c r="D1031" s="45" t="e">
        <f>'Acidentes Terceiros'!#REF!</f>
        <v>#REF!</v>
      </c>
      <c r="E1031" s="46" t="e">
        <f>'Acidentes Terceiros'!#REF!</f>
        <v>#REF!</v>
      </c>
    </row>
    <row r="1032" spans="1:5" x14ac:dyDescent="0.2">
      <c r="A1032" s="45" t="str">
        <f>'Acidentes Terceiros'!BN21</f>
        <v>371</v>
      </c>
      <c r="B1032" s="45">
        <f>'Acidentes Terceiros'!BO21</f>
        <v>0</v>
      </c>
      <c r="C1032" s="45" t="str">
        <f>'Acidentes Terceiros'!BP21</f>
        <v>2016</v>
      </c>
      <c r="D1032" s="45" t="str">
        <f>'Acidentes Terceiros'!BQ21</f>
        <v>12</v>
      </c>
      <c r="E1032" s="46">
        <f>'Acidentes Terceiros'!BR21</f>
        <v>0</v>
      </c>
    </row>
    <row r="1033" spans="1:5" x14ac:dyDescent="0.2">
      <c r="A1033" s="45" t="e">
        <f>'Acidentes Terceiros'!#REF!</f>
        <v>#REF!</v>
      </c>
      <c r="B1033" s="45" t="e">
        <f>'Acidentes Terceiros'!#REF!</f>
        <v>#REF!</v>
      </c>
      <c r="C1033" s="45" t="e">
        <f>'Acidentes Terceiros'!#REF!</f>
        <v>#REF!</v>
      </c>
      <c r="D1033" s="45" t="e">
        <f>'Acidentes Terceiros'!#REF!</f>
        <v>#REF!</v>
      </c>
      <c r="E1033" s="46" t="e">
        <f>'Acidentes Terceiros'!#REF!</f>
        <v>#REF!</v>
      </c>
    </row>
    <row r="1034" spans="1:5" x14ac:dyDescent="0.2">
      <c r="A1034" s="45" t="str">
        <f>'Acidentes Terceiros'!C12</f>
        <v>380</v>
      </c>
      <c r="B1034" s="45">
        <f>'Acidentes Terceiros'!D12</f>
        <v>0</v>
      </c>
      <c r="C1034" s="45" t="str">
        <f>'Acidentes Terceiros'!E12</f>
        <v>2016</v>
      </c>
      <c r="D1034" s="45" t="str">
        <f>'Acidentes Terceiros'!F12</f>
        <v>02</v>
      </c>
      <c r="E1034" s="46">
        <f>'Acidentes Terceiros'!G12</f>
        <v>955532</v>
      </c>
    </row>
    <row r="1035" spans="1:5" x14ac:dyDescent="0.2">
      <c r="A1035" s="45" t="str">
        <f>'Acidentes Terceiros'!C13</f>
        <v>380</v>
      </c>
      <c r="B1035" s="45">
        <f>'Acidentes Terceiros'!D13</f>
        <v>0</v>
      </c>
      <c r="C1035" s="45" t="str">
        <f>'Acidentes Terceiros'!E13</f>
        <v>2016</v>
      </c>
      <c r="D1035" s="45" t="str">
        <f>'Acidentes Terceiros'!F13</f>
        <v>03</v>
      </c>
      <c r="E1035" s="46">
        <f>'Acidentes Terceiros'!G13</f>
        <v>1114810.2999999996</v>
      </c>
    </row>
    <row r="1036" spans="1:5" x14ac:dyDescent="0.2">
      <c r="A1036" s="45" t="str">
        <f>'Acidentes Terceiros'!C14</f>
        <v>380</v>
      </c>
      <c r="B1036" s="45">
        <f>'Acidentes Terceiros'!D14</f>
        <v>0</v>
      </c>
      <c r="C1036" s="45" t="str">
        <f>'Acidentes Terceiros'!E14</f>
        <v>2016</v>
      </c>
      <c r="D1036" s="45" t="str">
        <f>'Acidentes Terceiros'!F14</f>
        <v>04</v>
      </c>
      <c r="E1036" s="46">
        <f>'Acidentes Terceiros'!G14</f>
        <v>180831.05</v>
      </c>
    </row>
    <row r="1037" spans="1:5" x14ac:dyDescent="0.2">
      <c r="A1037" s="45" t="e">
        <f>'Acidentes Terceiros'!#REF!</f>
        <v>#REF!</v>
      </c>
      <c r="B1037" s="45" t="e">
        <f>'Acidentes Terceiros'!#REF!</f>
        <v>#REF!</v>
      </c>
      <c r="C1037" s="45" t="e">
        <f>'Acidentes Terceiros'!#REF!</f>
        <v>#REF!</v>
      </c>
      <c r="D1037" s="45" t="e">
        <f>'Acidentes Terceiros'!#REF!</f>
        <v>#REF!</v>
      </c>
      <c r="E1037" s="46" t="e">
        <f>'Acidentes Terceiros'!#REF!</f>
        <v>#REF!</v>
      </c>
    </row>
    <row r="1038" spans="1:5" x14ac:dyDescent="0.2">
      <c r="A1038" s="45" t="str">
        <f>'Acidentes Terceiros'!C16</f>
        <v>380</v>
      </c>
      <c r="B1038" s="45">
        <f>'Acidentes Terceiros'!D16</f>
        <v>0</v>
      </c>
      <c r="C1038" s="45" t="str">
        <f>'Acidentes Terceiros'!E16</f>
        <v>2016</v>
      </c>
      <c r="D1038" s="45" t="str">
        <f>'Acidentes Terceiros'!F16</f>
        <v>06</v>
      </c>
      <c r="E1038" s="46">
        <f>'Acidentes Terceiros'!G16</f>
        <v>316505</v>
      </c>
    </row>
    <row r="1039" spans="1:5" x14ac:dyDescent="0.2">
      <c r="A1039" s="45">
        <f>'Acidentes Terceiros'!C19</f>
        <v>0</v>
      </c>
      <c r="B1039" s="45">
        <f>'Acidentes Terceiros'!D19</f>
        <v>0</v>
      </c>
      <c r="C1039" s="45">
        <f>'Acidentes Terceiros'!E19</f>
        <v>0</v>
      </c>
      <c r="D1039" s="45">
        <f>'Acidentes Terceiros'!F19</f>
        <v>0</v>
      </c>
      <c r="E1039" s="46">
        <f>'Acidentes Terceiros'!G19</f>
        <v>85360</v>
      </c>
    </row>
    <row r="1040" spans="1:5" x14ac:dyDescent="0.2">
      <c r="A1040" s="45" t="e">
        <f>'Acidentes Terceiros'!#REF!</f>
        <v>#REF!</v>
      </c>
      <c r="B1040" s="45" t="e">
        <f>'Acidentes Terceiros'!#REF!</f>
        <v>#REF!</v>
      </c>
      <c r="C1040" s="45" t="e">
        <f>'Acidentes Terceiros'!#REF!</f>
        <v>#REF!</v>
      </c>
      <c r="D1040" s="45" t="e">
        <f>'Acidentes Terceiros'!#REF!</f>
        <v>#REF!</v>
      </c>
      <c r="E1040" s="46" t="e">
        <f>'Acidentes Terceiros'!#REF!</f>
        <v>#REF!</v>
      </c>
    </row>
    <row r="1041" spans="1:5" x14ac:dyDescent="0.2">
      <c r="A1041" s="45" t="e">
        <f>'Acidentes Terceiros'!#REF!</f>
        <v>#REF!</v>
      </c>
      <c r="B1041" s="45" t="e">
        <f>'Acidentes Terceiros'!#REF!</f>
        <v>#REF!</v>
      </c>
      <c r="C1041" s="45" t="e">
        <f>'Acidentes Terceiros'!#REF!</f>
        <v>#REF!</v>
      </c>
      <c r="D1041" s="45" t="e">
        <f>'Acidentes Terceiros'!#REF!</f>
        <v>#REF!</v>
      </c>
      <c r="E1041" s="46" t="e">
        <f>'Acidentes Terceiros'!#REF!</f>
        <v>#REF!</v>
      </c>
    </row>
    <row r="1042" spans="1:5" x14ac:dyDescent="0.2">
      <c r="A1042" s="45" t="e">
        <f>'Acidentes Terceiros'!#REF!</f>
        <v>#REF!</v>
      </c>
      <c r="B1042" s="45" t="e">
        <f>'Acidentes Terceiros'!#REF!</f>
        <v>#REF!</v>
      </c>
      <c r="C1042" s="45" t="e">
        <f>'Acidentes Terceiros'!#REF!</f>
        <v>#REF!</v>
      </c>
      <c r="D1042" s="45" t="e">
        <f>'Acidentes Terceiros'!#REF!</f>
        <v>#REF!</v>
      </c>
      <c r="E1042" s="46" t="e">
        <f>'Acidentes Terceiros'!#REF!</f>
        <v>#REF!</v>
      </c>
    </row>
    <row r="1043" spans="1:5" x14ac:dyDescent="0.2">
      <c r="A1043" s="45" t="e">
        <f>'Acidentes Terceiros'!#REF!</f>
        <v>#REF!</v>
      </c>
      <c r="B1043" s="45" t="e">
        <f>'Acidentes Terceiros'!#REF!</f>
        <v>#REF!</v>
      </c>
      <c r="C1043" s="45" t="e">
        <f>'Acidentes Terceiros'!#REF!</f>
        <v>#REF!</v>
      </c>
      <c r="D1043" s="45" t="e">
        <f>'Acidentes Terceiros'!#REF!</f>
        <v>#REF!</v>
      </c>
      <c r="E1043" s="46" t="e">
        <f>'Acidentes Terceiros'!#REF!</f>
        <v>#REF!</v>
      </c>
    </row>
    <row r="1044" spans="1:5" x14ac:dyDescent="0.2">
      <c r="A1044" s="45" t="str">
        <f>'Acidentes Terceiros'!C21</f>
        <v>380</v>
      </c>
      <c r="B1044" s="45">
        <f>'Acidentes Terceiros'!D21</f>
        <v>0</v>
      </c>
      <c r="C1044" s="45" t="str">
        <f>'Acidentes Terceiros'!E21</f>
        <v>2016</v>
      </c>
      <c r="D1044" s="45" t="str">
        <f>'Acidentes Terceiros'!F21</f>
        <v>12</v>
      </c>
      <c r="E1044" s="46">
        <f>'Acidentes Terceiros'!G21</f>
        <v>142654</v>
      </c>
    </row>
  </sheetData>
  <sheetProtection password="CDAE" sheet="1" objects="1" scenarios="1"/>
  <phoneticPr fontId="33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EMPRESA</vt:lpstr>
      <vt:lpstr>Efetivo</vt:lpstr>
      <vt:lpstr>Gestão</vt:lpstr>
      <vt:lpstr>Absenteísmo até 15 dias</vt:lpstr>
      <vt:lpstr>Absent + 15 dias e até 6 meses </vt:lpstr>
      <vt:lpstr>Absent + de  6 meses</vt:lpstr>
      <vt:lpstr>Acidentes Próprio</vt:lpstr>
      <vt:lpstr>Acidentes Terceiros</vt:lpstr>
      <vt:lpstr>Macro</vt:lpstr>
      <vt:lpstr>'Absent + 15 dias e até 6 meses '!Print_Area</vt:lpstr>
      <vt:lpstr>'Absent + de  6 meses'!Print_Area</vt:lpstr>
      <vt:lpstr>'Absenteísmo até 15 dias'!Print_Area</vt:lpstr>
      <vt:lpstr>'Acidentes Próprio'!Print_Area</vt:lpstr>
      <vt:lpstr>'Acidentes Terceiros'!Print_Area</vt:lpstr>
      <vt:lpstr>Efetivo!Print_Area</vt:lpstr>
      <vt:lpstr>EMPRESA!Print_Area</vt:lpstr>
      <vt:lpstr>Gestão!Print_Area</vt:lpstr>
      <vt:lpstr>'Absent + 15 dias e até 6 meses '!Print_Titles</vt:lpstr>
      <vt:lpstr>'Absent + de  6 meses'!Print_Titles</vt:lpstr>
      <vt:lpstr>'Absenteísmo até 15 dias'!Print_Titles</vt:lpstr>
      <vt:lpstr>'Acidentes Próprio'!Print_Titles</vt:lpstr>
      <vt:lpstr>'Acidentes Terceiros'!Print_Titles</vt:lpstr>
      <vt:lpstr>Efetivo!Print_Titles</vt:lpstr>
      <vt:lpstr>Gestão!Print_Titles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antonio.figueiredo</dc:creator>
  <cp:lastModifiedBy>Silva, Fabricio</cp:lastModifiedBy>
  <cp:lastPrinted>2013-11-22T17:51:16Z</cp:lastPrinted>
  <dcterms:created xsi:type="dcterms:W3CDTF">2001-02-12T13:20:45Z</dcterms:created>
  <dcterms:modified xsi:type="dcterms:W3CDTF">2019-08-27T13:51:16Z</dcterms:modified>
</cp:coreProperties>
</file>