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7635" windowHeight="6735"/>
  </bookViews>
  <sheets>
    <sheet name="Dicionário RH Mensal" sheetId="1" r:id="rId1"/>
    <sheet name="Efetivo" sheetId="2" r:id="rId2"/>
    <sheet name="Gestão" sheetId="3" r:id="rId3"/>
    <sheet name="Absenteísmo até 15 dias" sheetId="4" r:id="rId4"/>
    <sheet name="Absenteísmo +15 dias até 6 mese" sheetId="5" r:id="rId5"/>
    <sheet name="Absenteismo + de 6 meses" sheetId="6" r:id="rId6"/>
    <sheet name="Acidente Próprio" sheetId="7" r:id="rId7"/>
    <sheet name="Acidente Terceiro1" sheetId="9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45621"/>
</workbook>
</file>

<file path=xl/calcChain.xml><?xml version="1.0" encoding="utf-8"?>
<calcChain xmlns="http://schemas.openxmlformats.org/spreadsheetml/2006/main">
  <c r="Z17" i="6" l="1"/>
  <c r="T17" i="6"/>
  <c r="Z16" i="6"/>
  <c r="T16" i="6"/>
  <c r="Z15" i="6"/>
  <c r="T15" i="6"/>
  <c r="Z14" i="6"/>
  <c r="T14" i="6"/>
  <c r="Z13" i="6"/>
  <c r="T13" i="6"/>
  <c r="Z12" i="6"/>
  <c r="T12" i="6"/>
  <c r="Z11" i="6"/>
  <c r="T11" i="6"/>
  <c r="Z10" i="6"/>
  <c r="T10" i="6"/>
  <c r="Z9" i="6"/>
  <c r="T9" i="6"/>
  <c r="Z8" i="6"/>
  <c r="T8" i="6"/>
  <c r="Z7" i="6"/>
  <c r="T7" i="6"/>
  <c r="Z6" i="6"/>
  <c r="T6" i="6"/>
  <c r="Z5" i="6"/>
  <c r="T5" i="6"/>
  <c r="Y6" i="5"/>
  <c r="Y7" i="5"/>
  <c r="Y8" i="5"/>
  <c r="Y9" i="5"/>
  <c r="Y10" i="5"/>
  <c r="Y11" i="5"/>
  <c r="Y12" i="5"/>
  <c r="Y13" i="5"/>
  <c r="Y14" i="5"/>
  <c r="Y15" i="5"/>
  <c r="Y16" i="5"/>
  <c r="Y17" i="5"/>
  <c r="Y5" i="5"/>
  <c r="S6" i="5"/>
  <c r="S7" i="5"/>
  <c r="S8" i="5"/>
  <c r="S9" i="5"/>
  <c r="S10" i="5"/>
  <c r="S11" i="5"/>
  <c r="S12" i="5"/>
  <c r="S13" i="5"/>
  <c r="S14" i="5"/>
  <c r="S15" i="5"/>
  <c r="S16" i="5"/>
  <c r="S17" i="5"/>
  <c r="S5" i="5"/>
  <c r="G7" i="9"/>
  <c r="G8" i="9"/>
  <c r="G9" i="9"/>
  <c r="G10" i="9"/>
  <c r="G11" i="9"/>
  <c r="G12" i="9"/>
  <c r="G13" i="9"/>
  <c r="G14" i="9"/>
  <c r="G15" i="9"/>
  <c r="G16" i="9"/>
  <c r="G17" i="9"/>
  <c r="G18" i="9"/>
  <c r="G6" i="9"/>
  <c r="G7" i="7"/>
  <c r="G8" i="7"/>
  <c r="G9" i="7"/>
  <c r="G10" i="7"/>
  <c r="G11" i="7"/>
  <c r="G12" i="7"/>
  <c r="G13" i="7"/>
  <c r="G14" i="7"/>
  <c r="G15" i="7"/>
  <c r="G16" i="7"/>
  <c r="G17" i="7"/>
  <c r="G18" i="7"/>
  <c r="G6" i="7"/>
  <c r="CS18" i="9"/>
  <c r="CS17" i="9"/>
  <c r="CS16" i="9"/>
  <c r="CS15" i="9"/>
  <c r="CS14" i="9"/>
  <c r="CS13" i="9"/>
  <c r="CS12" i="9"/>
  <c r="CS11" i="9"/>
  <c r="CS10" i="9"/>
  <c r="CS9" i="9"/>
  <c r="CS8" i="9"/>
  <c r="CS7" i="9"/>
  <c r="CS6" i="9"/>
  <c r="CS7" i="7"/>
  <c r="CS8" i="7"/>
  <c r="CS9" i="7"/>
  <c r="CS10" i="7"/>
  <c r="CS11" i="7"/>
  <c r="CS12" i="7"/>
  <c r="CS13" i="7"/>
  <c r="CS14" i="7"/>
  <c r="CS15" i="7"/>
  <c r="CS16" i="7"/>
  <c r="CS17" i="7"/>
  <c r="CS18" i="7"/>
  <c r="CS6" i="7"/>
  <c r="AE7" i="7"/>
  <c r="AE15" i="7"/>
  <c r="AE8" i="7"/>
  <c r="AE16" i="7"/>
  <c r="AE13" i="7"/>
  <c r="AE9" i="7"/>
  <c r="AE17" i="7"/>
  <c r="AE14" i="7"/>
  <c r="AE10" i="7"/>
  <c r="AE18" i="7"/>
  <c r="AE11" i="7"/>
  <c r="AE12" i="7"/>
  <c r="AE6" i="7"/>
  <c r="AE7" i="9"/>
  <c r="AE15" i="9"/>
  <c r="AE16" i="9"/>
  <c r="AE17" i="9"/>
  <c r="AE8" i="9"/>
  <c r="AE9" i="9"/>
  <c r="AE10" i="9"/>
  <c r="AE18" i="9"/>
  <c r="AE12" i="9"/>
  <c r="AE11" i="9"/>
  <c r="AE14" i="9"/>
  <c r="AE13" i="9"/>
  <c r="AE6" i="9"/>
  <c r="L15" i="3" l="1"/>
  <c r="AG15" i="3"/>
  <c r="AG14" i="3"/>
  <c r="AG13" i="3"/>
  <c r="AG12" i="3"/>
  <c r="AG11" i="3"/>
  <c r="AG10" i="3"/>
  <c r="AG9" i="3"/>
  <c r="AG8" i="3"/>
  <c r="AG7" i="3"/>
  <c r="AG6" i="3"/>
  <c r="AG5" i="3"/>
  <c r="AG4" i="3"/>
  <c r="AG3" i="3"/>
  <c r="Z4" i="3"/>
  <c r="Z5" i="3"/>
  <c r="Z6" i="3"/>
  <c r="Z7" i="3"/>
  <c r="Z8" i="3"/>
  <c r="Z9" i="3"/>
  <c r="Z10" i="3"/>
  <c r="Z11" i="3"/>
  <c r="Z12" i="3"/>
  <c r="Z13" i="3"/>
  <c r="Z14" i="3"/>
  <c r="Z15" i="3"/>
  <c r="Z3" i="3"/>
  <c r="S4" i="3"/>
  <c r="S5" i="3"/>
  <c r="S6" i="3"/>
  <c r="S7" i="3"/>
  <c r="S8" i="3"/>
  <c r="S9" i="3"/>
  <c r="S10" i="3"/>
  <c r="S11" i="3"/>
  <c r="S12" i="3"/>
  <c r="S13" i="3"/>
  <c r="S14" i="3"/>
  <c r="S15" i="3"/>
  <c r="S3" i="3"/>
  <c r="E4" i="3"/>
  <c r="E5" i="3"/>
  <c r="E6" i="3"/>
  <c r="E7" i="3"/>
  <c r="E8" i="3"/>
  <c r="E9" i="3"/>
  <c r="E10" i="3"/>
  <c r="E11" i="3"/>
  <c r="E12" i="3"/>
  <c r="E13" i="3"/>
  <c r="E14" i="3"/>
  <c r="E15" i="3"/>
  <c r="E3" i="3"/>
  <c r="DC15" i="3"/>
  <c r="CY15" i="3"/>
  <c r="CS15" i="3"/>
  <c r="CO15" i="3"/>
  <c r="CI15" i="3"/>
  <c r="BY15" i="3"/>
  <c r="BU15" i="3"/>
  <c r="BO15" i="3"/>
  <c r="BM15" i="3"/>
  <c r="BD15" i="3"/>
  <c r="BC15" i="3"/>
  <c r="AT15" i="3"/>
  <c r="AQ15" i="3"/>
  <c r="AJ15" i="3"/>
  <c r="AI15" i="3"/>
  <c r="AC15" i="3"/>
  <c r="V15" i="3"/>
  <c r="U15" i="3"/>
  <c r="O15" i="3"/>
  <c r="N15" i="3"/>
  <c r="H15" i="3"/>
  <c r="G15" i="3"/>
  <c r="DC14" i="3"/>
  <c r="CY14" i="3"/>
  <c r="CS14" i="3"/>
  <c r="CO14" i="3"/>
  <c r="CI14" i="3"/>
  <c r="BY14" i="3"/>
  <c r="BU14" i="3"/>
  <c r="BO14" i="3"/>
  <c r="BM14" i="3"/>
  <c r="BD14" i="3"/>
  <c r="BC14" i="3"/>
  <c r="AT14" i="3"/>
  <c r="AQ14" i="3"/>
  <c r="AJ14" i="3"/>
  <c r="AI14" i="3"/>
  <c r="AC14" i="3"/>
  <c r="V14" i="3"/>
  <c r="U14" i="3"/>
  <c r="O14" i="3"/>
  <c r="N14" i="3"/>
  <c r="L14" i="3"/>
  <c r="H14" i="3"/>
  <c r="G14" i="3"/>
  <c r="DC13" i="3"/>
  <c r="CY13" i="3"/>
  <c r="CV13" i="3"/>
  <c r="CU13" i="3"/>
  <c r="CS13" i="3"/>
  <c r="CO13" i="3"/>
  <c r="CL13" i="3"/>
  <c r="CK13" i="3"/>
  <c r="CI13" i="3"/>
  <c r="CB13" i="3"/>
  <c r="CA13" i="3"/>
  <c r="BY13" i="3"/>
  <c r="BU13" i="3"/>
  <c r="BR13" i="3"/>
  <c r="BQ13" i="3"/>
  <c r="BO13" i="3"/>
  <c r="BM13" i="3"/>
  <c r="BG13" i="3"/>
  <c r="BF13" i="3"/>
  <c r="BD13" i="3"/>
  <c r="BC13" i="3"/>
  <c r="AW13" i="3"/>
  <c r="AV13" i="3"/>
  <c r="AT13" i="3"/>
  <c r="AQ13" i="3"/>
  <c r="AM13" i="3"/>
  <c r="AL13" i="3"/>
  <c r="AJ13" i="3"/>
  <c r="AI13" i="3"/>
  <c r="AC13" i="3"/>
  <c r="V13" i="3"/>
  <c r="U13" i="3"/>
  <c r="O13" i="3"/>
  <c r="N13" i="3"/>
  <c r="L13" i="3"/>
  <c r="H13" i="3"/>
  <c r="G13" i="3"/>
  <c r="DC12" i="3"/>
  <c r="CY12" i="3"/>
  <c r="CS12" i="3"/>
  <c r="CO12" i="3"/>
  <c r="CI12" i="3"/>
  <c r="BY12" i="3"/>
  <c r="BU12" i="3"/>
  <c r="BO12" i="3"/>
  <c r="BM12" i="3"/>
  <c r="BD12" i="3"/>
  <c r="BC12" i="3"/>
  <c r="AT12" i="3"/>
  <c r="AQ12" i="3"/>
  <c r="AJ12" i="3"/>
  <c r="AI12" i="3"/>
  <c r="AC12" i="3"/>
  <c r="V12" i="3"/>
  <c r="U12" i="3"/>
  <c r="O12" i="3"/>
  <c r="N12" i="3"/>
  <c r="L12" i="3"/>
  <c r="H12" i="3"/>
  <c r="G12" i="3"/>
  <c r="DC11" i="3"/>
  <c r="CY11" i="3"/>
  <c r="CS11" i="3"/>
  <c r="CO11" i="3"/>
  <c r="CI11" i="3"/>
  <c r="BY11" i="3"/>
  <c r="BU11" i="3"/>
  <c r="BO11" i="3"/>
  <c r="BM11" i="3"/>
  <c r="BD11" i="3"/>
  <c r="BC11" i="3"/>
  <c r="AT11" i="3"/>
  <c r="AQ11" i="3"/>
  <c r="AJ11" i="3"/>
  <c r="AI11" i="3"/>
  <c r="AC11" i="3"/>
  <c r="V11" i="3"/>
  <c r="U11" i="3"/>
  <c r="O11" i="3"/>
  <c r="N11" i="3"/>
  <c r="L11" i="3"/>
  <c r="H11" i="3"/>
  <c r="G11" i="3"/>
  <c r="DC10" i="3"/>
  <c r="CY10" i="3"/>
  <c r="CS10" i="3"/>
  <c r="CO10" i="3"/>
  <c r="CI10" i="3"/>
  <c r="BY10" i="3"/>
  <c r="BU10" i="3"/>
  <c r="BO10" i="3"/>
  <c r="BM10" i="3"/>
  <c r="BD10" i="3"/>
  <c r="BC10" i="3"/>
  <c r="AT10" i="3"/>
  <c r="AQ10" i="3"/>
  <c r="AJ10" i="3"/>
  <c r="AI10" i="3"/>
  <c r="AC10" i="3"/>
  <c r="V10" i="3"/>
  <c r="U10" i="3"/>
  <c r="O10" i="3"/>
  <c r="N10" i="3"/>
  <c r="L10" i="3"/>
  <c r="H10" i="3"/>
  <c r="G10" i="3"/>
  <c r="DC9" i="3"/>
  <c r="CY9" i="3"/>
  <c r="CV9" i="3"/>
  <c r="CU9" i="3"/>
  <c r="CS9" i="3"/>
  <c r="CO9" i="3"/>
  <c r="CL9" i="3"/>
  <c r="CK9" i="3"/>
  <c r="CI9" i="3"/>
  <c r="CB9" i="3"/>
  <c r="CA9" i="3"/>
  <c r="BY9" i="3"/>
  <c r="BU9" i="3"/>
  <c r="BR9" i="3"/>
  <c r="BQ9" i="3"/>
  <c r="BO9" i="3"/>
  <c r="BM9" i="3"/>
  <c r="BG9" i="3"/>
  <c r="BF9" i="3"/>
  <c r="BD9" i="3"/>
  <c r="BC9" i="3"/>
  <c r="AW9" i="3"/>
  <c r="AV9" i="3"/>
  <c r="AT9" i="3"/>
  <c r="AQ9" i="3"/>
  <c r="AM9" i="3"/>
  <c r="AL9" i="3"/>
  <c r="AJ9" i="3"/>
  <c r="AI9" i="3"/>
  <c r="AC9" i="3"/>
  <c r="V9" i="3"/>
  <c r="U9" i="3"/>
  <c r="O9" i="3"/>
  <c r="N9" i="3"/>
  <c r="L9" i="3"/>
  <c r="H9" i="3"/>
  <c r="G9" i="3"/>
  <c r="DC8" i="3"/>
  <c r="CY8" i="3"/>
  <c r="CV8" i="3"/>
  <c r="CU8" i="3"/>
  <c r="CS8" i="3"/>
  <c r="CO8" i="3"/>
  <c r="CL8" i="3"/>
  <c r="CK8" i="3"/>
  <c r="CI8" i="3"/>
  <c r="CB8" i="3"/>
  <c r="CA8" i="3"/>
  <c r="BY8" i="3"/>
  <c r="BU8" i="3"/>
  <c r="BR8" i="3"/>
  <c r="BQ8" i="3"/>
  <c r="BO8" i="3"/>
  <c r="BM8" i="3"/>
  <c r="BG8" i="3"/>
  <c r="BF8" i="3"/>
  <c r="BD8" i="3"/>
  <c r="BC8" i="3"/>
  <c r="AW8" i="3"/>
  <c r="AV8" i="3"/>
  <c r="AT8" i="3"/>
  <c r="AQ8" i="3"/>
  <c r="AM8" i="3"/>
  <c r="AL8" i="3"/>
  <c r="AJ8" i="3"/>
  <c r="AI8" i="3"/>
  <c r="AC8" i="3"/>
  <c r="V8" i="3"/>
  <c r="U8" i="3"/>
  <c r="O8" i="3"/>
  <c r="N8" i="3"/>
  <c r="L8" i="3"/>
  <c r="H8" i="3"/>
  <c r="G8" i="3"/>
  <c r="DC7" i="3"/>
  <c r="CY7" i="3"/>
  <c r="CV7" i="3"/>
  <c r="CU7" i="3"/>
  <c r="CS7" i="3"/>
  <c r="CO7" i="3"/>
  <c r="CL7" i="3"/>
  <c r="CK7" i="3"/>
  <c r="CI7" i="3"/>
  <c r="CB7" i="3"/>
  <c r="CA7" i="3"/>
  <c r="BY7" i="3"/>
  <c r="BU7" i="3"/>
  <c r="BR7" i="3"/>
  <c r="BQ7" i="3"/>
  <c r="BO7" i="3"/>
  <c r="BM7" i="3"/>
  <c r="BG7" i="3"/>
  <c r="BF7" i="3"/>
  <c r="BD7" i="3"/>
  <c r="BC7" i="3"/>
  <c r="AW7" i="3"/>
  <c r="AV7" i="3"/>
  <c r="AT7" i="3"/>
  <c r="AQ7" i="3"/>
  <c r="AM7" i="3"/>
  <c r="AL7" i="3"/>
  <c r="AJ7" i="3"/>
  <c r="AI7" i="3"/>
  <c r="AC7" i="3"/>
  <c r="V7" i="3"/>
  <c r="U7" i="3"/>
  <c r="O7" i="3"/>
  <c r="N7" i="3"/>
  <c r="L7" i="3"/>
  <c r="H7" i="3"/>
  <c r="G7" i="3"/>
  <c r="DC6" i="3"/>
  <c r="CY6" i="3"/>
  <c r="CV6" i="3"/>
  <c r="CU6" i="3"/>
  <c r="CS6" i="3"/>
  <c r="CO6" i="3"/>
  <c r="CL6" i="3"/>
  <c r="CK6" i="3"/>
  <c r="CI6" i="3"/>
  <c r="CB6" i="3"/>
  <c r="CA6" i="3"/>
  <c r="BY6" i="3"/>
  <c r="BU6" i="3"/>
  <c r="BR6" i="3"/>
  <c r="BQ6" i="3"/>
  <c r="BO6" i="3"/>
  <c r="BM6" i="3"/>
  <c r="BG6" i="3"/>
  <c r="BF6" i="3"/>
  <c r="BD6" i="3"/>
  <c r="BC6" i="3"/>
  <c r="AW6" i="3"/>
  <c r="AV6" i="3"/>
  <c r="AT6" i="3"/>
  <c r="AQ6" i="3"/>
  <c r="AM6" i="3"/>
  <c r="AL6" i="3"/>
  <c r="AJ6" i="3"/>
  <c r="AI6" i="3"/>
  <c r="AC6" i="3"/>
  <c r="V6" i="3"/>
  <c r="U6" i="3"/>
  <c r="O6" i="3"/>
  <c r="N6" i="3"/>
  <c r="L6" i="3"/>
  <c r="H6" i="3"/>
  <c r="G6" i="3"/>
  <c r="DC5" i="3"/>
  <c r="CY5" i="3"/>
  <c r="CV5" i="3"/>
  <c r="CU5" i="3"/>
  <c r="CS5" i="3"/>
  <c r="CO5" i="3"/>
  <c r="CL5" i="3"/>
  <c r="CK5" i="3"/>
  <c r="CI5" i="3"/>
  <c r="CB5" i="3"/>
  <c r="CA5" i="3"/>
  <c r="BY5" i="3"/>
  <c r="BU5" i="3"/>
  <c r="BR5" i="3"/>
  <c r="BQ5" i="3"/>
  <c r="BO5" i="3"/>
  <c r="BM5" i="3"/>
  <c r="BG5" i="3"/>
  <c r="BF5" i="3"/>
  <c r="BD5" i="3"/>
  <c r="BC5" i="3"/>
  <c r="AW5" i="3"/>
  <c r="AV5" i="3"/>
  <c r="AT5" i="3"/>
  <c r="AQ5" i="3"/>
  <c r="AM5" i="3"/>
  <c r="AL5" i="3"/>
  <c r="AJ5" i="3"/>
  <c r="AI5" i="3"/>
  <c r="AC5" i="3"/>
  <c r="V5" i="3"/>
  <c r="U5" i="3"/>
  <c r="O5" i="3"/>
  <c r="N5" i="3"/>
  <c r="L5" i="3"/>
  <c r="H5" i="3"/>
  <c r="G5" i="3"/>
  <c r="DC4" i="3"/>
  <c r="CY4" i="3"/>
  <c r="CV4" i="3"/>
  <c r="CU4" i="3"/>
  <c r="CS4" i="3"/>
  <c r="CO4" i="3"/>
  <c r="CL4" i="3"/>
  <c r="CK4" i="3"/>
  <c r="CI4" i="3"/>
  <c r="CB4" i="3"/>
  <c r="CA4" i="3"/>
  <c r="BY4" i="3"/>
  <c r="BU4" i="3"/>
  <c r="BR4" i="3"/>
  <c r="BQ4" i="3"/>
  <c r="BO4" i="3"/>
  <c r="BM4" i="3"/>
  <c r="BG4" i="3"/>
  <c r="BF4" i="3"/>
  <c r="BD4" i="3"/>
  <c r="BC4" i="3"/>
  <c r="AW4" i="3"/>
  <c r="AV4" i="3"/>
  <c r="AT4" i="3"/>
  <c r="AQ4" i="3"/>
  <c r="AM4" i="3"/>
  <c r="AL4" i="3"/>
  <c r="AJ4" i="3"/>
  <c r="AI4" i="3"/>
  <c r="AC4" i="3"/>
  <c r="V4" i="3"/>
  <c r="U4" i="3"/>
  <c r="O4" i="3"/>
  <c r="N4" i="3"/>
  <c r="L4" i="3"/>
  <c r="H4" i="3"/>
  <c r="G4" i="3"/>
  <c r="DC3" i="3"/>
  <c r="CY3" i="3"/>
  <c r="CS3" i="3"/>
  <c r="CO3" i="3"/>
  <c r="CI3" i="3"/>
  <c r="BY3" i="3"/>
  <c r="BU3" i="3"/>
  <c r="BO3" i="3"/>
  <c r="BM3" i="3"/>
  <c r="BD3" i="3"/>
  <c r="BC3" i="3"/>
  <c r="AT3" i="3"/>
  <c r="AQ3" i="3"/>
  <c r="AJ3" i="3"/>
  <c r="AI3" i="3"/>
  <c r="AC3" i="3"/>
  <c r="V3" i="3"/>
  <c r="U3" i="3"/>
  <c r="O3" i="3"/>
  <c r="N3" i="3"/>
  <c r="L3" i="3"/>
  <c r="H3" i="3"/>
  <c r="G3" i="3"/>
  <c r="AB14" i="3" l="1"/>
  <c r="AB13" i="3"/>
  <c r="AB15" i="3"/>
  <c r="AB7" i="3"/>
  <c r="CH7" i="3"/>
  <c r="CH8" i="3"/>
  <c r="CH14" i="3"/>
  <c r="AB12" i="3"/>
  <c r="CH6" i="3"/>
  <c r="CH9" i="3"/>
  <c r="CH10" i="3"/>
  <c r="AB6" i="3"/>
  <c r="AB9" i="3"/>
  <c r="CH5" i="3"/>
  <c r="CH13" i="3"/>
  <c r="CH11" i="3"/>
  <c r="AB5" i="3"/>
  <c r="AB8" i="3"/>
  <c r="CH4" i="3"/>
  <c r="CH12" i="3"/>
  <c r="AB4" i="3"/>
  <c r="AB10" i="3"/>
  <c r="AB11" i="3"/>
  <c r="CH15" i="3"/>
  <c r="CH3" i="3"/>
  <c r="AB3" i="3"/>
</calcChain>
</file>

<file path=xl/comments1.xml><?xml version="1.0" encoding="utf-8"?>
<comments xmlns="http://schemas.openxmlformats.org/spreadsheetml/2006/main">
  <authors>
    <author>Antonio Gonçalves</author>
    <author>backup</author>
    <author>CST</author>
    <author>camanho</author>
    <author>Luiz</author>
  </authors>
  <commentList>
    <comment ref="B1" authorId="0">
      <text>
        <r>
          <rPr>
            <sz val="10"/>
            <color indexed="81"/>
            <rFont val="Verdana"/>
            <family val="2"/>
          </rPr>
          <t xml:space="preserve">21 dias úteis x 8  horas x Efetivo Próprio Total </t>
        </r>
        <r>
          <rPr>
            <b/>
            <sz val="8"/>
            <color indexed="81"/>
            <rFont val="Verdana"/>
            <family val="2"/>
          </rPr>
          <t xml:space="preserve"> </t>
        </r>
        <r>
          <rPr>
            <b/>
            <sz val="8"/>
            <color indexed="81"/>
            <rFont val="Tahoma"/>
            <family val="2"/>
          </rPr>
          <t xml:space="preserve">   
</t>
        </r>
        <r>
          <rPr>
            <sz val="10"/>
            <color indexed="81"/>
            <rFont val="Verdana"/>
            <family val="2"/>
          </rPr>
          <t>Não inclui as horas extras</t>
        </r>
      </text>
    </comment>
    <comment ref="I1" authorId="1">
      <text>
        <r>
          <rPr>
            <sz val="10"/>
            <color indexed="81"/>
            <rFont val="Verdana"/>
            <family val="2"/>
          </rPr>
          <t>É o número de horas realmente trabalhadas no mês pelo Efetivo Próprio Total, incluindo trabalho em feriado pelo pessoal de turno de revezamento. Não inclui horas extras.</t>
        </r>
        <r>
          <rPr>
            <sz val="8"/>
            <color indexed="81"/>
            <rFont val="Verdana"/>
            <family val="2"/>
          </rPr>
          <t xml:space="preserve">
</t>
        </r>
      </text>
    </comment>
    <comment ref="P1" authorId="1">
      <text>
        <r>
          <rPr>
            <sz val="10"/>
            <color indexed="81"/>
            <rFont val="Verdana"/>
            <family val="2"/>
          </rPr>
          <t xml:space="preserve">É o número de horas trabalhadas pelo Efetivo Próprio Total, excedentes à jornada normal de trabalho. Informar inclusive aquelas  "a compensar".
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Verdana"/>
            <family val="2"/>
          </rPr>
          <t>Caso a empresa possua banco de horas, considerar a data da efetiva realização da hora extra e não a data de sua efetiva compensação.</t>
        </r>
      </text>
    </comment>
    <comment ref="W1" authorId="2">
      <text>
        <r>
          <rPr>
            <sz val="10"/>
            <color indexed="81"/>
            <rFont val="Verdana"/>
            <family val="2"/>
          </rPr>
          <t xml:space="preserve">Número de Horas Normais + Horas Extras     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D1" authorId="3">
      <text>
        <r>
          <rPr>
            <sz val="10"/>
            <color indexed="81"/>
            <rFont val="Verdana"/>
            <family val="2"/>
          </rPr>
          <t>Número de Efetivo Próprio Total admitidos no mês.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K1" authorId="3">
      <text>
        <r>
          <rPr>
            <sz val="10"/>
            <color indexed="81"/>
            <rFont val="Verdana"/>
            <family val="2"/>
          </rPr>
          <t>Número de Efetivo PróprioTotal demitidos no mês por qualquer motivo.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U1" authorId="3">
      <text>
        <r>
          <rPr>
            <sz val="10"/>
            <color indexed="81"/>
            <rFont val="Verdana"/>
            <family val="2"/>
          </rPr>
          <t xml:space="preserve">R$ (Salário base + Adicionais + Benefícios + Encargos sem PIS/PASEP)  </t>
        </r>
        <r>
          <rPr>
            <b/>
            <sz val="8"/>
            <color indexed="81"/>
            <rFont val="Tahoma"/>
            <family val="2"/>
          </rPr>
          <t xml:space="preserve">    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J1" authorId="3">
      <text>
        <r>
          <rPr>
            <sz val="10"/>
            <color indexed="81"/>
            <rFont val="Verdana"/>
            <family val="2"/>
          </rPr>
          <t>Soma das despesas em R$ com Alimentação, Cesta Básica, Cesta de Natal, Assistência à Infância - Creche, Assistência Farmacêutica / Homeopáticos, Assistência Hospitalar, Assistência Médica / Terapias Alternativas, Assistência Odontológica, Check Up, Assistência Oftalmológica - Óculos / Lentes / Cirurgia, Assistência Psicológica, Auxílio Doença - Complementação, Auxílio Moradia, Cesta de Benefícios, Concessão de Automóveis / Motorista, Concessão de Financiamento de Autos, Concessão de Combustíveis, Concessão de Manutenção de Autos, Educação – Empregados / Filhos / Material Escolar, Estacionamento, Financiamento para Casa Própria/Ajuda para Moradia, Pecúlio / Auxílio Funeral, Previdência Privada, Programa de Empréstimos, Promoções Sociais e Recreativas / Clube / Academia, Seguro de Vida em Grupo, Telefone Celular, Transporte, Uniforme, Viagens Pessoais, Vestuário - Ajuda)</t>
        </r>
      </text>
    </comment>
    <comment ref="CN1" authorId="3">
      <text>
        <r>
          <rPr>
            <sz val="10"/>
            <color indexed="81"/>
            <rFont val="Verdana"/>
            <family val="2"/>
          </rPr>
          <t>Soma das despesas em R$ com Alimentação, Cesta Básica, Cesta de Natal, Assistência à Infância - Creche, Assistência Farmacêutica / Homeopáticos, Assistência Hospitalar, Assistência Médica / Terapias Alternativas, Assistência Odontológica, Check Up, Assistência Oftalmológica - Óculos / Lentes / Cirurgia, Assistência Psicológica, Auxílio Doença - Complementação, Auxílio Moradia, Cesta de Benefícios, Concessão de Automóveis / Motorista, Concessão de Financiamento de Autos, Concessão de Combustíveis, Concessão de Manutenção de Autos, Educação – Empregados / Filhos / Material Escolar, Estacionamento, Financiamento para Casa Própria/Ajuda para Moradia, Pecúlio / Auxílio Funeral, Previdência Privada, Programa de Empréstimos, Promoções Sociais e Recreativas / Clube / Academia, Seguro de Vida em Grupo, Telefone Celular, Transporte, Uniforme, Viagens Pessoais, Vestuário - Ajuda)</t>
        </r>
      </text>
    </comment>
    <comment ref="CT1" authorId="4">
      <text>
        <r>
          <rPr>
            <sz val="10"/>
            <color indexed="81"/>
            <rFont val="Verdana"/>
            <family val="2"/>
          </rPr>
          <t xml:space="preserve">É o valor recolhido ao PIS/PASEP referente ao Faturamento.
</t>
        </r>
      </text>
    </comment>
  </commentList>
</comments>
</file>

<file path=xl/sharedStrings.xml><?xml version="1.0" encoding="utf-8"?>
<sst xmlns="http://schemas.openxmlformats.org/spreadsheetml/2006/main" count="4152" uniqueCount="269">
  <si>
    <t>cdempresa</t>
  </si>
  <si>
    <t>ArcelorMittal Longos</t>
  </si>
  <si>
    <t>ArcelorMittal Tubarão</t>
  </si>
  <si>
    <t>ArcelorMittal Vega</t>
  </si>
  <si>
    <t>Aperam</t>
  </si>
  <si>
    <t>CSP</t>
  </si>
  <si>
    <t>Gerdau</t>
  </si>
  <si>
    <t>Sinobras</t>
  </si>
  <si>
    <t>ThyssenKrupp</t>
  </si>
  <si>
    <t>Usiminas</t>
  </si>
  <si>
    <t>Vallourec</t>
  </si>
  <si>
    <t>Villares Metals</t>
  </si>
  <si>
    <t>Votorantim Siderurgia</t>
  </si>
  <si>
    <t>VSB</t>
  </si>
  <si>
    <t>CSN</t>
  </si>
  <si>
    <t>empresa</t>
  </si>
  <si>
    <t>MESES</t>
  </si>
  <si>
    <t>EFETIVO PRÓPRIO TOTAL</t>
  </si>
  <si>
    <t>EFETIVO PRÓPRIO EM EFETIVO EXERCÍCIO</t>
  </si>
  <si>
    <t>EFETIVO DE TERCEIROS</t>
  </si>
  <si>
    <t>ABSENTEÍSMO 
TOTAL DO 
EFETIVO PRÓPRIO</t>
  </si>
  <si>
    <t>CDDISCRI</t>
  </si>
  <si>
    <t>CDEMPRESA</t>
  </si>
  <si>
    <t>ANO</t>
  </si>
  <si>
    <t>CDMES</t>
  </si>
  <si>
    <t>TOTAL</t>
  </si>
  <si>
    <t>ARCELORMITTAL VEGA</t>
  </si>
  <si>
    <t>ARCELORMITTAL TUBARÃO</t>
  </si>
  <si>
    <t>2019</t>
  </si>
  <si>
    <t>02</t>
  </si>
  <si>
    <t>230</t>
  </si>
  <si>
    <t>231</t>
  </si>
  <si>
    <t>USIMINAS</t>
  </si>
  <si>
    <t>03</t>
  </si>
  <si>
    <t>04</t>
  </si>
  <si>
    <t>VALLOUREC SOLUÇÕES TUBULARES</t>
  </si>
  <si>
    <t>VILLARES METALS</t>
  </si>
  <si>
    <t>06</t>
  </si>
  <si>
    <t>232</t>
  </si>
  <si>
    <t>APERAM</t>
  </si>
  <si>
    <t>ARCELORMITTAL SUL FLUMINENSE</t>
  </si>
  <si>
    <t>07</t>
  </si>
  <si>
    <t>GERDAU</t>
  </si>
  <si>
    <t>SINOBRAS</t>
  </si>
  <si>
    <t>08</t>
  </si>
  <si>
    <t>TERNIUM</t>
  </si>
  <si>
    <t>ARCELORMITTAL LONGOS</t>
  </si>
  <si>
    <t>12</t>
  </si>
  <si>
    <t>13</t>
  </si>
  <si>
    <r>
      <t>*</t>
    </r>
    <r>
      <rPr>
        <sz val="10"/>
        <rFont val="Arial"/>
        <family val="2"/>
      </rPr>
      <t>Nota: Nota Explicativa sobre o dado informado no mês, esta informação não é obrigatória.</t>
    </r>
  </si>
  <si>
    <t>Empresa</t>
  </si>
  <si>
    <t>01</t>
  </si>
  <si>
    <t>05</t>
  </si>
  <si>
    <t>09</t>
  </si>
  <si>
    <t>10</t>
  </si>
  <si>
    <t>11</t>
  </si>
  <si>
    <t>2003</t>
  </si>
  <si>
    <t>111</t>
  </si>
  <si>
    <t>120</t>
  </si>
  <si>
    <t>ordem</t>
  </si>
  <si>
    <t>2</t>
  </si>
  <si>
    <t>3</t>
  </si>
  <si>
    <t>4</t>
  </si>
  <si>
    <t>5</t>
  </si>
  <si>
    <t>6</t>
  </si>
  <si>
    <t>7</t>
  </si>
  <si>
    <t>8</t>
  </si>
  <si>
    <t>9</t>
  </si>
  <si>
    <t>14</t>
  </si>
  <si>
    <t>1</t>
  </si>
  <si>
    <t>2020</t>
  </si>
  <si>
    <t>qtd</t>
  </si>
  <si>
    <t>15</t>
  </si>
  <si>
    <t>16</t>
  </si>
  <si>
    <t>17</t>
  </si>
  <si>
    <t>ano</t>
  </si>
  <si>
    <t>cdmes</t>
  </si>
  <si>
    <t>cdempreesa</t>
  </si>
  <si>
    <t>HORAS
POSSÍVEIS DE TRABALHO
(HPT)</t>
  </si>
  <si>
    <t>NÚMERO DE HORAS NORMAIS</t>
  </si>
  <si>
    <t>NÚMERO DE HORAS EXTRAS</t>
  </si>
  <si>
    <t>TOTAL DE HORAS TRABALHADAS</t>
  </si>
  <si>
    <t>ADMISSÕES</t>
  </si>
  <si>
    <t>DEMISSÕES</t>
  </si>
  <si>
    <t>GASTOS COM PESSOAL TOTAL (Salário Base+Adicionais+Benefícios+Encargos sem PIS/PASEP) (R$ Mil)</t>
  </si>
  <si>
    <t>INSS</t>
  </si>
  <si>
    <t>FGTS</t>
  </si>
  <si>
    <t>TOTAL DE DESPESA COM ENCARGOS (R$ Mil)</t>
  </si>
  <si>
    <t>DESPESA TOTAL COM BENEFÍCIOS (R$ Mil)</t>
  </si>
  <si>
    <t>PIS/PASEP
(R$ Mil)</t>
  </si>
  <si>
    <t>Mês</t>
  </si>
  <si>
    <t>Acum.</t>
  </si>
  <si>
    <t>215</t>
  </si>
  <si>
    <t>211</t>
  </si>
  <si>
    <t>212</t>
  </si>
  <si>
    <t>330</t>
  </si>
  <si>
    <t>213</t>
  </si>
  <si>
    <t>331</t>
  </si>
  <si>
    <t>18</t>
  </si>
  <si>
    <t>209</t>
  </si>
  <si>
    <t>206</t>
  </si>
  <si>
    <t>19</t>
  </si>
  <si>
    <t>20</t>
  </si>
  <si>
    <t>21</t>
  </si>
  <si>
    <t>22</t>
  </si>
  <si>
    <t>23</t>
  </si>
  <si>
    <t>207</t>
  </si>
  <si>
    <t>QTD</t>
  </si>
  <si>
    <t>326</t>
  </si>
  <si>
    <t>ORDEM</t>
  </si>
  <si>
    <t>328</t>
  </si>
  <si>
    <t>329</t>
  </si>
  <si>
    <t>Produção (direto)</t>
  </si>
  <si>
    <t>Produção (indireto)</t>
  </si>
  <si>
    <t>Total</t>
  </si>
  <si>
    <t>Produção(direto)</t>
  </si>
  <si>
    <t>Produção(indireto)</t>
  </si>
  <si>
    <t>Expansão</t>
  </si>
  <si>
    <t>Horas não Trabalhadas (exceto férias e afastamento)</t>
  </si>
  <si>
    <t>ABSENTEÍSMO</t>
  </si>
  <si>
    <t>POR DOENÇA PROFISSIONAL</t>
  </si>
  <si>
    <t>POR ACIDENTE DE TRABALHO</t>
  </si>
  <si>
    <t>POR CAUSA MÉDICA</t>
  </si>
  <si>
    <t>Nº de Licenças</t>
  </si>
  <si>
    <t xml:space="preserve">Horas perdidas </t>
  </si>
  <si>
    <t>status</t>
  </si>
  <si>
    <t>R</t>
  </si>
  <si>
    <t>510</t>
  </si>
  <si>
    <t>32</t>
  </si>
  <si>
    <t>Total de licenças</t>
  </si>
  <si>
    <t>Total Horas Perdidas</t>
  </si>
  <si>
    <t>511</t>
  </si>
  <si>
    <t>33</t>
  </si>
  <si>
    <t>513</t>
  </si>
  <si>
    <t>35</t>
  </si>
  <si>
    <t>Horas Perdidas</t>
  </si>
  <si>
    <t>514</t>
  </si>
  <si>
    <t>36</t>
  </si>
  <si>
    <t>39</t>
  </si>
  <si>
    <t>519</t>
  </si>
  <si>
    <t>520</t>
  </si>
  <si>
    <t>42</t>
  </si>
  <si>
    <t>EMPRESA</t>
  </si>
  <si>
    <t>% EMPREGADOS AFASTADOS</t>
  </si>
  <si>
    <t>GRAVIDADE</t>
  </si>
  <si>
    <t>NÚMERO DE EMPREGADOS AFASTADOS PELO INSS</t>
  </si>
  <si>
    <t>HORAS PERDIDAS</t>
  </si>
  <si>
    <t>610</t>
  </si>
  <si>
    <t>45</t>
  </si>
  <si>
    <t>611</t>
  </si>
  <si>
    <t>46</t>
  </si>
  <si>
    <t>614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</si>
  <si>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</si>
  <si>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</si>
  <si>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</si>
  <si>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</si>
  <si>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</si>
  <si>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</si>
  <si>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</si>
  <si>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</si>
  <si>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</si>
  <si>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</si>
  <si>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</si>
  <si>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51</t>
  </si>
  <si>
    <t>52</t>
  </si>
  <si>
    <t>615</t>
  </si>
  <si>
    <t>ACIDENTES COM EFETIVO PRÓPRIO TOTAL</t>
  </si>
  <si>
    <t>TAXAS</t>
  </si>
  <si>
    <t>TRABALHO</t>
  </si>
  <si>
    <t>TRAJETO</t>
  </si>
  <si>
    <t>Nº DE DIAS SEM ACIDENTE (excluido trajeto)</t>
  </si>
  <si>
    <t>DIAS PERDIDOS (excluido trajeto)</t>
  </si>
  <si>
    <t>DIAS DEBITADOS (excluido trajeto)</t>
  </si>
  <si>
    <t>CPT</t>
  </si>
  <si>
    <t>SPT</t>
  </si>
  <si>
    <t>FATAIS</t>
  </si>
  <si>
    <t>FREQ.GERAL (CPT+SPT +FATAIS)</t>
  </si>
  <si>
    <t>FREQUÊNCIA (CPT)</t>
  </si>
  <si>
    <t>FREQUÊNCIA (SPT)</t>
  </si>
  <si>
    <t>344</t>
  </si>
  <si>
    <t>57</t>
  </si>
  <si>
    <t>712</t>
  </si>
  <si>
    <t>58</t>
  </si>
  <si>
    <t>60</t>
  </si>
  <si>
    <t>61</t>
  </si>
  <si>
    <t>62</t>
  </si>
  <si>
    <t>64</t>
  </si>
  <si>
    <t>65</t>
  </si>
  <si>
    <t>66</t>
  </si>
  <si>
    <t>67</t>
  </si>
  <si>
    <t>68</t>
  </si>
  <si>
    <t>69</t>
  </si>
  <si>
    <t>713</t>
  </si>
  <si>
    <t>715</t>
  </si>
  <si>
    <t>716</t>
  </si>
  <si>
    <t>717</t>
  </si>
  <si>
    <t>726</t>
  </si>
  <si>
    <t>719</t>
  </si>
  <si>
    <t>720</t>
  </si>
  <si>
    <t>812</t>
  </si>
  <si>
    <t>74</t>
  </si>
  <si>
    <t>75</t>
  </si>
  <si>
    <t>813</t>
  </si>
  <si>
    <t>815</t>
  </si>
  <si>
    <t>816</t>
  </si>
  <si>
    <t>817</t>
  </si>
  <si>
    <t>819</t>
  </si>
  <si>
    <t>820</t>
  </si>
  <si>
    <t>826</t>
  </si>
  <si>
    <t>24</t>
  </si>
  <si>
    <t>DIAS NÃO TRABALHADOS exceto férias e considerando todos os afastamentos</t>
  </si>
  <si>
    <t>HORAS NÃO TRABALHADAS exceto férias e os afastamentos do INSS superiores a 6 meses</t>
  </si>
  <si>
    <t>25</t>
  </si>
  <si>
    <t>varchar(11) NULL</t>
  </si>
  <si>
    <t>varchar(4) NULL</t>
  </si>
  <si>
    <t>varchar(2) NULL</t>
  </si>
  <si>
    <t>varchar(30) NULL</t>
  </si>
  <si>
    <t>int(10) NULL</t>
  </si>
  <si>
    <t>char(1) NULL</t>
  </si>
  <si>
    <t>Campo</t>
  </si>
  <si>
    <t>Tipo</t>
  </si>
  <si>
    <t>41</t>
  </si>
  <si>
    <t>721</t>
  </si>
  <si>
    <t>722</t>
  </si>
  <si>
    <t>723</t>
  </si>
  <si>
    <t>725</t>
  </si>
  <si>
    <t>FATAL</t>
  </si>
  <si>
    <t>1702</t>
  </si>
  <si>
    <t>Fazer a formulas. Essa formula de frequencia serve para esse ultimos</t>
  </si>
  <si>
    <t>71</t>
  </si>
  <si>
    <t>77</t>
  </si>
  <si>
    <t>78</t>
  </si>
  <si>
    <t>79</t>
  </si>
  <si>
    <t>81</t>
  </si>
  <si>
    <t>82</t>
  </si>
  <si>
    <t>83</t>
  </si>
  <si>
    <t>TOTAL Acidente Trabalho</t>
  </si>
  <si>
    <t>Total Acidente Trajeto</t>
  </si>
  <si>
    <t>84</t>
  </si>
  <si>
    <t>821</t>
  </si>
  <si>
    <t>822</t>
  </si>
  <si>
    <t>85</t>
  </si>
  <si>
    <t>823</t>
  </si>
  <si>
    <t>86</t>
  </si>
  <si>
    <t>825</t>
  </si>
  <si>
    <t>88</t>
  </si>
  <si>
    <t>818</t>
  </si>
  <si>
    <t>824</t>
  </si>
  <si>
    <t>827</t>
  </si>
  <si>
    <t>828</t>
  </si>
  <si>
    <t>829</t>
  </si>
  <si>
    <t/>
  </si>
  <si>
    <t>% / Efetivo Total</t>
  </si>
  <si>
    <t>% Horas</t>
  </si>
  <si>
    <t>FORMULA NA CELULA QTD</t>
  </si>
  <si>
    <t>412</t>
  </si>
  <si>
    <t>26</t>
  </si>
  <si>
    <t>DIAS NÃO TRABALHADOS exceto férias e os afastamentos do INSS superiores a 6 meses</t>
  </si>
  <si>
    <t>27</t>
  </si>
  <si>
    <t>% Dias afastados / Efetivo Próprio (considerando todos os afastamentos)</t>
  </si>
  <si>
    <t>414</t>
  </si>
  <si>
    <t>28</t>
  </si>
  <si>
    <t>%Dias afastados / Efetivo Próprio (exlui férias e os afastamentos do INSS superiores a 6 meses)</t>
  </si>
  <si>
    <t>415</t>
  </si>
  <si>
    <t>29</t>
  </si>
  <si>
    <t>Horas Não trabalhadas/8</t>
  </si>
  <si>
    <t>horas não trabalhadas trabalhadas/8</t>
  </si>
  <si>
    <t>(dias não trabalhados/(produção + apoio a produção*21))100</t>
  </si>
  <si>
    <t>(Dias não trabalhados superios a 6 meses/(produçao+apoio a producao*21))*100)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</si>
</sst>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Verdana"/>
      <family val="2"/>
    </font>
    <font>
      <b/>
      <sz val="8"/>
      <color indexed="9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1"/>
      <name val="Verdana"/>
      <family val="2"/>
    </font>
    <font>
      <sz val="8"/>
      <color indexed="81"/>
      <name val="Verdana"/>
      <family val="2"/>
    </font>
    <font>
      <sz val="10"/>
      <color indexed="81"/>
      <name val="Verdana"/>
      <family val="2"/>
    </font>
    <font>
      <b/>
      <sz val="8"/>
      <color indexed="13"/>
      <name val="Verdana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</fonts>
  <fills count="8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2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24"/>
      </patternFill>
    </fill>
    <fill>
      <patternFill patternType="solid">
        <fgColor theme="6" tint="0.59999389629810485"/>
        <bgColor indexed="24"/>
      </patternFill>
    </fill>
    <fill>
      <patternFill patternType="solid">
        <fgColor theme="6" tint="0.79998168889431442"/>
        <bgColor indexed="24"/>
      </patternFill>
    </fill>
    <fill>
      <patternFill patternType="solid">
        <fgColor theme="7" tint="0.39997558519241921"/>
        <bgColor indexed="24"/>
      </patternFill>
    </fill>
    <fill>
      <patternFill patternType="solid">
        <fgColor theme="8" tint="0.79998168889431442"/>
        <bgColor indexed="24"/>
      </patternFill>
    </fill>
    <fill>
      <patternFill patternType="solid">
        <fgColor rgb="FF7030A0"/>
        <bgColor indexed="2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2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2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4"/>
      </patternFill>
    </fill>
    <fill>
      <patternFill patternType="solid">
        <fgColor theme="5" tint="0.79998168889431442"/>
        <bgColor indexed="2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2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2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2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2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0.59999389629810485"/>
        <bgColor indexed="2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24"/>
      </patternFill>
    </fill>
    <fill>
      <patternFill patternType="solid">
        <fgColor theme="4" tint="0.39997558519241921"/>
        <bgColor indexed="2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24"/>
      </patternFill>
    </fill>
    <fill>
      <patternFill patternType="solid">
        <fgColor theme="3" tint="0.79998168889431442"/>
        <bgColor indexed="24"/>
      </patternFill>
    </fill>
    <fill>
      <patternFill patternType="solid">
        <fgColor theme="3" tint="0.59999389629810485"/>
        <bgColor indexed="24"/>
      </patternFill>
    </fill>
    <fill>
      <patternFill patternType="solid">
        <fgColor theme="2" tint="-0.499984740745262"/>
        <bgColor indexed="2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24"/>
      </patternFill>
    </fill>
    <fill>
      <patternFill patternType="solid">
        <fgColor theme="8" tint="0.59999389629810485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/>
      <right style="thin">
        <color indexed="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/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64"/>
      </right>
      <top style="thin">
        <color indexed="22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/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22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/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16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08">
    <xf numFmtId="0" fontId="0" fillId="0" borderId="0" xfId="0"/>
    <xf numFmtId="49" fontId="0" fillId="0" borderId="10" xfId="0" applyNumberFormat="1" applyBorder="1" applyAlignment="1">
      <alignment horizontal="left"/>
    </xf>
    <xf numFmtId="0" fontId="19" fillId="36" borderId="0" xfId="42" applyFill="1" applyAlignment="1"/>
    <xf numFmtId="0" fontId="19" fillId="36" borderId="0" xfId="42" applyFill="1"/>
    <xf numFmtId="0" fontId="19" fillId="0" borderId="0" xfId="42"/>
    <xf numFmtId="0" fontId="19" fillId="36" borderId="0" xfId="42" applyFont="1" applyFill="1"/>
    <xf numFmtId="0" fontId="0" fillId="0" borderId="0" xfId="0"/>
    <xf numFmtId="0" fontId="0" fillId="0" borderId="10" xfId="0" applyBorder="1"/>
    <xf numFmtId="0" fontId="18" fillId="33" borderId="10" xfId="0" applyFont="1" applyFill="1" applyBorder="1" applyAlignment="1">
      <alignment vertical="center"/>
    </xf>
    <xf numFmtId="49" fontId="0" fillId="0" borderId="10" xfId="0" applyNumberFormat="1" applyBorder="1" applyAlignment="1">
      <alignment horizontal="left" vertical="center"/>
    </xf>
    <xf numFmtId="49" fontId="25" fillId="0" borderId="16" xfId="42" applyNumberFormat="1" applyFont="1" applyBorder="1" applyAlignment="1" applyProtection="1">
      <alignment horizontal="left"/>
    </xf>
    <xf numFmtId="49" fontId="25" fillId="0" borderId="16" xfId="42" applyNumberFormat="1" applyFont="1" applyBorder="1" applyAlignment="1" applyProtection="1"/>
    <xf numFmtId="49" fontId="25" fillId="0" borderId="16" xfId="42" quotePrefix="1" applyNumberFormat="1" applyFont="1" applyBorder="1" applyAlignment="1" applyProtection="1"/>
    <xf numFmtId="3" fontId="25" fillId="0" borderId="16" xfId="42" applyNumberFormat="1" applyFont="1" applyBorder="1" applyAlignment="1" applyProtection="1">
      <alignment horizontal="center"/>
    </xf>
    <xf numFmtId="49" fontId="25" fillId="0" borderId="16" xfId="42" quotePrefix="1" applyNumberFormat="1" applyFont="1" applyBorder="1" applyAlignment="1" applyProtection="1">
      <alignment horizontal="left"/>
    </xf>
    <xf numFmtId="0" fontId="23" fillId="37" borderId="23" xfId="42" applyFont="1" applyFill="1" applyBorder="1" applyAlignment="1">
      <alignment horizontal="center" vertical="center" wrapText="1"/>
    </xf>
    <xf numFmtId="3" fontId="25" fillId="0" borderId="16" xfId="42" quotePrefix="1" applyNumberFormat="1" applyFont="1" applyBorder="1" applyAlignment="1" applyProtection="1">
      <alignment horizontal="left"/>
    </xf>
    <xf numFmtId="49" fontId="25" fillId="0" borderId="19" xfId="42" applyNumberFormat="1" applyFont="1" applyBorder="1" applyAlignment="1" applyProtection="1"/>
    <xf numFmtId="3" fontId="25" fillId="0" borderId="19" xfId="42" applyNumberFormat="1" applyFont="1" applyBorder="1" applyAlignment="1" applyProtection="1">
      <alignment horizontal="center"/>
    </xf>
    <xf numFmtId="49" fontId="24" fillId="0" borderId="29" xfId="42" applyNumberFormat="1" applyFont="1" applyBorder="1" applyAlignment="1" applyProtection="1">
      <alignment horizontal="center" vertical="center"/>
    </xf>
    <xf numFmtId="49" fontId="24" fillId="0" borderId="29" xfId="42" quotePrefix="1" applyNumberFormat="1" applyFont="1" applyBorder="1" applyAlignment="1" applyProtection="1">
      <alignment horizontal="center" vertical="center"/>
    </xf>
    <xf numFmtId="4" fontId="24" fillId="0" borderId="29" xfId="43" applyNumberFormat="1" applyFont="1" applyBorder="1" applyAlignment="1" applyProtection="1">
      <alignment horizontal="right" vertical="center"/>
    </xf>
    <xf numFmtId="4" fontId="24" fillId="0" borderId="29" xfId="42" applyNumberFormat="1" applyFont="1" applyBorder="1" applyAlignment="1" applyProtection="1">
      <alignment horizontal="right" vertical="center"/>
    </xf>
    <xf numFmtId="4" fontId="24" fillId="0" borderId="29" xfId="42" applyNumberFormat="1" applyFont="1" applyBorder="1" applyAlignment="1" applyProtection="1">
      <alignment vertical="center"/>
    </xf>
    <xf numFmtId="4" fontId="24" fillId="0" borderId="29" xfId="43" applyNumberFormat="1" applyFont="1" applyBorder="1" applyAlignment="1" applyProtection="1">
      <alignment vertical="center"/>
    </xf>
    <xf numFmtId="0" fontId="24" fillId="0" borderId="16" xfId="42" applyFont="1" applyBorder="1" applyAlignment="1" applyProtection="1">
      <alignment horizontal="center" vertical="center"/>
    </xf>
    <xf numFmtId="0" fontId="25" fillId="0" borderId="16" xfId="42" applyFont="1" applyBorder="1" applyAlignment="1" applyProtection="1">
      <alignment horizontal="center"/>
    </xf>
    <xf numFmtId="0" fontId="25" fillId="0" borderId="19" xfId="42" applyFont="1" applyBorder="1" applyAlignment="1" applyProtection="1">
      <alignment horizontal="center"/>
    </xf>
    <xf numFmtId="0" fontId="32" fillId="36" borderId="31" xfId="42" applyFont="1" applyFill="1" applyBorder="1" applyAlignment="1" applyProtection="1">
      <alignment horizontal="center" vertical="center"/>
    </xf>
    <xf numFmtId="0" fontId="30" fillId="36" borderId="29" xfId="42" applyFont="1" applyFill="1" applyBorder="1" applyAlignment="1" applyProtection="1">
      <alignment horizontal="center" vertical="center"/>
    </xf>
    <xf numFmtId="3" fontId="32" fillId="36" borderId="29" xfId="42" applyNumberFormat="1" applyFont="1" applyFill="1" applyBorder="1" applyAlignment="1" applyProtection="1">
      <alignment horizontal="center" vertical="center"/>
    </xf>
    <xf numFmtId="0" fontId="32" fillId="36" borderId="29" xfId="42" applyFont="1" applyFill="1" applyBorder="1" applyAlignment="1" applyProtection="1">
      <alignment horizontal="center" vertical="center"/>
    </xf>
    <xf numFmtId="0" fontId="24" fillId="0" borderId="33" xfId="42" applyFont="1" applyBorder="1" applyAlignment="1" applyProtection="1">
      <alignment horizontal="center" vertical="center"/>
    </xf>
    <xf numFmtId="49" fontId="25" fillId="0" borderId="10" xfId="42" applyNumberFormat="1" applyFont="1" applyBorder="1" applyAlignment="1" applyProtection="1">
      <alignment vertical="center"/>
    </xf>
    <xf numFmtId="49" fontId="0" fillId="0" borderId="0" xfId="0" applyNumberFormat="1" applyBorder="1" applyAlignment="1">
      <alignment horizontal="left" vertical="center"/>
    </xf>
    <xf numFmtId="0" fontId="24" fillId="40" borderId="20" xfId="42" applyFont="1" applyFill="1" applyBorder="1" applyAlignment="1">
      <alignment horizontal="center" vertical="center" wrapText="1"/>
    </xf>
    <xf numFmtId="0" fontId="24" fillId="40" borderId="24" xfId="42" applyFont="1" applyFill="1" applyBorder="1" applyAlignment="1">
      <alignment horizontal="center" vertical="center" wrapText="1"/>
    </xf>
    <xf numFmtId="0" fontId="22" fillId="36" borderId="0" xfId="0" applyFont="1" applyFill="1"/>
    <xf numFmtId="0" fontId="23" fillId="37" borderId="21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horizontal="center" vertical="center" wrapText="1"/>
    </xf>
    <xf numFmtId="0" fontId="23" fillId="37" borderId="22" xfId="0" applyFont="1" applyFill="1" applyBorder="1" applyAlignment="1">
      <alignment horizontal="center" vertical="center" wrapText="1"/>
    </xf>
    <xf numFmtId="0" fontId="23" fillId="37" borderId="28" xfId="0" applyFont="1" applyFill="1" applyBorder="1" applyAlignment="1">
      <alignment horizontal="center" vertical="center" wrapText="1"/>
    </xf>
    <xf numFmtId="0" fontId="23" fillId="37" borderId="24" xfId="0" applyFont="1" applyFill="1" applyBorder="1" applyAlignment="1">
      <alignment horizontal="center" vertical="center" wrapText="1"/>
    </xf>
    <xf numFmtId="0" fontId="23" fillId="37" borderId="30" xfId="0" applyFont="1" applyFill="1" applyBorder="1" applyAlignment="1">
      <alignment horizontal="center" vertical="center" wrapText="1"/>
    </xf>
    <xf numFmtId="0" fontId="23" fillId="37" borderId="25" xfId="0" applyFont="1" applyFill="1" applyBorder="1" applyAlignment="1">
      <alignment horizontal="center" vertical="center" wrapText="1"/>
    </xf>
    <xf numFmtId="0" fontId="22" fillId="0" borderId="0" xfId="0" applyFont="1"/>
    <xf numFmtId="0" fontId="24" fillId="0" borderId="16" xfId="0" applyFont="1" applyBorder="1" applyAlignment="1" applyProtection="1">
      <alignment horizontal="center" vertical="center"/>
    </xf>
    <xf numFmtId="49" fontId="25" fillId="0" borderId="16" xfId="0" applyNumberFormat="1" applyFont="1" applyBorder="1" applyAlignment="1" applyProtection="1">
      <alignment horizontal="left"/>
    </xf>
    <xf numFmtId="49" fontId="25" fillId="0" borderId="16" xfId="0" applyNumberFormat="1" applyFont="1" applyBorder="1" applyAlignment="1" applyProtection="1"/>
    <xf numFmtId="49" fontId="25" fillId="0" borderId="16" xfId="0" quotePrefix="1" applyNumberFormat="1" applyFont="1" applyBorder="1" applyAlignment="1" applyProtection="1"/>
    <xf numFmtId="3" fontId="25" fillId="0" borderId="16" xfId="0" applyNumberFormat="1" applyFont="1" applyBorder="1" applyAlignment="1" applyProtection="1">
      <alignment horizontal="center" vertical="center"/>
    </xf>
    <xf numFmtId="3" fontId="25" fillId="39" borderId="16" xfId="0" applyNumberFormat="1" applyFont="1" applyFill="1" applyBorder="1" applyAlignment="1" applyProtection="1">
      <alignment horizontal="center" vertical="center"/>
    </xf>
    <xf numFmtId="3" fontId="25" fillId="0" borderId="16" xfId="0" applyNumberFormat="1" applyFont="1" applyFill="1" applyBorder="1" applyAlignment="1" applyProtection="1">
      <alignment horizontal="center" vertical="center"/>
    </xf>
    <xf numFmtId="49" fontId="25" fillId="0" borderId="16" xfId="0" quotePrefix="1" applyNumberFormat="1" applyFont="1" applyBorder="1" applyAlignment="1" applyProtection="1">
      <alignment horizontal="left"/>
    </xf>
    <xf numFmtId="3" fontId="25" fillId="0" borderId="16" xfId="0" applyNumberFormat="1" applyFont="1" applyBorder="1" applyAlignment="1" applyProtection="1">
      <alignment horizontal="center" vertical="center"/>
      <protection locked="0"/>
    </xf>
    <xf numFmtId="0" fontId="22" fillId="36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4" fillId="0" borderId="16" xfId="0" applyFont="1" applyFill="1" applyBorder="1" applyAlignment="1" applyProtection="1">
      <alignment horizontal="center" vertical="center"/>
    </xf>
    <xf numFmtId="49" fontId="25" fillId="0" borderId="16" xfId="0" applyNumberFormat="1" applyFont="1" applyFill="1" applyBorder="1" applyAlignment="1" applyProtection="1">
      <alignment horizontal="left"/>
    </xf>
    <xf numFmtId="49" fontId="25" fillId="0" borderId="16" xfId="0" applyNumberFormat="1" applyFont="1" applyFill="1" applyBorder="1" applyAlignment="1" applyProtection="1"/>
    <xf numFmtId="49" fontId="25" fillId="0" borderId="16" xfId="0" quotePrefix="1" applyNumberFormat="1" applyFont="1" applyFill="1" applyBorder="1" applyAlignment="1" applyProtection="1"/>
    <xf numFmtId="49" fontId="25" fillId="0" borderId="16" xfId="0" quotePrefix="1" applyNumberFormat="1" applyFont="1" applyFill="1" applyBorder="1" applyAlignment="1" applyProtection="1">
      <alignment horizontal="left"/>
    </xf>
    <xf numFmtId="3" fontId="25" fillId="0" borderId="16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Fill="1" applyAlignment="1">
      <alignment vertical="center"/>
    </xf>
    <xf numFmtId="49" fontId="25" fillId="0" borderId="19" xfId="0" applyNumberFormat="1" applyFont="1" applyBorder="1" applyAlignment="1" applyProtection="1">
      <alignment horizontal="left"/>
    </xf>
    <xf numFmtId="49" fontId="25" fillId="0" borderId="19" xfId="0" applyNumberFormat="1" applyFont="1" applyBorder="1" applyAlignment="1" applyProtection="1"/>
    <xf numFmtId="49" fontId="25" fillId="0" borderId="19" xfId="0" quotePrefix="1" applyNumberFormat="1" applyFont="1" applyBorder="1" applyAlignment="1" applyProtection="1"/>
    <xf numFmtId="3" fontId="25" fillId="0" borderId="19" xfId="0" applyNumberFormat="1" applyFont="1" applyBorder="1" applyAlignment="1" applyProtection="1">
      <alignment horizontal="center" vertical="center"/>
    </xf>
    <xf numFmtId="49" fontId="25" fillId="0" borderId="19" xfId="0" quotePrefix="1" applyNumberFormat="1" applyFont="1" applyBorder="1" applyAlignment="1" applyProtection="1">
      <alignment horizontal="left"/>
    </xf>
    <xf numFmtId="3" fontId="25" fillId="0" borderId="19" xfId="0" applyNumberFormat="1" applyFont="1" applyFill="1" applyBorder="1" applyAlignment="1" applyProtection="1">
      <alignment horizontal="center" vertical="center"/>
    </xf>
    <xf numFmtId="3" fontId="25" fillId="0" borderId="19" xfId="0" applyNumberFormat="1" applyFont="1" applyBorder="1" applyAlignment="1" applyProtection="1">
      <alignment horizontal="center" vertical="center"/>
      <protection locked="0"/>
    </xf>
    <xf numFmtId="0" fontId="24" fillId="0" borderId="33" xfId="0" applyFont="1" applyBorder="1" applyAlignment="1" applyProtection="1">
      <alignment horizontal="center" vertical="center"/>
    </xf>
    <xf numFmtId="49" fontId="25" fillId="0" borderId="18" xfId="0" applyNumberFormat="1" applyFont="1" applyBorder="1" applyAlignment="1" applyProtection="1">
      <alignment horizontal="left"/>
    </xf>
    <xf numFmtId="49" fontId="25" fillId="0" borderId="18" xfId="0" applyNumberFormat="1" applyFont="1" applyBorder="1" applyAlignment="1" applyProtection="1"/>
    <xf numFmtId="49" fontId="25" fillId="0" borderId="18" xfId="0" quotePrefix="1" applyNumberFormat="1" applyFont="1" applyBorder="1" applyAlignment="1" applyProtection="1"/>
    <xf numFmtId="49" fontId="25" fillId="0" borderId="18" xfId="0" quotePrefix="1" applyNumberFormat="1" applyFont="1" applyBorder="1" applyAlignment="1" applyProtection="1">
      <alignment horizontal="left"/>
    </xf>
    <xf numFmtId="3" fontId="25" fillId="0" borderId="18" xfId="0" applyNumberFormat="1" applyFont="1" applyBorder="1" applyAlignment="1" applyProtection="1">
      <alignment horizontal="center" vertical="center"/>
      <protection locked="0"/>
    </xf>
    <xf numFmtId="0" fontId="24" fillId="40" borderId="18" xfId="42" applyFont="1" applyFill="1" applyBorder="1" applyAlignment="1">
      <alignment horizontal="center" vertical="center" wrapText="1"/>
    </xf>
    <xf numFmtId="0" fontId="25" fillId="41" borderId="0" xfId="42" applyFont="1" applyFill="1"/>
    <xf numFmtId="0" fontId="25" fillId="41" borderId="0" xfId="0" applyFont="1" applyFill="1"/>
    <xf numFmtId="0" fontId="23" fillId="37" borderId="18" xfId="0" applyFont="1" applyFill="1" applyBorder="1" applyAlignment="1">
      <alignment vertical="center" wrapText="1"/>
    </xf>
    <xf numFmtId="49" fontId="25" fillId="0" borderId="16" xfId="0" applyNumberFormat="1" applyFont="1" applyBorder="1" applyAlignment="1" applyProtection="1">
      <alignment horizontal="center" vertical="center"/>
    </xf>
    <xf numFmtId="49" fontId="25" fillId="0" borderId="16" xfId="0" applyNumberFormat="1" applyFont="1" applyFill="1" applyBorder="1" applyAlignment="1" applyProtection="1">
      <alignment horizontal="center" vertical="center"/>
    </xf>
    <xf numFmtId="49" fontId="25" fillId="0" borderId="19" xfId="0" applyNumberFormat="1" applyFont="1" applyBorder="1" applyAlignment="1" applyProtection="1">
      <alignment horizontal="center" vertical="center"/>
    </xf>
    <xf numFmtId="0" fontId="34" fillId="37" borderId="20" xfId="0" applyFont="1" applyFill="1" applyBorder="1" applyAlignment="1">
      <alignment vertical="center" wrapText="1"/>
    </xf>
    <xf numFmtId="0" fontId="34" fillId="37" borderId="19" xfId="0" applyFont="1" applyFill="1" applyBorder="1" applyAlignment="1">
      <alignment horizontal="center" vertical="center" wrapText="1"/>
    </xf>
    <xf numFmtId="0" fontId="34" fillId="37" borderId="26" xfId="0" applyFont="1" applyFill="1" applyBorder="1" applyAlignment="1">
      <alignment horizontal="center" vertical="center" wrapText="1"/>
    </xf>
    <xf numFmtId="0" fontId="34" fillId="37" borderId="27" xfId="0" applyFont="1" applyFill="1" applyBorder="1" applyAlignment="1">
      <alignment horizontal="center" vertical="center" wrapText="1"/>
    </xf>
    <xf numFmtId="0" fontId="19" fillId="0" borderId="17" xfId="0" applyFont="1" applyBorder="1" applyAlignment="1">
      <alignment vertical="center" wrapText="1"/>
    </xf>
    <xf numFmtId="0" fontId="34" fillId="37" borderId="18" xfId="0" applyFont="1" applyFill="1" applyBorder="1" applyAlignment="1">
      <alignment horizontal="center" vertical="center" wrapText="1"/>
    </xf>
    <xf numFmtId="0" fontId="34" fillId="37" borderId="21" xfId="0" applyFont="1" applyFill="1" applyBorder="1" applyAlignment="1">
      <alignment vertical="center" wrapText="1"/>
    </xf>
    <xf numFmtId="0" fontId="19" fillId="36" borderId="0" xfId="0" applyFont="1" applyFill="1"/>
    <xf numFmtId="0" fontId="19" fillId="0" borderId="0" xfId="0" applyFont="1"/>
    <xf numFmtId="0" fontId="24" fillId="40" borderId="23" xfId="42" applyFont="1" applyFill="1" applyBorder="1" applyAlignment="1">
      <alignment horizontal="center" vertical="center" wrapText="1"/>
    </xf>
    <xf numFmtId="0" fontId="23" fillId="37" borderId="23" xfId="42" applyFont="1" applyFill="1" applyBorder="1" applyAlignment="1">
      <alignment vertical="center" wrapText="1"/>
    </xf>
    <xf numFmtId="0" fontId="22" fillId="36" borderId="0" xfId="42" applyFont="1" applyFill="1"/>
    <xf numFmtId="0" fontId="23" fillId="37" borderId="16" xfId="42" applyFont="1" applyFill="1" applyBorder="1" applyAlignment="1">
      <alignment horizontal="center" vertical="center" wrapText="1"/>
    </xf>
    <xf numFmtId="0" fontId="19" fillId="36" borderId="0" xfId="42" applyFont="1" applyFill="1"/>
    <xf numFmtId="3" fontId="25" fillId="0" borderId="16" xfId="42" applyNumberFormat="1" applyFont="1" applyBorder="1" applyAlignment="1" applyProtection="1">
      <alignment horizontal="center"/>
    </xf>
    <xf numFmtId="3" fontId="25" fillId="0" borderId="19" xfId="42" applyNumberFormat="1" applyFont="1" applyBorder="1" applyAlignment="1" applyProtection="1">
      <alignment horizontal="center"/>
    </xf>
    <xf numFmtId="4" fontId="24" fillId="0" borderId="29" xfId="42" applyNumberFormat="1" applyFont="1" applyBorder="1" applyAlignment="1" applyProtection="1">
      <alignment horizontal="center" vertical="center"/>
    </xf>
    <xf numFmtId="3" fontId="32" fillId="36" borderId="29" xfId="42" applyNumberFormat="1" applyFont="1" applyFill="1" applyBorder="1" applyAlignment="1" applyProtection="1">
      <alignment horizontal="center" vertical="center"/>
    </xf>
    <xf numFmtId="0" fontId="24" fillId="36" borderId="29" xfId="42" applyFont="1" applyFill="1" applyBorder="1" applyAlignment="1" applyProtection="1">
      <alignment horizontal="center" vertical="center"/>
    </xf>
    <xf numFmtId="3" fontId="24" fillId="36" borderId="29" xfId="42" applyNumberFormat="1" applyFont="1" applyFill="1" applyBorder="1" applyAlignment="1" applyProtection="1">
      <alignment horizontal="center" vertical="center"/>
    </xf>
    <xf numFmtId="0" fontId="23" fillId="37" borderId="19" xfId="42" applyFont="1" applyFill="1" applyBorder="1" applyAlignment="1">
      <alignment vertical="center" wrapText="1"/>
    </xf>
    <xf numFmtId="0" fontId="33" fillId="0" borderId="0" xfId="0" applyFont="1" applyFill="1"/>
    <xf numFmtId="0" fontId="23" fillId="37" borderId="26" xfId="42" applyFont="1" applyFill="1" applyBorder="1" applyAlignment="1">
      <alignment vertical="center" wrapText="1"/>
    </xf>
    <xf numFmtId="49" fontId="25" fillId="0" borderId="10" xfId="42" applyNumberFormat="1" applyFont="1" applyBorder="1" applyAlignment="1" applyProtection="1">
      <alignment horizontal="left"/>
    </xf>
    <xf numFmtId="49" fontId="25" fillId="0" borderId="10" xfId="42" applyNumberFormat="1" applyFont="1" applyBorder="1" applyAlignment="1" applyProtection="1"/>
    <xf numFmtId="49" fontId="25" fillId="0" borderId="10" xfId="42" quotePrefix="1" applyNumberFormat="1" applyFont="1" applyBorder="1" applyAlignment="1" applyProtection="1"/>
    <xf numFmtId="3" fontId="24" fillId="36" borderId="10" xfId="42" applyNumberFormat="1" applyFont="1" applyFill="1" applyBorder="1" applyAlignment="1" applyProtection="1">
      <alignment horizontal="center" vertical="center"/>
    </xf>
    <xf numFmtId="0" fontId="22" fillId="36" borderId="0" xfId="42" applyFont="1" applyFill="1"/>
    <xf numFmtId="0" fontId="31" fillId="39" borderId="0" xfId="42" applyFont="1" applyFill="1"/>
    <xf numFmtId="0" fontId="22" fillId="39" borderId="0" xfId="42" applyFont="1" applyFill="1"/>
    <xf numFmtId="4" fontId="24" fillId="0" borderId="29" xfId="42" applyNumberFormat="1" applyFont="1" applyBorder="1" applyAlignment="1" applyProtection="1">
      <alignment horizontal="center" vertical="center"/>
    </xf>
    <xf numFmtId="0" fontId="24" fillId="36" borderId="29" xfId="42" applyFont="1" applyFill="1" applyBorder="1" applyAlignment="1" applyProtection="1">
      <alignment horizontal="center" vertical="center"/>
    </xf>
    <xf numFmtId="3" fontId="24" fillId="36" borderId="29" xfId="42" applyNumberFormat="1" applyFont="1" applyFill="1" applyBorder="1" applyAlignment="1" applyProtection="1">
      <alignment horizontal="center" vertical="center"/>
    </xf>
    <xf numFmtId="0" fontId="24" fillId="36" borderId="31" xfId="42" applyFont="1" applyFill="1" applyBorder="1" applyAlignment="1" applyProtection="1">
      <alignment horizontal="center" vertical="center"/>
    </xf>
    <xf numFmtId="0" fontId="23" fillId="37" borderId="18" xfId="42" applyFont="1" applyFill="1" applyBorder="1" applyAlignment="1">
      <alignment vertical="center" wrapText="1"/>
    </xf>
    <xf numFmtId="0" fontId="19" fillId="0" borderId="0" xfId="42" applyBorder="1" applyAlignment="1">
      <alignment horizontal="center" vertical="center"/>
    </xf>
    <xf numFmtId="0" fontId="22" fillId="36" borderId="0" xfId="42" applyFont="1" applyFill="1"/>
    <xf numFmtId="0" fontId="29" fillId="37" borderId="19" xfId="42" applyFont="1" applyFill="1" applyBorder="1" applyAlignment="1">
      <alignment horizontal="center" vertical="center" wrapText="1"/>
    </xf>
    <xf numFmtId="4" fontId="24" fillId="0" borderId="29" xfId="42" applyNumberFormat="1" applyFont="1" applyBorder="1" applyAlignment="1" applyProtection="1">
      <alignment horizontal="center" vertical="center"/>
    </xf>
    <xf numFmtId="0" fontId="23" fillId="37" borderId="18" xfId="42" applyFont="1" applyFill="1" applyBorder="1" applyAlignment="1">
      <alignment horizontal="center" vertical="center" wrapText="1"/>
    </xf>
    <xf numFmtId="0" fontId="24" fillId="0" borderId="16" xfId="42" applyFont="1" applyBorder="1" applyAlignment="1" applyProtection="1">
      <alignment horizontal="center" vertical="center"/>
    </xf>
    <xf numFmtId="0" fontId="24" fillId="36" borderId="29" xfId="42" applyFont="1" applyFill="1" applyBorder="1" applyAlignment="1" applyProtection="1">
      <alignment horizontal="center" vertical="center"/>
    </xf>
    <xf numFmtId="0" fontId="24" fillId="0" borderId="33" xfId="42" applyFont="1" applyBorder="1" applyAlignment="1" applyProtection="1">
      <alignment horizontal="center" vertical="center"/>
    </xf>
    <xf numFmtId="0" fontId="19" fillId="0" borderId="0" xfId="42"/>
    <xf numFmtId="0" fontId="22" fillId="36" borderId="0" xfId="42" applyFont="1" applyFill="1"/>
    <xf numFmtId="0" fontId="22" fillId="36" borderId="0" xfId="42" applyFont="1" applyFill="1" applyAlignment="1"/>
    <xf numFmtId="0" fontId="22" fillId="0" borderId="0" xfId="42" applyFont="1" applyAlignment="1"/>
    <xf numFmtId="49" fontId="24" fillId="0" borderId="29" xfId="42" applyNumberFormat="1" applyFont="1" applyBorder="1" applyAlignment="1" applyProtection="1">
      <alignment horizontal="center" vertical="center"/>
    </xf>
    <xf numFmtId="49" fontId="24" fillId="0" borderId="29" xfId="42" quotePrefix="1" applyNumberFormat="1" applyFont="1" applyBorder="1" applyAlignment="1" applyProtection="1">
      <alignment horizontal="center" vertical="center"/>
    </xf>
    <xf numFmtId="4" fontId="24" fillId="0" borderId="29" xfId="42" applyNumberFormat="1" applyFont="1" applyFill="1" applyBorder="1" applyAlignment="1" applyProtection="1">
      <alignment horizontal="center" vertical="center"/>
    </xf>
    <xf numFmtId="49" fontId="24" fillId="0" borderId="29" xfId="42" quotePrefix="1" applyNumberFormat="1" applyFont="1" applyFill="1" applyBorder="1" applyAlignment="1" applyProtection="1">
      <alignment horizontal="center" vertical="center"/>
    </xf>
    <xf numFmtId="49" fontId="24" fillId="0" borderId="29" xfId="42" applyNumberFormat="1" applyFont="1" applyFill="1" applyBorder="1" applyAlignment="1" applyProtection="1">
      <alignment horizontal="center" vertical="center"/>
    </xf>
    <xf numFmtId="0" fontId="24" fillId="0" borderId="16" xfId="42" applyFont="1" applyBorder="1" applyAlignment="1" applyProtection="1">
      <alignment horizontal="center" vertical="center"/>
    </xf>
    <xf numFmtId="0" fontId="24" fillId="36" borderId="29" xfId="42" applyFont="1" applyFill="1" applyBorder="1" applyAlignment="1" applyProtection="1">
      <alignment horizontal="center" vertical="center"/>
    </xf>
    <xf numFmtId="3" fontId="24" fillId="36" borderId="29" xfId="42" applyNumberFormat="1" applyFont="1" applyFill="1" applyBorder="1" applyAlignment="1" applyProtection="1">
      <alignment horizontal="center" vertical="center"/>
    </xf>
    <xf numFmtId="0" fontId="24" fillId="0" borderId="33" xfId="42" applyFont="1" applyBorder="1" applyAlignment="1" applyProtection="1">
      <alignment horizontal="center" vertical="center"/>
    </xf>
    <xf numFmtId="0" fontId="24" fillId="42" borderId="19" xfId="42" applyFont="1" applyFill="1" applyBorder="1" applyAlignment="1">
      <alignment horizontal="center" vertical="center" wrapText="1"/>
    </xf>
    <xf numFmtId="0" fontId="24" fillId="42" borderId="26" xfId="42" applyFont="1" applyFill="1" applyBorder="1" applyAlignment="1">
      <alignment horizontal="center" vertical="center" wrapText="1"/>
    </xf>
    <xf numFmtId="0" fontId="19" fillId="0" borderId="0" xfId="42"/>
    <xf numFmtId="0" fontId="22" fillId="36" borderId="0" xfId="42" applyFont="1" applyFill="1"/>
    <xf numFmtId="0" fontId="22" fillId="36" borderId="0" xfId="42" applyFont="1" applyFill="1" applyBorder="1"/>
    <xf numFmtId="0" fontId="22" fillId="36" borderId="0" xfId="42" applyFont="1" applyFill="1" applyAlignment="1"/>
    <xf numFmtId="0" fontId="19" fillId="36" borderId="0" xfId="42" applyFont="1" applyFill="1"/>
    <xf numFmtId="49" fontId="25" fillId="0" borderId="16" xfId="42" applyNumberFormat="1" applyFont="1" applyBorder="1" applyAlignment="1" applyProtection="1">
      <alignment horizontal="left"/>
    </xf>
    <xf numFmtId="49" fontId="25" fillId="0" borderId="16" xfId="42" applyNumberFormat="1" applyFont="1" applyBorder="1" applyAlignment="1" applyProtection="1"/>
    <xf numFmtId="49" fontId="25" fillId="0" borderId="16" xfId="42" quotePrefix="1" applyNumberFormat="1" applyFont="1" applyBorder="1" applyAlignment="1" applyProtection="1"/>
    <xf numFmtId="3" fontId="25" fillId="0" borderId="16" xfId="42" applyNumberFormat="1" applyFont="1" applyBorder="1" applyAlignment="1" applyProtection="1">
      <alignment horizontal="center"/>
    </xf>
    <xf numFmtId="3" fontId="25" fillId="0" borderId="19" xfId="42" applyNumberFormat="1" applyFont="1" applyBorder="1" applyAlignment="1" applyProtection="1">
      <alignment horizontal="center"/>
    </xf>
    <xf numFmtId="4" fontId="24" fillId="0" borderId="29" xfId="42" applyNumberFormat="1" applyFont="1" applyFill="1" applyBorder="1" applyAlignment="1" applyProtection="1">
      <alignment horizontal="center" vertical="center"/>
    </xf>
    <xf numFmtId="49" fontId="24" fillId="0" borderId="29" xfId="42" quotePrefix="1" applyNumberFormat="1" applyFont="1" applyFill="1" applyBorder="1" applyAlignment="1" applyProtection="1">
      <alignment horizontal="center" vertical="center"/>
    </xf>
    <xf numFmtId="49" fontId="24" fillId="0" borderId="29" xfId="42" applyNumberFormat="1" applyFont="1" applyFill="1" applyBorder="1" applyAlignment="1" applyProtection="1">
      <alignment horizontal="center" vertical="center"/>
    </xf>
    <xf numFmtId="0" fontId="24" fillId="0" borderId="16" xfId="42" applyFont="1" applyBorder="1" applyAlignment="1" applyProtection="1">
      <alignment horizontal="center" vertical="center"/>
    </xf>
    <xf numFmtId="3" fontId="32" fillId="36" borderId="29" xfId="42" applyNumberFormat="1" applyFont="1" applyFill="1" applyBorder="1" applyAlignment="1" applyProtection="1">
      <alignment horizontal="center" vertical="center"/>
    </xf>
    <xf numFmtId="0" fontId="24" fillId="36" borderId="29" xfId="42" applyFont="1" applyFill="1" applyBorder="1" applyAlignment="1" applyProtection="1">
      <alignment horizontal="center" vertical="center"/>
    </xf>
    <xf numFmtId="3" fontId="24" fillId="36" borderId="29" xfId="42" applyNumberFormat="1" applyFont="1" applyFill="1" applyBorder="1" applyAlignment="1" applyProtection="1">
      <alignment horizontal="center" vertical="center"/>
    </xf>
    <xf numFmtId="0" fontId="24" fillId="0" borderId="33" xfId="42" applyFont="1" applyBorder="1" applyAlignment="1" applyProtection="1">
      <alignment horizontal="center"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16" fillId="48" borderId="10" xfId="0" applyFont="1" applyFill="1" applyBorder="1" applyAlignment="1">
      <alignment vertical="center" wrapText="1"/>
    </xf>
    <xf numFmtId="0" fontId="16" fillId="48" borderId="10" xfId="0" applyFont="1" applyFill="1" applyBorder="1"/>
    <xf numFmtId="0" fontId="23" fillId="37" borderId="23" xfId="42" applyFont="1" applyFill="1" applyBorder="1" applyAlignment="1">
      <alignment horizontal="center" vertical="center" wrapText="1"/>
    </xf>
    <xf numFmtId="0" fontId="23" fillId="38" borderId="23" xfId="42" applyFont="1" applyFill="1" applyBorder="1" applyAlignment="1">
      <alignment horizontal="center" vertical="center"/>
    </xf>
    <xf numFmtId="0" fontId="23" fillId="37" borderId="23" xfId="42" applyFont="1" applyFill="1" applyBorder="1" applyAlignment="1">
      <alignment horizontal="center" vertical="center"/>
    </xf>
    <xf numFmtId="0" fontId="23" fillId="37" borderId="0" xfId="42" applyFont="1" applyFill="1" applyBorder="1" applyAlignment="1">
      <alignment horizontal="center" vertical="center"/>
    </xf>
    <xf numFmtId="0" fontId="19" fillId="0" borderId="0" xfId="42" applyBorder="1" applyAlignment="1">
      <alignment horizontal="center" vertical="center"/>
    </xf>
    <xf numFmtId="0" fontId="24" fillId="47" borderId="11" xfId="42" applyFont="1" applyFill="1" applyBorder="1" applyAlignment="1">
      <alignment horizontal="center" vertical="center"/>
    </xf>
    <xf numFmtId="0" fontId="24" fillId="47" borderId="34" xfId="42" applyFont="1" applyFill="1" applyBorder="1" applyAlignment="1">
      <alignment horizontal="center" vertical="center"/>
    </xf>
    <xf numFmtId="0" fontId="24" fillId="47" borderId="12" xfId="42" applyFont="1" applyFill="1" applyBorder="1" applyAlignment="1">
      <alignment horizontal="center" vertical="center"/>
    </xf>
    <xf numFmtId="0" fontId="34" fillId="48" borderId="14" xfId="42" applyFont="1" applyFill="1" applyBorder="1" applyAlignment="1">
      <alignment horizontal="center" vertical="center" wrapText="1"/>
    </xf>
    <xf numFmtId="0" fontId="34" fillId="48" borderId="0" xfId="42" applyFont="1" applyFill="1" applyBorder="1" applyAlignment="1">
      <alignment horizontal="center" vertical="center" wrapText="1"/>
    </xf>
    <xf numFmtId="0" fontId="23" fillId="37" borderId="23" xfId="42" applyFont="1" applyFill="1" applyBorder="1" applyAlignment="1">
      <alignment horizontal="center" vertical="center" wrapText="1"/>
    </xf>
    <xf numFmtId="0" fontId="23" fillId="37" borderId="0" xfId="42" applyFont="1" applyFill="1" applyBorder="1" applyAlignment="1">
      <alignment horizontal="center" vertical="center" wrapText="1"/>
    </xf>
    <xf numFmtId="0" fontId="23" fillId="37" borderId="25" xfId="42" applyFont="1" applyFill="1" applyBorder="1" applyAlignment="1">
      <alignment horizontal="center" vertical="center" wrapText="1"/>
    </xf>
    <xf numFmtId="0" fontId="24" fillId="43" borderId="11" xfId="42" applyFont="1" applyFill="1" applyBorder="1" applyAlignment="1">
      <alignment horizontal="center" vertical="center" wrapText="1"/>
    </xf>
    <xf numFmtId="0" fontId="24" fillId="43" borderId="34" xfId="42" applyFont="1" applyFill="1" applyBorder="1" applyAlignment="1">
      <alignment horizontal="center" vertical="center" wrapText="1"/>
    </xf>
    <xf numFmtId="0" fontId="24" fillId="43" borderId="12" xfId="42" applyFont="1" applyFill="1" applyBorder="1" applyAlignment="1">
      <alignment horizontal="center" vertical="center" wrapText="1"/>
    </xf>
    <xf numFmtId="0" fontId="24" fillId="46" borderId="11" xfId="42" applyFont="1" applyFill="1" applyBorder="1" applyAlignment="1">
      <alignment horizontal="center" vertical="center" wrapText="1"/>
    </xf>
    <xf numFmtId="0" fontId="23" fillId="46" borderId="34" xfId="42" applyFont="1" applyFill="1" applyBorder="1" applyAlignment="1">
      <alignment horizontal="center" vertical="center" wrapText="1"/>
    </xf>
    <xf numFmtId="0" fontId="23" fillId="46" borderId="12" xfId="42" applyFont="1" applyFill="1" applyBorder="1" applyAlignment="1">
      <alignment horizontal="center" vertical="center" wrapText="1"/>
    </xf>
    <xf numFmtId="0" fontId="24" fillId="44" borderId="11" xfId="42" applyFont="1" applyFill="1" applyBorder="1" applyAlignment="1">
      <alignment horizontal="center" vertical="center" wrapText="1"/>
    </xf>
    <xf numFmtId="0" fontId="24" fillId="44" borderId="34" xfId="42" applyFont="1" applyFill="1" applyBorder="1" applyAlignment="1">
      <alignment horizontal="center" vertical="center" wrapText="1"/>
    </xf>
    <xf numFmtId="0" fontId="24" fillId="44" borderId="12" xfId="42" applyFont="1" applyFill="1" applyBorder="1" applyAlignment="1">
      <alignment horizontal="center" vertical="center" wrapText="1"/>
    </xf>
    <xf numFmtId="0" fontId="34" fillId="37" borderId="26" xfId="0" applyFont="1" applyFill="1" applyBorder="1" applyAlignment="1">
      <alignment horizontal="center" vertical="center" wrapText="1"/>
    </xf>
    <xf numFmtId="0" fontId="34" fillId="37" borderId="17" xfId="0" applyFont="1" applyFill="1" applyBorder="1" applyAlignment="1">
      <alignment horizontal="center" vertical="center" wrapText="1"/>
    </xf>
    <xf numFmtId="0" fontId="34" fillId="37" borderId="27" xfId="0" applyFont="1" applyFill="1" applyBorder="1" applyAlignment="1">
      <alignment horizontal="center" vertical="center" wrapText="1"/>
    </xf>
    <xf numFmtId="0" fontId="23" fillId="37" borderId="21" xfId="0" applyFont="1" applyFill="1" applyBorder="1" applyAlignment="1">
      <alignment horizontal="center" vertical="center" wrapText="1"/>
    </xf>
    <xf numFmtId="0" fontId="23" fillId="37" borderId="22" xfId="0" applyFont="1" applyFill="1" applyBorder="1" applyAlignment="1">
      <alignment horizontal="center" vertical="center" wrapText="1"/>
    </xf>
    <xf numFmtId="0" fontId="23" fillId="37" borderId="28" xfId="0" applyFont="1" applyFill="1" applyBorder="1" applyAlignment="1">
      <alignment horizontal="center" vertical="center" wrapText="1"/>
    </xf>
    <xf numFmtId="0" fontId="23" fillId="37" borderId="24" xfId="0" applyFont="1" applyFill="1" applyBorder="1" applyAlignment="1">
      <alignment horizontal="center" vertical="center" wrapText="1"/>
    </xf>
    <xf numFmtId="0" fontId="23" fillId="37" borderId="30" xfId="0" applyFont="1" applyFill="1" applyBorder="1" applyAlignment="1">
      <alignment horizontal="center" vertical="center" wrapText="1"/>
    </xf>
    <xf numFmtId="0" fontId="23" fillId="37" borderId="25" xfId="0" applyFont="1" applyFill="1" applyBorder="1" applyAlignment="1">
      <alignment horizontal="center" vertical="center" wrapText="1"/>
    </xf>
    <xf numFmtId="0" fontId="23" fillId="37" borderId="20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3" fillId="37" borderId="21" xfId="42" applyFont="1" applyFill="1" applyBorder="1" applyAlignment="1">
      <alignment horizontal="center" vertical="center" wrapText="1"/>
    </xf>
    <xf numFmtId="0" fontId="23" fillId="37" borderId="22" xfId="42" applyFont="1" applyFill="1" applyBorder="1" applyAlignment="1">
      <alignment horizontal="center" vertical="center" wrapText="1"/>
    </xf>
    <xf numFmtId="0" fontId="23" fillId="37" borderId="18" xfId="42" applyFont="1" applyFill="1" applyBorder="1" applyAlignment="1">
      <alignment horizontal="center" vertical="center" wrapText="1"/>
    </xf>
    <xf numFmtId="0" fontId="29" fillId="37" borderId="23" xfId="42" applyFont="1" applyFill="1" applyBorder="1" applyAlignment="1">
      <alignment horizontal="center" vertical="center" wrapText="1"/>
    </xf>
    <xf numFmtId="0" fontId="19" fillId="0" borderId="0" xfId="42" applyBorder="1" applyAlignment="1">
      <alignment horizontal="center" vertical="center" wrapText="1"/>
    </xf>
    <xf numFmtId="0" fontId="19" fillId="0" borderId="0" xfId="42" applyAlignment="1"/>
    <xf numFmtId="0" fontId="19" fillId="0" borderId="24" xfId="42" applyBorder="1" applyAlignment="1"/>
    <xf numFmtId="0" fontId="19" fillId="0" borderId="30" xfId="42" applyBorder="1" applyAlignment="1"/>
    <xf numFmtId="0" fontId="19" fillId="0" borderId="22" xfId="42" applyBorder="1" applyAlignment="1">
      <alignment horizontal="center" vertical="center" wrapText="1"/>
    </xf>
    <xf numFmtId="49" fontId="0" fillId="50" borderId="10" xfId="0" applyNumberFormat="1" applyFill="1" applyBorder="1" applyAlignment="1">
      <alignment horizontal="left" vertical="center"/>
    </xf>
    <xf numFmtId="49" fontId="0" fillId="50" borderId="10" xfId="0" applyNumberFormat="1" applyFill="1" applyBorder="1" applyAlignment="1">
      <alignment horizontal="left"/>
    </xf>
    <xf numFmtId="49" fontId="25" fillId="50" borderId="10" xfId="42" applyNumberFormat="1" applyFont="1" applyFill="1" applyBorder="1" applyAlignment="1" applyProtection="1">
      <alignment vertical="center"/>
    </xf>
    <xf numFmtId="0" fontId="24" fillId="51" borderId="26" xfId="42" applyFont="1" applyFill="1" applyBorder="1" applyAlignment="1">
      <alignment horizontal="center" vertical="center" wrapText="1"/>
    </xf>
    <xf numFmtId="0" fontId="24" fillId="51" borderId="17" xfId="42" applyFont="1" applyFill="1" applyBorder="1" applyAlignment="1">
      <alignment horizontal="center" vertical="center" wrapText="1"/>
    </xf>
    <xf numFmtId="0" fontId="24" fillId="52" borderId="19" xfId="42" applyFont="1" applyFill="1" applyBorder="1" applyAlignment="1">
      <alignment horizontal="center" vertical="center" wrapText="1"/>
    </xf>
    <xf numFmtId="0" fontId="24" fillId="52" borderId="32" xfId="42" applyFont="1" applyFill="1" applyBorder="1" applyAlignment="1">
      <alignment horizontal="center" vertical="center" wrapText="1"/>
    </xf>
    <xf numFmtId="49" fontId="0" fillId="52" borderId="10" xfId="0" applyNumberFormat="1" applyFill="1" applyBorder="1" applyAlignment="1">
      <alignment horizontal="left" vertical="center"/>
    </xf>
    <xf numFmtId="49" fontId="0" fillId="52" borderId="0" xfId="0" applyNumberFormat="1" applyFill="1" applyBorder="1" applyAlignment="1">
      <alignment horizontal="left" vertical="center"/>
    </xf>
    <xf numFmtId="49" fontId="25" fillId="52" borderId="16" xfId="42" applyNumberFormat="1" applyFont="1" applyFill="1" applyBorder="1" applyAlignment="1" applyProtection="1"/>
    <xf numFmtId="49" fontId="25" fillId="52" borderId="16" xfId="42" quotePrefix="1" applyNumberFormat="1" applyFont="1" applyFill="1" applyBorder="1" applyAlignment="1" applyProtection="1"/>
    <xf numFmtId="49" fontId="0" fillId="52" borderId="10" xfId="0" applyNumberFormat="1" applyFill="1" applyBorder="1" applyAlignment="1">
      <alignment horizontal="left"/>
    </xf>
    <xf numFmtId="49" fontId="25" fillId="52" borderId="10" xfId="42" applyNumberFormat="1" applyFont="1" applyFill="1" applyBorder="1" applyAlignment="1" applyProtection="1">
      <alignment vertical="center"/>
    </xf>
    <xf numFmtId="0" fontId="34" fillId="0" borderId="24" xfId="42" applyFont="1" applyFill="1" applyBorder="1" applyAlignment="1">
      <alignment vertical="center" wrapText="1"/>
    </xf>
    <xf numFmtId="0" fontId="24" fillId="0" borderId="21" xfId="42" applyFont="1" applyBorder="1" applyAlignment="1" applyProtection="1">
      <alignment horizontal="center" vertical="center"/>
    </xf>
    <xf numFmtId="0" fontId="24" fillId="0" borderId="0" xfId="42" applyFont="1" applyBorder="1" applyAlignment="1" applyProtection="1">
      <alignment horizontal="center" vertical="center"/>
    </xf>
    <xf numFmtId="0" fontId="24" fillId="52" borderId="41" xfId="42" applyFont="1" applyFill="1" applyBorder="1" applyAlignment="1">
      <alignment horizontal="center" vertical="center" wrapText="1"/>
    </xf>
    <xf numFmtId="0" fontId="34" fillId="52" borderId="42" xfId="42" applyFont="1" applyFill="1" applyBorder="1" applyAlignment="1">
      <alignment vertical="center" wrapText="1"/>
    </xf>
    <xf numFmtId="49" fontId="25" fillId="52" borderId="43" xfId="42" applyNumberFormat="1" applyFont="1" applyFill="1" applyBorder="1" applyAlignment="1" applyProtection="1">
      <alignment horizontal="left"/>
    </xf>
    <xf numFmtId="3" fontId="25" fillId="52" borderId="44" xfId="42" applyNumberFormat="1" applyFont="1" applyFill="1" applyBorder="1" applyAlignment="1" applyProtection="1">
      <alignment horizontal="center" vertical="center"/>
    </xf>
    <xf numFmtId="3" fontId="25" fillId="52" borderId="45" xfId="42" applyNumberFormat="1" applyFont="1" applyFill="1" applyBorder="1" applyAlignment="1" applyProtection="1">
      <alignment horizontal="center" vertical="center"/>
    </xf>
    <xf numFmtId="49" fontId="25" fillId="52" borderId="46" xfId="42" applyNumberFormat="1" applyFont="1" applyFill="1" applyBorder="1" applyAlignment="1" applyProtection="1">
      <alignment horizontal="left"/>
    </xf>
    <xf numFmtId="49" fontId="0" fillId="52" borderId="47" xfId="0" applyNumberFormat="1" applyFill="1" applyBorder="1" applyAlignment="1">
      <alignment horizontal="left" vertical="center"/>
    </xf>
    <xf numFmtId="49" fontId="25" fillId="52" borderId="48" xfId="42" applyNumberFormat="1" applyFont="1" applyFill="1" applyBorder="1" applyAlignment="1" applyProtection="1"/>
    <xf numFmtId="49" fontId="25" fillId="52" borderId="48" xfId="42" quotePrefix="1" applyNumberFormat="1" applyFont="1" applyFill="1" applyBorder="1" applyAlignment="1" applyProtection="1"/>
    <xf numFmtId="3" fontId="25" fillId="52" borderId="49" xfId="42" applyNumberFormat="1" applyFont="1" applyFill="1" applyBorder="1" applyAlignment="1" applyProtection="1">
      <alignment horizontal="center" vertical="center"/>
    </xf>
    <xf numFmtId="0" fontId="24" fillId="52" borderId="52" xfId="42" applyFont="1" applyFill="1" applyBorder="1" applyAlignment="1">
      <alignment horizontal="center" vertical="center" wrapText="1"/>
    </xf>
    <xf numFmtId="0" fontId="24" fillId="52" borderId="53" xfId="42" applyFont="1" applyFill="1" applyBorder="1" applyAlignment="1">
      <alignment horizontal="center" vertical="center" wrapText="1"/>
    </xf>
    <xf numFmtId="0" fontId="24" fillId="55" borderId="38" xfId="42" applyFont="1" applyFill="1" applyBorder="1" applyAlignment="1">
      <alignment horizontal="center" vertical="center" wrapText="1"/>
    </xf>
    <xf numFmtId="0" fontId="24" fillId="55" borderId="39" xfId="42" applyFont="1" applyFill="1" applyBorder="1" applyAlignment="1">
      <alignment horizontal="center" vertical="center" wrapText="1"/>
    </xf>
    <xf numFmtId="0" fontId="24" fillId="55" borderId="40" xfId="42" applyFont="1" applyFill="1" applyBorder="1" applyAlignment="1">
      <alignment horizontal="center" vertical="center" wrapText="1"/>
    </xf>
    <xf numFmtId="0" fontId="34" fillId="58" borderId="50" xfId="42" applyFont="1" applyFill="1" applyBorder="1" applyAlignment="1">
      <alignment horizontal="center" vertical="center" wrapText="1"/>
    </xf>
    <xf numFmtId="0" fontId="34" fillId="58" borderId="51" xfId="42" applyFont="1" applyFill="1" applyBorder="1" applyAlignment="1">
      <alignment horizontal="center" vertical="center" wrapText="1"/>
    </xf>
    <xf numFmtId="0" fontId="34" fillId="58" borderId="54" xfId="42" applyFont="1" applyFill="1" applyBorder="1" applyAlignment="1">
      <alignment horizontal="center" vertical="center" wrapText="1"/>
    </xf>
    <xf numFmtId="0" fontId="19" fillId="53" borderId="17" xfId="42" applyFont="1" applyFill="1" applyBorder="1" applyAlignment="1">
      <alignment horizontal="center" vertical="center" wrapText="1"/>
    </xf>
    <xf numFmtId="0" fontId="24" fillId="54" borderId="17" xfId="42" applyFont="1" applyFill="1" applyBorder="1" applyAlignment="1">
      <alignment horizontal="center" vertical="center" wrapText="1"/>
    </xf>
    <xf numFmtId="0" fontId="24" fillId="59" borderId="11" xfId="42" applyFont="1" applyFill="1" applyBorder="1" applyAlignment="1">
      <alignment horizontal="center" vertical="center"/>
    </xf>
    <xf numFmtId="0" fontId="24" fillId="59" borderId="34" xfId="42" applyFont="1" applyFill="1" applyBorder="1" applyAlignment="1">
      <alignment horizontal="center" vertical="center"/>
    </xf>
    <xf numFmtId="0" fontId="24" fillId="59" borderId="12" xfId="42" applyFont="1" applyFill="1" applyBorder="1" applyAlignment="1">
      <alignment horizontal="center" vertical="center"/>
    </xf>
    <xf numFmtId="0" fontId="24" fillId="59" borderId="10" xfId="42" applyFont="1" applyFill="1" applyBorder="1" applyAlignment="1">
      <alignment vertical="center" wrapText="1"/>
    </xf>
    <xf numFmtId="0" fontId="24" fillId="59" borderId="10" xfId="42" applyFont="1" applyFill="1" applyBorder="1" applyAlignment="1">
      <alignment vertical="center"/>
    </xf>
    <xf numFmtId="49" fontId="25" fillId="60" borderId="10" xfId="42" applyNumberFormat="1" applyFont="1" applyFill="1" applyBorder="1" applyAlignment="1" applyProtection="1">
      <alignment horizontal="left"/>
    </xf>
    <xf numFmtId="49" fontId="33" fillId="60" borderId="10" xfId="0" applyNumberFormat="1" applyFont="1" applyFill="1" applyBorder="1" applyAlignment="1">
      <alignment horizontal="left" vertical="center"/>
    </xf>
    <xf numFmtId="49" fontId="25" fillId="60" borderId="10" xfId="42" applyNumberFormat="1" applyFont="1" applyFill="1" applyBorder="1" applyAlignment="1" applyProtection="1"/>
    <xf numFmtId="49" fontId="25" fillId="60" borderId="16" xfId="42" quotePrefix="1" applyNumberFormat="1" applyFont="1" applyFill="1" applyBorder="1" applyAlignment="1" applyProtection="1"/>
    <xf numFmtId="3" fontId="25" fillId="60" borderId="10" xfId="42" applyNumberFormat="1" applyFont="1" applyFill="1" applyBorder="1" applyAlignment="1" applyProtection="1">
      <alignment horizontal="center" vertical="center"/>
    </xf>
    <xf numFmtId="49" fontId="33" fillId="60" borderId="10" xfId="0" applyNumberFormat="1" applyFont="1" applyFill="1" applyBorder="1" applyAlignment="1">
      <alignment horizontal="left"/>
    </xf>
    <xf numFmtId="49" fontId="25" fillId="60" borderId="10" xfId="42" applyNumberFormat="1" applyFont="1" applyFill="1" applyBorder="1" applyAlignment="1" applyProtection="1">
      <alignment vertical="center"/>
    </xf>
    <xf numFmtId="49" fontId="25" fillId="60" borderId="48" xfId="42" quotePrefix="1" applyNumberFormat="1" applyFont="1" applyFill="1" applyBorder="1" applyAlignment="1" applyProtection="1"/>
    <xf numFmtId="0" fontId="33" fillId="61" borderId="50" xfId="0" applyFont="1" applyFill="1" applyBorder="1" applyAlignment="1">
      <alignment horizontal="center"/>
    </xf>
    <xf numFmtId="0" fontId="33" fillId="61" borderId="51" xfId="0" applyFont="1" applyFill="1" applyBorder="1" applyAlignment="1">
      <alignment horizontal="center"/>
    </xf>
    <xf numFmtId="0" fontId="24" fillId="46" borderId="41" xfId="42" applyFont="1" applyFill="1" applyBorder="1" applyAlignment="1">
      <alignment vertical="center" wrapText="1"/>
    </xf>
    <xf numFmtId="0" fontId="24" fillId="46" borderId="19" xfId="42" applyFont="1" applyFill="1" applyBorder="1" applyAlignment="1">
      <alignment vertical="center" wrapText="1"/>
    </xf>
    <xf numFmtId="3" fontId="25" fillId="61" borderId="43" xfId="42" applyNumberFormat="1" applyFont="1" applyFill="1" applyBorder="1" applyAlignment="1" applyProtection="1">
      <alignment horizontal="center" vertical="center"/>
    </xf>
    <xf numFmtId="49" fontId="25" fillId="61" borderId="16" xfId="42" applyNumberFormat="1" applyFont="1" applyFill="1" applyBorder="1" applyAlignment="1" applyProtection="1">
      <alignment horizontal="left"/>
    </xf>
    <xf numFmtId="49" fontId="33" fillId="61" borderId="10" xfId="0" applyNumberFormat="1" applyFont="1" applyFill="1" applyBorder="1" applyAlignment="1">
      <alignment horizontal="left" vertical="center"/>
    </xf>
    <xf numFmtId="49" fontId="33" fillId="61" borderId="0" xfId="0" applyNumberFormat="1" applyFont="1" applyFill="1" applyBorder="1" applyAlignment="1">
      <alignment horizontal="left" vertical="center"/>
    </xf>
    <xf numFmtId="49" fontId="25" fillId="61" borderId="16" xfId="42" applyNumberFormat="1" applyFont="1" applyFill="1" applyBorder="1" applyAlignment="1" applyProtection="1"/>
    <xf numFmtId="49" fontId="33" fillId="61" borderId="10" xfId="0" applyNumberFormat="1" applyFont="1" applyFill="1" applyBorder="1" applyAlignment="1">
      <alignment horizontal="left"/>
    </xf>
    <xf numFmtId="49" fontId="25" fillId="61" borderId="10" xfId="42" applyNumberFormat="1" applyFont="1" applyFill="1" applyBorder="1" applyAlignment="1" applyProtection="1">
      <alignment vertical="center"/>
    </xf>
    <xf numFmtId="3" fontId="25" fillId="61" borderId="41" xfId="42" applyNumberFormat="1" applyFont="1" applyFill="1" applyBorder="1" applyAlignment="1" applyProtection="1">
      <alignment horizontal="center" vertical="center"/>
    </xf>
    <xf numFmtId="3" fontId="25" fillId="61" borderId="46" xfId="42" applyNumberFormat="1" applyFont="1" applyFill="1" applyBorder="1" applyAlignment="1" applyProtection="1">
      <alignment horizontal="center" vertical="center"/>
    </xf>
    <xf numFmtId="49" fontId="25" fillId="61" borderId="48" xfId="42" applyNumberFormat="1" applyFont="1" applyFill="1" applyBorder="1" applyAlignment="1" applyProtection="1">
      <alignment horizontal="left"/>
    </xf>
    <xf numFmtId="49" fontId="33" fillId="61" borderId="47" xfId="0" applyNumberFormat="1" applyFont="1" applyFill="1" applyBorder="1" applyAlignment="1">
      <alignment horizontal="left" vertical="center"/>
    </xf>
    <xf numFmtId="49" fontId="25" fillId="61" borderId="48" xfId="42" applyNumberFormat="1" applyFont="1" applyFill="1" applyBorder="1" applyAlignment="1" applyProtection="1"/>
    <xf numFmtId="49" fontId="0" fillId="35" borderId="10" xfId="0" applyNumberFormat="1" applyFill="1" applyBorder="1" applyAlignment="1">
      <alignment horizontal="left" vertical="center"/>
    </xf>
    <xf numFmtId="49" fontId="25" fillId="35" borderId="16" xfId="42" applyNumberFormat="1" applyFont="1" applyFill="1" applyBorder="1" applyAlignment="1" applyProtection="1"/>
    <xf numFmtId="49" fontId="25" fillId="35" borderId="16" xfId="42" applyNumberFormat="1" applyFont="1" applyFill="1" applyBorder="1" applyAlignment="1" applyProtection="1">
      <alignment horizontal="left"/>
    </xf>
    <xf numFmtId="49" fontId="0" fillId="35" borderId="0" xfId="0" applyNumberFormat="1" applyFill="1" applyBorder="1" applyAlignment="1">
      <alignment horizontal="left" vertical="center"/>
    </xf>
    <xf numFmtId="49" fontId="0" fillId="35" borderId="10" xfId="0" applyNumberFormat="1" applyFill="1" applyBorder="1" applyAlignment="1">
      <alignment horizontal="left"/>
    </xf>
    <xf numFmtId="49" fontId="25" fillId="35" borderId="10" xfId="42" applyNumberFormat="1" applyFont="1" applyFill="1" applyBorder="1" applyAlignment="1" applyProtection="1">
      <alignment vertical="center"/>
    </xf>
    <xf numFmtId="0" fontId="29" fillId="43" borderId="19" xfId="42" applyFont="1" applyFill="1" applyBorder="1" applyAlignment="1">
      <alignment horizontal="center" vertical="center" wrapText="1"/>
    </xf>
    <xf numFmtId="49" fontId="0" fillId="48" borderId="10" xfId="0" applyNumberFormat="1" applyFill="1" applyBorder="1" applyAlignment="1">
      <alignment horizontal="left" vertical="center"/>
    </xf>
    <xf numFmtId="49" fontId="25" fillId="48" borderId="16" xfId="42" applyNumberFormat="1" applyFont="1" applyFill="1" applyBorder="1" applyAlignment="1" applyProtection="1"/>
    <xf numFmtId="3" fontId="25" fillId="48" borderId="16" xfId="42" applyNumberFormat="1" applyFont="1" applyFill="1" applyBorder="1" applyAlignment="1" applyProtection="1">
      <alignment horizontal="center" vertical="center"/>
    </xf>
    <xf numFmtId="4" fontId="25" fillId="48" borderId="16" xfId="42" applyNumberFormat="1" applyFont="1" applyFill="1" applyBorder="1" applyAlignment="1" applyProtection="1">
      <alignment horizontal="center" vertical="center"/>
    </xf>
    <xf numFmtId="49" fontId="25" fillId="48" borderId="16" xfId="42" quotePrefix="1" applyNumberFormat="1" applyFont="1" applyFill="1" applyBorder="1" applyAlignment="1" applyProtection="1"/>
    <xf numFmtId="49" fontId="0" fillId="48" borderId="10" xfId="0" applyNumberFormat="1" applyFill="1" applyBorder="1" applyAlignment="1">
      <alignment horizontal="left"/>
    </xf>
    <xf numFmtId="49" fontId="25" fillId="48" borderId="10" xfId="42" applyNumberFormat="1" applyFont="1" applyFill="1" applyBorder="1" applyAlignment="1" applyProtection="1">
      <alignment vertical="center"/>
    </xf>
    <xf numFmtId="3" fontId="25" fillId="48" borderId="19" xfId="42" applyNumberFormat="1" applyFont="1" applyFill="1" applyBorder="1" applyAlignment="1" applyProtection="1">
      <alignment horizontal="center" vertical="center"/>
    </xf>
    <xf numFmtId="4" fontId="25" fillId="48" borderId="19" xfId="42" applyNumberFormat="1" applyFont="1" applyFill="1" applyBorder="1" applyAlignment="1" applyProtection="1">
      <alignment horizontal="center" vertical="center"/>
    </xf>
    <xf numFmtId="0" fontId="24" fillId="43" borderId="19" xfId="42" applyFont="1" applyFill="1" applyBorder="1" applyAlignment="1">
      <alignment horizontal="center" vertical="center" wrapText="1"/>
    </xf>
    <xf numFmtId="49" fontId="33" fillId="48" borderId="10" xfId="0" applyNumberFormat="1" applyFont="1" applyFill="1" applyBorder="1" applyAlignment="1">
      <alignment horizontal="left" vertical="center"/>
    </xf>
    <xf numFmtId="49" fontId="33" fillId="48" borderId="10" xfId="0" applyNumberFormat="1" applyFont="1" applyFill="1" applyBorder="1" applyAlignment="1">
      <alignment horizontal="left"/>
    </xf>
    <xf numFmtId="0" fontId="24" fillId="46" borderId="26" xfId="42" applyFont="1" applyFill="1" applyBorder="1" applyAlignment="1">
      <alignment vertical="center" wrapText="1"/>
    </xf>
    <xf numFmtId="49" fontId="25" fillId="61" borderId="21" xfId="42" quotePrefix="1" applyNumberFormat="1" applyFont="1" applyFill="1" applyBorder="1" applyAlignment="1" applyProtection="1"/>
    <xf numFmtId="49" fontId="25" fillId="61" borderId="36" xfId="42" quotePrefix="1" applyNumberFormat="1" applyFont="1" applyFill="1" applyBorder="1" applyAlignment="1" applyProtection="1"/>
    <xf numFmtId="49" fontId="25" fillId="48" borderId="48" xfId="42" applyNumberFormat="1" applyFont="1" applyFill="1" applyBorder="1" applyAlignment="1" applyProtection="1"/>
    <xf numFmtId="3" fontId="25" fillId="48" borderId="48" xfId="42" applyNumberFormat="1" applyFont="1" applyFill="1" applyBorder="1" applyAlignment="1" applyProtection="1">
      <alignment horizontal="center" vertical="center"/>
    </xf>
    <xf numFmtId="49" fontId="25" fillId="48" borderId="48" xfId="42" quotePrefix="1" applyNumberFormat="1" applyFont="1" applyFill="1" applyBorder="1" applyAlignment="1" applyProtection="1"/>
    <xf numFmtId="0" fontId="19" fillId="48" borderId="38" xfId="42" applyFont="1" applyFill="1" applyBorder="1" applyAlignment="1"/>
    <xf numFmtId="0" fontId="24" fillId="43" borderId="58" xfId="42" applyFont="1" applyFill="1" applyBorder="1" applyAlignment="1">
      <alignment horizontal="center" vertical="center" wrapText="1"/>
    </xf>
    <xf numFmtId="0" fontId="24" fillId="43" borderId="39" xfId="42" applyFont="1" applyFill="1" applyBorder="1" applyAlignment="1">
      <alignment horizontal="center" vertical="center" wrapText="1"/>
    </xf>
    <xf numFmtId="49" fontId="25" fillId="34" borderId="16" xfId="42" applyNumberFormat="1" applyFont="1" applyFill="1" applyBorder="1" applyAlignment="1" applyProtection="1"/>
    <xf numFmtId="49" fontId="25" fillId="34" borderId="10" xfId="42" applyNumberFormat="1" applyFont="1" applyFill="1" applyBorder="1" applyAlignment="1" applyProtection="1">
      <alignment vertical="center"/>
    </xf>
    <xf numFmtId="49" fontId="25" fillId="63" borderId="16" xfId="42" applyNumberFormat="1" applyFont="1" applyFill="1" applyBorder="1" applyAlignment="1" applyProtection="1"/>
    <xf numFmtId="49" fontId="25" fillId="63" borderId="10" xfId="42" applyNumberFormat="1" applyFont="1" applyFill="1" applyBorder="1" applyAlignment="1" applyProtection="1">
      <alignment vertical="center"/>
    </xf>
    <xf numFmtId="0" fontId="24" fillId="64" borderId="50" xfId="42" applyFont="1" applyFill="1" applyBorder="1" applyAlignment="1">
      <alignment horizontal="center" vertical="center" wrapText="1"/>
    </xf>
    <xf numFmtId="0" fontId="24" fillId="64" borderId="51" xfId="42" applyFont="1" applyFill="1" applyBorder="1" applyAlignment="1">
      <alignment horizontal="center" vertical="center" wrapText="1"/>
    </xf>
    <xf numFmtId="0" fontId="24" fillId="64" borderId="54" xfId="42" applyFont="1" applyFill="1" applyBorder="1" applyAlignment="1">
      <alignment horizontal="center" vertical="center" wrapText="1"/>
    </xf>
    <xf numFmtId="0" fontId="24" fillId="64" borderId="41" xfId="42" applyFont="1" applyFill="1" applyBorder="1" applyAlignment="1">
      <alignment vertical="center" wrapText="1"/>
    </xf>
    <xf numFmtId="0" fontId="24" fillId="64" borderId="19" xfId="42" applyFont="1" applyFill="1" applyBorder="1" applyAlignment="1">
      <alignment vertical="center" wrapText="1"/>
    </xf>
    <xf numFmtId="0" fontId="24" fillId="64" borderId="45" xfId="42" applyFont="1" applyFill="1" applyBorder="1" applyAlignment="1">
      <alignment vertical="center" wrapText="1"/>
    </xf>
    <xf numFmtId="0" fontId="33" fillId="65" borderId="14" xfId="0" applyFont="1" applyFill="1" applyBorder="1"/>
    <xf numFmtId="0" fontId="33" fillId="65" borderId="0" xfId="0" applyFont="1" applyFill="1" applyBorder="1"/>
    <xf numFmtId="49" fontId="33" fillId="65" borderId="10" xfId="0" applyNumberFormat="1" applyFont="1" applyFill="1" applyBorder="1" applyAlignment="1">
      <alignment horizontal="left" vertical="center"/>
    </xf>
    <xf numFmtId="49" fontId="25" fillId="65" borderId="16" xfId="42" applyNumberFormat="1" applyFont="1" applyFill="1" applyBorder="1" applyAlignment="1" applyProtection="1"/>
    <xf numFmtId="49" fontId="33" fillId="65" borderId="15" xfId="0" applyNumberFormat="1" applyFont="1" applyFill="1" applyBorder="1"/>
    <xf numFmtId="49" fontId="33" fillId="65" borderId="10" xfId="0" applyNumberFormat="1" applyFont="1" applyFill="1" applyBorder="1" applyAlignment="1">
      <alignment horizontal="left"/>
    </xf>
    <xf numFmtId="49" fontId="25" fillId="65" borderId="10" xfId="42" applyNumberFormat="1" applyFont="1" applyFill="1" applyBorder="1" applyAlignment="1" applyProtection="1">
      <alignment vertical="center"/>
    </xf>
    <xf numFmtId="0" fontId="33" fillId="65" borderId="57" xfId="0" applyFont="1" applyFill="1" applyBorder="1"/>
    <xf numFmtId="0" fontId="33" fillId="65" borderId="47" xfId="0" applyFont="1" applyFill="1" applyBorder="1"/>
    <xf numFmtId="49" fontId="25" fillId="65" borderId="48" xfId="42" applyNumberFormat="1" applyFont="1" applyFill="1" applyBorder="1" applyAlignment="1" applyProtection="1"/>
    <xf numFmtId="49" fontId="33" fillId="65" borderId="59" xfId="0" applyNumberFormat="1" applyFont="1" applyFill="1" applyBorder="1"/>
    <xf numFmtId="3" fontId="25" fillId="65" borderId="44" xfId="42" applyNumberFormat="1" applyFont="1" applyFill="1" applyBorder="1" applyAlignment="1" applyProtection="1">
      <alignment horizontal="center" vertical="center"/>
    </xf>
    <xf numFmtId="3" fontId="25" fillId="65" borderId="45" xfId="42" applyNumberFormat="1" applyFont="1" applyFill="1" applyBorder="1" applyAlignment="1" applyProtection="1">
      <alignment horizontal="center" vertical="center"/>
    </xf>
    <xf numFmtId="3" fontId="25" fillId="65" borderId="49" xfId="42" applyNumberFormat="1" applyFont="1" applyFill="1" applyBorder="1" applyAlignment="1" applyProtection="1">
      <alignment horizontal="center" vertical="center"/>
    </xf>
    <xf numFmtId="0" fontId="24" fillId="66" borderId="50" xfId="42" applyFont="1" applyFill="1" applyBorder="1" applyAlignment="1">
      <alignment horizontal="center" vertical="center" wrapText="1"/>
    </xf>
    <xf numFmtId="0" fontId="24" fillId="66" borderId="51" xfId="42" applyFont="1" applyFill="1" applyBorder="1" applyAlignment="1">
      <alignment horizontal="center" vertical="center" wrapText="1"/>
    </xf>
    <xf numFmtId="0" fontId="24" fillId="66" borderId="54" xfId="42" applyFont="1" applyFill="1" applyBorder="1" applyAlignment="1">
      <alignment horizontal="center" vertical="center" wrapText="1"/>
    </xf>
    <xf numFmtId="0" fontId="24" fillId="66" borderId="41" xfId="42" applyFont="1" applyFill="1" applyBorder="1" applyAlignment="1">
      <alignment vertical="center" wrapText="1"/>
    </xf>
    <xf numFmtId="0" fontId="24" fillId="66" borderId="19" xfId="42" applyFont="1" applyFill="1" applyBorder="1" applyAlignment="1">
      <alignment vertical="center" wrapText="1"/>
    </xf>
    <xf numFmtId="0" fontId="24" fillId="66" borderId="19" xfId="42" applyFont="1" applyFill="1" applyBorder="1" applyAlignment="1">
      <alignment horizontal="center" vertical="center" wrapText="1"/>
    </xf>
    <xf numFmtId="0" fontId="24" fillId="66" borderId="45" xfId="42" applyFont="1" applyFill="1" applyBorder="1" applyAlignment="1">
      <alignment vertical="center" wrapText="1"/>
    </xf>
    <xf numFmtId="49" fontId="25" fillId="67" borderId="43" xfId="42" applyNumberFormat="1" applyFont="1" applyFill="1" applyBorder="1" applyAlignment="1" applyProtection="1">
      <alignment horizontal="center" vertical="center"/>
    </xf>
    <xf numFmtId="49" fontId="33" fillId="67" borderId="10" xfId="0" applyNumberFormat="1" applyFont="1" applyFill="1" applyBorder="1" applyAlignment="1">
      <alignment horizontal="left" vertical="center"/>
    </xf>
    <xf numFmtId="49" fontId="33" fillId="67" borderId="0" xfId="0" applyNumberFormat="1" applyFont="1" applyFill="1" applyBorder="1" applyAlignment="1">
      <alignment horizontal="left" vertical="center"/>
    </xf>
    <xf numFmtId="49" fontId="25" fillId="67" borderId="16" xfId="42" applyNumberFormat="1" applyFont="1" applyFill="1" applyBorder="1" applyAlignment="1" applyProtection="1">
      <alignment horizontal="center" vertical="center"/>
    </xf>
    <xf numFmtId="3" fontId="25" fillId="67" borderId="44" xfId="42" applyNumberFormat="1" applyFont="1" applyFill="1" applyBorder="1" applyAlignment="1" applyProtection="1">
      <alignment horizontal="center" vertical="center"/>
    </xf>
    <xf numFmtId="49" fontId="33" fillId="67" borderId="10" xfId="0" applyNumberFormat="1" applyFont="1" applyFill="1" applyBorder="1" applyAlignment="1">
      <alignment horizontal="left"/>
    </xf>
    <xf numFmtId="49" fontId="25" fillId="67" borderId="10" xfId="42" applyNumberFormat="1" applyFont="1" applyFill="1" applyBorder="1" applyAlignment="1" applyProtection="1">
      <alignment vertical="center"/>
    </xf>
    <xf numFmtId="3" fontId="25" fillId="67" borderId="45" xfId="42" applyNumberFormat="1" applyFont="1" applyFill="1" applyBorder="1" applyAlignment="1" applyProtection="1">
      <alignment horizontal="center" vertical="center"/>
    </xf>
    <xf numFmtId="49" fontId="25" fillId="67" borderId="46" xfId="42" applyNumberFormat="1" applyFont="1" applyFill="1" applyBorder="1" applyAlignment="1" applyProtection="1">
      <alignment horizontal="center" vertical="center"/>
    </xf>
    <xf numFmtId="49" fontId="33" fillId="67" borderId="47" xfId="0" applyNumberFormat="1" applyFont="1" applyFill="1" applyBorder="1" applyAlignment="1">
      <alignment horizontal="left" vertical="center"/>
    </xf>
    <xf numFmtId="49" fontId="25" fillId="67" borderId="48" xfId="42" applyNumberFormat="1" applyFont="1" applyFill="1" applyBorder="1" applyAlignment="1" applyProtection="1">
      <alignment horizontal="center" vertical="center"/>
    </xf>
    <xf numFmtId="3" fontId="25" fillId="67" borderId="49" xfId="42" applyNumberFormat="1" applyFont="1" applyFill="1" applyBorder="1" applyAlignment="1" applyProtection="1">
      <alignment horizontal="center" vertical="center"/>
    </xf>
    <xf numFmtId="0" fontId="23" fillId="43" borderId="26" xfId="42" applyFont="1" applyFill="1" applyBorder="1" applyAlignment="1">
      <alignment horizontal="center" vertical="center" wrapText="1"/>
    </xf>
    <xf numFmtId="49" fontId="25" fillId="69" borderId="16" xfId="42" applyNumberFormat="1" applyFont="1" applyFill="1" applyBorder="1" applyAlignment="1" applyProtection="1">
      <alignment horizontal="left"/>
    </xf>
    <xf numFmtId="49" fontId="25" fillId="69" borderId="16" xfId="42" applyNumberFormat="1" applyFont="1" applyFill="1" applyBorder="1" applyAlignment="1" applyProtection="1"/>
    <xf numFmtId="49" fontId="25" fillId="69" borderId="16" xfId="42" quotePrefix="1" applyNumberFormat="1" applyFont="1" applyFill="1" applyBorder="1" applyAlignment="1" applyProtection="1"/>
    <xf numFmtId="4" fontId="25" fillId="69" borderId="16" xfId="42" applyNumberFormat="1" applyFont="1" applyFill="1" applyBorder="1" applyAlignment="1" applyProtection="1">
      <alignment horizontal="center" vertical="center"/>
    </xf>
    <xf numFmtId="4" fontId="25" fillId="69" borderId="19" xfId="42" applyNumberFormat="1" applyFont="1" applyFill="1" applyBorder="1" applyAlignment="1" applyProtection="1">
      <alignment horizontal="center" vertical="center"/>
    </xf>
    <xf numFmtId="49" fontId="25" fillId="69" borderId="19" xfId="42" applyNumberFormat="1" applyFont="1" applyFill="1" applyBorder="1" applyAlignment="1" applyProtection="1"/>
    <xf numFmtId="49" fontId="25" fillId="69" borderId="19" xfId="42" quotePrefix="1" applyNumberFormat="1" applyFont="1" applyFill="1" applyBorder="1" applyAlignment="1" applyProtection="1"/>
    <xf numFmtId="49" fontId="0" fillId="70" borderId="10" xfId="0" applyNumberFormat="1" applyFill="1" applyBorder="1" applyAlignment="1">
      <alignment horizontal="left" vertical="center"/>
    </xf>
    <xf numFmtId="49" fontId="25" fillId="70" borderId="16" xfId="42" applyNumberFormat="1" applyFont="1" applyFill="1" applyBorder="1" applyAlignment="1" applyProtection="1"/>
    <xf numFmtId="49" fontId="25" fillId="70" borderId="16" xfId="42" quotePrefix="1" applyNumberFormat="1" applyFont="1" applyFill="1" applyBorder="1" applyAlignment="1" applyProtection="1"/>
    <xf numFmtId="3" fontId="25" fillId="70" borderId="16" xfId="42" applyNumberFormat="1" applyFont="1" applyFill="1" applyBorder="1" applyAlignment="1" applyProtection="1">
      <alignment horizontal="center" vertical="center"/>
    </xf>
    <xf numFmtId="49" fontId="0" fillId="70" borderId="0" xfId="0" applyNumberFormat="1" applyFill="1" applyBorder="1" applyAlignment="1">
      <alignment horizontal="left" vertical="center"/>
    </xf>
    <xf numFmtId="49" fontId="0" fillId="70" borderId="10" xfId="0" applyNumberFormat="1" applyFill="1" applyBorder="1" applyAlignment="1">
      <alignment horizontal="left"/>
    </xf>
    <xf numFmtId="49" fontId="25" fillId="70" borderId="10" xfId="42" applyNumberFormat="1" applyFont="1" applyFill="1" applyBorder="1" applyAlignment="1" applyProtection="1">
      <alignment vertical="center"/>
    </xf>
    <xf numFmtId="3" fontId="25" fillId="70" borderId="19" xfId="42" applyNumberFormat="1" applyFont="1" applyFill="1" applyBorder="1" applyAlignment="1" applyProtection="1">
      <alignment horizontal="center" vertical="center"/>
    </xf>
    <xf numFmtId="0" fontId="24" fillId="71" borderId="17" xfId="42" applyFont="1" applyFill="1" applyBorder="1" applyAlignment="1">
      <alignment horizontal="center" vertical="center"/>
    </xf>
    <xf numFmtId="0" fontId="24" fillId="72" borderId="50" xfId="42" applyFont="1" applyFill="1" applyBorder="1" applyAlignment="1">
      <alignment horizontal="center" vertical="center" wrapText="1"/>
    </xf>
    <xf numFmtId="0" fontId="24" fillId="72" borderId="51" xfId="42" applyFont="1" applyFill="1" applyBorder="1" applyAlignment="1">
      <alignment horizontal="center" vertical="center" wrapText="1"/>
    </xf>
    <xf numFmtId="0" fontId="24" fillId="72" borderId="54" xfId="42" applyFont="1" applyFill="1" applyBorder="1" applyAlignment="1">
      <alignment horizontal="center" vertical="center" wrapText="1"/>
    </xf>
    <xf numFmtId="0" fontId="24" fillId="72" borderId="41" xfId="42" applyFont="1" applyFill="1" applyBorder="1" applyAlignment="1">
      <alignment vertical="center" wrapText="1"/>
    </xf>
    <xf numFmtId="0" fontId="24" fillId="72" borderId="19" xfId="42" applyFont="1" applyFill="1" applyBorder="1" applyAlignment="1">
      <alignment vertical="center" wrapText="1"/>
    </xf>
    <xf numFmtId="0" fontId="24" fillId="72" borderId="45" xfId="42" applyFont="1" applyFill="1" applyBorder="1" applyAlignment="1">
      <alignment vertical="center" wrapText="1"/>
    </xf>
    <xf numFmtId="3" fontId="25" fillId="73" borderId="43" xfId="42" applyNumberFormat="1" applyFont="1" applyFill="1" applyBorder="1" applyAlignment="1" applyProtection="1">
      <alignment horizontal="center" vertical="center"/>
    </xf>
    <xf numFmtId="49" fontId="25" fillId="73" borderId="16" xfId="42" applyNumberFormat="1" applyFont="1" applyFill="1" applyBorder="1" applyAlignment="1" applyProtection="1">
      <alignment horizontal="left"/>
    </xf>
    <xf numFmtId="49" fontId="25" fillId="73" borderId="0" xfId="42" applyNumberFormat="1" applyFont="1" applyFill="1" applyBorder="1" applyAlignment="1" applyProtection="1">
      <alignment horizontal="left"/>
    </xf>
    <xf numFmtId="49" fontId="33" fillId="73" borderId="10" xfId="0" applyNumberFormat="1" applyFont="1" applyFill="1" applyBorder="1" applyAlignment="1">
      <alignment horizontal="left" vertical="center"/>
    </xf>
    <xf numFmtId="49" fontId="25" fillId="73" borderId="16" xfId="42" applyNumberFormat="1" applyFont="1" applyFill="1" applyBorder="1" applyAlignment="1" applyProtection="1"/>
    <xf numFmtId="49" fontId="25" fillId="73" borderId="44" xfId="42" quotePrefix="1" applyNumberFormat="1" applyFont="1" applyFill="1" applyBorder="1" applyAlignment="1" applyProtection="1"/>
    <xf numFmtId="49" fontId="33" fillId="73" borderId="10" xfId="0" applyNumberFormat="1" applyFont="1" applyFill="1" applyBorder="1" applyAlignment="1">
      <alignment horizontal="left"/>
    </xf>
    <xf numFmtId="49" fontId="25" fillId="73" borderId="10" xfId="42" applyNumberFormat="1" applyFont="1" applyFill="1" applyBorder="1" applyAlignment="1" applyProtection="1">
      <alignment vertical="center"/>
    </xf>
    <xf numFmtId="3" fontId="25" fillId="73" borderId="41" xfId="42" applyNumberFormat="1" applyFont="1" applyFill="1" applyBorder="1" applyAlignment="1" applyProtection="1">
      <alignment horizontal="center" vertical="center"/>
    </xf>
    <xf numFmtId="3" fontId="25" fillId="73" borderId="46" xfId="42" applyNumberFormat="1" applyFont="1" applyFill="1" applyBorder="1" applyAlignment="1" applyProtection="1">
      <alignment horizontal="center" vertical="center"/>
    </xf>
    <xf numFmtId="49" fontId="25" fillId="73" borderId="48" xfId="42" applyNumberFormat="1" applyFont="1" applyFill="1" applyBorder="1" applyAlignment="1" applyProtection="1">
      <alignment horizontal="left"/>
    </xf>
    <xf numFmtId="49" fontId="25" fillId="73" borderId="48" xfId="42" applyNumberFormat="1" applyFont="1" applyFill="1" applyBorder="1" applyAlignment="1" applyProtection="1"/>
    <xf numFmtId="49" fontId="25" fillId="73" borderId="49" xfId="42" quotePrefix="1" applyNumberFormat="1" applyFont="1" applyFill="1" applyBorder="1" applyAlignment="1" applyProtection="1"/>
    <xf numFmtId="0" fontId="24" fillId="74" borderId="38" xfId="42" applyFont="1" applyFill="1" applyBorder="1" applyAlignment="1">
      <alignment horizontal="center" vertical="center" wrapText="1"/>
    </xf>
    <xf numFmtId="0" fontId="24" fillId="74" borderId="39" xfId="42" applyFont="1" applyFill="1" applyBorder="1" applyAlignment="1">
      <alignment horizontal="center" vertical="center" wrapText="1"/>
    </xf>
    <xf numFmtId="0" fontId="24" fillId="74" borderId="40" xfId="42" applyFont="1" applyFill="1" applyBorder="1" applyAlignment="1">
      <alignment horizontal="center" vertical="center" wrapText="1"/>
    </xf>
    <xf numFmtId="0" fontId="24" fillId="74" borderId="41" xfId="42" applyFont="1" applyFill="1" applyBorder="1" applyAlignment="1">
      <alignment vertical="center" wrapText="1"/>
    </xf>
    <xf numFmtId="0" fontId="24" fillId="74" borderId="19" xfId="42" applyFont="1" applyFill="1" applyBorder="1" applyAlignment="1">
      <alignment vertical="center" wrapText="1"/>
    </xf>
    <xf numFmtId="0" fontId="34" fillId="56" borderId="60" xfId="42" applyFont="1" applyFill="1" applyBorder="1" applyAlignment="1">
      <alignment vertical="center" wrapText="1"/>
    </xf>
    <xf numFmtId="49" fontId="25" fillId="56" borderId="43" xfId="42" applyNumberFormat="1" applyFont="1" applyFill="1" applyBorder="1" applyAlignment="1" applyProtection="1">
      <alignment horizontal="left"/>
    </xf>
    <xf numFmtId="49" fontId="33" fillId="56" borderId="10" xfId="0" applyNumberFormat="1" applyFont="1" applyFill="1" applyBorder="1" applyAlignment="1">
      <alignment horizontal="left" vertical="center"/>
    </xf>
    <xf numFmtId="49" fontId="33" fillId="56" borderId="0" xfId="0" applyNumberFormat="1" applyFont="1" applyFill="1" applyBorder="1" applyAlignment="1">
      <alignment horizontal="left" vertical="center"/>
    </xf>
    <xf numFmtId="49" fontId="25" fillId="56" borderId="16" xfId="42" applyNumberFormat="1" applyFont="1" applyFill="1" applyBorder="1" applyAlignment="1" applyProtection="1"/>
    <xf numFmtId="49" fontId="25" fillId="56" borderId="16" xfId="42" quotePrefix="1" applyNumberFormat="1" applyFont="1" applyFill="1" applyBorder="1" applyAlignment="1" applyProtection="1"/>
    <xf numFmtId="3" fontId="25" fillId="56" borderId="44" xfId="42" applyNumberFormat="1" applyFont="1" applyFill="1" applyBorder="1" applyAlignment="1" applyProtection="1">
      <alignment horizontal="center" vertical="center"/>
    </xf>
    <xf numFmtId="49" fontId="33" fillId="56" borderId="10" xfId="0" applyNumberFormat="1" applyFont="1" applyFill="1" applyBorder="1" applyAlignment="1">
      <alignment horizontal="left"/>
    </xf>
    <xf numFmtId="49" fontId="25" fillId="56" borderId="10" xfId="42" applyNumberFormat="1" applyFont="1" applyFill="1" applyBorder="1" applyAlignment="1" applyProtection="1">
      <alignment vertical="center"/>
    </xf>
    <xf numFmtId="3" fontId="25" fillId="56" borderId="45" xfId="42" applyNumberFormat="1" applyFont="1" applyFill="1" applyBorder="1" applyAlignment="1" applyProtection="1">
      <alignment horizontal="center" vertical="center"/>
    </xf>
    <xf numFmtId="49" fontId="25" fillId="56" borderId="46" xfId="42" applyNumberFormat="1" applyFont="1" applyFill="1" applyBorder="1" applyAlignment="1" applyProtection="1">
      <alignment horizontal="left"/>
    </xf>
    <xf numFmtId="49" fontId="33" fillId="56" borderId="47" xfId="0" applyNumberFormat="1" applyFont="1" applyFill="1" applyBorder="1" applyAlignment="1">
      <alignment horizontal="left" vertical="center"/>
    </xf>
    <xf numFmtId="49" fontId="25" fillId="56" borderId="48" xfId="42" applyNumberFormat="1" applyFont="1" applyFill="1" applyBorder="1" applyAlignment="1" applyProtection="1"/>
    <xf numFmtId="49" fontId="25" fillId="56" borderId="48" xfId="42" quotePrefix="1" applyNumberFormat="1" applyFont="1" applyFill="1" applyBorder="1" applyAlignment="1" applyProtection="1"/>
    <xf numFmtId="3" fontId="25" fillId="56" borderId="49" xfId="42" applyNumberFormat="1" applyFont="1" applyFill="1" applyBorder="1" applyAlignment="1" applyProtection="1">
      <alignment horizontal="center" vertical="center"/>
    </xf>
    <xf numFmtId="49" fontId="25" fillId="58" borderId="16" xfId="42" applyNumberFormat="1" applyFont="1" applyFill="1" applyBorder="1" applyAlignment="1" applyProtection="1"/>
    <xf numFmtId="49" fontId="25" fillId="58" borderId="16" xfId="42" quotePrefix="1" applyNumberFormat="1" applyFont="1" applyFill="1" applyBorder="1" applyAlignment="1" applyProtection="1"/>
    <xf numFmtId="49" fontId="25" fillId="58" borderId="10" xfId="42" applyNumberFormat="1" applyFont="1" applyFill="1" applyBorder="1" applyAlignment="1" applyProtection="1">
      <alignment vertical="center"/>
    </xf>
    <xf numFmtId="49" fontId="33" fillId="57" borderId="10" xfId="0" applyNumberFormat="1" applyFont="1" applyFill="1" applyBorder="1" applyAlignment="1">
      <alignment horizontal="left" vertical="center"/>
    </xf>
    <xf numFmtId="49" fontId="25" fillId="57" borderId="16" xfId="42" applyNumberFormat="1" applyFont="1" applyFill="1" applyBorder="1" applyAlignment="1" applyProtection="1"/>
    <xf numFmtId="49" fontId="25" fillId="57" borderId="16" xfId="42" quotePrefix="1" applyNumberFormat="1" applyFont="1" applyFill="1" applyBorder="1" applyAlignment="1" applyProtection="1"/>
    <xf numFmtId="49" fontId="33" fillId="57" borderId="10" xfId="0" applyNumberFormat="1" applyFont="1" applyFill="1" applyBorder="1" applyAlignment="1">
      <alignment horizontal="left"/>
    </xf>
    <xf numFmtId="49" fontId="25" fillId="57" borderId="10" xfId="42" applyNumberFormat="1" applyFont="1" applyFill="1" applyBorder="1" applyAlignment="1" applyProtection="1">
      <alignment vertical="center"/>
    </xf>
    <xf numFmtId="0" fontId="29" fillId="37" borderId="0" xfId="42" applyFont="1" applyFill="1" applyBorder="1" applyAlignment="1">
      <alignment horizontal="center" vertical="center" wrapText="1"/>
    </xf>
    <xf numFmtId="0" fontId="19" fillId="56" borderId="38" xfId="42" applyFill="1" applyBorder="1" applyAlignment="1">
      <alignment horizontal="center" vertical="center" wrapText="1"/>
    </xf>
    <xf numFmtId="0" fontId="19" fillId="56" borderId="39" xfId="42" applyFill="1" applyBorder="1" applyAlignment="1">
      <alignment horizontal="center" vertical="center" wrapText="1"/>
    </xf>
    <xf numFmtId="0" fontId="19" fillId="56" borderId="40" xfId="42" applyFill="1" applyBorder="1" applyAlignment="1">
      <alignment horizontal="center" vertical="center" wrapText="1"/>
    </xf>
    <xf numFmtId="0" fontId="24" fillId="74" borderId="61" xfId="42" applyFont="1" applyFill="1" applyBorder="1" applyAlignment="1">
      <alignment horizontal="center" vertical="center" wrapText="1"/>
    </xf>
    <xf numFmtId="0" fontId="24" fillId="74" borderId="18" xfId="42" applyFont="1" applyFill="1" applyBorder="1" applyAlignment="1">
      <alignment horizontal="center" vertical="center" wrapText="1"/>
    </xf>
    <xf numFmtId="0" fontId="32" fillId="56" borderId="60" xfId="42" applyFont="1" applyFill="1" applyBorder="1" applyAlignment="1">
      <alignment horizontal="center" vertical="center" wrapText="1"/>
    </xf>
    <xf numFmtId="49" fontId="0" fillId="56" borderId="10" xfId="0" applyNumberFormat="1" applyFill="1" applyBorder="1" applyAlignment="1">
      <alignment horizontal="left" vertical="center"/>
    </xf>
    <xf numFmtId="49" fontId="0" fillId="56" borderId="10" xfId="0" applyNumberFormat="1" applyFill="1" applyBorder="1" applyAlignment="1">
      <alignment horizontal="left"/>
    </xf>
    <xf numFmtId="0" fontId="24" fillId="64" borderId="61" xfId="42" applyFont="1" applyFill="1" applyBorder="1" applyAlignment="1">
      <alignment horizontal="center" vertical="center" wrapText="1"/>
    </xf>
    <xf numFmtId="0" fontId="24" fillId="64" borderId="18" xfId="42" applyFont="1" applyFill="1" applyBorder="1" applyAlignment="1">
      <alignment horizontal="center" vertical="center" wrapText="1"/>
    </xf>
    <xf numFmtId="0" fontId="32" fillId="65" borderId="60" xfId="42" applyFont="1" applyFill="1" applyBorder="1" applyAlignment="1">
      <alignment horizontal="center" vertical="center" wrapText="1"/>
    </xf>
    <xf numFmtId="49" fontId="25" fillId="65" borderId="43" xfId="42" applyNumberFormat="1" applyFont="1" applyFill="1" applyBorder="1" applyAlignment="1" applyProtection="1">
      <alignment horizontal="left"/>
    </xf>
    <xf numFmtId="49" fontId="0" fillId="65" borderId="10" xfId="0" applyNumberFormat="1" applyFill="1" applyBorder="1" applyAlignment="1">
      <alignment horizontal="left" vertical="center"/>
    </xf>
    <xf numFmtId="49" fontId="25" fillId="65" borderId="16" xfId="42" quotePrefix="1" applyNumberFormat="1" applyFont="1" applyFill="1" applyBorder="1" applyAlignment="1" applyProtection="1"/>
    <xf numFmtId="49" fontId="0" fillId="65" borderId="10" xfId="0" applyNumberFormat="1" applyFill="1" applyBorder="1" applyAlignment="1">
      <alignment horizontal="left"/>
    </xf>
    <xf numFmtId="49" fontId="25" fillId="65" borderId="46" xfId="42" applyNumberFormat="1" applyFont="1" applyFill="1" applyBorder="1" applyAlignment="1" applyProtection="1">
      <alignment horizontal="left"/>
    </xf>
    <xf numFmtId="49" fontId="25" fillId="65" borderId="48" xfId="42" quotePrefix="1" applyNumberFormat="1" applyFont="1" applyFill="1" applyBorder="1" applyAlignment="1" applyProtection="1"/>
    <xf numFmtId="49" fontId="0" fillId="63" borderId="10" xfId="0" applyNumberFormat="1" applyFill="1" applyBorder="1" applyAlignment="1">
      <alignment horizontal="left" vertical="center"/>
    </xf>
    <xf numFmtId="49" fontId="25" fillId="63" borderId="16" xfId="42" quotePrefix="1" applyNumberFormat="1" applyFont="1" applyFill="1" applyBorder="1" applyAlignment="1" applyProtection="1"/>
    <xf numFmtId="49" fontId="0" fillId="63" borderId="10" xfId="0" applyNumberFormat="1" applyFill="1" applyBorder="1" applyAlignment="1">
      <alignment horizontal="left"/>
    </xf>
    <xf numFmtId="0" fontId="24" fillId="64" borderId="10" xfId="42" applyFont="1" applyFill="1" applyBorder="1" applyAlignment="1">
      <alignment horizontal="center" vertical="center" wrapText="1"/>
    </xf>
    <xf numFmtId="0" fontId="23" fillId="76" borderId="23" xfId="42" applyFont="1" applyFill="1" applyBorder="1" applyAlignment="1">
      <alignment horizontal="center" vertical="center" wrapText="1"/>
    </xf>
    <xf numFmtId="0" fontId="23" fillId="76" borderId="0" xfId="42" applyFont="1" applyFill="1" applyBorder="1" applyAlignment="1">
      <alignment horizontal="center" vertical="center" wrapText="1"/>
    </xf>
    <xf numFmtId="0" fontId="24" fillId="76" borderId="18" xfId="42" applyFont="1" applyFill="1" applyBorder="1" applyAlignment="1">
      <alignment horizontal="center" vertical="center" wrapText="1"/>
    </xf>
    <xf numFmtId="0" fontId="32" fillId="57" borderId="24" xfId="42" applyFont="1" applyFill="1" applyBorder="1" applyAlignment="1">
      <alignment horizontal="center" vertical="center" wrapText="1"/>
    </xf>
    <xf numFmtId="49" fontId="0" fillId="57" borderId="10" xfId="0" applyNumberFormat="1" applyFill="1" applyBorder="1" applyAlignment="1">
      <alignment horizontal="left" vertical="center"/>
    </xf>
    <xf numFmtId="49" fontId="25" fillId="57" borderId="16" xfId="42" applyNumberFormat="1" applyFont="1" applyFill="1" applyBorder="1" applyAlignment="1" applyProtection="1">
      <alignment horizontal="left"/>
    </xf>
    <xf numFmtId="49" fontId="0" fillId="57" borderId="0" xfId="0" applyNumberFormat="1" applyFill="1" applyBorder="1" applyAlignment="1">
      <alignment horizontal="left" vertical="center"/>
    </xf>
    <xf numFmtId="3" fontId="25" fillId="57" borderId="21" xfId="42" applyNumberFormat="1" applyFont="1" applyFill="1" applyBorder="1" applyAlignment="1" applyProtection="1">
      <alignment horizontal="center" vertical="center"/>
    </xf>
    <xf numFmtId="49" fontId="0" fillId="57" borderId="10" xfId="0" applyNumberFormat="1" applyFill="1" applyBorder="1" applyAlignment="1">
      <alignment horizontal="left"/>
    </xf>
    <xf numFmtId="3" fontId="25" fillId="57" borderId="26" xfId="42" applyNumberFormat="1" applyFont="1" applyFill="1" applyBorder="1" applyAlignment="1" applyProtection="1">
      <alignment horizontal="center" vertical="center"/>
    </xf>
    <xf numFmtId="0" fontId="24" fillId="57" borderId="29" xfId="42" applyFont="1" applyFill="1" applyBorder="1" applyAlignment="1" applyProtection="1">
      <alignment horizontal="center" vertical="center"/>
    </xf>
    <xf numFmtId="3" fontId="24" fillId="57" borderId="29" xfId="42" applyNumberFormat="1" applyFont="1" applyFill="1" applyBorder="1" applyAlignment="1" applyProtection="1">
      <alignment horizontal="center" vertical="center"/>
    </xf>
    <xf numFmtId="0" fontId="23" fillId="76" borderId="11" xfId="42" applyFont="1" applyFill="1" applyBorder="1" applyAlignment="1">
      <alignment horizontal="center" vertical="center" wrapText="1"/>
    </xf>
    <xf numFmtId="0" fontId="23" fillId="76" borderId="34" xfId="42" applyFont="1" applyFill="1" applyBorder="1" applyAlignment="1">
      <alignment horizontal="center" vertical="center" wrapText="1"/>
    </xf>
    <xf numFmtId="0" fontId="29" fillId="76" borderId="41" xfId="42" applyFont="1" applyFill="1" applyBorder="1" applyAlignment="1">
      <alignment horizontal="center" vertical="center" wrapText="1"/>
    </xf>
    <xf numFmtId="0" fontId="29" fillId="76" borderId="19" xfId="42" applyFont="1" applyFill="1" applyBorder="1" applyAlignment="1">
      <alignment horizontal="center" vertical="center" wrapText="1"/>
    </xf>
    <xf numFmtId="0" fontId="23" fillId="76" borderId="26" xfId="42" applyFont="1" applyFill="1" applyBorder="1" applyAlignment="1">
      <alignment horizontal="center" vertical="center" wrapText="1"/>
    </xf>
    <xf numFmtId="0" fontId="24" fillId="76" borderId="19" xfId="42" applyFont="1" applyFill="1" applyBorder="1" applyAlignment="1">
      <alignment horizontal="center" vertical="center" wrapText="1"/>
    </xf>
    <xf numFmtId="0" fontId="24" fillId="76" borderId="26" xfId="42" applyFont="1" applyFill="1" applyBorder="1" applyAlignment="1">
      <alignment horizontal="center" vertical="center" wrapText="1"/>
    </xf>
    <xf numFmtId="3" fontId="25" fillId="57" borderId="43" xfId="42" applyNumberFormat="1" applyFont="1" applyFill="1" applyBorder="1" applyAlignment="1" applyProtection="1">
      <alignment horizontal="center" vertical="center"/>
    </xf>
    <xf numFmtId="3" fontId="25" fillId="57" borderId="16" xfId="42" applyNumberFormat="1" applyFont="1" applyFill="1" applyBorder="1" applyAlignment="1" applyProtection="1">
      <alignment horizontal="center" vertical="center"/>
    </xf>
    <xf numFmtId="3" fontId="25" fillId="57" borderId="19" xfId="42" applyNumberFormat="1" applyFont="1" applyFill="1" applyBorder="1" applyAlignment="1" applyProtection="1">
      <alignment horizontal="center" vertical="center"/>
    </xf>
    <xf numFmtId="3" fontId="25" fillId="57" borderId="46" xfId="42" applyNumberFormat="1" applyFont="1" applyFill="1" applyBorder="1" applyAlignment="1" applyProtection="1">
      <alignment horizontal="center" vertical="center"/>
    </xf>
    <xf numFmtId="3" fontId="25" fillId="57" borderId="48" xfId="42" applyNumberFormat="1" applyFont="1" applyFill="1" applyBorder="1" applyAlignment="1" applyProtection="1">
      <alignment horizontal="center" vertical="center"/>
    </xf>
    <xf numFmtId="0" fontId="23" fillId="43" borderId="26" xfId="42" applyFont="1" applyFill="1" applyBorder="1" applyAlignment="1">
      <alignment horizontal="center" vertical="center" wrapText="1"/>
    </xf>
    <xf numFmtId="0" fontId="24" fillId="43" borderId="20" xfId="42" applyFont="1" applyFill="1" applyBorder="1" applyAlignment="1">
      <alignment horizontal="center" vertical="center" wrapText="1"/>
    </xf>
    <xf numFmtId="0" fontId="29" fillId="43" borderId="41" xfId="42" applyFont="1" applyFill="1" applyBorder="1" applyAlignment="1">
      <alignment horizontal="center" vertical="center" wrapText="1"/>
    </xf>
    <xf numFmtId="49" fontId="25" fillId="48" borderId="43" xfId="42" quotePrefix="1" applyNumberFormat="1" applyFont="1" applyFill="1" applyBorder="1" applyAlignment="1" applyProtection="1">
      <alignment horizontal="left"/>
    </xf>
    <xf numFmtId="49" fontId="25" fillId="48" borderId="46" xfId="42" quotePrefix="1" applyNumberFormat="1" applyFont="1" applyFill="1" applyBorder="1" applyAlignment="1" applyProtection="1">
      <alignment horizontal="left"/>
    </xf>
    <xf numFmtId="3" fontId="25" fillId="57" borderId="66" xfId="42" applyNumberFormat="1" applyFont="1" applyFill="1" applyBorder="1" applyAlignment="1" applyProtection="1">
      <alignment horizontal="center" vertical="center"/>
    </xf>
    <xf numFmtId="49" fontId="0" fillId="57" borderId="13" xfId="0" applyNumberFormat="1" applyFill="1" applyBorder="1" applyAlignment="1">
      <alignment horizontal="left" vertical="center"/>
    </xf>
    <xf numFmtId="3" fontId="25" fillId="57" borderId="20" xfId="42" applyNumberFormat="1" applyFont="1" applyFill="1" applyBorder="1" applyAlignment="1" applyProtection="1">
      <alignment horizontal="center" vertical="center"/>
    </xf>
    <xf numFmtId="49" fontId="25" fillId="48" borderId="66" xfId="42" quotePrefix="1" applyNumberFormat="1" applyFont="1" applyFill="1" applyBorder="1" applyAlignment="1" applyProtection="1">
      <alignment horizontal="left"/>
    </xf>
    <xf numFmtId="49" fontId="0" fillId="48" borderId="13" xfId="0" applyNumberFormat="1" applyFill="1" applyBorder="1" applyAlignment="1">
      <alignment horizontal="left" vertical="center"/>
    </xf>
    <xf numFmtId="49" fontId="25" fillId="48" borderId="20" xfId="42" applyNumberFormat="1" applyFont="1" applyFill="1" applyBorder="1" applyAlignment="1" applyProtection="1"/>
    <xf numFmtId="49" fontId="25" fillId="48" borderId="20" xfId="42" quotePrefix="1" applyNumberFormat="1" applyFont="1" applyFill="1" applyBorder="1" applyAlignment="1" applyProtection="1"/>
    <xf numFmtId="3" fontId="25" fillId="48" borderId="20" xfId="42" applyNumberFormat="1" applyFont="1" applyFill="1" applyBorder="1" applyAlignment="1" applyProtection="1">
      <alignment horizontal="center" vertical="center"/>
    </xf>
    <xf numFmtId="0" fontId="24" fillId="76" borderId="67" xfId="42" applyFont="1" applyFill="1" applyBorder="1" applyAlignment="1">
      <alignment horizontal="center" vertical="center" wrapText="1"/>
    </xf>
    <xf numFmtId="0" fontId="24" fillId="76" borderId="29" xfId="42" applyFont="1" applyFill="1" applyBorder="1" applyAlignment="1">
      <alignment horizontal="center" vertical="center" wrapText="1"/>
    </xf>
    <xf numFmtId="0" fontId="24" fillId="76" borderId="35" xfId="42" applyFont="1" applyFill="1" applyBorder="1" applyAlignment="1">
      <alignment horizontal="center" vertical="center" wrapText="1"/>
    </xf>
    <xf numFmtId="0" fontId="24" fillId="43" borderId="67" xfId="42" applyFont="1" applyFill="1" applyBorder="1" applyAlignment="1">
      <alignment horizontal="center" vertical="center" wrapText="1"/>
    </xf>
    <xf numFmtId="0" fontId="24" fillId="43" borderId="29" xfId="42" applyFont="1" applyFill="1" applyBorder="1" applyAlignment="1">
      <alignment horizontal="center" vertical="center" wrapText="1"/>
    </xf>
    <xf numFmtId="0" fontId="24" fillId="76" borderId="63" xfId="42" applyFont="1" applyFill="1" applyBorder="1" applyAlignment="1">
      <alignment horizontal="center" vertical="center" wrapText="1"/>
    </xf>
    <xf numFmtId="0" fontId="24" fillId="76" borderId="64" xfId="42" applyFont="1" applyFill="1" applyBorder="1" applyAlignment="1">
      <alignment horizontal="center" vertical="center" wrapText="1"/>
    </xf>
    <xf numFmtId="0" fontId="24" fillId="43" borderId="63" xfId="42" applyFont="1" applyFill="1" applyBorder="1" applyAlignment="1">
      <alignment horizontal="center" vertical="center" wrapText="1"/>
    </xf>
    <xf numFmtId="0" fontId="24" fillId="43" borderId="64" xfId="42" applyFont="1" applyFill="1" applyBorder="1" applyAlignment="1">
      <alignment horizontal="center" vertical="center" wrapText="1"/>
    </xf>
    <xf numFmtId="0" fontId="23" fillId="55" borderId="16" xfId="42" applyFont="1" applyFill="1" applyBorder="1" applyAlignment="1">
      <alignment horizontal="center" vertical="center" wrapText="1"/>
    </xf>
    <xf numFmtId="0" fontId="29" fillId="55" borderId="19" xfId="42" applyFont="1" applyFill="1" applyBorder="1" applyAlignment="1">
      <alignment horizontal="center" vertical="center" wrapText="1"/>
    </xf>
    <xf numFmtId="0" fontId="23" fillId="55" borderId="26" xfId="42" applyFont="1" applyFill="1" applyBorder="1" applyAlignment="1">
      <alignment horizontal="center" vertical="center" wrapText="1"/>
    </xf>
    <xf numFmtId="0" fontId="24" fillId="55" borderId="19" xfId="42" applyFont="1" applyFill="1" applyBorder="1" applyAlignment="1">
      <alignment horizontal="center" vertical="center" wrapText="1"/>
    </xf>
    <xf numFmtId="0" fontId="24" fillId="55" borderId="26" xfId="42" applyFont="1" applyFill="1" applyBorder="1" applyAlignment="1">
      <alignment horizontal="center" vertical="center" wrapText="1"/>
    </xf>
    <xf numFmtId="0" fontId="29" fillId="55" borderId="41" xfId="42" applyFont="1" applyFill="1" applyBorder="1" applyAlignment="1">
      <alignment horizontal="center" vertical="center" wrapText="1"/>
    </xf>
    <xf numFmtId="0" fontId="24" fillId="55" borderId="41" xfId="42" applyFont="1" applyFill="1" applyBorder="1" applyAlignment="1">
      <alignment horizontal="center" vertical="center" wrapText="1"/>
    </xf>
    <xf numFmtId="49" fontId="25" fillId="70" borderId="43" xfId="42" quotePrefix="1" applyNumberFormat="1" applyFont="1" applyFill="1" applyBorder="1" applyAlignment="1" applyProtection="1">
      <alignment horizontal="left"/>
    </xf>
    <xf numFmtId="49" fontId="25" fillId="70" borderId="46" xfId="42" quotePrefix="1" applyNumberFormat="1" applyFont="1" applyFill="1" applyBorder="1" applyAlignment="1" applyProtection="1">
      <alignment horizontal="left"/>
    </xf>
    <xf numFmtId="49" fontId="25" fillId="70" borderId="48" xfId="42" applyNumberFormat="1" applyFont="1" applyFill="1" applyBorder="1" applyAlignment="1" applyProtection="1"/>
    <xf numFmtId="49" fontId="25" fillId="70" borderId="48" xfId="42" quotePrefix="1" applyNumberFormat="1" applyFont="1" applyFill="1" applyBorder="1" applyAlignment="1" applyProtection="1"/>
    <xf numFmtId="0" fontId="24" fillId="55" borderId="63" xfId="42" applyFont="1" applyFill="1" applyBorder="1" applyAlignment="1">
      <alignment horizontal="center" vertical="center" wrapText="1"/>
    </xf>
    <xf numFmtId="0" fontId="24" fillId="55" borderId="64" xfId="42" applyFont="1" applyFill="1" applyBorder="1" applyAlignment="1">
      <alignment horizontal="center" vertical="center" wrapText="1"/>
    </xf>
    <xf numFmtId="3" fontId="25" fillId="63" borderId="16" xfId="42" applyNumberFormat="1" applyFont="1" applyFill="1" applyBorder="1" applyAlignment="1" applyProtection="1">
      <alignment horizontal="center" vertical="center"/>
    </xf>
    <xf numFmtId="49" fontId="25" fillId="63" borderId="16" xfId="42" quotePrefix="1" applyNumberFormat="1" applyFont="1" applyFill="1" applyBorder="1" applyAlignment="1" applyProtection="1">
      <alignment horizontal="left"/>
    </xf>
    <xf numFmtId="0" fontId="24" fillId="51" borderId="24" xfId="42" applyFont="1" applyFill="1" applyBorder="1" applyAlignment="1">
      <alignment horizontal="center" vertical="center" wrapText="1"/>
    </xf>
    <xf numFmtId="0" fontId="24" fillId="51" borderId="30" xfId="42" applyFont="1" applyFill="1" applyBorder="1" applyAlignment="1">
      <alignment horizontal="center" vertical="center" wrapText="1"/>
    </xf>
    <xf numFmtId="0" fontId="24" fillId="49" borderId="10" xfId="42" applyFont="1" applyFill="1" applyBorder="1" applyAlignment="1">
      <alignment horizontal="center" vertical="center" wrapText="1"/>
    </xf>
    <xf numFmtId="0" fontId="24" fillId="75" borderId="18" xfId="42" applyFont="1" applyFill="1" applyBorder="1" applyAlignment="1">
      <alignment horizontal="center" vertical="center" wrapText="1"/>
    </xf>
    <xf numFmtId="0" fontId="24" fillId="75" borderId="20" xfId="42" applyFont="1" applyFill="1" applyBorder="1" applyAlignment="1">
      <alignment horizontal="center" vertical="center" wrapText="1"/>
    </xf>
    <xf numFmtId="0" fontId="24" fillId="76" borderId="27" xfId="42" applyFont="1" applyFill="1" applyBorder="1" applyAlignment="1">
      <alignment horizontal="center" vertical="center" wrapText="1"/>
    </xf>
    <xf numFmtId="0" fontId="24" fillId="76" borderId="19" xfId="42" applyFont="1" applyFill="1" applyBorder="1" applyAlignment="1">
      <alignment horizontal="center" vertical="center" wrapText="1"/>
    </xf>
    <xf numFmtId="0" fontId="24" fillId="76" borderId="12" xfId="42" applyFont="1" applyFill="1" applyBorder="1" applyAlignment="1">
      <alignment horizontal="center" vertical="center" wrapText="1"/>
    </xf>
    <xf numFmtId="0" fontId="24" fillId="76" borderId="10" xfId="42" applyFont="1" applyFill="1" applyBorder="1" applyAlignment="1">
      <alignment horizontal="center" vertical="center" wrapText="1"/>
    </xf>
    <xf numFmtId="0" fontId="24" fillId="76" borderId="33" xfId="42" applyFont="1" applyFill="1" applyBorder="1" applyAlignment="1">
      <alignment horizontal="center" vertical="center" wrapText="1"/>
    </xf>
    <xf numFmtId="0" fontId="24" fillId="76" borderId="20" xfId="42" applyFont="1" applyFill="1" applyBorder="1" applyAlignment="1">
      <alignment horizontal="center" vertical="center" wrapText="1"/>
    </xf>
    <xf numFmtId="49" fontId="25" fillId="57" borderId="28" xfId="42" quotePrefix="1" applyNumberFormat="1" applyFont="1" applyFill="1" applyBorder="1" applyAlignment="1" applyProtection="1">
      <alignment horizontal="left"/>
    </xf>
    <xf numFmtId="0" fontId="24" fillId="77" borderId="16" xfId="42" applyFont="1" applyFill="1" applyBorder="1" applyAlignment="1">
      <alignment horizontal="center" vertical="center" wrapText="1"/>
    </xf>
    <xf numFmtId="0" fontId="24" fillId="77" borderId="27" xfId="42" applyFont="1" applyFill="1" applyBorder="1" applyAlignment="1">
      <alignment horizontal="center" vertical="center" wrapText="1"/>
    </xf>
    <xf numFmtId="0" fontId="24" fillId="77" borderId="19" xfId="42" applyFont="1" applyFill="1" applyBorder="1" applyAlignment="1">
      <alignment horizontal="center" vertical="center" wrapText="1"/>
    </xf>
    <xf numFmtId="0" fontId="24" fillId="77" borderId="26" xfId="42" applyFont="1" applyFill="1" applyBorder="1" applyAlignment="1">
      <alignment horizontal="center" vertical="center" wrapText="1"/>
    </xf>
    <xf numFmtId="0" fontId="24" fillId="77" borderId="18" xfId="42" applyFont="1" applyFill="1" applyBorder="1" applyAlignment="1">
      <alignment horizontal="center" vertical="center" wrapText="1"/>
    </xf>
    <xf numFmtId="0" fontId="24" fillId="77" borderId="20" xfId="42" applyFont="1" applyFill="1" applyBorder="1" applyAlignment="1">
      <alignment horizontal="center" vertical="center" wrapText="1"/>
    </xf>
    <xf numFmtId="49" fontId="25" fillId="78" borderId="16" xfId="42" quotePrefix="1" applyNumberFormat="1" applyFont="1" applyFill="1" applyBorder="1" applyAlignment="1" applyProtection="1">
      <alignment horizontal="left"/>
    </xf>
    <xf numFmtId="49" fontId="33" fillId="78" borderId="10" xfId="0" applyNumberFormat="1" applyFont="1" applyFill="1" applyBorder="1" applyAlignment="1">
      <alignment horizontal="left" vertical="center"/>
    </xf>
    <xf numFmtId="49" fontId="25" fillId="78" borderId="16" xfId="42" applyNumberFormat="1" applyFont="1" applyFill="1" applyBorder="1" applyAlignment="1" applyProtection="1"/>
    <xf numFmtId="49" fontId="25" fillId="78" borderId="16" xfId="42" quotePrefix="1" applyNumberFormat="1" applyFont="1" applyFill="1" applyBorder="1" applyAlignment="1" applyProtection="1"/>
    <xf numFmtId="3" fontId="25" fillId="78" borderId="16" xfId="42" applyNumberFormat="1" applyFont="1" applyFill="1" applyBorder="1" applyAlignment="1" applyProtection="1">
      <alignment horizontal="center" vertical="center"/>
    </xf>
    <xf numFmtId="49" fontId="33" fillId="78" borderId="10" xfId="0" applyNumberFormat="1" applyFont="1" applyFill="1" applyBorder="1" applyAlignment="1">
      <alignment horizontal="left"/>
    </xf>
    <xf numFmtId="49" fontId="25" fillId="78" borderId="10" xfId="42" applyNumberFormat="1" applyFont="1" applyFill="1" applyBorder="1" applyAlignment="1" applyProtection="1">
      <alignment vertical="center"/>
    </xf>
    <xf numFmtId="3" fontId="25" fillId="78" borderId="19" xfId="42" applyNumberFormat="1" applyFont="1" applyFill="1" applyBorder="1" applyAlignment="1" applyProtection="1">
      <alignment horizontal="center" vertical="center"/>
    </xf>
    <xf numFmtId="0" fontId="24" fillId="76" borderId="16" xfId="42" applyFont="1" applyFill="1" applyBorder="1" applyAlignment="1">
      <alignment horizontal="center" vertical="center" wrapText="1"/>
    </xf>
    <xf numFmtId="49" fontId="25" fillId="57" borderId="16" xfId="42" quotePrefix="1" applyNumberFormat="1" applyFont="1" applyFill="1" applyBorder="1" applyAlignment="1" applyProtection="1">
      <alignment horizontal="left"/>
    </xf>
    <xf numFmtId="0" fontId="23" fillId="55" borderId="20" xfId="42" applyFont="1" applyFill="1" applyBorder="1" applyAlignment="1">
      <alignment horizontal="center" vertical="center" wrapText="1"/>
    </xf>
    <xf numFmtId="0" fontId="29" fillId="55" borderId="26" xfId="42" applyFont="1" applyFill="1" applyBorder="1" applyAlignment="1">
      <alignment horizontal="center" vertical="center" wrapText="1"/>
    </xf>
    <xf numFmtId="0" fontId="29" fillId="55" borderId="17" xfId="42" applyFont="1" applyFill="1" applyBorder="1" applyAlignment="1">
      <alignment horizontal="center" vertical="center" wrapText="1"/>
    </xf>
    <xf numFmtId="0" fontId="29" fillId="55" borderId="27" xfId="42" applyFont="1" applyFill="1" applyBorder="1" applyAlignment="1">
      <alignment horizontal="center" vertical="center" wrapText="1"/>
    </xf>
    <xf numFmtId="0" fontId="24" fillId="55" borderId="24" xfId="42" applyFont="1" applyFill="1" applyBorder="1" applyAlignment="1">
      <alignment horizontal="center" vertical="center" wrapText="1"/>
    </xf>
    <xf numFmtId="49" fontId="25" fillId="70" borderId="16" xfId="42" quotePrefix="1" applyNumberFormat="1" applyFont="1" applyFill="1" applyBorder="1" applyAlignment="1" applyProtection="1">
      <alignment horizontal="left"/>
    </xf>
    <xf numFmtId="0" fontId="23" fillId="42" borderId="26" xfId="42" applyFont="1" applyFill="1" applyBorder="1" applyAlignment="1">
      <alignment horizontal="center" vertical="center" wrapText="1"/>
    </xf>
    <xf numFmtId="0" fontId="19" fillId="34" borderId="17" xfId="42" applyFill="1" applyBorder="1" applyAlignment="1">
      <alignment horizontal="center" vertical="center" wrapText="1"/>
    </xf>
    <xf numFmtId="0" fontId="19" fillId="34" borderId="24" xfId="42" applyFill="1" applyBorder="1" applyAlignment="1">
      <alignment horizontal="center" vertical="center" wrapText="1"/>
    </xf>
    <xf numFmtId="0" fontId="19" fillId="34" borderId="30" xfId="42" applyFill="1" applyBorder="1" applyAlignment="1">
      <alignment horizontal="center" vertical="center" wrapText="1"/>
    </xf>
    <xf numFmtId="0" fontId="24" fillId="42" borderId="10" xfId="42" applyFont="1" applyFill="1" applyBorder="1" applyAlignment="1">
      <alignment horizontal="center" vertical="center" wrapText="1"/>
    </xf>
    <xf numFmtId="49" fontId="0" fillId="34" borderId="10" xfId="0" applyNumberFormat="1" applyFill="1" applyBorder="1" applyAlignment="1">
      <alignment horizontal="left" vertical="center"/>
    </xf>
    <xf numFmtId="49" fontId="25" fillId="34" borderId="20" xfId="42" quotePrefix="1" applyNumberFormat="1" applyFont="1" applyFill="1" applyBorder="1" applyAlignment="1" applyProtection="1"/>
    <xf numFmtId="3" fontId="25" fillId="34" borderId="16" xfId="42" applyNumberFormat="1" applyFont="1" applyFill="1" applyBorder="1" applyAlignment="1" applyProtection="1">
      <alignment horizontal="center" vertical="center"/>
    </xf>
    <xf numFmtId="49" fontId="0" fillId="34" borderId="10" xfId="0" applyNumberFormat="1" applyFill="1" applyBorder="1" applyAlignment="1">
      <alignment horizontal="left"/>
    </xf>
    <xf numFmtId="3" fontId="25" fillId="34" borderId="19" xfId="42" applyNumberFormat="1" applyFont="1" applyFill="1" applyBorder="1" applyAlignment="1" applyProtection="1">
      <alignment horizontal="center" vertical="center"/>
    </xf>
    <xf numFmtId="0" fontId="19" fillId="48" borderId="17" xfId="42" applyFill="1" applyBorder="1" applyAlignment="1">
      <alignment horizontal="center" vertical="center" wrapText="1"/>
    </xf>
    <xf numFmtId="0" fontId="19" fillId="48" borderId="24" xfId="42" applyFill="1" applyBorder="1" applyAlignment="1">
      <alignment horizontal="center" vertical="center" wrapText="1"/>
    </xf>
    <xf numFmtId="0" fontId="19" fillId="48" borderId="30" xfId="42" applyFill="1" applyBorder="1" applyAlignment="1">
      <alignment horizontal="center" vertical="center" wrapText="1"/>
    </xf>
    <xf numFmtId="0" fontId="29" fillId="43" borderId="26" xfId="42" applyFont="1" applyFill="1" applyBorder="1" applyAlignment="1">
      <alignment horizontal="center" vertical="center" wrapText="1"/>
    </xf>
    <xf numFmtId="0" fontId="29" fillId="43" borderId="17" xfId="42" applyFont="1" applyFill="1" applyBorder="1" applyAlignment="1">
      <alignment horizontal="center" vertical="center" wrapText="1"/>
    </xf>
    <xf numFmtId="0" fontId="24" fillId="43" borderId="10" xfId="42" applyFont="1" applyFill="1" applyBorder="1" applyAlignment="1">
      <alignment horizontal="center" vertical="center" wrapText="1"/>
    </xf>
    <xf numFmtId="49" fontId="25" fillId="48" borderId="20" xfId="42" applyNumberFormat="1" applyFont="1" applyFill="1" applyBorder="1" applyAlignment="1" applyProtection="1">
      <alignment horizontal="left"/>
    </xf>
    <xf numFmtId="0" fontId="24" fillId="68" borderId="19" xfId="42" applyFont="1" applyFill="1" applyBorder="1" applyAlignment="1">
      <alignment horizontal="center" vertical="center" wrapText="1"/>
    </xf>
    <xf numFmtId="0" fontId="29" fillId="42" borderId="19" xfId="42" applyFont="1" applyFill="1" applyBorder="1" applyAlignment="1">
      <alignment horizontal="center" vertical="center" wrapText="1"/>
    </xf>
    <xf numFmtId="0" fontId="23" fillId="42" borderId="26" xfId="42" applyFont="1" applyFill="1" applyBorder="1" applyAlignment="1">
      <alignment horizontal="center" vertical="center" wrapText="1"/>
    </xf>
    <xf numFmtId="49" fontId="25" fillId="34" borderId="16" xfId="42" applyNumberFormat="1" applyFont="1" applyFill="1" applyBorder="1" applyAlignment="1" applyProtection="1">
      <alignment horizontal="left"/>
    </xf>
    <xf numFmtId="49" fontId="0" fillId="34" borderId="0" xfId="0" applyNumberFormat="1" applyFill="1" applyBorder="1" applyAlignment="1">
      <alignment horizontal="left" vertical="center"/>
    </xf>
    <xf numFmtId="49" fontId="25" fillId="48" borderId="16" xfId="42" quotePrefix="1" applyNumberFormat="1" applyFont="1" applyFill="1" applyBorder="1" applyAlignment="1" applyProtection="1">
      <alignment horizontal="left"/>
    </xf>
    <xf numFmtId="0" fontId="24" fillId="43" borderId="16" xfId="42" applyFont="1" applyFill="1" applyBorder="1" applyAlignment="1">
      <alignment horizontal="center" vertical="center" wrapText="1"/>
    </xf>
    <xf numFmtId="0" fontId="24" fillId="79" borderId="19" xfId="42" applyFont="1" applyFill="1" applyBorder="1" applyAlignment="1">
      <alignment horizontal="center" vertical="center" wrapText="1"/>
    </xf>
    <xf numFmtId="0" fontId="24" fillId="79" borderId="20" xfId="42" applyFont="1" applyFill="1" applyBorder="1" applyAlignment="1">
      <alignment horizontal="center" vertical="center" wrapText="1"/>
    </xf>
    <xf numFmtId="49" fontId="25" fillId="80" borderId="16" xfId="42" quotePrefix="1" applyNumberFormat="1" applyFont="1" applyFill="1" applyBorder="1" applyAlignment="1" applyProtection="1">
      <alignment horizontal="left"/>
    </xf>
    <xf numFmtId="49" fontId="25" fillId="80" borderId="16" xfId="42" applyNumberFormat="1" applyFont="1" applyFill="1" applyBorder="1" applyAlignment="1" applyProtection="1"/>
    <xf numFmtId="49" fontId="25" fillId="80" borderId="16" xfId="42" quotePrefix="1" applyNumberFormat="1" applyFont="1" applyFill="1" applyBorder="1" applyAlignment="1" applyProtection="1"/>
    <xf numFmtId="4" fontId="25" fillId="80" borderId="16" xfId="42" applyNumberFormat="1" applyFont="1" applyFill="1" applyBorder="1" applyAlignment="1" applyProtection="1">
      <alignment horizontal="center" vertical="center"/>
    </xf>
    <xf numFmtId="49" fontId="25" fillId="80" borderId="19" xfId="42" applyNumberFormat="1" applyFont="1" applyFill="1" applyBorder="1" applyAlignment="1" applyProtection="1"/>
    <xf numFmtId="49" fontId="25" fillId="80" borderId="19" xfId="42" quotePrefix="1" applyNumberFormat="1" applyFont="1" applyFill="1" applyBorder="1" applyAlignment="1" applyProtection="1"/>
    <xf numFmtId="4" fontId="25" fillId="80" borderId="19" xfId="42" applyNumberFormat="1" applyFont="1" applyFill="1" applyBorder="1" applyAlignment="1" applyProtection="1">
      <alignment horizontal="center" vertical="center"/>
    </xf>
    <xf numFmtId="0" fontId="24" fillId="79" borderId="16" xfId="42" applyFont="1" applyFill="1" applyBorder="1" applyAlignment="1">
      <alignment horizontal="center" vertical="center" wrapText="1"/>
    </xf>
    <xf numFmtId="0" fontId="33" fillId="80" borderId="0" xfId="0" applyFont="1" applyFill="1"/>
    <xf numFmtId="0" fontId="24" fillId="62" borderId="19" xfId="42" applyFont="1" applyFill="1" applyBorder="1" applyAlignment="1">
      <alignment horizontal="center" vertical="center" wrapText="1"/>
    </xf>
    <xf numFmtId="4" fontId="25" fillId="63" borderId="16" xfId="42" applyNumberFormat="1" applyFont="1" applyFill="1" applyBorder="1" applyAlignment="1" applyProtection="1">
      <alignment horizontal="center" vertical="center"/>
    </xf>
    <xf numFmtId="49" fontId="25" fillId="63" borderId="19" xfId="42" applyNumberFormat="1" applyFont="1" applyFill="1" applyBorder="1" applyAlignment="1" applyProtection="1"/>
    <xf numFmtId="4" fontId="25" fillId="63" borderId="19" xfId="42" applyNumberFormat="1" applyFont="1" applyFill="1" applyBorder="1" applyAlignment="1" applyProtection="1">
      <alignment horizontal="center" vertical="center"/>
    </xf>
    <xf numFmtId="0" fontId="24" fillId="68" borderId="16" xfId="42" applyFont="1" applyFill="1" applyBorder="1" applyAlignment="1">
      <alignment horizontal="center" vertical="center" wrapText="1"/>
    </xf>
    <xf numFmtId="0" fontId="19" fillId="69" borderId="0" xfId="42" applyFill="1"/>
    <xf numFmtId="0" fontId="19" fillId="69" borderId="50" xfId="42" applyFill="1" applyBorder="1" applyAlignment="1">
      <alignment horizontal="center"/>
    </xf>
    <xf numFmtId="0" fontId="19" fillId="69" borderId="51" xfId="42" applyFill="1" applyBorder="1" applyAlignment="1">
      <alignment horizontal="center"/>
    </xf>
    <xf numFmtId="0" fontId="24" fillId="68" borderId="41" xfId="42" applyFont="1" applyFill="1" applyBorder="1" applyAlignment="1">
      <alignment horizontal="center" vertical="center" wrapText="1"/>
    </xf>
    <xf numFmtId="0" fontId="24" fillId="68" borderId="45" xfId="42" applyFont="1" applyFill="1" applyBorder="1" applyAlignment="1">
      <alignment horizontal="center" vertical="center" wrapText="1"/>
    </xf>
    <xf numFmtId="0" fontId="19" fillId="69" borderId="14" xfId="42" applyFill="1" applyBorder="1"/>
    <xf numFmtId="0" fontId="19" fillId="69" borderId="0" xfId="42" applyFill="1" applyBorder="1"/>
    <xf numFmtId="0" fontId="19" fillId="69" borderId="57" xfId="42" applyFill="1" applyBorder="1"/>
    <xf numFmtId="0" fontId="22" fillId="69" borderId="47" xfId="42" applyFont="1" applyFill="1" applyBorder="1" applyAlignment="1"/>
    <xf numFmtId="0" fontId="19" fillId="69" borderId="47" xfId="42" applyFill="1" applyBorder="1"/>
    <xf numFmtId="0" fontId="19" fillId="69" borderId="59" xfId="42" applyFill="1" applyBorder="1"/>
    <xf numFmtId="0" fontId="19" fillId="69" borderId="40" xfId="42" applyFill="1" applyBorder="1"/>
    <xf numFmtId="0" fontId="0" fillId="69" borderId="14" xfId="0" applyFill="1" applyBorder="1"/>
    <xf numFmtId="0" fontId="0" fillId="69" borderId="0" xfId="0" applyFill="1" applyBorder="1"/>
    <xf numFmtId="0" fontId="0" fillId="69" borderId="15" xfId="0" applyFill="1" applyBorder="1"/>
    <xf numFmtId="0" fontId="24" fillId="62" borderId="16" xfId="42" applyFont="1" applyFill="1" applyBorder="1" applyAlignment="1">
      <alignment horizontal="center" vertical="center" wrapText="1"/>
    </xf>
    <xf numFmtId="0" fontId="0" fillId="63" borderId="0" xfId="0" applyFill="1"/>
    <xf numFmtId="0" fontId="23" fillId="37" borderId="33" xfId="42" applyFont="1" applyFill="1" applyBorder="1" applyAlignment="1">
      <alignment vertical="center" wrapText="1"/>
    </xf>
    <xf numFmtId="0" fontId="24" fillId="0" borderId="25" xfId="42" applyFont="1" applyBorder="1" applyAlignment="1" applyProtection="1">
      <alignment horizontal="center" vertical="center"/>
    </xf>
    <xf numFmtId="0" fontId="23" fillId="62" borderId="68" xfId="42" applyFont="1" applyFill="1" applyBorder="1" applyAlignment="1">
      <alignment horizontal="center" vertical="center" wrapText="1"/>
    </xf>
    <xf numFmtId="0" fontId="23" fillId="62" borderId="47" xfId="42" applyFont="1" applyFill="1" applyBorder="1" applyAlignment="1">
      <alignment horizontal="center" vertical="center" wrapText="1"/>
    </xf>
    <xf numFmtId="0" fontId="23" fillId="62" borderId="59" xfId="42" applyFont="1" applyFill="1" applyBorder="1" applyAlignment="1">
      <alignment horizontal="center" vertical="center" wrapText="1"/>
    </xf>
    <xf numFmtId="0" fontId="24" fillId="62" borderId="68" xfId="42" applyFont="1" applyFill="1" applyBorder="1" applyAlignment="1">
      <alignment horizontal="center" vertical="center" wrapText="1"/>
    </xf>
    <xf numFmtId="0" fontId="24" fillId="62" borderId="47" xfId="42" applyFont="1" applyFill="1" applyBorder="1" applyAlignment="1">
      <alignment horizontal="center" vertical="center" wrapText="1"/>
    </xf>
    <xf numFmtId="0" fontId="24" fillId="62" borderId="59" xfId="42" applyFont="1" applyFill="1" applyBorder="1" applyAlignment="1">
      <alignment horizontal="center" vertical="center" wrapText="1"/>
    </xf>
    <xf numFmtId="0" fontId="24" fillId="63" borderId="25" xfId="42" applyFont="1" applyFill="1" applyBorder="1" applyAlignment="1" applyProtection="1">
      <alignment horizontal="center" vertical="center"/>
    </xf>
    <xf numFmtId="49" fontId="0" fillId="63" borderId="13" xfId="0" applyNumberFormat="1" applyFill="1" applyBorder="1" applyAlignment="1">
      <alignment horizontal="left" vertical="center"/>
    </xf>
    <xf numFmtId="3" fontId="25" fillId="63" borderId="20" xfId="42" applyNumberFormat="1" applyFont="1" applyFill="1" applyBorder="1" applyAlignment="1" applyProtection="1">
      <alignment horizontal="center" vertical="center"/>
    </xf>
    <xf numFmtId="3" fontId="25" fillId="63" borderId="48" xfId="42" applyNumberFormat="1" applyFont="1" applyFill="1" applyBorder="1" applyAlignment="1" applyProtection="1">
      <alignment horizontal="center" vertical="center"/>
    </xf>
    <xf numFmtId="0" fontId="24" fillId="37" borderId="18" xfId="42" applyFont="1" applyFill="1" applyBorder="1" applyAlignment="1">
      <alignment vertical="center" wrapText="1"/>
    </xf>
    <xf numFmtId="0" fontId="24" fillId="37" borderId="18" xfId="42" applyFont="1" applyFill="1" applyBorder="1" applyAlignment="1">
      <alignment horizontal="center" vertical="center" wrapText="1"/>
    </xf>
    <xf numFmtId="0" fontId="24" fillId="55" borderId="20" xfId="42" applyFont="1" applyFill="1" applyBorder="1" applyAlignment="1">
      <alignment horizontal="center" vertical="center" wrapText="1"/>
    </xf>
    <xf numFmtId="0" fontId="24" fillId="43" borderId="26" xfId="42" applyFont="1" applyFill="1" applyBorder="1" applyAlignment="1">
      <alignment horizontal="center" vertical="center" wrapText="1"/>
    </xf>
    <xf numFmtId="0" fontId="19" fillId="48" borderId="17" xfId="42" applyFont="1" applyFill="1" applyBorder="1" applyAlignment="1">
      <alignment horizontal="center" vertical="center" wrapText="1"/>
    </xf>
    <xf numFmtId="0" fontId="24" fillId="42" borderId="26" xfId="42" applyFont="1" applyFill="1" applyBorder="1" applyAlignment="1">
      <alignment horizontal="center" vertical="center" wrapText="1"/>
    </xf>
    <xf numFmtId="0" fontId="19" fillId="34" borderId="17" xfId="42" applyFont="1" applyFill="1" applyBorder="1" applyAlignment="1">
      <alignment horizontal="center" vertical="center" wrapText="1"/>
    </xf>
    <xf numFmtId="0" fontId="33" fillId="0" borderId="0" xfId="0" applyFont="1"/>
    <xf numFmtId="0" fontId="24" fillId="37" borderId="33" xfId="42" quotePrefix="1" applyFont="1" applyFill="1" applyBorder="1" applyAlignment="1">
      <alignment vertical="center" wrapText="1"/>
    </xf>
    <xf numFmtId="0" fontId="24" fillId="37" borderId="33" xfId="42" applyFont="1" applyFill="1" applyBorder="1" applyAlignment="1">
      <alignment vertical="center" wrapText="1"/>
    </xf>
    <xf numFmtId="0" fontId="24" fillId="55" borderId="16" xfId="42" applyFont="1" applyFill="1" applyBorder="1" applyAlignment="1">
      <alignment horizontal="center" vertical="center" wrapText="1"/>
    </xf>
    <xf numFmtId="0" fontId="19" fillId="48" borderId="24" xfId="42" applyFont="1" applyFill="1" applyBorder="1" applyAlignment="1">
      <alignment horizontal="center" vertical="center" wrapText="1"/>
    </xf>
    <xf numFmtId="0" fontId="19" fillId="48" borderId="30" xfId="42" applyFont="1" applyFill="1" applyBorder="1" applyAlignment="1">
      <alignment horizontal="center" vertical="center" wrapText="1"/>
    </xf>
    <xf numFmtId="0" fontId="19" fillId="34" borderId="24" xfId="42" applyFont="1" applyFill="1" applyBorder="1" applyAlignment="1">
      <alignment horizontal="center" vertical="center" wrapText="1"/>
    </xf>
    <xf numFmtId="0" fontId="19" fillId="34" borderId="30" xfId="42" applyFont="1" applyFill="1" applyBorder="1" applyAlignment="1">
      <alignment horizontal="center" vertical="center" wrapText="1"/>
    </xf>
    <xf numFmtId="0" fontId="19" fillId="69" borderId="50" xfId="42" applyFont="1" applyFill="1" applyBorder="1" applyAlignment="1">
      <alignment horizontal="center"/>
    </xf>
    <xf numFmtId="0" fontId="19" fillId="69" borderId="51" xfId="42" applyFont="1" applyFill="1" applyBorder="1" applyAlignment="1">
      <alignment horizontal="center"/>
    </xf>
    <xf numFmtId="0" fontId="19" fillId="69" borderId="40" xfId="42" applyFont="1" applyFill="1" applyBorder="1"/>
    <xf numFmtId="0" fontId="19" fillId="0" borderId="0" xfId="42" applyFont="1"/>
    <xf numFmtId="0" fontId="23" fillId="77" borderId="0" xfId="42" applyFont="1" applyFill="1" applyBorder="1" applyAlignment="1">
      <alignment horizontal="center" vertical="center" wrapText="1"/>
    </xf>
    <xf numFmtId="3" fontId="25" fillId="78" borderId="28" xfId="42" applyNumberFormat="1" applyFont="1" applyFill="1" applyBorder="1" applyAlignment="1" applyProtection="1">
      <alignment horizontal="center" vertical="center"/>
    </xf>
    <xf numFmtId="0" fontId="24" fillId="77" borderId="33" xfId="42" applyFont="1" applyFill="1" applyBorder="1" applyAlignment="1">
      <alignment horizontal="center" vertical="center" wrapText="1"/>
    </xf>
    <xf numFmtId="0" fontId="24" fillId="77" borderId="23" xfId="42" applyFont="1" applyFill="1" applyBorder="1" applyAlignment="1">
      <alignment horizontal="center" vertical="center" wrapText="1"/>
    </xf>
    <xf numFmtId="0" fontId="24" fillId="77" borderId="0" xfId="42" applyFont="1" applyFill="1" applyBorder="1" applyAlignment="1">
      <alignment horizontal="center" vertical="center" wrapText="1"/>
    </xf>
    <xf numFmtId="49" fontId="0" fillId="78" borderId="10" xfId="0" applyNumberFormat="1" applyFill="1" applyBorder="1" applyAlignment="1">
      <alignment horizontal="left" vertical="center"/>
    </xf>
    <xf numFmtId="49" fontId="0" fillId="78" borderId="10" xfId="0" applyNumberFormat="1" applyFill="1" applyBorder="1" applyAlignment="1">
      <alignment horizontal="left"/>
    </xf>
    <xf numFmtId="49" fontId="25" fillId="78" borderId="48" xfId="42" applyNumberFormat="1" applyFont="1" applyFill="1" applyBorder="1" applyAlignment="1" applyProtection="1"/>
    <xf numFmtId="49" fontId="25" fillId="78" borderId="48" xfId="42" quotePrefix="1" applyNumberFormat="1" applyFont="1" applyFill="1" applyBorder="1" applyAlignment="1" applyProtection="1"/>
    <xf numFmtId="3" fontId="25" fillId="70" borderId="21" xfId="42" applyNumberFormat="1" applyFont="1" applyFill="1" applyBorder="1" applyAlignment="1" applyProtection="1">
      <alignment horizontal="center" vertical="center"/>
    </xf>
    <xf numFmtId="3" fontId="25" fillId="70" borderId="26" xfId="42" applyNumberFormat="1" applyFont="1" applyFill="1" applyBorder="1" applyAlignment="1" applyProtection="1">
      <alignment horizontal="center" vertical="center"/>
    </xf>
    <xf numFmtId="3" fontId="25" fillId="70" borderId="36" xfId="42" applyNumberFormat="1" applyFont="1" applyFill="1" applyBorder="1" applyAlignment="1" applyProtection="1">
      <alignment horizontal="center" vertical="center"/>
    </xf>
    <xf numFmtId="0" fontId="24" fillId="77" borderId="69" xfId="42" applyFont="1" applyFill="1" applyBorder="1" applyAlignment="1">
      <alignment horizontal="center" vertical="center" wrapText="1"/>
    </xf>
    <xf numFmtId="0" fontId="24" fillId="77" borderId="70" xfId="42" applyFont="1" applyFill="1" applyBorder="1" applyAlignment="1">
      <alignment horizontal="center" vertical="center" wrapText="1"/>
    </xf>
    <xf numFmtId="0" fontId="24" fillId="77" borderId="65" xfId="42" applyFont="1" applyFill="1" applyBorder="1" applyAlignment="1">
      <alignment horizontal="center" vertical="center" wrapText="1"/>
    </xf>
    <xf numFmtId="3" fontId="25" fillId="78" borderId="43" xfId="42" applyNumberFormat="1" applyFont="1" applyFill="1" applyBorder="1" applyAlignment="1" applyProtection="1">
      <alignment horizontal="center" vertical="center"/>
    </xf>
    <xf numFmtId="3" fontId="25" fillId="78" borderId="71" xfId="42" applyNumberFormat="1" applyFont="1" applyFill="1" applyBorder="1" applyAlignment="1" applyProtection="1">
      <alignment horizontal="center" vertical="center"/>
    </xf>
    <xf numFmtId="3" fontId="25" fillId="78" borderId="46" xfId="42" applyNumberFormat="1" applyFont="1" applyFill="1" applyBorder="1" applyAlignment="1" applyProtection="1">
      <alignment horizontal="center" vertical="center"/>
    </xf>
    <xf numFmtId="3" fontId="25" fillId="78" borderId="37" xfId="42" applyNumberFormat="1" applyFont="1" applyFill="1" applyBorder="1" applyAlignment="1" applyProtection="1">
      <alignment horizontal="center" vertical="center"/>
    </xf>
    <xf numFmtId="0" fontId="19" fillId="69" borderId="14" xfId="42" applyFill="1" applyBorder="1" applyAlignment="1">
      <alignment horizontal="left" vertical="center"/>
    </xf>
    <xf numFmtId="49" fontId="25" fillId="69" borderId="16" xfId="42" applyNumberFormat="1" applyFont="1" applyFill="1" applyBorder="1" applyAlignment="1" applyProtection="1">
      <alignment horizontal="left" vertical="center"/>
    </xf>
    <xf numFmtId="0" fontId="19" fillId="69" borderId="0" xfId="42" quotePrefix="1" applyFill="1" applyBorder="1" applyAlignment="1">
      <alignment horizontal="left" vertical="center"/>
    </xf>
    <xf numFmtId="49" fontId="25" fillId="69" borderId="16" xfId="42" quotePrefix="1" applyNumberFormat="1" applyFont="1" applyFill="1" applyBorder="1" applyAlignment="1" applyProtection="1">
      <alignment horizontal="left" vertical="center"/>
    </xf>
    <xf numFmtId="0" fontId="19" fillId="69" borderId="0" xfId="42" applyFill="1" applyAlignment="1">
      <alignment horizontal="left" vertical="center"/>
    </xf>
    <xf numFmtId="0" fontId="19" fillId="69" borderId="0" xfId="42" applyFill="1" applyBorder="1" applyAlignment="1">
      <alignment horizontal="left" vertical="center"/>
    </xf>
    <xf numFmtId="49" fontId="25" fillId="69" borderId="19" xfId="42" applyNumberFormat="1" applyFont="1" applyFill="1" applyBorder="1" applyAlignment="1" applyProtection="1">
      <alignment horizontal="left" vertical="center"/>
    </xf>
    <xf numFmtId="0" fontId="24" fillId="37" borderId="23" xfId="42" applyFont="1" applyFill="1" applyBorder="1" applyAlignment="1">
      <alignment horizontal="center" vertical="center" wrapText="1"/>
    </xf>
    <xf numFmtId="0" fontId="24" fillId="55" borderId="55" xfId="42" applyFont="1" applyFill="1" applyBorder="1" applyAlignment="1">
      <alignment horizontal="center" vertical="center" wrapText="1"/>
    </xf>
    <xf numFmtId="0" fontId="24" fillId="77" borderId="38" xfId="42" applyFont="1" applyFill="1" applyBorder="1" applyAlignment="1">
      <alignment horizontal="center" vertical="center" wrapText="1"/>
    </xf>
    <xf numFmtId="0" fontId="24" fillId="77" borderId="39" xfId="42" applyFont="1" applyFill="1" applyBorder="1" applyAlignment="1">
      <alignment horizontal="center" vertical="center" wrapText="1"/>
    </xf>
    <xf numFmtId="0" fontId="24" fillId="77" borderId="40" xfId="42" applyFont="1" applyFill="1" applyBorder="1" applyAlignment="1">
      <alignment horizontal="center" vertical="center" wrapText="1"/>
    </xf>
    <xf numFmtId="0" fontId="23" fillId="77" borderId="14" xfId="42" applyFont="1" applyFill="1" applyBorder="1" applyAlignment="1">
      <alignment horizontal="center" vertical="center" wrapText="1"/>
    </xf>
    <xf numFmtId="0" fontId="23" fillId="77" borderId="15" xfId="42" applyFont="1" applyFill="1" applyBorder="1" applyAlignment="1">
      <alignment horizontal="center" vertical="center" wrapText="1"/>
    </xf>
    <xf numFmtId="0" fontId="24" fillId="77" borderId="61" xfId="42" applyFont="1" applyFill="1" applyBorder="1" applyAlignment="1">
      <alignment horizontal="center" vertical="center" wrapText="1"/>
    </xf>
    <xf numFmtId="0" fontId="24" fillId="77" borderId="60" xfId="42" applyFont="1" applyFill="1" applyBorder="1" applyAlignment="1">
      <alignment horizontal="center" vertical="center" wrapText="1"/>
    </xf>
    <xf numFmtId="0" fontId="0" fillId="65" borderId="10" xfId="0" applyFill="1" applyBorder="1" applyAlignment="1">
      <alignment horizontal="center"/>
    </xf>
    <xf numFmtId="0" fontId="24" fillId="64" borderId="10" xfId="42" applyFont="1" applyFill="1" applyBorder="1" applyAlignment="1">
      <alignment horizontal="center" vertical="center" wrapText="1"/>
    </xf>
    <xf numFmtId="0" fontId="32" fillId="65" borderId="10" xfId="42" applyFont="1" applyFill="1" applyBorder="1" applyAlignment="1">
      <alignment horizontal="center" vertical="center" wrapText="1"/>
    </xf>
    <xf numFmtId="0" fontId="0" fillId="65" borderId="10" xfId="0" applyFill="1" applyBorder="1"/>
    <xf numFmtId="0" fontId="0" fillId="56" borderId="10" xfId="0" applyFill="1" applyBorder="1" applyAlignment="1">
      <alignment horizontal="center" wrapText="1"/>
    </xf>
    <xf numFmtId="0" fontId="0" fillId="56" borderId="10" xfId="0" applyFill="1" applyBorder="1" applyAlignment="1">
      <alignment horizontal="center"/>
    </xf>
    <xf numFmtId="0" fontId="24" fillId="74" borderId="10" xfId="42" applyFont="1" applyFill="1" applyBorder="1" applyAlignment="1">
      <alignment horizontal="center" vertical="center" wrapText="1"/>
    </xf>
    <xf numFmtId="0" fontId="32" fillId="56" borderId="10" xfId="42" applyFont="1" applyFill="1" applyBorder="1" applyAlignment="1">
      <alignment horizontal="center" vertical="center" wrapText="1"/>
    </xf>
    <xf numFmtId="0" fontId="0" fillId="56" borderId="10" xfId="0" applyFill="1" applyBorder="1"/>
    <xf numFmtId="0" fontId="0" fillId="0" borderId="47" xfId="0" applyBorder="1" applyAlignment="1">
      <alignment horizontal="center"/>
    </xf>
    <xf numFmtId="0" fontId="23" fillId="45" borderId="38" xfId="42" applyFont="1" applyFill="1" applyBorder="1" applyAlignment="1">
      <alignment horizontal="center" vertical="center" wrapText="1"/>
    </xf>
    <xf numFmtId="0" fontId="23" fillId="45" borderId="58" xfId="42" applyFont="1" applyFill="1" applyBorder="1" applyAlignment="1">
      <alignment horizontal="center" vertical="center" wrapText="1"/>
    </xf>
    <xf numFmtId="0" fontId="23" fillId="45" borderId="62" xfId="42" applyFont="1" applyFill="1" applyBorder="1" applyAlignment="1">
      <alignment horizontal="center" vertical="center" wrapText="1"/>
    </xf>
    <xf numFmtId="0" fontId="19" fillId="35" borderId="11" xfId="42" applyFill="1" applyBorder="1" applyAlignment="1">
      <alignment horizontal="center" vertical="center" wrapText="1"/>
    </xf>
    <xf numFmtId="0" fontId="19" fillId="35" borderId="34" xfId="42" applyFill="1" applyBorder="1" applyAlignment="1">
      <alignment horizontal="center" vertical="center" wrapText="1"/>
    </xf>
    <xf numFmtId="0" fontId="19" fillId="35" borderId="12" xfId="42" applyFill="1" applyBorder="1" applyAlignment="1">
      <alignment horizontal="center" vertical="center" wrapText="1"/>
    </xf>
    <xf numFmtId="0" fontId="24" fillId="45" borderId="61" xfId="42" applyFont="1" applyFill="1" applyBorder="1" applyAlignment="1">
      <alignment horizontal="center" vertical="center" wrapText="1"/>
    </xf>
    <xf numFmtId="0" fontId="24" fillId="45" borderId="18" xfId="42" applyFont="1" applyFill="1" applyBorder="1" applyAlignment="1">
      <alignment horizontal="center" vertical="center" wrapText="1"/>
    </xf>
    <xf numFmtId="0" fontId="24" fillId="45" borderId="56" xfId="42" applyFont="1" applyFill="1" applyBorder="1" applyAlignment="1">
      <alignment horizontal="center" vertical="center" wrapText="1"/>
    </xf>
    <xf numFmtId="49" fontId="25" fillId="35" borderId="44" xfId="42" quotePrefix="1" applyNumberFormat="1" applyFont="1" applyFill="1" applyBorder="1" applyAlignment="1" applyProtection="1"/>
    <xf numFmtId="49" fontId="25" fillId="35" borderId="48" xfId="42" applyNumberFormat="1" applyFont="1" applyFill="1" applyBorder="1" applyAlignment="1" applyProtection="1">
      <alignment horizontal="left"/>
    </xf>
    <xf numFmtId="49" fontId="0" fillId="35" borderId="47" xfId="0" applyNumberFormat="1" applyFill="1" applyBorder="1" applyAlignment="1">
      <alignment horizontal="left" vertical="center"/>
    </xf>
    <xf numFmtId="49" fontId="25" fillId="35" borderId="48" xfId="42" applyNumberFormat="1" applyFont="1" applyFill="1" applyBorder="1" applyAlignment="1" applyProtection="1"/>
    <xf numFmtId="49" fontId="25" fillId="35" borderId="49" xfId="42" quotePrefix="1" applyNumberFormat="1" applyFont="1" applyFill="1" applyBorder="1" applyAlignment="1" applyProtection="1"/>
    <xf numFmtId="0" fontId="24" fillId="75" borderId="23" xfId="42" applyFont="1" applyFill="1" applyBorder="1" applyAlignment="1">
      <alignment horizontal="center" vertical="center" wrapText="1"/>
    </xf>
    <xf numFmtId="49" fontId="25" fillId="58" borderId="21" xfId="42" quotePrefix="1" applyNumberFormat="1" applyFont="1" applyFill="1" applyBorder="1" applyAlignment="1" applyProtection="1">
      <alignment horizontal="left" vertical="center"/>
    </xf>
    <xf numFmtId="49" fontId="0" fillId="58" borderId="10" xfId="0" applyNumberFormat="1" applyFill="1" applyBorder="1" applyAlignment="1">
      <alignment horizontal="left" vertical="center"/>
    </xf>
    <xf numFmtId="49" fontId="0" fillId="58" borderId="0" xfId="0" applyNumberFormat="1" applyFill="1" applyBorder="1" applyAlignment="1">
      <alignment horizontal="left" vertical="center"/>
    </xf>
    <xf numFmtId="49" fontId="25" fillId="58" borderId="28" xfId="42" applyNumberFormat="1" applyFont="1" applyFill="1" applyBorder="1" applyAlignment="1" applyProtection="1"/>
    <xf numFmtId="3" fontId="25" fillId="58" borderId="16" xfId="42" applyNumberFormat="1" applyFont="1" applyFill="1" applyBorder="1" applyAlignment="1" applyProtection="1">
      <alignment horizontal="center"/>
    </xf>
    <xf numFmtId="3" fontId="25" fillId="58" borderId="19" xfId="42" applyNumberFormat="1" applyFont="1" applyFill="1" applyBorder="1" applyAlignment="1" applyProtection="1">
      <alignment horizontal="center"/>
    </xf>
    <xf numFmtId="49" fontId="0" fillId="58" borderId="10" xfId="0" applyNumberFormat="1" applyFill="1" applyBorder="1" applyAlignment="1">
      <alignment horizontal="left"/>
    </xf>
    <xf numFmtId="49" fontId="25" fillId="58" borderId="16" xfId="42" quotePrefix="1" applyNumberFormat="1" applyFont="1" applyFill="1" applyBorder="1" applyAlignment="1" applyProtection="1">
      <alignment horizontal="left"/>
    </xf>
    <xf numFmtId="49" fontId="25" fillId="58" borderId="19" xfId="42" applyNumberFormat="1" applyFont="1" applyFill="1" applyBorder="1" applyAlignment="1" applyProtection="1"/>
    <xf numFmtId="0" fontId="24" fillId="75" borderId="18" xfId="42" applyFont="1" applyFill="1" applyBorder="1" applyAlignment="1" applyProtection="1">
      <alignment horizontal="center" vertical="center" wrapText="1"/>
    </xf>
    <xf numFmtId="0" fontId="24" fillId="75" borderId="20" xfId="42" applyFont="1" applyFill="1" applyBorder="1" applyAlignment="1" applyProtection="1">
      <alignment horizontal="center" vertical="center" wrapText="1"/>
    </xf>
    <xf numFmtId="0" fontId="24" fillId="75" borderId="24" xfId="42" applyFont="1" applyFill="1" applyBorder="1" applyAlignment="1">
      <alignment horizontal="center" vertical="center" wrapText="1"/>
    </xf>
    <xf numFmtId="3" fontId="25" fillId="58" borderId="16" xfId="42" quotePrefix="1" applyNumberFormat="1" applyFont="1" applyFill="1" applyBorder="1" applyAlignment="1" applyProtection="1">
      <alignment horizontal="left"/>
    </xf>
    <xf numFmtId="0" fontId="24" fillId="75" borderId="11" xfId="42" applyFont="1" applyFill="1" applyBorder="1" applyAlignment="1">
      <alignment horizontal="center" vertical="center" wrapText="1"/>
    </xf>
    <xf numFmtId="0" fontId="24" fillId="75" borderId="34" xfId="42" applyFont="1" applyFill="1" applyBorder="1" applyAlignment="1">
      <alignment horizontal="center" vertical="center" wrapText="1"/>
    </xf>
    <xf numFmtId="0" fontId="24" fillId="75" borderId="12" xfId="42" applyFont="1" applyFill="1" applyBorder="1" applyAlignment="1">
      <alignment horizontal="center" vertical="center" wrapText="1"/>
    </xf>
    <xf numFmtId="0" fontId="24" fillId="75" borderId="0" xfId="42" applyFont="1" applyFill="1" applyBorder="1" applyAlignment="1">
      <alignment horizontal="center" vertical="center"/>
    </xf>
    <xf numFmtId="0" fontId="24" fillId="75" borderId="15" xfId="42" applyFont="1" applyFill="1" applyBorder="1" applyAlignment="1">
      <alignment horizontal="center" vertical="center"/>
    </xf>
    <xf numFmtId="49" fontId="25" fillId="58" borderId="16" xfId="42" applyNumberFormat="1" applyFont="1" applyFill="1" applyBorder="1" applyAlignment="1" applyProtection="1">
      <alignment horizontal="left"/>
    </xf>
    <xf numFmtId="4" fontId="25" fillId="58" borderId="21" xfId="42" applyNumberFormat="1" applyFont="1" applyFill="1" applyBorder="1" applyAlignment="1" applyProtection="1"/>
    <xf numFmtId="4" fontId="25" fillId="58" borderId="26" xfId="42" applyNumberFormat="1" applyFont="1" applyFill="1" applyBorder="1" applyAlignment="1" applyProtection="1"/>
    <xf numFmtId="0" fontId="34" fillId="34" borderId="10" xfId="42" applyFont="1" applyFill="1" applyBorder="1" applyAlignment="1">
      <alignment horizontal="center" vertical="center" wrapText="1"/>
    </xf>
    <xf numFmtId="49" fontId="25" fillId="34" borderId="10" xfId="42" applyNumberFormat="1" applyFont="1" applyFill="1" applyBorder="1" applyAlignment="1" applyProtection="1"/>
    <xf numFmtId="49" fontId="25" fillId="34" borderId="10" xfId="42" quotePrefix="1" applyNumberFormat="1" applyFont="1" applyFill="1" applyBorder="1" applyAlignment="1" applyProtection="1"/>
    <xf numFmtId="4" fontId="25" fillId="34" borderId="10" xfId="42" applyNumberFormat="1" applyFont="1" applyFill="1" applyBorder="1" applyAlignment="1" applyProtection="1"/>
    <xf numFmtId="0" fontId="19" fillId="50" borderId="14" xfId="42" applyFill="1" applyBorder="1" applyAlignment="1">
      <alignment horizontal="center" vertical="center" wrapText="1"/>
    </xf>
    <xf numFmtId="0" fontId="19" fillId="50" borderId="0" xfId="42" applyFill="1" applyBorder="1" applyAlignment="1">
      <alignment horizontal="center" vertical="center" wrapText="1"/>
    </xf>
    <xf numFmtId="49" fontId="25" fillId="50" borderId="10" xfId="42" applyNumberFormat="1" applyFont="1" applyFill="1" applyBorder="1" applyAlignment="1" applyProtection="1">
      <alignment horizontal="left"/>
    </xf>
    <xf numFmtId="49" fontId="25" fillId="50" borderId="10" xfId="42" applyNumberFormat="1" applyFont="1" applyFill="1" applyBorder="1" applyAlignment="1" applyProtection="1"/>
    <xf numFmtId="49" fontId="25" fillId="50" borderId="10" xfId="42" quotePrefix="1" applyNumberFormat="1" applyFont="1" applyFill="1" applyBorder="1" applyAlignment="1" applyProtection="1"/>
    <xf numFmtId="4" fontId="25" fillId="50" borderId="10" xfId="43" applyNumberFormat="1" applyFont="1" applyFill="1" applyBorder="1" applyAlignment="1" applyProtection="1"/>
    <xf numFmtId="49" fontId="25" fillId="65" borderId="10" xfId="42" applyNumberFormat="1" applyFont="1" applyFill="1" applyBorder="1" applyAlignment="1" applyProtection="1">
      <alignment horizontal="left"/>
    </xf>
    <xf numFmtId="49" fontId="25" fillId="65" borderId="10" xfId="42" applyNumberFormat="1" applyFont="1" applyFill="1" applyBorder="1" applyAlignment="1" applyProtection="1"/>
    <xf numFmtId="49" fontId="25" fillId="65" borderId="10" xfId="42" quotePrefix="1" applyNumberFormat="1" applyFont="1" applyFill="1" applyBorder="1" applyAlignment="1" applyProtection="1"/>
    <xf numFmtId="4" fontId="25" fillId="65" borderId="10" xfId="43" applyNumberFormat="1" applyFont="1" applyFill="1" applyBorder="1" applyAlignment="1" applyProtection="1"/>
    <xf numFmtId="0" fontId="34" fillId="65" borderId="14" xfId="42" applyFont="1" applyFill="1" applyBorder="1" applyAlignment="1">
      <alignment horizontal="center" vertical="center" wrapText="1"/>
    </xf>
    <xf numFmtId="0" fontId="34" fillId="65" borderId="0" xfId="42" applyFont="1" applyFill="1" applyBorder="1" applyAlignment="1">
      <alignment horizontal="center" vertical="center" wrapText="1"/>
    </xf>
  </cellXfs>
  <cellStyles count="51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rmal 2" xfId="42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 2" xfId="45"/>
    <cellStyle name="Vírgula 3" xfId="46"/>
    <cellStyle name="Vírgula 4" xfId="47"/>
    <cellStyle name="Vírgula 5" xfId="48"/>
    <cellStyle name="Vírgula 6" xfId="49"/>
    <cellStyle name="Vírgula 7" xfId="44"/>
    <cellStyle name="Vírgula 8" xfId="50"/>
    <cellStyle name="Vírgula 9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0</xdr:colOff>
      <xdr:row>1</xdr:row>
      <xdr:rowOff>228600</xdr:rowOff>
    </xdr:from>
    <xdr:to>
      <xdr:col>85</xdr:col>
      <xdr:colOff>0</xdr:colOff>
      <xdr:row>2</xdr:row>
      <xdr:rowOff>0</xdr:rowOff>
    </xdr:to>
    <xdr:sp macro="" textlink="">
      <xdr:nvSpPr>
        <xdr:cNvPr id="3" name="Text Box 35"/>
        <xdr:cNvSpPr txBox="1">
          <a:spLocks noChangeArrowheads="1"/>
        </xdr:cNvSpPr>
      </xdr:nvSpPr>
      <xdr:spPr bwMode="auto">
        <a:xfrm>
          <a:off x="23460075" y="2705100"/>
          <a:ext cx="0" cy="159234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800" b="0" i="0" strike="noStrike">
              <a:solidFill>
                <a:srgbClr val="FF0000"/>
              </a:solidFill>
              <a:latin typeface="Arial"/>
              <a:cs typeface="Arial"/>
            </a:rPr>
            <a:t>*</a:t>
          </a:r>
          <a:r>
            <a:rPr lang="pt-BR" sz="800" b="0" i="0" strike="noStrike">
              <a:solidFill>
                <a:srgbClr val="000000"/>
              </a:solidFill>
              <a:latin typeface="Arial"/>
              <a:cs typeface="Arial"/>
            </a:rPr>
            <a:t>Nota: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01.Consolidado%20Mensal%20Jan%202019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Gerdau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Sinobra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TERNIU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ArcelorMittal%20Longo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CS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Vega%20do%20Su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C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Usimina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CS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Vallourec%20Solu&#231;&#245;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Villares%20Metal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Aperam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MERCADO%20ECONOMIA/GERENCIA/GERENCIA%20DE%20ECONOMIA%20E%20MERCADO/ESTATISTICA/Question&#225;rios%20RH/Mensal/2019/ARCELORMITTAL%20SUL%20FLUMINEN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  <sheetName val="Macro"/>
    </sheetNames>
    <sheetDataSet>
      <sheetData sheetId="0">
        <row r="5">
          <cell r="D5" t="str">
            <v>2019</v>
          </cell>
        </row>
      </sheetData>
      <sheetData sheetId="1">
        <row r="12">
          <cell r="R12">
            <v>622</v>
          </cell>
        </row>
        <row r="13">
          <cell r="R13">
            <v>5343</v>
          </cell>
        </row>
        <row r="14">
          <cell r="R14">
            <v>8711</v>
          </cell>
        </row>
        <row r="15">
          <cell r="R15">
            <v>2419</v>
          </cell>
        </row>
        <row r="17">
          <cell r="R17">
            <v>1457</v>
          </cell>
        </row>
        <row r="18">
          <cell r="R18">
            <v>2756</v>
          </cell>
        </row>
        <row r="19">
          <cell r="R19">
            <v>0</v>
          </cell>
        </row>
        <row r="20">
          <cell r="R20">
            <v>14800</v>
          </cell>
        </row>
        <row r="21">
          <cell r="R21">
            <v>1303</v>
          </cell>
        </row>
        <row r="22">
          <cell r="R22">
            <v>3862</v>
          </cell>
        </row>
        <row r="23">
          <cell r="R23">
            <v>4960</v>
          </cell>
        </row>
        <row r="24">
          <cell r="R24">
            <v>14296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/>
      <sheetData sheetId="2">
        <row r="7">
          <cell r="G7">
            <v>2486400</v>
          </cell>
          <cell r="L7">
            <v>2089283.0999999915</v>
          </cell>
          <cell r="N7">
            <v>2089283.0999999915</v>
          </cell>
          <cell r="S7">
            <v>116474</v>
          </cell>
          <cell r="U7">
            <v>116474</v>
          </cell>
          <cell r="AA7">
            <v>2205757.0999999912</v>
          </cell>
          <cell r="AF7">
            <v>177</v>
          </cell>
          <cell r="AH7">
            <v>177</v>
          </cell>
          <cell r="AM7">
            <v>138</v>
          </cell>
          <cell r="AO7">
            <v>138</v>
          </cell>
          <cell r="AT7">
            <v>100814</v>
          </cell>
          <cell r="AV7">
            <v>100814</v>
          </cell>
          <cell r="BA7">
            <v>19893</v>
          </cell>
          <cell r="BC7">
            <v>19893</v>
          </cell>
          <cell r="BH7">
            <v>8626</v>
          </cell>
          <cell r="BJ7">
            <v>8626</v>
          </cell>
          <cell r="BP7">
            <v>28519</v>
          </cell>
          <cell r="BU7">
            <v>9847</v>
          </cell>
          <cell r="BW7">
            <v>9847</v>
          </cell>
          <cell r="CB7">
            <v>21964</v>
          </cell>
          <cell r="CD7">
            <v>21964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/>
      <sheetData sheetId="2">
        <row r="7">
          <cell r="G7">
            <v>218904</v>
          </cell>
          <cell r="L7">
            <v>274560</v>
          </cell>
          <cell r="N7">
            <v>274560</v>
          </cell>
          <cell r="S7">
            <v>10271</v>
          </cell>
          <cell r="U7">
            <v>10271</v>
          </cell>
          <cell r="AA7">
            <v>284831</v>
          </cell>
          <cell r="AF7">
            <v>15</v>
          </cell>
          <cell r="AH7">
            <v>15</v>
          </cell>
          <cell r="AM7">
            <v>8</v>
          </cell>
          <cell r="AO7">
            <v>8</v>
          </cell>
          <cell r="AT7">
            <v>3927754.89</v>
          </cell>
          <cell r="AV7">
            <v>3927754.89</v>
          </cell>
          <cell r="BA7">
            <v>2201788.2200000002</v>
          </cell>
          <cell r="BC7">
            <v>2201788.2200000002</v>
          </cell>
          <cell r="BH7">
            <v>384452.78</v>
          </cell>
          <cell r="BJ7">
            <v>384452.78</v>
          </cell>
          <cell r="BP7">
            <v>2586241</v>
          </cell>
          <cell r="BU7">
            <v>805918</v>
          </cell>
          <cell r="BW7">
            <v>805918</v>
          </cell>
          <cell r="CB7">
            <v>0</v>
          </cell>
          <cell r="CD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/>
      <sheetData sheetId="2">
        <row r="7">
          <cell r="G7">
            <v>648816</v>
          </cell>
          <cell r="L7">
            <v>665881.71</v>
          </cell>
          <cell r="N7">
            <v>665881.71</v>
          </cell>
          <cell r="S7">
            <v>26834.06</v>
          </cell>
          <cell r="U7">
            <v>26834.06</v>
          </cell>
          <cell r="AA7">
            <v>692715.77</v>
          </cell>
          <cell r="AF7">
            <v>25</v>
          </cell>
          <cell r="AH7">
            <v>25</v>
          </cell>
          <cell r="AM7">
            <v>32</v>
          </cell>
          <cell r="AO7">
            <v>32</v>
          </cell>
          <cell r="AT7">
            <v>38920018</v>
          </cell>
          <cell r="AV7">
            <v>38920018</v>
          </cell>
          <cell r="BA7">
            <v>8259941</v>
          </cell>
          <cell r="BC7">
            <v>8259941</v>
          </cell>
          <cell r="BH7">
            <v>2124190.63</v>
          </cell>
          <cell r="BJ7">
            <v>2124190.63</v>
          </cell>
          <cell r="BP7">
            <v>10384131.629999999</v>
          </cell>
          <cell r="BU7">
            <v>7479513.2599999998</v>
          </cell>
          <cell r="BW7">
            <v>7479513.2599999998</v>
          </cell>
          <cell r="CB7">
            <v>0</v>
          </cell>
          <cell r="CD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/>
      <sheetData sheetId="2">
        <row r="7">
          <cell r="G7">
            <v>833280</v>
          </cell>
          <cell r="L7">
            <v>730959.35499999998</v>
          </cell>
          <cell r="N7">
            <v>730959.35499999998</v>
          </cell>
          <cell r="S7">
            <v>20083.829000000002</v>
          </cell>
          <cell r="U7">
            <v>20083.829000000002</v>
          </cell>
          <cell r="AA7">
            <v>751043.18400000001</v>
          </cell>
          <cell r="AF7">
            <v>39</v>
          </cell>
          <cell r="AH7">
            <v>39</v>
          </cell>
          <cell r="AM7">
            <v>79</v>
          </cell>
          <cell r="AO7">
            <v>79</v>
          </cell>
          <cell r="AT7">
            <v>57536687.07</v>
          </cell>
          <cell r="AV7">
            <v>57536687.07</v>
          </cell>
          <cell r="BA7">
            <v>8554971.5899999999</v>
          </cell>
          <cell r="BC7">
            <v>8554971.5899999999</v>
          </cell>
          <cell r="BH7">
            <v>2562280.36</v>
          </cell>
          <cell r="BJ7">
            <v>2562280.36</v>
          </cell>
          <cell r="BP7">
            <v>11117251.949999999</v>
          </cell>
          <cell r="BU7">
            <v>7007633.6699999999</v>
          </cell>
          <cell r="BW7">
            <v>7007633.6699999999</v>
          </cell>
          <cell r="CB7">
            <v>6858014.9400000004</v>
          </cell>
          <cell r="CD7">
            <v>6858014.9400000004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  <sheetName val="Macro"/>
    </sheetNames>
    <sheetDataSet>
      <sheetData sheetId="0"/>
      <sheetData sheetId="1"/>
      <sheetData sheetId="2">
        <row r="7">
          <cell r="G7">
            <v>2401728</v>
          </cell>
          <cell r="L7">
            <v>2108261</v>
          </cell>
          <cell r="N7">
            <v>2108261</v>
          </cell>
          <cell r="S7">
            <v>46090</v>
          </cell>
          <cell r="U7">
            <v>46090</v>
          </cell>
          <cell r="AA7">
            <v>2154351</v>
          </cell>
          <cell r="AF7">
            <v>115</v>
          </cell>
          <cell r="AH7">
            <v>115</v>
          </cell>
          <cell r="AM7">
            <v>122</v>
          </cell>
          <cell r="AO7">
            <v>122</v>
          </cell>
          <cell r="AT7">
            <v>72679</v>
          </cell>
          <cell r="AV7">
            <v>72679</v>
          </cell>
          <cell r="BA7">
            <v>1711</v>
          </cell>
          <cell r="BC7">
            <v>1711</v>
          </cell>
          <cell r="BH7">
            <v>3829</v>
          </cell>
          <cell r="BJ7">
            <v>3829</v>
          </cell>
          <cell r="BP7">
            <v>5540</v>
          </cell>
          <cell r="BU7">
            <v>23968</v>
          </cell>
          <cell r="BW7">
            <v>23968</v>
          </cell>
          <cell r="CD7">
            <v>0</v>
          </cell>
        </row>
      </sheetData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/>
      <sheetData sheetId="2">
        <row r="7">
          <cell r="G7">
            <v>104496</v>
          </cell>
          <cell r="L7">
            <v>92579</v>
          </cell>
          <cell r="N7">
            <v>92579</v>
          </cell>
          <cell r="S7">
            <v>3390</v>
          </cell>
          <cell r="U7">
            <v>3390</v>
          </cell>
          <cell r="AA7">
            <v>95969</v>
          </cell>
          <cell r="AF7">
            <v>5</v>
          </cell>
          <cell r="AH7">
            <v>5</v>
          </cell>
          <cell r="AM7">
            <v>0</v>
          </cell>
          <cell r="AO7">
            <v>0</v>
          </cell>
          <cell r="AT7">
            <v>7127755</v>
          </cell>
          <cell r="AV7">
            <v>7127755</v>
          </cell>
          <cell r="BA7">
            <v>1200947</v>
          </cell>
          <cell r="BC7">
            <v>1200947</v>
          </cell>
          <cell r="BH7">
            <v>351573</v>
          </cell>
          <cell r="BJ7">
            <v>351573</v>
          </cell>
          <cell r="BP7">
            <v>1552520</v>
          </cell>
          <cell r="BU7">
            <v>594157</v>
          </cell>
          <cell r="BW7">
            <v>594157</v>
          </cell>
          <cell r="CB7">
            <v>0</v>
          </cell>
          <cell r="CD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/>
      <sheetData sheetId="2">
        <row r="7">
          <cell r="G7">
            <v>897624</v>
          </cell>
          <cell r="L7">
            <v>763362.57</v>
          </cell>
          <cell r="N7">
            <v>763362.57</v>
          </cell>
          <cell r="S7">
            <v>54748.95</v>
          </cell>
          <cell r="U7">
            <v>54748.95</v>
          </cell>
          <cell r="AA7">
            <v>818111.5199999999</v>
          </cell>
          <cell r="AF7">
            <v>22</v>
          </cell>
          <cell r="AH7">
            <v>22</v>
          </cell>
          <cell r="AM7">
            <v>24</v>
          </cell>
          <cell r="AO7">
            <v>24</v>
          </cell>
          <cell r="AT7">
            <v>75559.010030000005</v>
          </cell>
          <cell r="AV7">
            <v>75559.010030000005</v>
          </cell>
          <cell r="BA7">
            <v>11115.552469999999</v>
          </cell>
          <cell r="BC7">
            <v>11115.552469999999</v>
          </cell>
          <cell r="BH7">
            <v>3033.7801199999999</v>
          </cell>
          <cell r="BJ7">
            <v>3033.7801199999999</v>
          </cell>
          <cell r="BP7">
            <v>14149.332589999998</v>
          </cell>
          <cell r="BU7">
            <v>17157.915439999997</v>
          </cell>
          <cell r="BW7">
            <v>17157.915439999997</v>
          </cell>
          <cell r="CD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  <sheetName val="Macro"/>
    </sheetNames>
    <sheetDataSet>
      <sheetData sheetId="0"/>
      <sheetData sheetId="1"/>
      <sheetData sheetId="2">
        <row r="7">
          <cell r="G7">
            <v>1463448</v>
          </cell>
          <cell r="L7">
            <v>1102314</v>
          </cell>
          <cell r="N7">
            <v>1102314</v>
          </cell>
          <cell r="S7">
            <v>35685</v>
          </cell>
          <cell r="U7">
            <v>35685</v>
          </cell>
          <cell r="AA7">
            <v>1137999</v>
          </cell>
          <cell r="AF7">
            <v>35</v>
          </cell>
          <cell r="AH7">
            <v>35</v>
          </cell>
          <cell r="AM7">
            <v>49</v>
          </cell>
          <cell r="AO7">
            <v>49</v>
          </cell>
          <cell r="AT7">
            <v>77564.867888462235</v>
          </cell>
          <cell r="AV7">
            <v>77564.867888462235</v>
          </cell>
          <cell r="BA7">
            <v>9708.4731800000027</v>
          </cell>
          <cell r="BC7">
            <v>9708.4731800000027</v>
          </cell>
          <cell r="BH7">
            <v>3876.9177699999996</v>
          </cell>
          <cell r="BJ7">
            <v>3876.9177699999996</v>
          </cell>
          <cell r="BP7">
            <v>13585.390950000003</v>
          </cell>
          <cell r="BU7">
            <v>8359.6085399999993</v>
          </cell>
          <cell r="BW7">
            <v>8359.6085399999993</v>
          </cell>
          <cell r="CB7">
            <v>0</v>
          </cell>
          <cell r="CD7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/>
      <sheetData sheetId="2">
        <row r="7">
          <cell r="G7">
            <v>422688</v>
          </cell>
          <cell r="L7">
            <v>332128.42</v>
          </cell>
          <cell r="N7">
            <v>332128.42</v>
          </cell>
          <cell r="S7">
            <v>33770.5</v>
          </cell>
          <cell r="U7">
            <v>33770.5</v>
          </cell>
          <cell r="AA7">
            <v>365898.92</v>
          </cell>
          <cell r="AF7">
            <v>15</v>
          </cell>
          <cell r="AH7">
            <v>15</v>
          </cell>
          <cell r="AM7">
            <v>34</v>
          </cell>
          <cell r="AO7">
            <v>34</v>
          </cell>
          <cell r="AT7">
            <v>24324.267250000001</v>
          </cell>
          <cell r="AV7">
            <v>24324.267250000001</v>
          </cell>
          <cell r="BA7">
            <v>4018.1072200000008</v>
          </cell>
          <cell r="BC7">
            <v>4018.1072200000008</v>
          </cell>
          <cell r="BH7">
            <v>1508.9121499999999</v>
          </cell>
          <cell r="BJ7">
            <v>1508.9121499999999</v>
          </cell>
          <cell r="BP7">
            <v>5527.0193700000009</v>
          </cell>
          <cell r="BU7">
            <v>2962.8087099999998</v>
          </cell>
          <cell r="BW7">
            <v>2962.8087099999998</v>
          </cell>
          <cell r="CB7">
            <v>0</v>
          </cell>
          <cell r="CD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/>
      <sheetData sheetId="2">
        <row r="7">
          <cell r="G7">
            <v>920640</v>
          </cell>
          <cell r="L7">
            <v>789711</v>
          </cell>
          <cell r="N7">
            <v>789711</v>
          </cell>
          <cell r="S7">
            <v>40321</v>
          </cell>
          <cell r="U7">
            <v>40321</v>
          </cell>
          <cell r="AA7">
            <v>830032</v>
          </cell>
          <cell r="AF7">
            <v>100</v>
          </cell>
          <cell r="AH7">
            <v>100</v>
          </cell>
          <cell r="AM7">
            <v>42</v>
          </cell>
          <cell r="AO7">
            <v>42</v>
          </cell>
          <cell r="AT7">
            <v>71038</v>
          </cell>
          <cell r="AV7">
            <v>71038</v>
          </cell>
          <cell r="BA7">
            <v>10179</v>
          </cell>
          <cell r="BC7">
            <v>10179</v>
          </cell>
          <cell r="BH7">
            <v>4438</v>
          </cell>
          <cell r="BJ7">
            <v>4438</v>
          </cell>
          <cell r="BP7">
            <v>14617</v>
          </cell>
          <cell r="BU7">
            <v>11740</v>
          </cell>
          <cell r="BW7">
            <v>11740</v>
          </cell>
          <cell r="CB7">
            <v>0</v>
          </cell>
          <cell r="CD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/>
      <sheetData sheetId="2">
        <row r="7">
          <cell r="G7">
            <v>244776</v>
          </cell>
          <cell r="L7">
            <v>227382.17</v>
          </cell>
          <cell r="N7">
            <v>227382.17</v>
          </cell>
          <cell r="S7">
            <v>9143.1200000000008</v>
          </cell>
          <cell r="U7">
            <v>9143.1200000000008</v>
          </cell>
          <cell r="AA7">
            <v>236525.29</v>
          </cell>
          <cell r="AF7">
            <v>9</v>
          </cell>
          <cell r="AH7">
            <v>9</v>
          </cell>
          <cell r="AM7">
            <v>5</v>
          </cell>
          <cell r="AO7">
            <v>5</v>
          </cell>
          <cell r="AT7">
            <v>11902537.59</v>
          </cell>
          <cell r="AV7">
            <v>11902537.59</v>
          </cell>
          <cell r="BA7">
            <v>3563826.5599999996</v>
          </cell>
          <cell r="BC7">
            <v>3563826.5599999996</v>
          </cell>
          <cell r="BH7">
            <v>889885.58</v>
          </cell>
          <cell r="BJ7">
            <v>889885.58</v>
          </cell>
          <cell r="BP7">
            <v>4453712.1399999997</v>
          </cell>
          <cell r="BU7">
            <v>2059873.4</v>
          </cell>
          <cell r="BW7">
            <v>2059873.4</v>
          </cell>
          <cell r="CD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/>
      <sheetData sheetId="2">
        <row r="7">
          <cell r="G7">
            <v>463008</v>
          </cell>
          <cell r="L7">
            <v>352887.21</v>
          </cell>
          <cell r="N7">
            <v>352887.21</v>
          </cell>
          <cell r="S7">
            <v>21647.17</v>
          </cell>
          <cell r="U7">
            <v>21647.17</v>
          </cell>
          <cell r="AA7">
            <v>374534.38</v>
          </cell>
          <cell r="AF7">
            <v>8</v>
          </cell>
          <cell r="AH7">
            <v>8</v>
          </cell>
          <cell r="AM7">
            <v>10</v>
          </cell>
          <cell r="AO7">
            <v>10</v>
          </cell>
          <cell r="AT7">
            <v>22666.144999999997</v>
          </cell>
          <cell r="AV7">
            <v>22666.144999999997</v>
          </cell>
          <cell r="BA7">
            <v>3857.39</v>
          </cell>
          <cell r="BC7">
            <v>3857.39</v>
          </cell>
          <cell r="BH7">
            <v>1496.92</v>
          </cell>
          <cell r="BJ7">
            <v>1496.92</v>
          </cell>
          <cell r="BP7">
            <v>5354.3099999999995</v>
          </cell>
          <cell r="BU7">
            <v>2953.1</v>
          </cell>
          <cell r="BW7">
            <v>2953.1</v>
          </cell>
          <cell r="CB7">
            <v>0</v>
          </cell>
          <cell r="CD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RESA"/>
      <sheetName val="Efetivo"/>
      <sheetName val="Gestão"/>
      <sheetName val="Absenteísmo até 15 dias"/>
      <sheetName val="Absent + 15 dias e até 6 meses "/>
      <sheetName val="Absent + de  6 meses"/>
      <sheetName val="Acidentes Próprio"/>
      <sheetName val="Acidentes Terceiros"/>
    </sheetNames>
    <sheetDataSet>
      <sheetData sheetId="0"/>
      <sheetData sheetId="1"/>
      <sheetData sheetId="2">
        <row r="7">
          <cell r="G7">
            <v>0</v>
          </cell>
          <cell r="N7">
            <v>0</v>
          </cell>
          <cell r="U7">
            <v>0</v>
          </cell>
          <cell r="AA7">
            <v>0</v>
          </cell>
          <cell r="AH7">
            <v>0</v>
          </cell>
          <cell r="AO7">
            <v>0</v>
          </cell>
          <cell r="AV7">
            <v>0</v>
          </cell>
          <cell r="BC7">
            <v>0</v>
          </cell>
          <cell r="BJ7">
            <v>0</v>
          </cell>
          <cell r="BP7">
            <v>0</v>
          </cell>
          <cell r="BW7">
            <v>0</v>
          </cell>
          <cell r="CD7">
            <v>0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C4" sqref="C4"/>
    </sheetView>
  </sheetViews>
  <sheetFormatPr defaultRowHeight="15" x14ac:dyDescent="0.25"/>
  <cols>
    <col min="1" max="1" width="11.5703125" customWidth="1"/>
    <col min="2" max="2" width="20.85546875" bestFit="1" customWidth="1"/>
    <col min="5" max="5" width="16.28515625" customWidth="1"/>
    <col min="6" max="6" width="22.140625" customWidth="1"/>
    <col min="7" max="7" width="14.42578125" customWidth="1"/>
  </cols>
  <sheetData>
    <row r="1" spans="1:7" s="6" customFormat="1" x14ac:dyDescent="0.25">
      <c r="A1" s="163" t="s">
        <v>0</v>
      </c>
      <c r="B1" s="163" t="s">
        <v>15</v>
      </c>
      <c r="D1" s="160"/>
      <c r="E1" s="162" t="s">
        <v>219</v>
      </c>
      <c r="F1" s="162" t="s">
        <v>220</v>
      </c>
      <c r="G1" s="160"/>
    </row>
    <row r="2" spans="1:7" x14ac:dyDescent="0.25">
      <c r="A2" s="1">
        <v>1702</v>
      </c>
      <c r="B2" s="8" t="s">
        <v>1</v>
      </c>
      <c r="D2" s="160"/>
      <c r="E2" s="161" t="s">
        <v>21</v>
      </c>
      <c r="F2" s="161" t="s">
        <v>213</v>
      </c>
      <c r="G2" s="160"/>
    </row>
    <row r="3" spans="1:7" x14ac:dyDescent="0.25">
      <c r="A3" s="1">
        <v>1903</v>
      </c>
      <c r="B3" s="8" t="s">
        <v>2</v>
      </c>
      <c r="D3" s="160"/>
      <c r="E3" s="161" t="s">
        <v>22</v>
      </c>
      <c r="F3" s="161" t="s">
        <v>214</v>
      </c>
      <c r="G3" s="160"/>
    </row>
    <row r="4" spans="1:7" x14ac:dyDescent="0.25">
      <c r="A4" s="1">
        <v>2406</v>
      </c>
      <c r="B4" s="8" t="s">
        <v>3</v>
      </c>
      <c r="D4" s="160"/>
      <c r="E4" s="161" t="s">
        <v>23</v>
      </c>
      <c r="F4" s="161" t="s">
        <v>214</v>
      </c>
      <c r="G4" s="160"/>
    </row>
    <row r="5" spans="1:7" x14ac:dyDescent="0.25">
      <c r="A5" s="1">
        <v>1704</v>
      </c>
      <c r="B5" s="8" t="s">
        <v>4</v>
      </c>
      <c r="D5" s="160"/>
      <c r="E5" s="161" t="s">
        <v>24</v>
      </c>
      <c r="F5" s="161" t="s">
        <v>215</v>
      </c>
      <c r="G5" s="160"/>
    </row>
    <row r="6" spans="1:7" x14ac:dyDescent="0.25">
      <c r="A6" s="1">
        <v>1606</v>
      </c>
      <c r="B6" s="8" t="s">
        <v>5</v>
      </c>
      <c r="D6" s="160"/>
      <c r="E6" s="161" t="s">
        <v>107</v>
      </c>
      <c r="F6" s="161" t="s">
        <v>216</v>
      </c>
      <c r="G6" s="160"/>
    </row>
    <row r="7" spans="1:7" x14ac:dyDescent="0.25">
      <c r="A7" s="1">
        <v>2404</v>
      </c>
      <c r="B7" s="8" t="s">
        <v>6</v>
      </c>
      <c r="D7" s="160"/>
      <c r="E7" s="161" t="s">
        <v>59</v>
      </c>
      <c r="F7" s="161" t="s">
        <v>217</v>
      </c>
      <c r="G7" s="160"/>
    </row>
    <row r="8" spans="1:7" x14ac:dyDescent="0.25">
      <c r="A8" s="1">
        <v>205</v>
      </c>
      <c r="B8" s="8" t="s">
        <v>7</v>
      </c>
      <c r="D8" s="160"/>
      <c r="E8" s="161" t="s">
        <v>125</v>
      </c>
      <c r="F8" s="7" t="s">
        <v>218</v>
      </c>
    </row>
    <row r="9" spans="1:7" x14ac:dyDescent="0.25">
      <c r="A9" s="1">
        <v>2009</v>
      </c>
      <c r="B9" s="8" t="s">
        <v>8</v>
      </c>
    </row>
    <row r="10" spans="1:7" x14ac:dyDescent="0.25">
      <c r="A10" s="1">
        <v>1701</v>
      </c>
      <c r="B10" s="8" t="s">
        <v>9</v>
      </c>
    </row>
    <row r="11" spans="1:7" x14ac:dyDescent="0.25">
      <c r="A11" s="1">
        <v>5555</v>
      </c>
      <c r="B11" s="8" t="s">
        <v>10</v>
      </c>
    </row>
    <row r="12" spans="1:7" x14ac:dyDescent="0.25">
      <c r="A12" s="1">
        <v>2104</v>
      </c>
      <c r="B12" s="8" t="s">
        <v>11</v>
      </c>
    </row>
    <row r="13" spans="1:7" x14ac:dyDescent="0.25">
      <c r="A13" s="1">
        <v>2003</v>
      </c>
      <c r="B13" s="8" t="s">
        <v>12</v>
      </c>
    </row>
    <row r="14" spans="1:7" x14ac:dyDescent="0.25">
      <c r="A14" s="1">
        <v>1111</v>
      </c>
      <c r="B14" s="8" t="s">
        <v>13</v>
      </c>
    </row>
    <row r="15" spans="1:7" x14ac:dyDescent="0.25">
      <c r="A15" s="1">
        <v>2001</v>
      </c>
      <c r="B15" s="8" t="s">
        <v>14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887"/>
  <sheetViews>
    <sheetView topLeftCell="CE1" workbookViewId="0">
      <selection activeCell="CN18" sqref="CN18"/>
    </sheetView>
  </sheetViews>
  <sheetFormatPr defaultRowHeight="15" x14ac:dyDescent="0.25"/>
  <cols>
    <col min="1" max="1" width="34.7109375" customWidth="1"/>
    <col min="2" max="2" width="9.85546875" bestFit="1" customWidth="1"/>
    <col min="3" max="3" width="11.85546875" bestFit="1" customWidth="1"/>
    <col min="4" max="4" width="7" style="6" bestFit="1" customWidth="1"/>
    <col min="5" max="5" width="5" bestFit="1" customWidth="1"/>
    <col min="6" max="6" width="7.140625" bestFit="1" customWidth="1"/>
    <col min="7" max="7" width="6.5703125" bestFit="1" customWidth="1"/>
    <col min="8" max="8" width="9.85546875" bestFit="1" customWidth="1"/>
    <col min="9" max="9" width="11.85546875" bestFit="1" customWidth="1"/>
    <col min="10" max="10" width="5" bestFit="1" customWidth="1"/>
    <col min="11" max="11" width="7" style="6" bestFit="1" customWidth="1"/>
    <col min="12" max="12" width="7.140625" bestFit="1" customWidth="1"/>
    <col min="13" max="13" width="7.140625" style="6" customWidth="1"/>
    <col min="14" max="14" width="9.28515625" customWidth="1"/>
    <col min="15" max="15" width="11.7109375" customWidth="1"/>
    <col min="16" max="16" width="12.5703125" customWidth="1"/>
    <col min="17" max="17" width="7" style="6" bestFit="1" customWidth="1"/>
    <col min="18" max="18" width="5" bestFit="1" customWidth="1"/>
    <col min="19" max="19" width="7.140625" bestFit="1" customWidth="1"/>
    <col min="20" max="20" width="6.5703125" bestFit="1" customWidth="1"/>
    <col min="21" max="21" width="10.140625" customWidth="1"/>
    <col min="22" max="22" width="12.42578125" customWidth="1"/>
    <col min="23" max="23" width="7" style="6" bestFit="1" customWidth="1"/>
    <col min="24" max="24" width="5" bestFit="1" customWidth="1"/>
    <col min="25" max="25" width="7.140625" bestFit="1" customWidth="1"/>
    <col min="26" max="26" width="6.5703125" bestFit="1" customWidth="1"/>
    <col min="27" max="27" width="10.85546875" customWidth="1"/>
    <col min="28" max="28" width="11.85546875" bestFit="1" customWidth="1"/>
    <col min="29" max="29" width="5" bestFit="1" customWidth="1"/>
    <col min="30" max="30" width="7" style="6" bestFit="1" customWidth="1"/>
    <col min="31" max="31" width="7" bestFit="1" customWidth="1"/>
    <col min="32" max="32" width="5.7109375" bestFit="1" customWidth="1"/>
    <col min="33" max="33" width="9.85546875" bestFit="1" customWidth="1"/>
    <col min="34" max="34" width="11.85546875" bestFit="1" customWidth="1"/>
    <col min="35" max="35" width="9.140625" style="6"/>
    <col min="39" max="39" width="10.5703125" customWidth="1"/>
    <col min="40" max="40" width="12.5703125" customWidth="1"/>
    <col min="41" max="41" width="7" style="6" bestFit="1" customWidth="1"/>
    <col min="42" max="42" width="5" bestFit="1" customWidth="1"/>
    <col min="43" max="43" width="7.140625" bestFit="1" customWidth="1"/>
    <col min="44" max="44" width="5.7109375" bestFit="1" customWidth="1"/>
    <col min="45" max="45" width="10.7109375" customWidth="1"/>
    <col min="46" max="46" width="12.28515625" customWidth="1"/>
    <col min="47" max="47" width="7" style="6" bestFit="1" customWidth="1"/>
    <col min="48" max="48" width="5" bestFit="1" customWidth="1"/>
    <col min="49" max="49" width="7.140625" bestFit="1" customWidth="1"/>
    <col min="50" max="50" width="5.7109375" bestFit="1" customWidth="1"/>
    <col min="51" max="51" width="9.85546875" bestFit="1" customWidth="1"/>
    <col min="52" max="52" width="12.42578125" bestFit="1" customWidth="1"/>
    <col min="53" max="53" width="7" style="6" bestFit="1" customWidth="1"/>
    <col min="54" max="54" width="5" bestFit="1" customWidth="1"/>
    <col min="55" max="55" width="7" bestFit="1" customWidth="1"/>
    <col min="56" max="56" width="5.5703125" bestFit="1" customWidth="1"/>
    <col min="57" max="57" width="9.85546875" bestFit="1" customWidth="1"/>
    <col min="58" max="58" width="11.85546875" bestFit="1" customWidth="1"/>
    <col min="59" max="59" width="7" style="6" bestFit="1" customWidth="1"/>
    <col min="60" max="60" width="5" bestFit="1" customWidth="1"/>
    <col min="61" max="61" width="7" bestFit="1" customWidth="1"/>
    <col min="62" max="62" width="5.7109375" bestFit="1" customWidth="1"/>
    <col min="63" max="63" width="11.140625" bestFit="1" customWidth="1"/>
    <col min="64" max="64" width="13" customWidth="1"/>
    <col min="68" max="68" width="14.28515625" customWidth="1"/>
    <col min="69" max="69" width="15.140625" style="6" customWidth="1"/>
    <col min="70" max="70" width="12.7109375" customWidth="1"/>
    <col min="74" max="74" width="15.5703125" customWidth="1"/>
    <col min="75" max="75" width="12.5703125" customWidth="1"/>
    <col min="76" max="76" width="12.42578125" customWidth="1"/>
    <col min="79" max="79" width="10.140625" bestFit="1" customWidth="1"/>
    <col min="80" max="80" width="20.85546875" customWidth="1"/>
    <col min="81" max="81" width="26.42578125" customWidth="1"/>
    <col min="82" max="82" width="12.28515625" customWidth="1"/>
    <col min="86" max="86" width="17.42578125" customWidth="1"/>
    <col min="87" max="88" width="14.140625" customWidth="1"/>
    <col min="93" max="93" width="21.7109375" customWidth="1"/>
    <col min="94" max="94" width="17.28515625" customWidth="1"/>
    <col min="95" max="95" width="19.7109375" customWidth="1"/>
    <col min="98" max="98" width="37" customWidth="1"/>
  </cols>
  <sheetData>
    <row r="1" spans="1:147" s="6" customFormat="1" x14ac:dyDescent="0.25">
      <c r="B1" s="174" t="s">
        <v>17</v>
      </c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4" t="s">
        <v>18</v>
      </c>
      <c r="V1" s="175"/>
      <c r="W1" s="175"/>
      <c r="X1" s="175"/>
      <c r="Y1" s="175"/>
      <c r="Z1" s="175"/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4" t="s">
        <v>19</v>
      </c>
      <c r="AN1" s="175"/>
      <c r="AO1" s="175"/>
      <c r="AP1" s="175"/>
      <c r="AQ1" s="175"/>
      <c r="AR1" s="175"/>
      <c r="AS1" s="175"/>
      <c r="AT1" s="175"/>
      <c r="AU1" s="175"/>
      <c r="AV1" s="175"/>
      <c r="AW1" s="175"/>
      <c r="AX1" s="175"/>
      <c r="AY1" s="175"/>
      <c r="AZ1" s="175"/>
      <c r="BA1" s="175"/>
      <c r="BB1" s="175"/>
      <c r="BC1" s="175"/>
      <c r="BD1" s="175"/>
      <c r="BE1" s="175"/>
      <c r="BF1" s="175"/>
      <c r="BG1" s="175"/>
      <c r="BH1" s="175"/>
      <c r="BI1" s="175"/>
      <c r="BJ1" s="175"/>
      <c r="BK1" s="176"/>
      <c r="BL1" s="166" t="s">
        <v>20</v>
      </c>
      <c r="BM1" s="167"/>
      <c r="BN1" s="167"/>
      <c r="BO1" s="167"/>
      <c r="BP1" s="167"/>
      <c r="BQ1" s="167"/>
      <c r="BR1" s="167"/>
      <c r="BS1" s="167"/>
      <c r="BT1" s="167"/>
      <c r="BU1" s="167"/>
      <c r="BV1" s="167"/>
      <c r="BW1" s="168"/>
      <c r="BX1" s="168"/>
      <c r="BY1" s="168"/>
      <c r="BZ1" s="168"/>
      <c r="CA1" s="168"/>
      <c r="CB1" s="168"/>
      <c r="CC1" s="168"/>
      <c r="CD1" s="168"/>
      <c r="CE1" s="168"/>
      <c r="CF1" s="168"/>
      <c r="CG1" s="168"/>
      <c r="CH1" s="168"/>
      <c r="CI1" s="168"/>
      <c r="CJ1" s="168"/>
      <c r="CK1" s="168"/>
      <c r="CL1" s="168"/>
      <c r="CM1" s="168"/>
      <c r="CN1" s="168"/>
    </row>
    <row r="2" spans="1:147" ht="15" customHeight="1" x14ac:dyDescent="0.25">
      <c r="A2" s="15"/>
      <c r="B2" s="177" t="s">
        <v>112</v>
      </c>
      <c r="C2" s="178"/>
      <c r="D2" s="178"/>
      <c r="E2" s="178"/>
      <c r="F2" s="178"/>
      <c r="G2" s="179"/>
      <c r="H2" s="177" t="s">
        <v>113</v>
      </c>
      <c r="I2" s="178"/>
      <c r="J2" s="178"/>
      <c r="K2" s="178"/>
      <c r="L2" s="178"/>
      <c r="M2" s="178"/>
      <c r="N2" s="179"/>
      <c r="O2" s="177" t="s">
        <v>114</v>
      </c>
      <c r="P2" s="178"/>
      <c r="Q2" s="178"/>
      <c r="R2" s="178"/>
      <c r="S2" s="178"/>
      <c r="T2" s="179"/>
      <c r="U2" s="180" t="s">
        <v>112</v>
      </c>
      <c r="V2" s="181"/>
      <c r="W2" s="181"/>
      <c r="X2" s="181"/>
      <c r="Y2" s="181"/>
      <c r="Z2" s="182"/>
      <c r="AA2" s="180" t="s">
        <v>113</v>
      </c>
      <c r="AB2" s="181"/>
      <c r="AC2" s="181"/>
      <c r="AD2" s="181"/>
      <c r="AE2" s="181"/>
      <c r="AF2" s="182"/>
      <c r="AG2" s="180" t="s">
        <v>114</v>
      </c>
      <c r="AH2" s="181"/>
      <c r="AI2" s="181"/>
      <c r="AJ2" s="181"/>
      <c r="AK2" s="181"/>
      <c r="AL2" s="182"/>
      <c r="AM2" s="684" t="s">
        <v>115</v>
      </c>
      <c r="AN2" s="685"/>
      <c r="AO2" s="685"/>
      <c r="AP2" s="685"/>
      <c r="AQ2" s="685"/>
      <c r="AR2" s="686"/>
      <c r="AS2" s="183" t="s">
        <v>116</v>
      </c>
      <c r="AT2" s="184"/>
      <c r="AU2" s="184"/>
      <c r="AV2" s="184"/>
      <c r="AW2" s="184"/>
      <c r="AX2" s="185"/>
      <c r="AY2" s="684" t="s">
        <v>117</v>
      </c>
      <c r="AZ2" s="685"/>
      <c r="BA2" s="685"/>
      <c r="BB2" s="685"/>
      <c r="BC2" s="685"/>
      <c r="BD2" s="686"/>
      <c r="BE2" s="183" t="s">
        <v>114</v>
      </c>
      <c r="BF2" s="184"/>
      <c r="BG2" s="184"/>
      <c r="BH2" s="184"/>
      <c r="BI2" s="184"/>
      <c r="BJ2" s="185"/>
      <c r="BK2" s="687" t="s">
        <v>118</v>
      </c>
      <c r="BL2" s="687"/>
      <c r="BM2" s="687"/>
      <c r="BN2" s="687"/>
      <c r="BO2" s="687"/>
      <c r="BP2" s="688"/>
      <c r="BQ2" s="169" t="s">
        <v>211</v>
      </c>
      <c r="BR2" s="170"/>
      <c r="BS2" s="170"/>
      <c r="BT2" s="170"/>
      <c r="BU2" s="170"/>
      <c r="BV2" s="171"/>
      <c r="BW2" s="172" t="s">
        <v>210</v>
      </c>
      <c r="BX2" s="173"/>
      <c r="BY2" s="173"/>
      <c r="BZ2" s="173"/>
      <c r="CA2" s="173"/>
      <c r="CB2" s="173"/>
      <c r="CC2" s="692" t="s">
        <v>257</v>
      </c>
      <c r="CD2" s="692"/>
      <c r="CE2" s="692"/>
      <c r="CF2" s="692"/>
      <c r="CG2" s="692"/>
      <c r="CH2" s="692"/>
      <c r="CI2" s="696" t="s">
        <v>259</v>
      </c>
      <c r="CJ2" s="697"/>
      <c r="CK2" s="697"/>
      <c r="CL2" s="697"/>
      <c r="CM2" s="697"/>
      <c r="CN2" s="697"/>
      <c r="CO2" s="706" t="s">
        <v>262</v>
      </c>
      <c r="CP2" s="707"/>
      <c r="CQ2" s="707"/>
      <c r="CR2" s="707"/>
      <c r="CS2" s="707"/>
      <c r="CT2" s="707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</row>
    <row r="3" spans="1:147" s="79" customFormat="1" ht="21" x14ac:dyDescent="0.15">
      <c r="A3" s="35" t="s">
        <v>50</v>
      </c>
      <c r="B3" s="493" t="s">
        <v>21</v>
      </c>
      <c r="C3" s="493" t="s">
        <v>22</v>
      </c>
      <c r="D3" s="493" t="s">
        <v>59</v>
      </c>
      <c r="E3" s="493" t="s">
        <v>23</v>
      </c>
      <c r="F3" s="493" t="s">
        <v>24</v>
      </c>
      <c r="G3" s="670" t="s">
        <v>71</v>
      </c>
      <c r="H3" s="35" t="s">
        <v>21</v>
      </c>
      <c r="I3" s="35" t="s">
        <v>22</v>
      </c>
      <c r="J3" s="35" t="s">
        <v>23</v>
      </c>
      <c r="K3" s="35" t="s">
        <v>59</v>
      </c>
      <c r="L3" s="35" t="s">
        <v>24</v>
      </c>
      <c r="M3" s="93" t="s">
        <v>71</v>
      </c>
      <c r="N3" s="93" t="s">
        <v>125</v>
      </c>
      <c r="O3" s="492" t="s">
        <v>21</v>
      </c>
      <c r="P3" s="493" t="s">
        <v>22</v>
      </c>
      <c r="Q3" s="493" t="s">
        <v>59</v>
      </c>
      <c r="R3" s="493" t="s">
        <v>23</v>
      </c>
      <c r="S3" s="493" t="s">
        <v>24</v>
      </c>
      <c r="T3" s="493" t="s">
        <v>71</v>
      </c>
      <c r="U3" s="77" t="s">
        <v>21</v>
      </c>
      <c r="V3" s="77" t="s">
        <v>22</v>
      </c>
      <c r="W3" s="35" t="s">
        <v>59</v>
      </c>
      <c r="X3" s="77" t="s">
        <v>23</v>
      </c>
      <c r="Y3" s="77" t="s">
        <v>24</v>
      </c>
      <c r="Z3" s="36" t="s">
        <v>71</v>
      </c>
      <c r="AA3" s="680" t="s">
        <v>21</v>
      </c>
      <c r="AB3" s="680" t="s">
        <v>22</v>
      </c>
      <c r="AC3" s="681" t="s">
        <v>75</v>
      </c>
      <c r="AD3" s="681" t="s">
        <v>59</v>
      </c>
      <c r="AE3" s="681" t="s">
        <v>76</v>
      </c>
      <c r="AF3" s="682" t="s">
        <v>71</v>
      </c>
      <c r="AG3" s="492" t="s">
        <v>21</v>
      </c>
      <c r="AH3" s="77" t="s">
        <v>22</v>
      </c>
      <c r="AI3" s="77" t="s">
        <v>59</v>
      </c>
      <c r="AJ3" s="77" t="s">
        <v>23</v>
      </c>
      <c r="AK3" s="77" t="s">
        <v>24</v>
      </c>
      <c r="AL3" s="35" t="s">
        <v>71</v>
      </c>
      <c r="AM3" s="492" t="s">
        <v>21</v>
      </c>
      <c r="AN3" s="492" t="s">
        <v>22</v>
      </c>
      <c r="AO3" s="492" t="s">
        <v>59</v>
      </c>
      <c r="AP3" s="492" t="s">
        <v>23</v>
      </c>
      <c r="AQ3" s="492" t="s">
        <v>24</v>
      </c>
      <c r="AR3" s="682" t="s">
        <v>71</v>
      </c>
      <c r="AS3" s="77" t="s">
        <v>21</v>
      </c>
      <c r="AT3" s="77" t="s">
        <v>22</v>
      </c>
      <c r="AU3" s="35" t="s">
        <v>59</v>
      </c>
      <c r="AV3" s="77" t="s">
        <v>23</v>
      </c>
      <c r="AW3" s="77" t="s">
        <v>24</v>
      </c>
      <c r="AX3" s="36" t="s">
        <v>71</v>
      </c>
      <c r="AY3" s="681" t="s">
        <v>21</v>
      </c>
      <c r="AZ3" s="681" t="s">
        <v>77</v>
      </c>
      <c r="BA3" s="681" t="s">
        <v>59</v>
      </c>
      <c r="BB3" s="681" t="s">
        <v>75</v>
      </c>
      <c r="BC3" s="681" t="s">
        <v>76</v>
      </c>
      <c r="BD3" s="682" t="s">
        <v>71</v>
      </c>
      <c r="BE3" s="77" t="s">
        <v>21</v>
      </c>
      <c r="BF3" s="77" t="s">
        <v>22</v>
      </c>
      <c r="BG3" s="77" t="s">
        <v>59</v>
      </c>
      <c r="BH3" s="35" t="s">
        <v>75</v>
      </c>
      <c r="BI3" s="35" t="s">
        <v>76</v>
      </c>
      <c r="BJ3" s="35" t="s">
        <v>71</v>
      </c>
      <c r="BK3" s="492" t="s">
        <v>21</v>
      </c>
      <c r="BL3" s="492" t="s">
        <v>22</v>
      </c>
      <c r="BM3" s="492" t="s">
        <v>59</v>
      </c>
      <c r="BN3" s="493" t="s">
        <v>75</v>
      </c>
      <c r="BO3" s="493" t="s">
        <v>76</v>
      </c>
      <c r="BP3" s="493" t="s">
        <v>71</v>
      </c>
      <c r="BQ3" s="77" t="s">
        <v>21</v>
      </c>
      <c r="BR3" s="77" t="s">
        <v>22</v>
      </c>
      <c r="BS3" s="77" t="s">
        <v>59</v>
      </c>
      <c r="BT3" s="35" t="s">
        <v>75</v>
      </c>
      <c r="BU3" s="35" t="s">
        <v>76</v>
      </c>
      <c r="BV3" s="35" t="s">
        <v>71</v>
      </c>
      <c r="BW3" s="492" t="s">
        <v>21</v>
      </c>
      <c r="BX3" s="492" t="s">
        <v>22</v>
      </c>
      <c r="BY3" s="492" t="s">
        <v>59</v>
      </c>
      <c r="BZ3" s="493" t="s">
        <v>75</v>
      </c>
      <c r="CA3" s="493" t="s">
        <v>76</v>
      </c>
      <c r="CB3" s="682" t="s">
        <v>71</v>
      </c>
      <c r="CC3" s="527" t="s">
        <v>21</v>
      </c>
      <c r="CD3" s="527" t="s">
        <v>22</v>
      </c>
      <c r="CE3" s="527" t="s">
        <v>59</v>
      </c>
      <c r="CF3" s="527" t="s">
        <v>75</v>
      </c>
      <c r="CG3" s="527" t="s">
        <v>76</v>
      </c>
      <c r="CH3" s="527" t="s">
        <v>71</v>
      </c>
      <c r="CI3" s="491" t="s">
        <v>21</v>
      </c>
      <c r="CJ3" s="491" t="s">
        <v>22</v>
      </c>
      <c r="CK3" s="491" t="s">
        <v>59</v>
      </c>
      <c r="CL3" s="491" t="s">
        <v>75</v>
      </c>
      <c r="CM3" s="491" t="s">
        <v>76</v>
      </c>
      <c r="CN3" s="491" t="s">
        <v>71</v>
      </c>
      <c r="CO3" s="647" t="s">
        <v>21</v>
      </c>
      <c r="CP3" s="647" t="s">
        <v>22</v>
      </c>
      <c r="CQ3" s="647" t="s">
        <v>59</v>
      </c>
      <c r="CR3" s="647" t="s">
        <v>75</v>
      </c>
      <c r="CS3" s="647" t="s">
        <v>76</v>
      </c>
      <c r="CT3" s="647" t="s">
        <v>71</v>
      </c>
      <c r="CU3" s="78"/>
      <c r="CV3" s="78"/>
      <c r="CW3" s="78"/>
      <c r="CX3" s="78"/>
      <c r="CY3" s="78"/>
      <c r="CZ3" s="78"/>
      <c r="DA3" s="78"/>
      <c r="DB3" s="78"/>
      <c r="DC3" s="78"/>
      <c r="DD3" s="78"/>
      <c r="DE3" s="78"/>
      <c r="DF3" s="78"/>
      <c r="DG3" s="78"/>
      <c r="DH3" s="78"/>
      <c r="DI3" s="78"/>
      <c r="DJ3" s="78"/>
      <c r="DK3" s="78"/>
      <c r="DL3" s="78"/>
      <c r="DM3" s="78"/>
      <c r="DN3" s="78"/>
      <c r="DO3" s="78"/>
      <c r="DP3" s="78"/>
      <c r="DQ3" s="78"/>
      <c r="DR3" s="78"/>
      <c r="DS3" s="78"/>
      <c r="DT3" s="78"/>
      <c r="DU3" s="78"/>
      <c r="DV3" s="78"/>
      <c r="DW3" s="78"/>
      <c r="DX3" s="78"/>
      <c r="DY3" s="78"/>
      <c r="DZ3" s="78"/>
      <c r="EA3" s="78"/>
      <c r="EB3" s="78"/>
      <c r="EC3" s="78"/>
      <c r="ED3" s="78"/>
      <c r="EE3" s="78"/>
      <c r="EF3" s="78"/>
      <c r="EG3" s="78"/>
      <c r="EH3" s="78"/>
      <c r="EI3" s="78"/>
      <c r="EJ3" s="78"/>
      <c r="EK3" s="78"/>
      <c r="EL3" s="78"/>
      <c r="EM3" s="78"/>
      <c r="EN3" s="78"/>
      <c r="EO3" s="78"/>
      <c r="EP3" s="78"/>
      <c r="EQ3" s="78"/>
    </row>
    <row r="4" spans="1:147" x14ac:dyDescent="0.25">
      <c r="A4" s="25" t="s">
        <v>26</v>
      </c>
      <c r="B4" s="671" t="s">
        <v>57</v>
      </c>
      <c r="C4" s="672">
        <v>1702</v>
      </c>
      <c r="D4" s="673" t="s">
        <v>60</v>
      </c>
      <c r="E4" s="674" t="s">
        <v>28</v>
      </c>
      <c r="F4" s="399" t="s">
        <v>51</v>
      </c>
      <c r="G4" s="675">
        <v>425</v>
      </c>
      <c r="H4" s="16">
        <v>112</v>
      </c>
      <c r="I4" s="9">
        <v>1702</v>
      </c>
      <c r="J4" s="17" t="s">
        <v>28</v>
      </c>
      <c r="K4" s="11" t="s">
        <v>61</v>
      </c>
      <c r="L4" s="12" t="s">
        <v>51</v>
      </c>
      <c r="M4" s="98">
        <v>197</v>
      </c>
      <c r="N4" s="13" t="s">
        <v>126</v>
      </c>
      <c r="O4" s="678">
        <v>110</v>
      </c>
      <c r="P4" s="672">
        <v>1702</v>
      </c>
      <c r="Q4" s="673" t="s">
        <v>69</v>
      </c>
      <c r="R4" s="398" t="s">
        <v>28</v>
      </c>
      <c r="S4" s="399" t="s">
        <v>51</v>
      </c>
      <c r="T4" s="675">
        <v>622</v>
      </c>
      <c r="U4" s="14">
        <v>121</v>
      </c>
      <c r="V4" s="9">
        <v>1702</v>
      </c>
      <c r="W4" s="34" t="s">
        <v>63</v>
      </c>
      <c r="X4" s="11" t="s">
        <v>28</v>
      </c>
      <c r="Y4" s="12" t="s">
        <v>51</v>
      </c>
      <c r="Z4" s="13">
        <v>422</v>
      </c>
      <c r="AA4" s="683">
        <v>122</v>
      </c>
      <c r="AB4" s="672">
        <v>1702</v>
      </c>
      <c r="AC4" s="398" t="s">
        <v>28</v>
      </c>
      <c r="AD4" s="398" t="s">
        <v>64</v>
      </c>
      <c r="AE4" s="399" t="s">
        <v>51</v>
      </c>
      <c r="AF4" s="675">
        <v>188</v>
      </c>
      <c r="AG4" s="678" t="s">
        <v>58</v>
      </c>
      <c r="AH4" s="9">
        <v>1702</v>
      </c>
      <c r="AI4" s="34" t="s">
        <v>62</v>
      </c>
      <c r="AJ4" s="11" t="s">
        <v>28</v>
      </c>
      <c r="AK4" s="12" t="s">
        <v>51</v>
      </c>
      <c r="AL4" s="26">
        <v>610</v>
      </c>
      <c r="AM4" s="678">
        <v>131</v>
      </c>
      <c r="AN4" s="672">
        <v>1702</v>
      </c>
      <c r="AO4" s="673" t="s">
        <v>66</v>
      </c>
      <c r="AP4" s="398" t="s">
        <v>28</v>
      </c>
      <c r="AQ4" s="399" t="s">
        <v>51</v>
      </c>
      <c r="AR4" s="675">
        <v>350</v>
      </c>
      <c r="AS4" s="16">
        <v>132</v>
      </c>
      <c r="AT4" s="9">
        <v>1702</v>
      </c>
      <c r="AU4" s="11" t="s">
        <v>67</v>
      </c>
      <c r="AV4" s="11" t="s">
        <v>28</v>
      </c>
      <c r="AW4" s="12" t="s">
        <v>51</v>
      </c>
      <c r="AX4" s="13">
        <v>75</v>
      </c>
      <c r="AY4" s="683">
        <v>133</v>
      </c>
      <c r="AZ4" s="672">
        <v>1702</v>
      </c>
      <c r="BA4" s="673" t="s">
        <v>54</v>
      </c>
      <c r="BB4" s="398" t="s">
        <v>28</v>
      </c>
      <c r="BC4" s="399" t="s">
        <v>51</v>
      </c>
      <c r="BD4" s="675">
        <v>0</v>
      </c>
      <c r="BE4" s="14">
        <v>130</v>
      </c>
      <c r="BF4" s="9">
        <v>1702</v>
      </c>
      <c r="BG4" s="34" t="s">
        <v>65</v>
      </c>
      <c r="BH4" s="11" t="s">
        <v>28</v>
      </c>
      <c r="BI4" s="12" t="s">
        <v>51</v>
      </c>
      <c r="BJ4" s="26">
        <v>425</v>
      </c>
      <c r="BK4" s="675">
        <v>410</v>
      </c>
      <c r="BL4" s="672">
        <v>1702</v>
      </c>
      <c r="BM4" s="398" t="s">
        <v>209</v>
      </c>
      <c r="BN4" s="398" t="s">
        <v>28</v>
      </c>
      <c r="BO4" s="399" t="s">
        <v>51</v>
      </c>
      <c r="BP4" s="675">
        <v>2005</v>
      </c>
      <c r="BQ4" s="150">
        <v>411</v>
      </c>
      <c r="BR4" s="9">
        <v>1702</v>
      </c>
      <c r="BS4" s="10" t="s">
        <v>212</v>
      </c>
      <c r="BT4" s="148" t="s">
        <v>28</v>
      </c>
      <c r="BU4" s="149" t="s">
        <v>51</v>
      </c>
      <c r="BV4" s="150">
        <v>1646</v>
      </c>
      <c r="BW4" s="689" t="s">
        <v>255</v>
      </c>
      <c r="BX4" s="672">
        <v>1702</v>
      </c>
      <c r="BY4" s="398" t="s">
        <v>256</v>
      </c>
      <c r="BZ4" s="398" t="s">
        <v>28</v>
      </c>
      <c r="CA4" s="398" t="s">
        <v>51</v>
      </c>
      <c r="CB4" s="690" t="s">
        <v>265</v>
      </c>
      <c r="CC4" s="693">
        <v>413</v>
      </c>
      <c r="CD4" s="528">
        <v>1702</v>
      </c>
      <c r="CE4" s="693" t="s">
        <v>258</v>
      </c>
      <c r="CF4" s="693" t="s">
        <v>28</v>
      </c>
      <c r="CG4" s="694" t="s">
        <v>51</v>
      </c>
      <c r="CH4" s="695" t="s">
        <v>266</v>
      </c>
      <c r="CI4" s="698" t="s">
        <v>260</v>
      </c>
      <c r="CJ4" s="206">
        <v>1702</v>
      </c>
      <c r="CK4" s="699" t="s">
        <v>261</v>
      </c>
      <c r="CL4" s="699" t="s">
        <v>28</v>
      </c>
      <c r="CM4" s="700" t="s">
        <v>51</v>
      </c>
      <c r="CN4" s="701" t="s">
        <v>267</v>
      </c>
      <c r="CO4" s="702" t="s">
        <v>263</v>
      </c>
      <c r="CP4" s="419">
        <v>1702</v>
      </c>
      <c r="CQ4" s="703" t="s">
        <v>264</v>
      </c>
      <c r="CR4" s="703" t="s">
        <v>28</v>
      </c>
      <c r="CS4" s="704" t="s">
        <v>51</v>
      </c>
      <c r="CT4" s="705" t="s">
        <v>268</v>
      </c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</row>
    <row r="5" spans="1:147" x14ac:dyDescent="0.25">
      <c r="A5" s="25" t="s">
        <v>27</v>
      </c>
      <c r="B5" s="671" t="s">
        <v>57</v>
      </c>
      <c r="C5" s="672">
        <v>1903</v>
      </c>
      <c r="D5" s="673" t="s">
        <v>60</v>
      </c>
      <c r="E5" s="674" t="s">
        <v>28</v>
      </c>
      <c r="F5" s="399" t="s">
        <v>51</v>
      </c>
      <c r="G5" s="675">
        <v>3298</v>
      </c>
      <c r="H5" s="16">
        <v>112</v>
      </c>
      <c r="I5" s="9">
        <v>1903</v>
      </c>
      <c r="J5" s="17" t="s">
        <v>28</v>
      </c>
      <c r="K5" s="11" t="s">
        <v>61</v>
      </c>
      <c r="L5" s="12" t="s">
        <v>51</v>
      </c>
      <c r="M5" s="98">
        <v>2045</v>
      </c>
      <c r="N5" s="98" t="s">
        <v>126</v>
      </c>
      <c r="O5" s="678">
        <v>110</v>
      </c>
      <c r="P5" s="672">
        <v>1903</v>
      </c>
      <c r="Q5" s="673" t="s">
        <v>69</v>
      </c>
      <c r="R5" s="398" t="s">
        <v>28</v>
      </c>
      <c r="S5" s="399" t="s">
        <v>51</v>
      </c>
      <c r="T5" s="675">
        <v>5343</v>
      </c>
      <c r="U5" s="14">
        <v>121</v>
      </c>
      <c r="V5" s="9">
        <v>1903</v>
      </c>
      <c r="W5" s="34" t="s">
        <v>63</v>
      </c>
      <c r="X5" s="11" t="s">
        <v>28</v>
      </c>
      <c r="Y5" s="12" t="s">
        <v>51</v>
      </c>
      <c r="Z5" s="13">
        <v>3255</v>
      </c>
      <c r="AA5" s="683">
        <v>122</v>
      </c>
      <c r="AB5" s="672">
        <v>1903</v>
      </c>
      <c r="AC5" s="398" t="s">
        <v>28</v>
      </c>
      <c r="AD5" s="398" t="s">
        <v>64</v>
      </c>
      <c r="AE5" s="399" t="s">
        <v>51</v>
      </c>
      <c r="AF5" s="675">
        <v>2012</v>
      </c>
      <c r="AG5" s="678" t="s">
        <v>58</v>
      </c>
      <c r="AH5" s="9">
        <v>1903</v>
      </c>
      <c r="AI5" s="34" t="s">
        <v>62</v>
      </c>
      <c r="AJ5" s="11" t="s">
        <v>28</v>
      </c>
      <c r="AK5" s="12" t="s">
        <v>51</v>
      </c>
      <c r="AL5" s="26">
        <v>5267</v>
      </c>
      <c r="AM5" s="678">
        <v>131</v>
      </c>
      <c r="AN5" s="672">
        <v>1903</v>
      </c>
      <c r="AO5" s="673" t="s">
        <v>66</v>
      </c>
      <c r="AP5" s="398" t="s">
        <v>28</v>
      </c>
      <c r="AQ5" s="399" t="s">
        <v>51</v>
      </c>
      <c r="AR5" s="675">
        <v>2312</v>
      </c>
      <c r="AS5" s="16">
        <v>132</v>
      </c>
      <c r="AT5" s="9">
        <v>1903</v>
      </c>
      <c r="AU5" s="11" t="s">
        <v>67</v>
      </c>
      <c r="AV5" s="11" t="s">
        <v>28</v>
      </c>
      <c r="AW5" s="12" t="s">
        <v>51</v>
      </c>
      <c r="AX5" s="13">
        <v>1970</v>
      </c>
      <c r="AY5" s="683">
        <v>133</v>
      </c>
      <c r="AZ5" s="672">
        <v>1903</v>
      </c>
      <c r="BA5" s="673" t="s">
        <v>54</v>
      </c>
      <c r="BB5" s="398" t="s">
        <v>28</v>
      </c>
      <c r="BC5" s="399" t="s">
        <v>51</v>
      </c>
      <c r="BD5" s="675">
        <v>756</v>
      </c>
      <c r="BE5" s="14">
        <v>130</v>
      </c>
      <c r="BF5" s="9">
        <v>1903</v>
      </c>
      <c r="BG5" s="34" t="s">
        <v>65</v>
      </c>
      <c r="BH5" s="11" t="s">
        <v>28</v>
      </c>
      <c r="BI5" s="12" t="s">
        <v>51</v>
      </c>
      <c r="BJ5" s="26">
        <v>5038</v>
      </c>
      <c r="BK5" s="675">
        <v>410</v>
      </c>
      <c r="BL5" s="672">
        <v>1903</v>
      </c>
      <c r="BM5" s="398" t="s">
        <v>209</v>
      </c>
      <c r="BN5" s="398" t="s">
        <v>28</v>
      </c>
      <c r="BO5" s="399" t="s">
        <v>51</v>
      </c>
      <c r="BP5" s="675">
        <v>16635.93</v>
      </c>
      <c r="BQ5" s="150">
        <v>411</v>
      </c>
      <c r="BR5" s="9">
        <v>1903</v>
      </c>
      <c r="BS5" s="147" t="s">
        <v>212</v>
      </c>
      <c r="BT5" s="148" t="s">
        <v>28</v>
      </c>
      <c r="BU5" s="149" t="s">
        <v>51</v>
      </c>
      <c r="BV5" s="150">
        <v>15317.93</v>
      </c>
      <c r="BW5" s="689" t="s">
        <v>255</v>
      </c>
      <c r="BX5" s="672">
        <v>1903</v>
      </c>
      <c r="BY5" s="398" t="s">
        <v>256</v>
      </c>
      <c r="BZ5" s="398" t="s">
        <v>28</v>
      </c>
      <c r="CA5" s="398" t="s">
        <v>29</v>
      </c>
      <c r="CB5" s="690">
        <v>2079.49125</v>
      </c>
      <c r="CC5" s="693">
        <v>413</v>
      </c>
      <c r="CD5" s="528">
        <v>1903</v>
      </c>
      <c r="CE5" s="693" t="s">
        <v>258</v>
      </c>
      <c r="CF5" s="693" t="s">
        <v>28</v>
      </c>
      <c r="CG5" s="694" t="s">
        <v>51</v>
      </c>
      <c r="CH5" s="695"/>
      <c r="CI5" s="698" t="s">
        <v>260</v>
      </c>
      <c r="CJ5" s="206">
        <v>1903</v>
      </c>
      <c r="CK5" s="699" t="s">
        <v>261</v>
      </c>
      <c r="CL5" s="699" t="s">
        <v>28</v>
      </c>
      <c r="CM5" s="700" t="s">
        <v>51</v>
      </c>
      <c r="CN5" s="701">
        <v>1.7064973752929959</v>
      </c>
      <c r="CO5" s="702" t="s">
        <v>263</v>
      </c>
      <c r="CP5" s="419">
        <v>1903</v>
      </c>
      <c r="CQ5" s="703" t="s">
        <v>264</v>
      </c>
      <c r="CR5" s="703" t="s">
        <v>28</v>
      </c>
      <c r="CS5" s="704" t="s">
        <v>51</v>
      </c>
      <c r="CT5" s="705">
        <v>1.7064973752929959</v>
      </c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</row>
    <row r="6" spans="1:147" x14ac:dyDescent="0.25">
      <c r="A6" s="25"/>
      <c r="B6" s="671" t="s">
        <v>57</v>
      </c>
      <c r="C6" s="672">
        <v>2406</v>
      </c>
      <c r="D6" s="673" t="s">
        <v>60</v>
      </c>
      <c r="E6" s="674" t="s">
        <v>28</v>
      </c>
      <c r="F6" s="399" t="s">
        <v>51</v>
      </c>
      <c r="G6" s="676">
        <v>3489</v>
      </c>
      <c r="H6" s="16">
        <v>112</v>
      </c>
      <c r="I6" s="9">
        <v>2406</v>
      </c>
      <c r="J6" s="17" t="s">
        <v>28</v>
      </c>
      <c r="K6" s="11" t="s">
        <v>61</v>
      </c>
      <c r="L6" s="12" t="s">
        <v>51</v>
      </c>
      <c r="M6" s="99">
        <v>1471</v>
      </c>
      <c r="N6" s="98" t="s">
        <v>126</v>
      </c>
      <c r="O6" s="678">
        <v>110</v>
      </c>
      <c r="P6" s="672">
        <v>2406</v>
      </c>
      <c r="Q6" s="673" t="s">
        <v>69</v>
      </c>
      <c r="R6" s="679" t="s">
        <v>28</v>
      </c>
      <c r="S6" s="399" t="s">
        <v>51</v>
      </c>
      <c r="T6" s="676">
        <v>4960</v>
      </c>
      <c r="U6" s="14">
        <v>121</v>
      </c>
      <c r="V6" s="9">
        <v>2406</v>
      </c>
      <c r="W6" s="34" t="s">
        <v>63</v>
      </c>
      <c r="X6" s="11" t="s">
        <v>28</v>
      </c>
      <c r="Y6" s="12" t="s">
        <v>51</v>
      </c>
      <c r="Z6" s="18">
        <v>3311</v>
      </c>
      <c r="AA6" s="683">
        <v>122</v>
      </c>
      <c r="AB6" s="672">
        <v>2406</v>
      </c>
      <c r="AC6" s="398" t="s">
        <v>28</v>
      </c>
      <c r="AD6" s="398" t="s">
        <v>64</v>
      </c>
      <c r="AE6" s="399" t="s">
        <v>51</v>
      </c>
      <c r="AF6" s="676">
        <v>1454</v>
      </c>
      <c r="AG6" s="678" t="s">
        <v>58</v>
      </c>
      <c r="AH6" s="9">
        <v>2406</v>
      </c>
      <c r="AI6" s="34" t="s">
        <v>62</v>
      </c>
      <c r="AJ6" s="11" t="s">
        <v>28</v>
      </c>
      <c r="AK6" s="12" t="s">
        <v>51</v>
      </c>
      <c r="AL6" s="27">
        <v>4765</v>
      </c>
      <c r="AM6" s="678">
        <v>131</v>
      </c>
      <c r="AN6" s="672">
        <v>2406</v>
      </c>
      <c r="AO6" s="673" t="s">
        <v>66</v>
      </c>
      <c r="AP6" s="398" t="s">
        <v>28</v>
      </c>
      <c r="AQ6" s="399" t="s">
        <v>51</v>
      </c>
      <c r="AR6" s="676">
        <v>768</v>
      </c>
      <c r="AS6" s="16">
        <v>132</v>
      </c>
      <c r="AT6" s="9">
        <v>2406</v>
      </c>
      <c r="AU6" s="11" t="s">
        <v>67</v>
      </c>
      <c r="AV6" s="11" t="s">
        <v>28</v>
      </c>
      <c r="AW6" s="12" t="s">
        <v>51</v>
      </c>
      <c r="AX6" s="18">
        <v>136</v>
      </c>
      <c r="AY6" s="683">
        <v>133</v>
      </c>
      <c r="AZ6" s="672">
        <v>2406</v>
      </c>
      <c r="BA6" s="673" t="s">
        <v>54</v>
      </c>
      <c r="BB6" s="398" t="s">
        <v>28</v>
      </c>
      <c r="BC6" s="399" t="s">
        <v>51</v>
      </c>
      <c r="BD6" s="676">
        <v>0</v>
      </c>
      <c r="BE6" s="14">
        <v>130</v>
      </c>
      <c r="BF6" s="9">
        <v>2406</v>
      </c>
      <c r="BG6" s="34" t="s">
        <v>65</v>
      </c>
      <c r="BH6" s="11" t="s">
        <v>28</v>
      </c>
      <c r="BI6" s="12" t="s">
        <v>51</v>
      </c>
      <c r="BJ6" s="18">
        <v>904</v>
      </c>
      <c r="BK6" s="675">
        <v>410</v>
      </c>
      <c r="BL6" s="672">
        <v>2406</v>
      </c>
      <c r="BM6" s="398" t="s">
        <v>209</v>
      </c>
      <c r="BN6" s="398" t="s">
        <v>28</v>
      </c>
      <c r="BO6" s="399" t="s">
        <v>51</v>
      </c>
      <c r="BP6" s="676">
        <v>58722.682000000001</v>
      </c>
      <c r="BQ6" s="150">
        <v>411</v>
      </c>
      <c r="BR6" s="9">
        <v>2406</v>
      </c>
      <c r="BS6" s="147" t="s">
        <v>212</v>
      </c>
      <c r="BT6" s="148" t="s">
        <v>28</v>
      </c>
      <c r="BU6" s="149" t="s">
        <v>51</v>
      </c>
      <c r="BV6" s="151">
        <v>13356.021000000001</v>
      </c>
      <c r="BW6" s="689" t="s">
        <v>255</v>
      </c>
      <c r="BX6" s="672">
        <v>2406</v>
      </c>
      <c r="BY6" s="398" t="s">
        <v>256</v>
      </c>
      <c r="BZ6" s="398" t="s">
        <v>28</v>
      </c>
      <c r="CA6" s="398" t="s">
        <v>33</v>
      </c>
      <c r="CB6" s="691">
        <v>7340.3352500000001</v>
      </c>
      <c r="CC6" s="693">
        <v>413</v>
      </c>
      <c r="CD6" s="528">
        <v>2406</v>
      </c>
      <c r="CE6" s="693" t="s">
        <v>258</v>
      </c>
      <c r="CF6" s="693" t="s">
        <v>28</v>
      </c>
      <c r="CG6" s="694" t="s">
        <v>51</v>
      </c>
      <c r="CH6" s="695"/>
      <c r="CI6" s="698" t="s">
        <v>260</v>
      </c>
      <c r="CJ6" s="206">
        <v>2406</v>
      </c>
      <c r="CK6" s="699" t="s">
        <v>261</v>
      </c>
      <c r="CL6" s="699" t="s">
        <v>28</v>
      </c>
      <c r="CM6" s="700" t="s">
        <v>51</v>
      </c>
      <c r="CN6" s="701">
        <v>1.6028251008064518</v>
      </c>
      <c r="CO6" s="702" t="s">
        <v>263</v>
      </c>
      <c r="CP6" s="419">
        <v>2406</v>
      </c>
      <c r="CQ6" s="703" t="s">
        <v>264</v>
      </c>
      <c r="CR6" s="703" t="s">
        <v>28</v>
      </c>
      <c r="CS6" s="704" t="s">
        <v>51</v>
      </c>
      <c r="CT6" s="705">
        <v>1.6028251008064518</v>
      </c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</row>
    <row r="7" spans="1:147" x14ac:dyDescent="0.25">
      <c r="A7" s="25" t="s">
        <v>32</v>
      </c>
      <c r="B7" s="671" t="s">
        <v>57</v>
      </c>
      <c r="C7" s="672">
        <v>1701</v>
      </c>
      <c r="D7" s="673" t="s">
        <v>60</v>
      </c>
      <c r="E7" s="674" t="s">
        <v>28</v>
      </c>
      <c r="F7" s="399" t="s">
        <v>51</v>
      </c>
      <c r="G7" s="675">
        <v>7149</v>
      </c>
      <c r="H7" s="16">
        <v>112</v>
      </c>
      <c r="I7" s="9">
        <v>1701</v>
      </c>
      <c r="J7" s="11" t="s">
        <v>28</v>
      </c>
      <c r="K7" s="11" t="s">
        <v>61</v>
      </c>
      <c r="L7" s="12" t="s">
        <v>51</v>
      </c>
      <c r="M7" s="98">
        <v>1562</v>
      </c>
      <c r="N7" s="98" t="s">
        <v>126</v>
      </c>
      <c r="O7" s="678">
        <v>110</v>
      </c>
      <c r="P7" s="672">
        <v>1701</v>
      </c>
      <c r="Q7" s="673" t="s">
        <v>69</v>
      </c>
      <c r="R7" s="398" t="s">
        <v>28</v>
      </c>
      <c r="S7" s="399" t="s">
        <v>51</v>
      </c>
      <c r="T7" s="675">
        <v>8711</v>
      </c>
      <c r="U7" s="14">
        <v>121</v>
      </c>
      <c r="V7" s="9">
        <v>1701</v>
      </c>
      <c r="W7" s="34" t="s">
        <v>63</v>
      </c>
      <c r="X7" s="11" t="s">
        <v>28</v>
      </c>
      <c r="Y7" s="12" t="s">
        <v>51</v>
      </c>
      <c r="Z7" s="13">
        <v>6758</v>
      </c>
      <c r="AA7" s="683">
        <v>122</v>
      </c>
      <c r="AB7" s="672">
        <v>1701</v>
      </c>
      <c r="AC7" s="398" t="s">
        <v>28</v>
      </c>
      <c r="AD7" s="398" t="s">
        <v>64</v>
      </c>
      <c r="AE7" s="399" t="s">
        <v>51</v>
      </c>
      <c r="AF7" s="675">
        <v>1520</v>
      </c>
      <c r="AG7" s="678" t="s">
        <v>58</v>
      </c>
      <c r="AH7" s="9">
        <v>1701</v>
      </c>
      <c r="AI7" s="34" t="s">
        <v>62</v>
      </c>
      <c r="AJ7" s="11" t="s">
        <v>28</v>
      </c>
      <c r="AK7" s="12" t="s">
        <v>51</v>
      </c>
      <c r="AL7" s="26">
        <v>8278</v>
      </c>
      <c r="AM7" s="678">
        <v>131</v>
      </c>
      <c r="AN7" s="672">
        <v>1701</v>
      </c>
      <c r="AO7" s="673" t="s">
        <v>66</v>
      </c>
      <c r="AP7" s="398" t="s">
        <v>28</v>
      </c>
      <c r="AQ7" s="399" t="s">
        <v>51</v>
      </c>
      <c r="AR7" s="675">
        <v>5778</v>
      </c>
      <c r="AS7" s="16">
        <v>132</v>
      </c>
      <c r="AT7" s="9">
        <v>1701</v>
      </c>
      <c r="AU7" s="11" t="s">
        <v>67</v>
      </c>
      <c r="AV7" s="11" t="s">
        <v>28</v>
      </c>
      <c r="AW7" s="12" t="s">
        <v>51</v>
      </c>
      <c r="AX7" s="13">
        <v>1543</v>
      </c>
      <c r="AY7" s="683">
        <v>133</v>
      </c>
      <c r="AZ7" s="672">
        <v>1701</v>
      </c>
      <c r="BA7" s="673" t="s">
        <v>54</v>
      </c>
      <c r="BB7" s="398" t="s">
        <v>28</v>
      </c>
      <c r="BC7" s="399" t="s">
        <v>51</v>
      </c>
      <c r="BD7" s="675">
        <v>1149</v>
      </c>
      <c r="BE7" s="14">
        <v>130</v>
      </c>
      <c r="BF7" s="9">
        <v>1701</v>
      </c>
      <c r="BG7" s="34" t="s">
        <v>65</v>
      </c>
      <c r="BH7" s="11" t="s">
        <v>28</v>
      </c>
      <c r="BI7" s="12" t="s">
        <v>51</v>
      </c>
      <c r="BJ7" s="26">
        <v>8470</v>
      </c>
      <c r="BK7" s="675">
        <v>410</v>
      </c>
      <c r="BL7" s="672">
        <v>1701</v>
      </c>
      <c r="BM7" s="398" t="s">
        <v>209</v>
      </c>
      <c r="BN7" s="398" t="s">
        <v>28</v>
      </c>
      <c r="BO7" s="399" t="s">
        <v>51</v>
      </c>
      <c r="BP7" s="675">
        <v>42951.99</v>
      </c>
      <c r="BQ7" s="150">
        <v>411</v>
      </c>
      <c r="BR7" s="9">
        <v>1701</v>
      </c>
      <c r="BS7" s="147" t="s">
        <v>212</v>
      </c>
      <c r="BT7" s="148" t="s">
        <v>28</v>
      </c>
      <c r="BU7" s="149" t="s">
        <v>51</v>
      </c>
      <c r="BV7" s="150">
        <v>28791.989999999998</v>
      </c>
      <c r="BW7" s="689" t="s">
        <v>255</v>
      </c>
      <c r="BX7" s="672">
        <v>1701</v>
      </c>
      <c r="BY7" s="398" t="s">
        <v>256</v>
      </c>
      <c r="BZ7" s="398" t="s">
        <v>28</v>
      </c>
      <c r="CA7" s="398" t="s">
        <v>34</v>
      </c>
      <c r="CB7" s="690">
        <v>5368.9987499999997</v>
      </c>
      <c r="CC7" s="693">
        <v>413</v>
      </c>
      <c r="CD7" s="528">
        <v>1701</v>
      </c>
      <c r="CE7" s="693" t="s">
        <v>258</v>
      </c>
      <c r="CF7" s="693" t="s">
        <v>28</v>
      </c>
      <c r="CG7" s="694" t="s">
        <v>51</v>
      </c>
      <c r="CH7" s="695"/>
      <c r="CI7" s="698" t="s">
        <v>260</v>
      </c>
      <c r="CJ7" s="206">
        <v>1701</v>
      </c>
      <c r="CK7" s="699" t="s">
        <v>261</v>
      </c>
      <c r="CL7" s="699" t="s">
        <v>28</v>
      </c>
      <c r="CM7" s="700" t="s">
        <v>51</v>
      </c>
      <c r="CN7" s="701">
        <v>1.9674077931023171</v>
      </c>
      <c r="CO7" s="702" t="s">
        <v>263</v>
      </c>
      <c r="CP7" s="419">
        <v>1701</v>
      </c>
      <c r="CQ7" s="703" t="s">
        <v>264</v>
      </c>
      <c r="CR7" s="703" t="s">
        <v>28</v>
      </c>
      <c r="CS7" s="704" t="s">
        <v>51</v>
      </c>
      <c r="CT7" s="705">
        <v>1.9674077931023171</v>
      </c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</row>
    <row r="8" spans="1:147" x14ac:dyDescent="0.25">
      <c r="A8" s="25" t="s">
        <v>5</v>
      </c>
      <c r="B8" s="671" t="s">
        <v>57</v>
      </c>
      <c r="C8" s="672">
        <v>1606</v>
      </c>
      <c r="D8" s="673" t="s">
        <v>60</v>
      </c>
      <c r="E8" s="674" t="s">
        <v>28</v>
      </c>
      <c r="F8" s="399" t="s">
        <v>51</v>
      </c>
      <c r="G8" s="675">
        <v>2069</v>
      </c>
      <c r="H8" s="16">
        <v>112</v>
      </c>
      <c r="I8" s="9">
        <v>1606</v>
      </c>
      <c r="J8" s="11" t="s">
        <v>28</v>
      </c>
      <c r="K8" s="11" t="s">
        <v>61</v>
      </c>
      <c r="L8" s="12" t="s">
        <v>51</v>
      </c>
      <c r="M8" s="98">
        <v>447</v>
      </c>
      <c r="N8" s="98" t="s">
        <v>126</v>
      </c>
      <c r="O8" s="678">
        <v>110</v>
      </c>
      <c r="P8" s="672">
        <v>1606</v>
      </c>
      <c r="Q8" s="673" t="s">
        <v>69</v>
      </c>
      <c r="R8" s="398" t="s">
        <v>28</v>
      </c>
      <c r="S8" s="399" t="s">
        <v>51</v>
      </c>
      <c r="T8" s="675">
        <v>2516</v>
      </c>
      <c r="U8" s="14">
        <v>121</v>
      </c>
      <c r="V8" s="9">
        <v>1606</v>
      </c>
      <c r="W8" s="34" t="s">
        <v>63</v>
      </c>
      <c r="X8" s="11" t="s">
        <v>28</v>
      </c>
      <c r="Y8" s="12" t="s">
        <v>51</v>
      </c>
      <c r="Z8" s="13">
        <v>2051</v>
      </c>
      <c r="AA8" s="683">
        <v>122</v>
      </c>
      <c r="AB8" s="672">
        <v>1606</v>
      </c>
      <c r="AC8" s="398" t="s">
        <v>28</v>
      </c>
      <c r="AD8" s="398" t="s">
        <v>64</v>
      </c>
      <c r="AE8" s="399" t="s">
        <v>51</v>
      </c>
      <c r="AF8" s="675">
        <v>350</v>
      </c>
      <c r="AG8" s="678" t="s">
        <v>58</v>
      </c>
      <c r="AH8" s="9">
        <v>1606</v>
      </c>
      <c r="AI8" s="34" t="s">
        <v>62</v>
      </c>
      <c r="AJ8" s="11" t="s">
        <v>28</v>
      </c>
      <c r="AK8" s="12" t="s">
        <v>51</v>
      </c>
      <c r="AL8" s="26">
        <v>2401</v>
      </c>
      <c r="AM8" s="678">
        <v>131</v>
      </c>
      <c r="AN8" s="672">
        <v>1606</v>
      </c>
      <c r="AO8" s="673" t="s">
        <v>66</v>
      </c>
      <c r="AP8" s="398" t="s">
        <v>28</v>
      </c>
      <c r="AQ8" s="399" t="s">
        <v>51</v>
      </c>
      <c r="AR8" s="675">
        <v>2296</v>
      </c>
      <c r="AS8" s="16">
        <v>132</v>
      </c>
      <c r="AT8" s="9">
        <v>1606</v>
      </c>
      <c r="AU8" s="11" t="s">
        <v>67</v>
      </c>
      <c r="AV8" s="11" t="s">
        <v>28</v>
      </c>
      <c r="AW8" s="12" t="s">
        <v>51</v>
      </c>
      <c r="AX8" s="13">
        <v>1009</v>
      </c>
      <c r="AY8" s="683">
        <v>133</v>
      </c>
      <c r="AZ8" s="672">
        <v>1606</v>
      </c>
      <c r="BA8" s="673" t="s">
        <v>54</v>
      </c>
      <c r="BB8" s="398" t="s">
        <v>28</v>
      </c>
      <c r="BC8" s="399" t="s">
        <v>51</v>
      </c>
      <c r="BD8" s="675">
        <v>145</v>
      </c>
      <c r="BE8" s="14">
        <v>130</v>
      </c>
      <c r="BF8" s="9">
        <v>1606</v>
      </c>
      <c r="BG8" s="34" t="s">
        <v>65</v>
      </c>
      <c r="BH8" s="11" t="s">
        <v>28</v>
      </c>
      <c r="BI8" s="12" t="s">
        <v>51</v>
      </c>
      <c r="BJ8" s="26">
        <v>3450</v>
      </c>
      <c r="BK8" s="675">
        <v>410</v>
      </c>
      <c r="BL8" s="672">
        <v>1606</v>
      </c>
      <c r="BM8" s="398" t="s">
        <v>209</v>
      </c>
      <c r="BN8" s="398" t="s">
        <v>28</v>
      </c>
      <c r="BO8" s="399" t="s">
        <v>51</v>
      </c>
      <c r="BP8" s="675">
        <v>11793.6</v>
      </c>
      <c r="BQ8" s="150">
        <v>411</v>
      </c>
      <c r="BR8" s="9">
        <v>1606</v>
      </c>
      <c r="BS8" s="147" t="s">
        <v>212</v>
      </c>
      <c r="BT8" s="148" t="s">
        <v>28</v>
      </c>
      <c r="BU8" s="149" t="s">
        <v>51</v>
      </c>
      <c r="BV8" s="150">
        <v>9661.84</v>
      </c>
      <c r="BW8" s="689" t="s">
        <v>255</v>
      </c>
      <c r="BX8" s="672">
        <v>1606</v>
      </c>
      <c r="BY8" s="398" t="s">
        <v>256</v>
      </c>
      <c r="BZ8" s="398" t="s">
        <v>28</v>
      </c>
      <c r="CA8" s="398" t="s">
        <v>52</v>
      </c>
      <c r="CB8" s="690">
        <v>1474.2</v>
      </c>
      <c r="CC8" s="693">
        <v>413</v>
      </c>
      <c r="CD8" s="528">
        <v>1606</v>
      </c>
      <c r="CE8" s="693" t="s">
        <v>258</v>
      </c>
      <c r="CF8" s="693" t="s">
        <v>28</v>
      </c>
      <c r="CG8" s="694" t="s">
        <v>51</v>
      </c>
      <c r="CH8" s="695"/>
      <c r="CI8" s="698" t="s">
        <v>260</v>
      </c>
      <c r="CJ8" s="206">
        <v>1606</v>
      </c>
      <c r="CK8" s="699" t="s">
        <v>261</v>
      </c>
      <c r="CL8" s="699" t="s">
        <v>28</v>
      </c>
      <c r="CM8" s="700" t="s">
        <v>51</v>
      </c>
      <c r="CN8" s="701">
        <v>2.2858089181618593</v>
      </c>
      <c r="CO8" s="702" t="s">
        <v>263</v>
      </c>
      <c r="CP8" s="419">
        <v>1606</v>
      </c>
      <c r="CQ8" s="703" t="s">
        <v>264</v>
      </c>
      <c r="CR8" s="703" t="s">
        <v>28</v>
      </c>
      <c r="CS8" s="704" t="s">
        <v>51</v>
      </c>
      <c r="CT8" s="705">
        <v>2.2858089181618593</v>
      </c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</row>
    <row r="9" spans="1:147" x14ac:dyDescent="0.25">
      <c r="A9" s="25" t="s">
        <v>35</v>
      </c>
      <c r="B9" s="671" t="s">
        <v>57</v>
      </c>
      <c r="C9" s="672">
        <v>5555</v>
      </c>
      <c r="D9" s="673" t="s">
        <v>60</v>
      </c>
      <c r="E9" s="674" t="s">
        <v>28</v>
      </c>
      <c r="F9" s="399" t="s">
        <v>51</v>
      </c>
      <c r="G9" s="675">
        <v>4251</v>
      </c>
      <c r="H9" s="16">
        <v>112</v>
      </c>
      <c r="I9" s="9">
        <v>5555</v>
      </c>
      <c r="J9" s="11" t="s">
        <v>28</v>
      </c>
      <c r="K9" s="11" t="s">
        <v>61</v>
      </c>
      <c r="L9" s="12" t="s">
        <v>51</v>
      </c>
      <c r="M9" s="98">
        <v>1229</v>
      </c>
      <c r="N9" s="98" t="s">
        <v>126</v>
      </c>
      <c r="O9" s="678">
        <v>110</v>
      </c>
      <c r="P9" s="672">
        <v>5555</v>
      </c>
      <c r="Q9" s="673" t="s">
        <v>69</v>
      </c>
      <c r="R9" s="398" t="s">
        <v>28</v>
      </c>
      <c r="S9" s="399" t="s">
        <v>51</v>
      </c>
      <c r="T9" s="675">
        <v>5480</v>
      </c>
      <c r="U9" s="14">
        <v>121</v>
      </c>
      <c r="V9" s="9">
        <v>5555</v>
      </c>
      <c r="W9" s="34" t="s">
        <v>63</v>
      </c>
      <c r="X9" s="11" t="s">
        <v>28</v>
      </c>
      <c r="Y9" s="12" t="s">
        <v>51</v>
      </c>
      <c r="Z9" s="13">
        <v>4206</v>
      </c>
      <c r="AA9" s="683">
        <v>122</v>
      </c>
      <c r="AB9" s="672">
        <v>5555</v>
      </c>
      <c r="AC9" s="398" t="s">
        <v>28</v>
      </c>
      <c r="AD9" s="398" t="s">
        <v>64</v>
      </c>
      <c r="AE9" s="399" t="s">
        <v>51</v>
      </c>
      <c r="AF9" s="675">
        <v>1046</v>
      </c>
      <c r="AG9" s="678" t="s">
        <v>58</v>
      </c>
      <c r="AH9" s="9">
        <v>5555</v>
      </c>
      <c r="AI9" s="34" t="s">
        <v>62</v>
      </c>
      <c r="AJ9" s="11" t="s">
        <v>28</v>
      </c>
      <c r="AK9" s="12" t="s">
        <v>51</v>
      </c>
      <c r="AL9" s="26">
        <v>5252</v>
      </c>
      <c r="AM9" s="678">
        <v>131</v>
      </c>
      <c r="AN9" s="672">
        <v>5555</v>
      </c>
      <c r="AO9" s="673" t="s">
        <v>66</v>
      </c>
      <c r="AP9" s="398" t="s">
        <v>28</v>
      </c>
      <c r="AQ9" s="399" t="s">
        <v>51</v>
      </c>
      <c r="AR9" s="675">
        <v>1379</v>
      </c>
      <c r="AS9" s="16">
        <v>132</v>
      </c>
      <c r="AT9" s="9">
        <v>5555</v>
      </c>
      <c r="AU9" s="11" t="s">
        <v>67</v>
      </c>
      <c r="AV9" s="11" t="s">
        <v>28</v>
      </c>
      <c r="AW9" s="12" t="s">
        <v>51</v>
      </c>
      <c r="AX9" s="13">
        <v>1195</v>
      </c>
      <c r="AY9" s="683">
        <v>133</v>
      </c>
      <c r="AZ9" s="672">
        <v>5555</v>
      </c>
      <c r="BA9" s="673" t="s">
        <v>54</v>
      </c>
      <c r="BB9" s="398" t="s">
        <v>28</v>
      </c>
      <c r="BC9" s="399" t="s">
        <v>51</v>
      </c>
      <c r="BD9" s="675">
        <v>50</v>
      </c>
      <c r="BE9" s="14">
        <v>130</v>
      </c>
      <c r="BF9" s="9">
        <v>5555</v>
      </c>
      <c r="BG9" s="34" t="s">
        <v>65</v>
      </c>
      <c r="BH9" s="11" t="s">
        <v>28</v>
      </c>
      <c r="BI9" s="12" t="s">
        <v>51</v>
      </c>
      <c r="BJ9" s="26">
        <v>2624</v>
      </c>
      <c r="BK9" s="675">
        <v>410</v>
      </c>
      <c r="BL9" s="672">
        <v>5555</v>
      </c>
      <c r="BM9" s="398" t="s">
        <v>209</v>
      </c>
      <c r="BN9" s="398" t="s">
        <v>28</v>
      </c>
      <c r="BO9" s="399" t="s">
        <v>51</v>
      </c>
      <c r="BP9" s="675">
        <v>28392</v>
      </c>
      <c r="BQ9" s="150">
        <v>411</v>
      </c>
      <c r="BR9" s="9">
        <v>5555</v>
      </c>
      <c r="BS9" s="147" t="s">
        <v>212</v>
      </c>
      <c r="BT9" s="148" t="s">
        <v>28</v>
      </c>
      <c r="BU9" s="149" t="s">
        <v>51</v>
      </c>
      <c r="BV9" s="150">
        <v>27948</v>
      </c>
      <c r="BW9" s="689" t="s">
        <v>255</v>
      </c>
      <c r="BX9" s="672">
        <v>5555</v>
      </c>
      <c r="BY9" s="398" t="s">
        <v>256</v>
      </c>
      <c r="BZ9" s="398" t="s">
        <v>28</v>
      </c>
      <c r="CA9" s="398" t="s">
        <v>37</v>
      </c>
      <c r="CB9" s="690">
        <v>3549</v>
      </c>
      <c r="CC9" s="693">
        <v>413</v>
      </c>
      <c r="CD9" s="528">
        <v>5555</v>
      </c>
      <c r="CE9" s="693" t="s">
        <v>258</v>
      </c>
      <c r="CF9" s="693" t="s">
        <v>28</v>
      </c>
      <c r="CG9" s="694" t="s">
        <v>51</v>
      </c>
      <c r="CH9" s="695"/>
      <c r="CI9" s="698" t="s">
        <v>260</v>
      </c>
      <c r="CJ9" s="206">
        <v>5555</v>
      </c>
      <c r="CK9" s="699" t="s">
        <v>261</v>
      </c>
      <c r="CL9" s="699" t="s">
        <v>28</v>
      </c>
      <c r="CM9" s="700" t="s">
        <v>51</v>
      </c>
      <c r="CN9" s="701">
        <v>3.0357142857142856</v>
      </c>
      <c r="CO9" s="702" t="s">
        <v>263</v>
      </c>
      <c r="CP9" s="419">
        <v>5555</v>
      </c>
      <c r="CQ9" s="703" t="s">
        <v>264</v>
      </c>
      <c r="CR9" s="703" t="s">
        <v>28</v>
      </c>
      <c r="CS9" s="704" t="s">
        <v>51</v>
      </c>
      <c r="CT9" s="705">
        <v>3.0357142857142856</v>
      </c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</row>
    <row r="10" spans="1:147" x14ac:dyDescent="0.25">
      <c r="A10" s="25" t="s">
        <v>36</v>
      </c>
      <c r="B10" s="671" t="s">
        <v>57</v>
      </c>
      <c r="C10" s="672">
        <v>2104</v>
      </c>
      <c r="D10" s="673" t="s">
        <v>60</v>
      </c>
      <c r="E10" s="674" t="s">
        <v>28</v>
      </c>
      <c r="F10" s="399" t="s">
        <v>51</v>
      </c>
      <c r="G10" s="675">
        <v>1281</v>
      </c>
      <c r="H10" s="16">
        <v>112</v>
      </c>
      <c r="I10" s="9">
        <v>2104</v>
      </c>
      <c r="J10" s="11" t="s">
        <v>28</v>
      </c>
      <c r="K10" s="11" t="s">
        <v>61</v>
      </c>
      <c r="L10" s="12" t="s">
        <v>51</v>
      </c>
      <c r="M10" s="98">
        <v>176</v>
      </c>
      <c r="N10" s="98" t="s">
        <v>126</v>
      </c>
      <c r="O10" s="678">
        <v>110</v>
      </c>
      <c r="P10" s="672">
        <v>2104</v>
      </c>
      <c r="Q10" s="673" t="s">
        <v>69</v>
      </c>
      <c r="R10" s="398" t="s">
        <v>28</v>
      </c>
      <c r="S10" s="399" t="s">
        <v>51</v>
      </c>
      <c r="T10" s="675">
        <v>1457</v>
      </c>
      <c r="U10" s="14">
        <v>121</v>
      </c>
      <c r="V10" s="9">
        <v>2104</v>
      </c>
      <c r="W10" s="34" t="s">
        <v>63</v>
      </c>
      <c r="X10" s="11" t="s">
        <v>28</v>
      </c>
      <c r="Y10" s="12" t="s">
        <v>51</v>
      </c>
      <c r="Z10" s="13">
        <v>1251</v>
      </c>
      <c r="AA10" s="683">
        <v>122</v>
      </c>
      <c r="AB10" s="672">
        <v>2104</v>
      </c>
      <c r="AC10" s="398" t="s">
        <v>28</v>
      </c>
      <c r="AD10" s="398" t="s">
        <v>64</v>
      </c>
      <c r="AE10" s="399" t="s">
        <v>51</v>
      </c>
      <c r="AF10" s="675">
        <v>174</v>
      </c>
      <c r="AG10" s="678" t="s">
        <v>58</v>
      </c>
      <c r="AH10" s="9">
        <v>2104</v>
      </c>
      <c r="AI10" s="34" t="s">
        <v>62</v>
      </c>
      <c r="AJ10" s="11" t="s">
        <v>28</v>
      </c>
      <c r="AK10" s="12" t="s">
        <v>51</v>
      </c>
      <c r="AL10" s="26">
        <v>1425</v>
      </c>
      <c r="AM10" s="678">
        <v>131</v>
      </c>
      <c r="AN10" s="672">
        <v>2104</v>
      </c>
      <c r="AO10" s="673" t="s">
        <v>66</v>
      </c>
      <c r="AP10" s="398" t="s">
        <v>28</v>
      </c>
      <c r="AQ10" s="399" t="s">
        <v>51</v>
      </c>
      <c r="AR10" s="675">
        <v>0</v>
      </c>
      <c r="AS10" s="16">
        <v>132</v>
      </c>
      <c r="AT10" s="9">
        <v>2104</v>
      </c>
      <c r="AU10" s="11" t="s">
        <v>67</v>
      </c>
      <c r="AV10" s="11" t="s">
        <v>28</v>
      </c>
      <c r="AW10" s="12" t="s">
        <v>51</v>
      </c>
      <c r="AX10" s="13">
        <v>493</v>
      </c>
      <c r="AY10" s="683">
        <v>133</v>
      </c>
      <c r="AZ10" s="672">
        <v>2104</v>
      </c>
      <c r="BA10" s="673" t="s">
        <v>54</v>
      </c>
      <c r="BB10" s="398" t="s">
        <v>28</v>
      </c>
      <c r="BC10" s="399" t="s">
        <v>51</v>
      </c>
      <c r="BD10" s="675">
        <v>0</v>
      </c>
      <c r="BE10" s="14">
        <v>130</v>
      </c>
      <c r="BF10" s="9">
        <v>2104</v>
      </c>
      <c r="BG10" s="34" t="s">
        <v>65</v>
      </c>
      <c r="BH10" s="11" t="s">
        <v>28</v>
      </c>
      <c r="BI10" s="12" t="s">
        <v>51</v>
      </c>
      <c r="BJ10" s="26">
        <v>493</v>
      </c>
      <c r="BK10" s="675">
        <v>410</v>
      </c>
      <c r="BL10" s="672">
        <v>2104</v>
      </c>
      <c r="BM10" s="398" t="s">
        <v>209</v>
      </c>
      <c r="BN10" s="398" t="s">
        <v>28</v>
      </c>
      <c r="BO10" s="399" t="s">
        <v>51</v>
      </c>
      <c r="BP10" s="675">
        <v>12874.806</v>
      </c>
      <c r="BQ10" s="150">
        <v>411</v>
      </c>
      <c r="BR10" s="9">
        <v>2104</v>
      </c>
      <c r="BS10" s="147" t="s">
        <v>212</v>
      </c>
      <c r="BT10" s="148" t="s">
        <v>28</v>
      </c>
      <c r="BU10" s="149" t="s">
        <v>51</v>
      </c>
      <c r="BV10" s="150">
        <v>5607.4830000000002</v>
      </c>
      <c r="BW10" s="689" t="s">
        <v>255</v>
      </c>
      <c r="BX10" s="672">
        <v>2104</v>
      </c>
      <c r="BY10" s="398" t="s">
        <v>256</v>
      </c>
      <c r="BZ10" s="398" t="s">
        <v>28</v>
      </c>
      <c r="CA10" s="398" t="s">
        <v>41</v>
      </c>
      <c r="CB10" s="690">
        <v>1609.3507500000001</v>
      </c>
      <c r="CC10" s="693">
        <v>413</v>
      </c>
      <c r="CD10" s="528">
        <v>2104</v>
      </c>
      <c r="CE10" s="693" t="s">
        <v>258</v>
      </c>
      <c r="CF10" s="693" t="s">
        <v>28</v>
      </c>
      <c r="CG10" s="694" t="s">
        <v>51</v>
      </c>
      <c r="CH10" s="695"/>
      <c r="CI10" s="698" t="s">
        <v>260</v>
      </c>
      <c r="CJ10" s="206">
        <v>2104</v>
      </c>
      <c r="CK10" s="699" t="s">
        <v>261</v>
      </c>
      <c r="CL10" s="699" t="s">
        <v>28</v>
      </c>
      <c r="CM10" s="700" t="s">
        <v>51</v>
      </c>
      <c r="CN10" s="701">
        <v>2.2908630748112562</v>
      </c>
      <c r="CO10" s="702" t="s">
        <v>263</v>
      </c>
      <c r="CP10" s="419">
        <v>2104</v>
      </c>
      <c r="CQ10" s="703" t="s">
        <v>264</v>
      </c>
      <c r="CR10" s="703" t="s">
        <v>28</v>
      </c>
      <c r="CS10" s="704" t="s">
        <v>51</v>
      </c>
      <c r="CT10" s="705">
        <v>2.2908630748112562</v>
      </c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</row>
    <row r="11" spans="1:147" x14ac:dyDescent="0.25">
      <c r="A11" s="25" t="s">
        <v>39</v>
      </c>
      <c r="B11" s="671" t="s">
        <v>57</v>
      </c>
      <c r="C11" s="677">
        <v>1704</v>
      </c>
      <c r="D11" s="673" t="s">
        <v>60</v>
      </c>
      <c r="E11" s="674" t="s">
        <v>28</v>
      </c>
      <c r="F11" s="399" t="s">
        <v>51</v>
      </c>
      <c r="G11" s="675">
        <v>2640</v>
      </c>
      <c r="H11" s="16">
        <v>112</v>
      </c>
      <c r="I11" s="1">
        <v>1704</v>
      </c>
      <c r="J11" s="11" t="s">
        <v>28</v>
      </c>
      <c r="K11" s="11" t="s">
        <v>61</v>
      </c>
      <c r="L11" s="12" t="s">
        <v>51</v>
      </c>
      <c r="M11" s="98">
        <v>116</v>
      </c>
      <c r="N11" s="98" t="s">
        <v>126</v>
      </c>
      <c r="O11" s="678">
        <v>110</v>
      </c>
      <c r="P11" s="677">
        <v>1704</v>
      </c>
      <c r="Q11" s="673" t="s">
        <v>69</v>
      </c>
      <c r="R11" s="398" t="s">
        <v>28</v>
      </c>
      <c r="S11" s="399" t="s">
        <v>51</v>
      </c>
      <c r="T11" s="675">
        <v>2756</v>
      </c>
      <c r="U11" s="14">
        <v>121</v>
      </c>
      <c r="V11" s="1">
        <v>1704</v>
      </c>
      <c r="W11" s="34" t="s">
        <v>63</v>
      </c>
      <c r="X11" s="11" t="s">
        <v>28</v>
      </c>
      <c r="Y11" s="12" t="s">
        <v>51</v>
      </c>
      <c r="Z11" s="13">
        <v>2187</v>
      </c>
      <c r="AA11" s="683">
        <v>122</v>
      </c>
      <c r="AB11" s="677">
        <v>1704</v>
      </c>
      <c r="AC11" s="398" t="s">
        <v>28</v>
      </c>
      <c r="AD11" s="398" t="s">
        <v>64</v>
      </c>
      <c r="AE11" s="399" t="s">
        <v>51</v>
      </c>
      <c r="AF11" s="675">
        <v>103</v>
      </c>
      <c r="AG11" s="678" t="s">
        <v>58</v>
      </c>
      <c r="AH11" s="1">
        <v>1704</v>
      </c>
      <c r="AI11" s="34" t="s">
        <v>62</v>
      </c>
      <c r="AJ11" s="11" t="s">
        <v>28</v>
      </c>
      <c r="AK11" s="12" t="s">
        <v>51</v>
      </c>
      <c r="AL11" s="26">
        <v>2290</v>
      </c>
      <c r="AM11" s="678">
        <v>131</v>
      </c>
      <c r="AN11" s="677">
        <v>1704</v>
      </c>
      <c r="AO11" s="673" t="s">
        <v>66</v>
      </c>
      <c r="AP11" s="398" t="s">
        <v>28</v>
      </c>
      <c r="AQ11" s="399" t="s">
        <v>51</v>
      </c>
      <c r="AR11" s="675">
        <v>1103</v>
      </c>
      <c r="AS11" s="16">
        <v>132</v>
      </c>
      <c r="AT11" s="1">
        <v>1704</v>
      </c>
      <c r="AU11" s="11" t="s">
        <v>67</v>
      </c>
      <c r="AV11" s="11" t="s">
        <v>28</v>
      </c>
      <c r="AW11" s="12" t="s">
        <v>51</v>
      </c>
      <c r="AX11" s="13">
        <v>207</v>
      </c>
      <c r="AY11" s="683">
        <v>133</v>
      </c>
      <c r="AZ11" s="677">
        <v>1704</v>
      </c>
      <c r="BA11" s="673" t="s">
        <v>54</v>
      </c>
      <c r="BB11" s="398" t="s">
        <v>28</v>
      </c>
      <c r="BC11" s="399" t="s">
        <v>51</v>
      </c>
      <c r="BD11" s="675">
        <v>0</v>
      </c>
      <c r="BE11" s="14">
        <v>130</v>
      </c>
      <c r="BF11" s="1">
        <v>1704</v>
      </c>
      <c r="BG11" s="34" t="s">
        <v>65</v>
      </c>
      <c r="BH11" s="11" t="s">
        <v>28</v>
      </c>
      <c r="BI11" s="12" t="s">
        <v>51</v>
      </c>
      <c r="BJ11" s="26">
        <v>1310</v>
      </c>
      <c r="BK11" s="675">
        <v>410</v>
      </c>
      <c r="BL11" s="677">
        <v>1704</v>
      </c>
      <c r="BM11" s="398" t="s">
        <v>209</v>
      </c>
      <c r="BN11" s="398" t="s">
        <v>28</v>
      </c>
      <c r="BO11" s="399" t="s">
        <v>51</v>
      </c>
      <c r="BP11" s="675">
        <v>8147.48</v>
      </c>
      <c r="BQ11" s="150">
        <v>411</v>
      </c>
      <c r="BR11" s="1">
        <v>1704</v>
      </c>
      <c r="BS11" s="147" t="s">
        <v>212</v>
      </c>
      <c r="BT11" s="148" t="s">
        <v>28</v>
      </c>
      <c r="BU11" s="149" t="s">
        <v>51</v>
      </c>
      <c r="BV11" s="150">
        <v>4323.4799999999996</v>
      </c>
      <c r="BW11" s="689" t="s">
        <v>255</v>
      </c>
      <c r="BX11" s="677">
        <v>1704</v>
      </c>
      <c r="BY11" s="398" t="s">
        <v>256</v>
      </c>
      <c r="BZ11" s="398" t="s">
        <v>28</v>
      </c>
      <c r="CA11" s="398" t="s">
        <v>44</v>
      </c>
      <c r="CB11" s="690">
        <v>1018.4349999999999</v>
      </c>
      <c r="CC11" s="693">
        <v>413</v>
      </c>
      <c r="CD11" s="531">
        <v>1704</v>
      </c>
      <c r="CE11" s="693" t="s">
        <v>258</v>
      </c>
      <c r="CF11" s="693" t="s">
        <v>28</v>
      </c>
      <c r="CG11" s="694" t="s">
        <v>51</v>
      </c>
      <c r="CH11" s="695"/>
      <c r="CI11" s="698" t="s">
        <v>260</v>
      </c>
      <c r="CJ11" s="207">
        <v>1704</v>
      </c>
      <c r="CK11" s="699" t="s">
        <v>261</v>
      </c>
      <c r="CL11" s="699" t="s">
        <v>28</v>
      </c>
      <c r="CM11" s="700" t="s">
        <v>51</v>
      </c>
      <c r="CN11" s="701">
        <v>0.93378084179970966</v>
      </c>
      <c r="CO11" s="702" t="s">
        <v>263</v>
      </c>
      <c r="CP11" s="421">
        <v>1704</v>
      </c>
      <c r="CQ11" s="703" t="s">
        <v>264</v>
      </c>
      <c r="CR11" s="703" t="s">
        <v>28</v>
      </c>
      <c r="CS11" s="704" t="s">
        <v>51</v>
      </c>
      <c r="CT11" s="705">
        <v>0.93378084179970966</v>
      </c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</row>
    <row r="12" spans="1:147" x14ac:dyDescent="0.25">
      <c r="A12" s="25" t="s">
        <v>40</v>
      </c>
      <c r="B12" s="671" t="s">
        <v>57</v>
      </c>
      <c r="C12" s="400" t="s">
        <v>56</v>
      </c>
      <c r="D12" s="673" t="s">
        <v>60</v>
      </c>
      <c r="E12" s="674" t="s">
        <v>28</v>
      </c>
      <c r="F12" s="399" t="s">
        <v>51</v>
      </c>
      <c r="G12" s="675">
        <v>0</v>
      </c>
      <c r="H12" s="16">
        <v>112</v>
      </c>
      <c r="I12" s="33" t="s">
        <v>56</v>
      </c>
      <c r="J12" s="11" t="s">
        <v>28</v>
      </c>
      <c r="K12" s="11" t="s">
        <v>61</v>
      </c>
      <c r="L12" s="12" t="s">
        <v>51</v>
      </c>
      <c r="M12" s="98">
        <v>0</v>
      </c>
      <c r="N12" s="98" t="s">
        <v>126</v>
      </c>
      <c r="O12" s="678">
        <v>110</v>
      </c>
      <c r="P12" s="400" t="s">
        <v>56</v>
      </c>
      <c r="Q12" s="673" t="s">
        <v>69</v>
      </c>
      <c r="R12" s="398" t="s">
        <v>70</v>
      </c>
      <c r="S12" s="399" t="s">
        <v>51</v>
      </c>
      <c r="T12" s="675">
        <v>0</v>
      </c>
      <c r="U12" s="14">
        <v>121</v>
      </c>
      <c r="V12" s="33" t="s">
        <v>56</v>
      </c>
      <c r="W12" s="34" t="s">
        <v>63</v>
      </c>
      <c r="X12" s="11" t="s">
        <v>28</v>
      </c>
      <c r="Y12" s="12" t="s">
        <v>51</v>
      </c>
      <c r="Z12" s="13">
        <v>0</v>
      </c>
      <c r="AA12" s="683">
        <v>122</v>
      </c>
      <c r="AB12" s="400" t="s">
        <v>56</v>
      </c>
      <c r="AC12" s="398" t="s">
        <v>28</v>
      </c>
      <c r="AD12" s="398" t="s">
        <v>64</v>
      </c>
      <c r="AE12" s="399" t="s">
        <v>51</v>
      </c>
      <c r="AF12" s="675">
        <v>0</v>
      </c>
      <c r="AG12" s="678" t="s">
        <v>58</v>
      </c>
      <c r="AH12" s="33" t="s">
        <v>56</v>
      </c>
      <c r="AI12" s="34" t="s">
        <v>62</v>
      </c>
      <c r="AJ12" s="11" t="s">
        <v>28</v>
      </c>
      <c r="AK12" s="12" t="s">
        <v>51</v>
      </c>
      <c r="AL12" s="26">
        <v>0</v>
      </c>
      <c r="AM12" s="678">
        <v>131</v>
      </c>
      <c r="AN12" s="400" t="s">
        <v>56</v>
      </c>
      <c r="AO12" s="673" t="s">
        <v>66</v>
      </c>
      <c r="AP12" s="398" t="s">
        <v>28</v>
      </c>
      <c r="AQ12" s="399" t="s">
        <v>51</v>
      </c>
      <c r="AR12" s="675">
        <v>0</v>
      </c>
      <c r="AS12" s="16">
        <v>132</v>
      </c>
      <c r="AT12" s="33" t="s">
        <v>56</v>
      </c>
      <c r="AU12" s="11" t="s">
        <v>67</v>
      </c>
      <c r="AV12" s="11" t="s">
        <v>28</v>
      </c>
      <c r="AW12" s="12" t="s">
        <v>51</v>
      </c>
      <c r="AX12" s="13">
        <v>0</v>
      </c>
      <c r="AY12" s="683">
        <v>133</v>
      </c>
      <c r="AZ12" s="400" t="s">
        <v>56</v>
      </c>
      <c r="BA12" s="673" t="s">
        <v>54</v>
      </c>
      <c r="BB12" s="398" t="s">
        <v>28</v>
      </c>
      <c r="BC12" s="399" t="s">
        <v>51</v>
      </c>
      <c r="BD12" s="675">
        <v>0</v>
      </c>
      <c r="BE12" s="14">
        <v>130</v>
      </c>
      <c r="BF12" s="33" t="s">
        <v>56</v>
      </c>
      <c r="BG12" s="34" t="s">
        <v>65</v>
      </c>
      <c r="BH12" s="11" t="s">
        <v>28</v>
      </c>
      <c r="BI12" s="12" t="s">
        <v>51</v>
      </c>
      <c r="BJ12" s="26">
        <v>0</v>
      </c>
      <c r="BK12" s="675">
        <v>410</v>
      </c>
      <c r="BL12" s="400" t="s">
        <v>56</v>
      </c>
      <c r="BM12" s="398" t="s">
        <v>209</v>
      </c>
      <c r="BN12" s="398" t="s">
        <v>28</v>
      </c>
      <c r="BO12" s="399" t="s">
        <v>51</v>
      </c>
      <c r="BP12" s="675">
        <v>0</v>
      </c>
      <c r="BQ12" s="150">
        <v>411</v>
      </c>
      <c r="BR12" s="33" t="s">
        <v>56</v>
      </c>
      <c r="BS12" s="147" t="s">
        <v>212</v>
      </c>
      <c r="BT12" s="148" t="s">
        <v>28</v>
      </c>
      <c r="BU12" s="149" t="s">
        <v>51</v>
      </c>
      <c r="BV12" s="150">
        <v>0</v>
      </c>
      <c r="BW12" s="689" t="s">
        <v>255</v>
      </c>
      <c r="BX12" s="400" t="s">
        <v>56</v>
      </c>
      <c r="BY12" s="398" t="s">
        <v>256</v>
      </c>
      <c r="BZ12" s="398" t="s">
        <v>28</v>
      </c>
      <c r="CA12" s="398" t="s">
        <v>53</v>
      </c>
      <c r="CB12" s="690">
        <v>0</v>
      </c>
      <c r="CC12" s="693">
        <v>413</v>
      </c>
      <c r="CD12" s="300" t="s">
        <v>56</v>
      </c>
      <c r="CE12" s="693" t="s">
        <v>258</v>
      </c>
      <c r="CF12" s="693" t="s">
        <v>28</v>
      </c>
      <c r="CG12" s="694" t="s">
        <v>51</v>
      </c>
      <c r="CH12" s="695"/>
      <c r="CI12" s="698" t="s">
        <v>260</v>
      </c>
      <c r="CJ12" s="208" t="s">
        <v>56</v>
      </c>
      <c r="CK12" s="699" t="s">
        <v>261</v>
      </c>
      <c r="CL12" s="699" t="s">
        <v>28</v>
      </c>
      <c r="CM12" s="700" t="s">
        <v>51</v>
      </c>
      <c r="CN12" s="701" t="e">
        <v>#DIV/0!</v>
      </c>
      <c r="CO12" s="702" t="s">
        <v>263</v>
      </c>
      <c r="CP12" s="315" t="s">
        <v>56</v>
      </c>
      <c r="CQ12" s="703" t="s">
        <v>264</v>
      </c>
      <c r="CR12" s="703" t="s">
        <v>28</v>
      </c>
      <c r="CS12" s="704" t="s">
        <v>51</v>
      </c>
      <c r="CT12" s="705" t="e">
        <v>#DIV/0!</v>
      </c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</row>
    <row r="13" spans="1:147" x14ac:dyDescent="0.25">
      <c r="A13" s="25" t="s">
        <v>42</v>
      </c>
      <c r="B13" s="671" t="s">
        <v>57</v>
      </c>
      <c r="C13" s="677">
        <v>2404</v>
      </c>
      <c r="D13" s="673" t="s">
        <v>60</v>
      </c>
      <c r="E13" s="674" t="s">
        <v>28</v>
      </c>
      <c r="F13" s="399" t="s">
        <v>51</v>
      </c>
      <c r="G13" s="675">
        <v>12877</v>
      </c>
      <c r="H13" s="16">
        <v>112</v>
      </c>
      <c r="I13" s="1">
        <v>2404</v>
      </c>
      <c r="J13" s="11" t="s">
        <v>28</v>
      </c>
      <c r="K13" s="11" t="s">
        <v>61</v>
      </c>
      <c r="L13" s="12" t="s">
        <v>51</v>
      </c>
      <c r="M13" s="98">
        <v>1923</v>
      </c>
      <c r="N13" s="98" t="s">
        <v>126</v>
      </c>
      <c r="O13" s="678">
        <v>110</v>
      </c>
      <c r="P13" s="677">
        <v>2404</v>
      </c>
      <c r="Q13" s="673" t="s">
        <v>69</v>
      </c>
      <c r="R13" s="398" t="s">
        <v>28</v>
      </c>
      <c r="S13" s="399" t="s">
        <v>51</v>
      </c>
      <c r="T13" s="675">
        <v>14800</v>
      </c>
      <c r="U13" s="14">
        <v>121</v>
      </c>
      <c r="V13" s="1">
        <v>2404</v>
      </c>
      <c r="W13" s="34" t="s">
        <v>63</v>
      </c>
      <c r="X13" s="11" t="s">
        <v>28</v>
      </c>
      <c r="Y13" s="12" t="s">
        <v>51</v>
      </c>
      <c r="Z13" s="13">
        <v>11383</v>
      </c>
      <c r="AA13" s="683">
        <v>122</v>
      </c>
      <c r="AB13" s="677">
        <v>2404</v>
      </c>
      <c r="AC13" s="398" t="s">
        <v>28</v>
      </c>
      <c r="AD13" s="398" t="s">
        <v>64</v>
      </c>
      <c r="AE13" s="399" t="s">
        <v>51</v>
      </c>
      <c r="AF13" s="675">
        <v>1749</v>
      </c>
      <c r="AG13" s="678" t="s">
        <v>58</v>
      </c>
      <c r="AH13" s="1">
        <v>2404</v>
      </c>
      <c r="AI13" s="34" t="s">
        <v>62</v>
      </c>
      <c r="AJ13" s="11" t="s">
        <v>28</v>
      </c>
      <c r="AK13" s="12" t="s">
        <v>51</v>
      </c>
      <c r="AL13" s="26">
        <v>13132</v>
      </c>
      <c r="AM13" s="678">
        <v>131</v>
      </c>
      <c r="AN13" s="677">
        <v>2404</v>
      </c>
      <c r="AO13" s="673" t="s">
        <v>66</v>
      </c>
      <c r="AP13" s="398" t="s">
        <v>28</v>
      </c>
      <c r="AQ13" s="399" t="s">
        <v>51</v>
      </c>
      <c r="AR13" s="675">
        <v>3609</v>
      </c>
      <c r="AS13" s="16">
        <v>132</v>
      </c>
      <c r="AT13" s="1">
        <v>2404</v>
      </c>
      <c r="AU13" s="11" t="s">
        <v>67</v>
      </c>
      <c r="AV13" s="11" t="s">
        <v>28</v>
      </c>
      <c r="AW13" s="12" t="s">
        <v>51</v>
      </c>
      <c r="AX13" s="13">
        <v>360</v>
      </c>
      <c r="AY13" s="683">
        <v>133</v>
      </c>
      <c r="AZ13" s="677">
        <v>2404</v>
      </c>
      <c r="BA13" s="673" t="s">
        <v>54</v>
      </c>
      <c r="BB13" s="398" t="s">
        <v>28</v>
      </c>
      <c r="BC13" s="399" t="s">
        <v>51</v>
      </c>
      <c r="BD13" s="675">
        <v>42</v>
      </c>
      <c r="BE13" s="14">
        <v>130</v>
      </c>
      <c r="BF13" s="1">
        <v>2404</v>
      </c>
      <c r="BG13" s="34" t="s">
        <v>65</v>
      </c>
      <c r="BH13" s="11" t="s">
        <v>28</v>
      </c>
      <c r="BI13" s="12" t="s">
        <v>51</v>
      </c>
      <c r="BJ13" s="26">
        <v>4011</v>
      </c>
      <c r="BK13" s="675">
        <v>410</v>
      </c>
      <c r="BL13" s="677">
        <v>2404</v>
      </c>
      <c r="BM13" s="398" t="s">
        <v>209</v>
      </c>
      <c r="BN13" s="398" t="s">
        <v>28</v>
      </c>
      <c r="BO13" s="399" t="s">
        <v>51</v>
      </c>
      <c r="BP13" s="675">
        <v>214161</v>
      </c>
      <c r="BQ13" s="150">
        <v>411</v>
      </c>
      <c r="BR13" s="1">
        <v>2404</v>
      </c>
      <c r="BS13" s="147" t="s">
        <v>212</v>
      </c>
      <c r="BT13" s="148" t="s">
        <v>28</v>
      </c>
      <c r="BU13" s="149" t="s">
        <v>51</v>
      </c>
      <c r="BV13" s="150">
        <v>75580</v>
      </c>
      <c r="BW13" s="689" t="s">
        <v>255</v>
      </c>
      <c r="BX13" s="677">
        <v>2404</v>
      </c>
      <c r="BY13" s="398" t="s">
        <v>256</v>
      </c>
      <c r="BZ13" s="398" t="s">
        <v>28</v>
      </c>
      <c r="CA13" s="398" t="s">
        <v>54</v>
      </c>
      <c r="CB13" s="690">
        <v>26770.125</v>
      </c>
      <c r="CC13" s="693">
        <v>413</v>
      </c>
      <c r="CD13" s="531">
        <v>2404</v>
      </c>
      <c r="CE13" s="693" t="s">
        <v>258</v>
      </c>
      <c r="CF13" s="693" t="s">
        <v>28</v>
      </c>
      <c r="CG13" s="694" t="s">
        <v>51</v>
      </c>
      <c r="CH13" s="695"/>
      <c r="CI13" s="698" t="s">
        <v>260</v>
      </c>
      <c r="CJ13" s="207">
        <v>2404</v>
      </c>
      <c r="CK13" s="699" t="s">
        <v>261</v>
      </c>
      <c r="CL13" s="699" t="s">
        <v>28</v>
      </c>
      <c r="CM13" s="700" t="s">
        <v>51</v>
      </c>
      <c r="CN13" s="701">
        <v>3.0397361647361647</v>
      </c>
      <c r="CO13" s="702" t="s">
        <v>263</v>
      </c>
      <c r="CP13" s="421">
        <v>2404</v>
      </c>
      <c r="CQ13" s="703" t="s">
        <v>264</v>
      </c>
      <c r="CR13" s="703" t="s">
        <v>28</v>
      </c>
      <c r="CS13" s="704" t="s">
        <v>51</v>
      </c>
      <c r="CT13" s="705">
        <v>3.0397361647361647</v>
      </c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</row>
    <row r="14" spans="1:147" x14ac:dyDescent="0.25">
      <c r="A14" s="25" t="s">
        <v>43</v>
      </c>
      <c r="B14" s="671" t="s">
        <v>57</v>
      </c>
      <c r="C14" s="677">
        <v>205</v>
      </c>
      <c r="D14" s="673" t="s">
        <v>60</v>
      </c>
      <c r="E14" s="674" t="s">
        <v>28</v>
      </c>
      <c r="F14" s="399" t="s">
        <v>51</v>
      </c>
      <c r="G14" s="675">
        <v>1015</v>
      </c>
      <c r="H14" s="16">
        <v>112</v>
      </c>
      <c r="I14" s="1">
        <v>205</v>
      </c>
      <c r="J14" s="11" t="s">
        <v>28</v>
      </c>
      <c r="K14" s="11" t="s">
        <v>61</v>
      </c>
      <c r="L14" s="12" t="s">
        <v>51</v>
      </c>
      <c r="M14" s="98">
        <v>288</v>
      </c>
      <c r="N14" s="98" t="s">
        <v>126</v>
      </c>
      <c r="O14" s="678">
        <v>110</v>
      </c>
      <c r="P14" s="677">
        <v>205</v>
      </c>
      <c r="Q14" s="673" t="s">
        <v>69</v>
      </c>
      <c r="R14" s="398" t="s">
        <v>28</v>
      </c>
      <c r="S14" s="399" t="s">
        <v>51</v>
      </c>
      <c r="T14" s="675">
        <v>1303</v>
      </c>
      <c r="U14" s="14">
        <v>121</v>
      </c>
      <c r="V14" s="1">
        <v>205</v>
      </c>
      <c r="W14" s="34" t="s">
        <v>63</v>
      </c>
      <c r="X14" s="11" t="s">
        <v>28</v>
      </c>
      <c r="Y14" s="12" t="s">
        <v>51</v>
      </c>
      <c r="Z14" s="13">
        <v>973</v>
      </c>
      <c r="AA14" s="683">
        <v>122</v>
      </c>
      <c r="AB14" s="677">
        <v>205</v>
      </c>
      <c r="AC14" s="398" t="s">
        <v>28</v>
      </c>
      <c r="AD14" s="398" t="s">
        <v>64</v>
      </c>
      <c r="AE14" s="399" t="s">
        <v>51</v>
      </c>
      <c r="AF14" s="675">
        <v>280</v>
      </c>
      <c r="AG14" s="678" t="s">
        <v>58</v>
      </c>
      <c r="AH14" s="1">
        <v>205</v>
      </c>
      <c r="AI14" s="34" t="s">
        <v>62</v>
      </c>
      <c r="AJ14" s="11" t="s">
        <v>28</v>
      </c>
      <c r="AK14" s="12" t="s">
        <v>51</v>
      </c>
      <c r="AL14" s="26">
        <v>1253</v>
      </c>
      <c r="AM14" s="678">
        <v>131</v>
      </c>
      <c r="AN14" s="677">
        <v>205</v>
      </c>
      <c r="AO14" s="673" t="s">
        <v>66</v>
      </c>
      <c r="AP14" s="398" t="s">
        <v>28</v>
      </c>
      <c r="AQ14" s="399" t="s">
        <v>51</v>
      </c>
      <c r="AR14" s="675">
        <v>345</v>
      </c>
      <c r="AS14" s="16">
        <v>132</v>
      </c>
      <c r="AT14" s="1">
        <v>205</v>
      </c>
      <c r="AU14" s="11" t="s">
        <v>67</v>
      </c>
      <c r="AV14" s="11" t="s">
        <v>28</v>
      </c>
      <c r="AW14" s="12" t="s">
        <v>51</v>
      </c>
      <c r="AX14" s="13">
        <v>59</v>
      </c>
      <c r="AY14" s="683">
        <v>133</v>
      </c>
      <c r="AZ14" s="677">
        <v>205</v>
      </c>
      <c r="BA14" s="673" t="s">
        <v>54</v>
      </c>
      <c r="BB14" s="398" t="s">
        <v>28</v>
      </c>
      <c r="BC14" s="399" t="s">
        <v>51</v>
      </c>
      <c r="BD14" s="675">
        <v>32</v>
      </c>
      <c r="BE14" s="14">
        <v>130</v>
      </c>
      <c r="BF14" s="1">
        <v>205</v>
      </c>
      <c r="BG14" s="34" t="s">
        <v>65</v>
      </c>
      <c r="BH14" s="11" t="s">
        <v>28</v>
      </c>
      <c r="BI14" s="12" t="s">
        <v>51</v>
      </c>
      <c r="BJ14" s="26">
        <v>436</v>
      </c>
      <c r="BK14" s="675">
        <v>410</v>
      </c>
      <c r="BL14" s="677">
        <v>205</v>
      </c>
      <c r="BM14" s="398" t="s">
        <v>209</v>
      </c>
      <c r="BN14" s="398" t="s">
        <v>28</v>
      </c>
      <c r="BO14" s="399" t="s">
        <v>51</v>
      </c>
      <c r="BP14" s="675">
        <v>2045</v>
      </c>
      <c r="BQ14" s="150">
        <v>411</v>
      </c>
      <c r="BR14" s="1">
        <v>205</v>
      </c>
      <c r="BS14" s="147" t="s">
        <v>212</v>
      </c>
      <c r="BT14" s="148" t="s">
        <v>28</v>
      </c>
      <c r="BU14" s="149" t="s">
        <v>51</v>
      </c>
      <c r="BV14" s="150">
        <v>19681</v>
      </c>
      <c r="BW14" s="689" t="s">
        <v>255</v>
      </c>
      <c r="BX14" s="677">
        <v>205</v>
      </c>
      <c r="BY14" s="398" t="s">
        <v>256</v>
      </c>
      <c r="BZ14" s="398" t="s">
        <v>28</v>
      </c>
      <c r="CA14" s="398" t="s">
        <v>55</v>
      </c>
      <c r="CB14" s="690">
        <v>255.625</v>
      </c>
      <c r="CC14" s="693">
        <v>413</v>
      </c>
      <c r="CD14" s="531">
        <v>205</v>
      </c>
      <c r="CE14" s="693" t="s">
        <v>258</v>
      </c>
      <c r="CF14" s="693" t="s">
        <v>28</v>
      </c>
      <c r="CG14" s="694" t="s">
        <v>51</v>
      </c>
      <c r="CH14" s="695"/>
      <c r="CI14" s="698" t="s">
        <v>260</v>
      </c>
      <c r="CJ14" s="207">
        <v>205</v>
      </c>
      <c r="CK14" s="699" t="s">
        <v>261</v>
      </c>
      <c r="CL14" s="699" t="s">
        <v>28</v>
      </c>
      <c r="CM14" s="700" t="s">
        <v>51</v>
      </c>
      <c r="CN14" s="701">
        <v>8.9906991192486192</v>
      </c>
      <c r="CO14" s="702" t="s">
        <v>263</v>
      </c>
      <c r="CP14" s="421">
        <v>205</v>
      </c>
      <c r="CQ14" s="703" t="s">
        <v>264</v>
      </c>
      <c r="CR14" s="703" t="s">
        <v>28</v>
      </c>
      <c r="CS14" s="704" t="s">
        <v>51</v>
      </c>
      <c r="CT14" s="705">
        <v>8.9906991192486192</v>
      </c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</row>
    <row r="15" spans="1:147" x14ac:dyDescent="0.25">
      <c r="A15" s="25" t="s">
        <v>45</v>
      </c>
      <c r="B15" s="671" t="s">
        <v>57</v>
      </c>
      <c r="C15" s="677">
        <v>2009</v>
      </c>
      <c r="D15" s="673" t="s">
        <v>60</v>
      </c>
      <c r="E15" s="674" t="s">
        <v>28</v>
      </c>
      <c r="F15" s="399" t="s">
        <v>51</v>
      </c>
      <c r="G15" s="675">
        <v>2703</v>
      </c>
      <c r="H15" s="16">
        <v>112</v>
      </c>
      <c r="I15" s="1">
        <v>2009</v>
      </c>
      <c r="J15" s="11" t="s">
        <v>28</v>
      </c>
      <c r="K15" s="11" t="s">
        <v>61</v>
      </c>
      <c r="L15" s="12" t="s">
        <v>51</v>
      </c>
      <c r="M15" s="98">
        <v>1159</v>
      </c>
      <c r="N15" s="98" t="s">
        <v>126</v>
      </c>
      <c r="O15" s="678">
        <v>110</v>
      </c>
      <c r="P15" s="677">
        <v>2009</v>
      </c>
      <c r="Q15" s="673" t="s">
        <v>69</v>
      </c>
      <c r="R15" s="398" t="s">
        <v>28</v>
      </c>
      <c r="S15" s="399" t="s">
        <v>51</v>
      </c>
      <c r="T15" s="675">
        <v>3862</v>
      </c>
      <c r="U15" s="14">
        <v>121</v>
      </c>
      <c r="V15" s="1">
        <v>2009</v>
      </c>
      <c r="W15" s="34" t="s">
        <v>63</v>
      </c>
      <c r="X15" s="11" t="s">
        <v>28</v>
      </c>
      <c r="Y15" s="12" t="s">
        <v>51</v>
      </c>
      <c r="Z15" s="13">
        <v>2637</v>
      </c>
      <c r="AA15" s="683">
        <v>122</v>
      </c>
      <c r="AB15" s="677">
        <v>2009</v>
      </c>
      <c r="AC15" s="398" t="s">
        <v>28</v>
      </c>
      <c r="AD15" s="398" t="s">
        <v>64</v>
      </c>
      <c r="AE15" s="399" t="s">
        <v>51</v>
      </c>
      <c r="AF15" s="675">
        <v>1132</v>
      </c>
      <c r="AG15" s="678" t="s">
        <v>58</v>
      </c>
      <c r="AH15" s="1">
        <v>2009</v>
      </c>
      <c r="AI15" s="34" t="s">
        <v>62</v>
      </c>
      <c r="AJ15" s="11" t="s">
        <v>28</v>
      </c>
      <c r="AK15" s="12" t="s">
        <v>51</v>
      </c>
      <c r="AL15" s="26">
        <v>3769</v>
      </c>
      <c r="AM15" s="678">
        <v>131</v>
      </c>
      <c r="AN15" s="677">
        <v>2009</v>
      </c>
      <c r="AO15" s="673" t="s">
        <v>66</v>
      </c>
      <c r="AP15" s="398" t="s">
        <v>28</v>
      </c>
      <c r="AQ15" s="399" t="s">
        <v>51</v>
      </c>
      <c r="AR15" s="675">
        <v>1815</v>
      </c>
      <c r="AS15" s="16">
        <v>132</v>
      </c>
      <c r="AT15" s="1">
        <v>2009</v>
      </c>
      <c r="AU15" s="11" t="s">
        <v>67</v>
      </c>
      <c r="AV15" s="11" t="s">
        <v>28</v>
      </c>
      <c r="AW15" s="12" t="s">
        <v>51</v>
      </c>
      <c r="AX15" s="13">
        <v>1559</v>
      </c>
      <c r="AY15" s="683">
        <v>133</v>
      </c>
      <c r="AZ15" s="677">
        <v>2009</v>
      </c>
      <c r="BA15" s="673" t="s">
        <v>54</v>
      </c>
      <c r="BB15" s="398" t="s">
        <v>28</v>
      </c>
      <c r="BC15" s="399" t="s">
        <v>51</v>
      </c>
      <c r="BD15" s="675">
        <v>672</v>
      </c>
      <c r="BE15" s="14">
        <v>130</v>
      </c>
      <c r="BF15" s="1">
        <v>2009</v>
      </c>
      <c r="BG15" s="34" t="s">
        <v>65</v>
      </c>
      <c r="BH15" s="11" t="s">
        <v>28</v>
      </c>
      <c r="BI15" s="12" t="s">
        <v>51</v>
      </c>
      <c r="BJ15" s="26">
        <v>4046</v>
      </c>
      <c r="BK15" s="675">
        <v>410</v>
      </c>
      <c r="BL15" s="677">
        <v>2009</v>
      </c>
      <c r="BM15" s="398" t="s">
        <v>209</v>
      </c>
      <c r="BN15" s="398" t="s">
        <v>28</v>
      </c>
      <c r="BO15" s="399" t="s">
        <v>51</v>
      </c>
      <c r="BP15" s="675">
        <v>17636.97</v>
      </c>
      <c r="BQ15" s="150">
        <v>411</v>
      </c>
      <c r="BR15" s="1">
        <v>2009</v>
      </c>
      <c r="BS15" s="147" t="s">
        <v>212</v>
      </c>
      <c r="BT15" s="148" t="s">
        <v>28</v>
      </c>
      <c r="BU15" s="149" t="s">
        <v>51</v>
      </c>
      <c r="BV15" s="150">
        <v>12324.97</v>
      </c>
      <c r="BW15" s="689" t="s">
        <v>255</v>
      </c>
      <c r="BX15" s="677">
        <v>2009</v>
      </c>
      <c r="BY15" s="398" t="s">
        <v>256</v>
      </c>
      <c r="BZ15" s="398" t="s">
        <v>28</v>
      </c>
      <c r="CA15" s="398" t="s">
        <v>47</v>
      </c>
      <c r="CB15" s="690">
        <v>2204.6212500000001</v>
      </c>
      <c r="CC15" s="693">
        <v>413</v>
      </c>
      <c r="CD15" s="531">
        <v>2009</v>
      </c>
      <c r="CE15" s="693" t="s">
        <v>258</v>
      </c>
      <c r="CF15" s="693" t="s">
        <v>28</v>
      </c>
      <c r="CG15" s="694" t="s">
        <v>51</v>
      </c>
      <c r="CH15" s="695"/>
      <c r="CI15" s="698" t="s">
        <v>260</v>
      </c>
      <c r="CJ15" s="207">
        <v>2009</v>
      </c>
      <c r="CK15" s="699" t="s">
        <v>261</v>
      </c>
      <c r="CL15" s="699" t="s">
        <v>28</v>
      </c>
      <c r="CM15" s="700" t="s">
        <v>51</v>
      </c>
      <c r="CN15" s="701">
        <v>1.8996094424305192</v>
      </c>
      <c r="CO15" s="702" t="s">
        <v>263</v>
      </c>
      <c r="CP15" s="421">
        <v>2009</v>
      </c>
      <c r="CQ15" s="703" t="s">
        <v>264</v>
      </c>
      <c r="CR15" s="703" t="s">
        <v>28</v>
      </c>
      <c r="CS15" s="704" t="s">
        <v>51</v>
      </c>
      <c r="CT15" s="705">
        <v>1.8996094424305192</v>
      </c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</row>
    <row r="16" spans="1:147" x14ac:dyDescent="0.25">
      <c r="A16" s="32" t="s">
        <v>14</v>
      </c>
      <c r="B16" s="671" t="s">
        <v>57</v>
      </c>
      <c r="C16" s="677">
        <v>2001</v>
      </c>
      <c r="D16" s="673" t="s">
        <v>60</v>
      </c>
      <c r="E16" s="674" t="s">
        <v>28</v>
      </c>
      <c r="F16" s="399" t="s">
        <v>51</v>
      </c>
      <c r="G16" s="676">
        <v>13419</v>
      </c>
      <c r="H16" s="16">
        <v>112</v>
      </c>
      <c r="I16" s="1">
        <v>2001</v>
      </c>
      <c r="J16" s="11" t="s">
        <v>28</v>
      </c>
      <c r="K16" s="11" t="s">
        <v>61</v>
      </c>
      <c r="L16" s="12" t="s">
        <v>51</v>
      </c>
      <c r="M16" s="99">
        <v>877</v>
      </c>
      <c r="N16" s="98" t="s">
        <v>126</v>
      </c>
      <c r="O16" s="678">
        <v>110</v>
      </c>
      <c r="P16" s="677">
        <v>2001</v>
      </c>
      <c r="Q16" s="673" t="s">
        <v>69</v>
      </c>
      <c r="R16" s="398" t="s">
        <v>28</v>
      </c>
      <c r="S16" s="399" t="s">
        <v>51</v>
      </c>
      <c r="T16" s="676">
        <v>14296</v>
      </c>
      <c r="U16" s="14">
        <v>121</v>
      </c>
      <c r="V16" s="1">
        <v>2001</v>
      </c>
      <c r="W16" s="34" t="s">
        <v>63</v>
      </c>
      <c r="X16" s="11" t="s">
        <v>28</v>
      </c>
      <c r="Y16" s="12" t="s">
        <v>51</v>
      </c>
      <c r="Z16" s="18">
        <v>11361</v>
      </c>
      <c r="AA16" s="683">
        <v>122</v>
      </c>
      <c r="AB16" s="677">
        <v>2001</v>
      </c>
      <c r="AC16" s="398" t="s">
        <v>28</v>
      </c>
      <c r="AD16" s="398" t="s">
        <v>64</v>
      </c>
      <c r="AE16" s="399" t="s">
        <v>51</v>
      </c>
      <c r="AF16" s="676">
        <v>856</v>
      </c>
      <c r="AG16" s="678" t="s">
        <v>58</v>
      </c>
      <c r="AH16" s="1">
        <v>2001</v>
      </c>
      <c r="AI16" s="34" t="s">
        <v>62</v>
      </c>
      <c r="AJ16" s="11" t="s">
        <v>28</v>
      </c>
      <c r="AK16" s="12" t="s">
        <v>51</v>
      </c>
      <c r="AL16" s="27">
        <v>12217</v>
      </c>
      <c r="AM16" s="678">
        <v>131</v>
      </c>
      <c r="AN16" s="677">
        <v>2001</v>
      </c>
      <c r="AO16" s="673" t="s">
        <v>66</v>
      </c>
      <c r="AP16" s="398" t="s">
        <v>28</v>
      </c>
      <c r="AQ16" s="399" t="s">
        <v>51</v>
      </c>
      <c r="AR16" s="676">
        <v>1812</v>
      </c>
      <c r="AS16" s="16">
        <v>132</v>
      </c>
      <c r="AT16" s="1">
        <v>2001</v>
      </c>
      <c r="AU16" s="11" t="s">
        <v>67</v>
      </c>
      <c r="AV16" s="11" t="s">
        <v>28</v>
      </c>
      <c r="AW16" s="12" t="s">
        <v>51</v>
      </c>
      <c r="AX16" s="18">
        <v>3455</v>
      </c>
      <c r="AY16" s="683">
        <v>133</v>
      </c>
      <c r="AZ16" s="677">
        <v>2001</v>
      </c>
      <c r="BA16" s="673" t="s">
        <v>54</v>
      </c>
      <c r="BB16" s="398" t="s">
        <v>28</v>
      </c>
      <c r="BC16" s="399" t="s">
        <v>51</v>
      </c>
      <c r="BD16" s="676">
        <v>220</v>
      </c>
      <c r="BE16" s="14">
        <v>130</v>
      </c>
      <c r="BF16" s="1">
        <v>2001</v>
      </c>
      <c r="BG16" s="34" t="s">
        <v>65</v>
      </c>
      <c r="BH16" s="11" t="s">
        <v>28</v>
      </c>
      <c r="BI16" s="12" t="s">
        <v>51</v>
      </c>
      <c r="BJ16" s="18">
        <v>5487</v>
      </c>
      <c r="BK16" s="675">
        <v>410</v>
      </c>
      <c r="BL16" s="677">
        <v>2001</v>
      </c>
      <c r="BM16" s="398" t="s">
        <v>209</v>
      </c>
      <c r="BN16" s="398" t="s">
        <v>28</v>
      </c>
      <c r="BO16" s="399" t="s">
        <v>51</v>
      </c>
      <c r="BP16" s="676">
        <v>0</v>
      </c>
      <c r="BQ16" s="150">
        <v>411</v>
      </c>
      <c r="BR16" s="1">
        <v>2001</v>
      </c>
      <c r="BS16" s="147" t="s">
        <v>212</v>
      </c>
      <c r="BT16" s="148" t="s">
        <v>28</v>
      </c>
      <c r="BU16" s="149" t="s">
        <v>51</v>
      </c>
      <c r="BV16" s="151">
        <v>0</v>
      </c>
      <c r="BW16" s="689" t="s">
        <v>255</v>
      </c>
      <c r="BX16" s="677">
        <v>2001</v>
      </c>
      <c r="BY16" s="398" t="s">
        <v>256</v>
      </c>
      <c r="BZ16" s="398" t="s">
        <v>28</v>
      </c>
      <c r="CA16" s="398" t="s">
        <v>48</v>
      </c>
      <c r="CB16" s="691">
        <v>0</v>
      </c>
      <c r="CC16" s="693">
        <v>413</v>
      </c>
      <c r="CD16" s="531">
        <v>2001</v>
      </c>
      <c r="CE16" s="693" t="s">
        <v>258</v>
      </c>
      <c r="CF16" s="693" t="s">
        <v>28</v>
      </c>
      <c r="CG16" s="694" t="s">
        <v>51</v>
      </c>
      <c r="CH16" s="695"/>
      <c r="CI16" s="698" t="s">
        <v>260</v>
      </c>
      <c r="CJ16" s="207">
        <v>2001</v>
      </c>
      <c r="CK16" s="699" t="s">
        <v>261</v>
      </c>
      <c r="CL16" s="699" t="s">
        <v>28</v>
      </c>
      <c r="CM16" s="700" t="s">
        <v>51</v>
      </c>
      <c r="CN16" s="701">
        <v>0</v>
      </c>
      <c r="CO16" s="702" t="s">
        <v>263</v>
      </c>
      <c r="CP16" s="421">
        <v>2001</v>
      </c>
      <c r="CQ16" s="703" t="s">
        <v>264</v>
      </c>
      <c r="CR16" s="703" t="s">
        <v>28</v>
      </c>
      <c r="CS16" s="704" t="s">
        <v>51</v>
      </c>
      <c r="CT16" s="705">
        <v>0</v>
      </c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</row>
    <row r="17" spans="1:147" x14ac:dyDescent="0.25">
      <c r="A17" s="28" t="s">
        <v>25</v>
      </c>
      <c r="B17" s="29"/>
      <c r="C17" s="29"/>
      <c r="D17" s="29"/>
      <c r="E17" s="29"/>
      <c r="F17" s="29"/>
      <c r="G17" s="30">
        <v>54616</v>
      </c>
      <c r="H17" s="30">
        <v>1124</v>
      </c>
      <c r="I17" s="30">
        <v>0</v>
      </c>
      <c r="J17" s="30">
        <v>0</v>
      </c>
      <c r="K17" s="30"/>
      <c r="L17" s="30">
        <v>0</v>
      </c>
      <c r="M17" s="101"/>
      <c r="N17" s="30">
        <v>11490</v>
      </c>
      <c r="O17" s="30">
        <v>1104</v>
      </c>
      <c r="P17" s="30">
        <v>0</v>
      </c>
      <c r="Q17" s="30"/>
      <c r="R17" s="30">
        <v>0</v>
      </c>
      <c r="S17" s="30">
        <v>0</v>
      </c>
      <c r="T17" s="30">
        <v>66106</v>
      </c>
      <c r="U17" s="30">
        <v>1214</v>
      </c>
      <c r="V17" s="30">
        <v>0</v>
      </c>
      <c r="W17" s="30"/>
      <c r="X17" s="30">
        <v>0</v>
      </c>
      <c r="Y17" s="30">
        <v>0</v>
      </c>
      <c r="Z17" s="30">
        <v>49795</v>
      </c>
      <c r="AA17" s="30">
        <v>1224</v>
      </c>
      <c r="AB17" s="30">
        <v>0</v>
      </c>
      <c r="AC17" s="30">
        <v>0</v>
      </c>
      <c r="AD17" s="30"/>
      <c r="AE17" s="30">
        <v>0</v>
      </c>
      <c r="AF17" s="30">
        <v>10864</v>
      </c>
      <c r="AG17" s="30">
        <v>1204</v>
      </c>
      <c r="AH17" s="30">
        <v>0</v>
      </c>
      <c r="AI17" s="30"/>
      <c r="AJ17" s="30">
        <v>0</v>
      </c>
      <c r="AK17" s="30">
        <v>0</v>
      </c>
      <c r="AL17" s="30">
        <v>60659</v>
      </c>
      <c r="AM17" s="30">
        <v>1446</v>
      </c>
      <c r="AN17" s="30">
        <v>0</v>
      </c>
      <c r="AO17" s="30"/>
      <c r="AP17" s="30">
        <v>0</v>
      </c>
      <c r="AQ17" s="30">
        <v>0</v>
      </c>
      <c r="AR17" s="30">
        <v>21567</v>
      </c>
      <c r="AS17" s="30">
        <v>1324</v>
      </c>
      <c r="AT17" s="30">
        <v>0</v>
      </c>
      <c r="AU17" s="30"/>
      <c r="AV17" s="30">
        <v>0</v>
      </c>
      <c r="AW17" s="30">
        <v>0</v>
      </c>
      <c r="AX17" s="30">
        <v>12061</v>
      </c>
      <c r="AY17" s="30">
        <v>1468</v>
      </c>
      <c r="AZ17" s="30">
        <v>0</v>
      </c>
      <c r="BA17" s="30"/>
      <c r="BB17" s="30">
        <v>0</v>
      </c>
      <c r="BC17" s="30">
        <v>0</v>
      </c>
      <c r="BD17" s="30">
        <v>3066</v>
      </c>
      <c r="BE17" s="30">
        <v>1304</v>
      </c>
      <c r="BF17" s="30">
        <v>0</v>
      </c>
      <c r="BG17" s="30"/>
      <c r="BH17" s="30">
        <v>0</v>
      </c>
      <c r="BI17" s="30">
        <v>0</v>
      </c>
      <c r="BJ17" s="30">
        <v>36694</v>
      </c>
      <c r="BK17" s="30">
        <v>36694</v>
      </c>
      <c r="BL17" s="30">
        <v>0</v>
      </c>
      <c r="BM17" s="30">
        <v>0</v>
      </c>
      <c r="BN17" s="30">
        <v>0</v>
      </c>
      <c r="BO17" s="30">
        <v>0</v>
      </c>
      <c r="BP17" s="30">
        <v>415366.45799999998</v>
      </c>
      <c r="BQ17" s="156"/>
      <c r="BR17" s="30">
        <v>214238.71400000001</v>
      </c>
      <c r="BS17" s="31"/>
      <c r="BT17" s="31"/>
      <c r="BU17" s="31"/>
      <c r="BV17" s="31"/>
      <c r="BW17" s="19" t="s">
        <v>30</v>
      </c>
      <c r="BX17" s="19">
        <v>0</v>
      </c>
      <c r="BY17" s="19" t="s">
        <v>28</v>
      </c>
      <c r="BZ17" s="20" t="s">
        <v>48</v>
      </c>
      <c r="CA17" s="22">
        <v>51920.807249999998</v>
      </c>
      <c r="CB17" s="23">
        <v>51920.807249999998</v>
      </c>
      <c r="CC17" s="22">
        <v>26779.839250000001</v>
      </c>
      <c r="CD17" s="19" t="s">
        <v>31</v>
      </c>
      <c r="CE17" s="19">
        <v>0</v>
      </c>
      <c r="CF17" s="19" t="s">
        <v>28</v>
      </c>
      <c r="CG17" s="20" t="s">
        <v>48</v>
      </c>
      <c r="CH17" s="22">
        <v>26779.839250000001</v>
      </c>
      <c r="CI17" s="19" t="s">
        <v>38</v>
      </c>
      <c r="CJ17" s="19">
        <v>0</v>
      </c>
      <c r="CK17" s="19" t="s">
        <v>28</v>
      </c>
      <c r="CL17" s="20" t="s">
        <v>48</v>
      </c>
      <c r="CM17" s="24">
        <v>3.7400831889043999</v>
      </c>
      <c r="CN17" s="21">
        <v>1.9290691321153761</v>
      </c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</row>
    <row r="18" spans="1:147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97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146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</row>
    <row r="19" spans="1:147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97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146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</row>
    <row r="20" spans="1:147" x14ac:dyDescent="0.2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97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146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</row>
    <row r="21" spans="1:147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97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146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</row>
    <row r="22" spans="1:147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97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146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</row>
    <row r="23" spans="1:147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97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146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</row>
    <row r="264" spans="93:147" x14ac:dyDescent="0.25"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  <c r="DC264" s="5"/>
      <c r="DD264" s="5"/>
      <c r="DE264" s="5"/>
      <c r="DF264" s="5"/>
      <c r="DG264" s="5"/>
      <c r="DH264" s="5"/>
      <c r="DI264" s="5"/>
      <c r="DJ264" s="5"/>
      <c r="DK264" s="5"/>
      <c r="DL264" s="5"/>
      <c r="DM264" s="5"/>
      <c r="DN264" s="5"/>
      <c r="DO264" s="5"/>
      <c r="DP264" s="5"/>
      <c r="DQ264" s="5"/>
      <c r="DR264" s="5"/>
      <c r="DS264" s="5"/>
      <c r="DT264" s="5"/>
      <c r="DU264" s="5"/>
      <c r="DV264" s="5"/>
      <c r="DW264" s="5"/>
      <c r="DX264" s="5"/>
      <c r="DY264" s="5"/>
      <c r="DZ264" s="5"/>
      <c r="EA264" s="5"/>
      <c r="EB264" s="5"/>
      <c r="EC264" s="5"/>
      <c r="ED264" s="5"/>
      <c r="EE264" s="5"/>
      <c r="EF264" s="5"/>
      <c r="EG264" s="5"/>
      <c r="EH264" s="5"/>
      <c r="EI264" s="5"/>
      <c r="EJ264" s="5"/>
      <c r="EK264" s="5"/>
      <c r="EL264" s="5"/>
      <c r="EM264" s="5"/>
      <c r="EN264" s="5"/>
      <c r="EO264" s="5"/>
      <c r="EP264" s="5"/>
      <c r="EQ264" s="5"/>
    </row>
    <row r="265" spans="93:147" x14ac:dyDescent="0.25"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  <c r="DC265" s="5"/>
      <c r="DD265" s="5"/>
      <c r="DE265" s="5"/>
      <c r="DF265" s="5"/>
      <c r="DG265" s="5"/>
      <c r="DH265" s="5"/>
      <c r="DI265" s="5"/>
      <c r="DJ265" s="5"/>
      <c r="DK265" s="5"/>
      <c r="DL265" s="5"/>
      <c r="DM265" s="5"/>
      <c r="DN265" s="5"/>
      <c r="DO265" s="5"/>
      <c r="DP265" s="5"/>
      <c r="DQ265" s="5"/>
      <c r="DR265" s="5"/>
      <c r="DS265" s="5"/>
      <c r="DT265" s="5"/>
      <c r="DU265" s="5"/>
      <c r="DV265" s="5"/>
      <c r="DW265" s="5"/>
      <c r="DX265" s="5"/>
      <c r="DY265" s="5"/>
      <c r="DZ265" s="5"/>
      <c r="EA265" s="5"/>
      <c r="EB265" s="5"/>
      <c r="EC265" s="5"/>
      <c r="ED265" s="5"/>
      <c r="EE265" s="5"/>
      <c r="EF265" s="5"/>
      <c r="EG265" s="5"/>
      <c r="EH265" s="5"/>
      <c r="EI265" s="5"/>
      <c r="EJ265" s="5"/>
      <c r="EK265" s="5"/>
      <c r="EL265" s="5"/>
      <c r="EM265" s="5"/>
      <c r="EN265" s="5"/>
      <c r="EO265" s="5"/>
      <c r="EP265" s="5"/>
      <c r="EQ265" s="5"/>
    </row>
    <row r="266" spans="93:147" x14ac:dyDescent="0.25"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  <c r="DC266" s="5"/>
      <c r="DD266" s="5"/>
      <c r="DE266" s="5"/>
      <c r="DF266" s="5"/>
      <c r="DG266" s="5"/>
      <c r="DH266" s="5"/>
      <c r="DI266" s="5"/>
      <c r="DJ266" s="5"/>
      <c r="DK266" s="5"/>
      <c r="DL266" s="5"/>
      <c r="DM266" s="5"/>
      <c r="DN266" s="5"/>
      <c r="DO266" s="5"/>
      <c r="DP266" s="5"/>
      <c r="DQ266" s="5"/>
      <c r="DR266" s="5"/>
      <c r="DS266" s="5"/>
      <c r="DT266" s="5"/>
      <c r="DU266" s="5"/>
      <c r="DV266" s="5"/>
      <c r="DW266" s="5"/>
      <c r="DX266" s="5"/>
      <c r="DY266" s="5"/>
      <c r="DZ266" s="5"/>
      <c r="EA266" s="5"/>
      <c r="EB266" s="5"/>
      <c r="EC266" s="5"/>
      <c r="ED266" s="5"/>
      <c r="EE266" s="5"/>
      <c r="EF266" s="5"/>
      <c r="EG266" s="5"/>
      <c r="EH266" s="5"/>
      <c r="EI266" s="5"/>
      <c r="EJ266" s="5"/>
      <c r="EK266" s="5"/>
      <c r="EL266" s="5"/>
      <c r="EM266" s="5"/>
      <c r="EN266" s="5"/>
      <c r="EO266" s="5"/>
      <c r="EP266" s="5"/>
      <c r="EQ266" s="5"/>
    </row>
    <row r="267" spans="93:147" x14ac:dyDescent="0.25"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  <c r="DC267" s="5"/>
      <c r="DD267" s="5"/>
      <c r="DE267" s="5"/>
      <c r="DF267" s="5"/>
      <c r="DG267" s="5"/>
      <c r="DH267" s="5"/>
      <c r="DI267" s="5"/>
      <c r="DJ267" s="5"/>
      <c r="DK267" s="5"/>
      <c r="DL267" s="5"/>
      <c r="DM267" s="5"/>
      <c r="DN267" s="5"/>
      <c r="DO267" s="5"/>
      <c r="DP267" s="5"/>
      <c r="DQ267" s="5"/>
      <c r="DR267" s="5"/>
      <c r="DS267" s="5"/>
      <c r="DT267" s="5"/>
      <c r="DU267" s="5"/>
      <c r="DV267" s="5"/>
      <c r="DW267" s="5"/>
      <c r="DX267" s="5"/>
      <c r="DY267" s="5"/>
      <c r="DZ267" s="5"/>
      <c r="EA267" s="5"/>
      <c r="EB267" s="5"/>
      <c r="EC267" s="5"/>
      <c r="ED267" s="5"/>
      <c r="EE267" s="5"/>
      <c r="EF267" s="5"/>
      <c r="EG267" s="5"/>
      <c r="EH267" s="5"/>
      <c r="EI267" s="5"/>
      <c r="EJ267" s="5"/>
      <c r="EK267" s="5"/>
      <c r="EL267" s="5"/>
      <c r="EM267" s="5"/>
      <c r="EN267" s="5"/>
      <c r="EO267" s="5"/>
      <c r="EP267" s="5"/>
      <c r="EQ267" s="5"/>
    </row>
    <row r="268" spans="93:147" x14ac:dyDescent="0.25"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  <c r="DC268" s="5"/>
      <c r="DD268" s="5"/>
      <c r="DE268" s="5"/>
      <c r="DF268" s="5"/>
      <c r="DG268" s="5"/>
      <c r="DH268" s="5"/>
      <c r="DI268" s="5"/>
      <c r="DJ268" s="5"/>
      <c r="DK268" s="5"/>
      <c r="DL268" s="5"/>
      <c r="DM268" s="5"/>
      <c r="DN268" s="5"/>
      <c r="DO268" s="5"/>
      <c r="DP268" s="5"/>
      <c r="DQ268" s="5"/>
      <c r="DR268" s="5"/>
      <c r="DS268" s="5"/>
      <c r="DT268" s="5"/>
      <c r="DU268" s="5"/>
      <c r="DV268" s="5"/>
      <c r="DW268" s="5"/>
      <c r="DX268" s="5"/>
      <c r="DY268" s="5"/>
      <c r="DZ268" s="5"/>
      <c r="EA268" s="5"/>
      <c r="EB268" s="5"/>
      <c r="EC268" s="5"/>
      <c r="ED268" s="5"/>
      <c r="EE268" s="5"/>
      <c r="EF268" s="5"/>
      <c r="EG268" s="5"/>
      <c r="EH268" s="5"/>
      <c r="EI268" s="5"/>
      <c r="EJ268" s="5"/>
      <c r="EK268" s="5"/>
      <c r="EL268" s="5"/>
      <c r="EM268" s="5"/>
      <c r="EN268" s="5"/>
      <c r="EO268" s="5"/>
      <c r="EP268" s="5"/>
      <c r="EQ268" s="5"/>
    </row>
    <row r="269" spans="93:147" x14ac:dyDescent="0.25"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  <c r="DC269" s="5"/>
      <c r="DD269" s="5"/>
      <c r="DE269" s="5"/>
      <c r="DF269" s="5"/>
      <c r="DG269" s="5"/>
      <c r="DH269" s="5"/>
      <c r="DI269" s="5"/>
      <c r="DJ269" s="5"/>
      <c r="DK269" s="5"/>
      <c r="DL269" s="5"/>
      <c r="DM269" s="5"/>
      <c r="DN269" s="5"/>
      <c r="DO269" s="5"/>
      <c r="DP269" s="5"/>
      <c r="DQ269" s="5"/>
      <c r="DR269" s="5"/>
      <c r="DS269" s="5"/>
      <c r="DT269" s="5"/>
      <c r="DU269" s="5"/>
      <c r="DV269" s="5"/>
      <c r="DW269" s="5"/>
      <c r="DX269" s="5"/>
      <c r="DY269" s="5"/>
      <c r="DZ269" s="5"/>
      <c r="EA269" s="5"/>
      <c r="EB269" s="5"/>
      <c r="EC269" s="5"/>
      <c r="ED269" s="5"/>
      <c r="EE269" s="5"/>
      <c r="EF269" s="5"/>
      <c r="EG269" s="5"/>
      <c r="EH269" s="5"/>
      <c r="EI269" s="5"/>
      <c r="EJ269" s="5"/>
      <c r="EK269" s="5"/>
      <c r="EL269" s="5"/>
      <c r="EM269" s="5"/>
      <c r="EN269" s="5"/>
      <c r="EO269" s="5"/>
      <c r="EP269" s="5"/>
      <c r="EQ269" s="5"/>
    </row>
    <row r="270" spans="93:147" x14ac:dyDescent="0.25"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  <c r="DC270" s="5"/>
      <c r="DD270" s="5"/>
      <c r="DE270" s="5"/>
      <c r="DF270" s="5"/>
      <c r="DG270" s="5"/>
      <c r="DH270" s="5"/>
      <c r="DI270" s="5"/>
      <c r="DJ270" s="5"/>
      <c r="DK270" s="5"/>
      <c r="DL270" s="5"/>
      <c r="DM270" s="5"/>
      <c r="DN270" s="5"/>
      <c r="DO270" s="5"/>
      <c r="DP270" s="5"/>
      <c r="DQ270" s="5"/>
      <c r="DR270" s="5"/>
      <c r="DS270" s="5"/>
      <c r="DT270" s="5"/>
      <c r="DU270" s="5"/>
      <c r="DV270" s="5"/>
      <c r="DW270" s="5"/>
      <c r="DX270" s="5"/>
      <c r="DY270" s="5"/>
      <c r="DZ270" s="5"/>
      <c r="EA270" s="5"/>
      <c r="EB270" s="5"/>
      <c r="EC270" s="5"/>
      <c r="ED270" s="5"/>
      <c r="EE270" s="5"/>
      <c r="EF270" s="5"/>
      <c r="EG270" s="5"/>
      <c r="EH270" s="5"/>
      <c r="EI270" s="5"/>
      <c r="EJ270" s="5"/>
      <c r="EK270" s="5"/>
      <c r="EL270" s="5"/>
      <c r="EM270" s="5"/>
      <c r="EN270" s="5"/>
      <c r="EO270" s="5"/>
      <c r="EP270" s="5"/>
      <c r="EQ270" s="5"/>
    </row>
    <row r="271" spans="93:147" x14ac:dyDescent="0.25"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  <c r="DC271" s="5"/>
      <c r="DD271" s="5"/>
      <c r="DE271" s="5"/>
      <c r="DF271" s="5"/>
      <c r="DG271" s="5"/>
      <c r="DH271" s="5"/>
      <c r="DI271" s="5"/>
      <c r="DJ271" s="5"/>
      <c r="DK271" s="5"/>
      <c r="DL271" s="5"/>
      <c r="DM271" s="5"/>
      <c r="DN271" s="5"/>
      <c r="DO271" s="5"/>
      <c r="DP271" s="5"/>
      <c r="DQ271" s="5"/>
      <c r="DR271" s="5"/>
      <c r="DS271" s="5"/>
      <c r="DT271" s="5"/>
      <c r="DU271" s="5"/>
      <c r="DV271" s="5"/>
      <c r="DW271" s="5"/>
      <c r="DX271" s="5"/>
      <c r="DY271" s="5"/>
      <c r="DZ271" s="5"/>
      <c r="EA271" s="5"/>
      <c r="EB271" s="5"/>
      <c r="EC271" s="5"/>
      <c r="ED271" s="5"/>
      <c r="EE271" s="5"/>
      <c r="EF271" s="5"/>
      <c r="EG271" s="5"/>
      <c r="EH271" s="5"/>
      <c r="EI271" s="5"/>
      <c r="EJ271" s="5"/>
      <c r="EK271" s="5"/>
      <c r="EL271" s="5"/>
      <c r="EM271" s="5"/>
      <c r="EN271" s="5"/>
      <c r="EO271" s="5"/>
      <c r="EP271" s="5"/>
      <c r="EQ271" s="5"/>
    </row>
    <row r="272" spans="93:147" x14ac:dyDescent="0.25"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  <c r="DC272" s="5"/>
      <c r="DD272" s="5"/>
      <c r="DE272" s="5"/>
      <c r="DF272" s="5"/>
      <c r="DG272" s="5"/>
      <c r="DH272" s="5"/>
      <c r="DI272" s="5"/>
      <c r="DJ272" s="5"/>
      <c r="DK272" s="5"/>
      <c r="DL272" s="5"/>
      <c r="DM272" s="5"/>
      <c r="DN272" s="5"/>
      <c r="DO272" s="5"/>
      <c r="DP272" s="5"/>
      <c r="DQ272" s="5"/>
      <c r="DR272" s="5"/>
      <c r="DS272" s="5"/>
      <c r="DT272" s="5"/>
      <c r="DU272" s="5"/>
      <c r="DV272" s="5"/>
      <c r="DW272" s="5"/>
      <c r="DX272" s="5"/>
      <c r="DY272" s="5"/>
      <c r="DZ272" s="5"/>
      <c r="EA272" s="5"/>
      <c r="EB272" s="5"/>
      <c r="EC272" s="5"/>
      <c r="ED272" s="5"/>
      <c r="EE272" s="5"/>
      <c r="EF272" s="5"/>
      <c r="EG272" s="5"/>
      <c r="EH272" s="5"/>
      <c r="EI272" s="5"/>
      <c r="EJ272" s="5"/>
      <c r="EK272" s="5"/>
      <c r="EL272" s="5"/>
      <c r="EM272" s="5"/>
      <c r="EN272" s="5"/>
      <c r="EO272" s="5"/>
      <c r="EP272" s="5"/>
      <c r="EQ272" s="5"/>
    </row>
    <row r="273" spans="93:147" x14ac:dyDescent="0.25"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  <c r="DC273" s="5"/>
      <c r="DD273" s="5"/>
      <c r="DE273" s="5"/>
      <c r="DF273" s="5"/>
      <c r="DG273" s="5"/>
      <c r="DH273" s="5"/>
      <c r="DI273" s="5"/>
      <c r="DJ273" s="5"/>
      <c r="DK273" s="5"/>
      <c r="DL273" s="5"/>
      <c r="DM273" s="5"/>
      <c r="DN273" s="5"/>
      <c r="DO273" s="5"/>
      <c r="DP273" s="5"/>
      <c r="DQ273" s="5"/>
      <c r="DR273" s="5"/>
      <c r="DS273" s="5"/>
      <c r="DT273" s="5"/>
      <c r="DU273" s="5"/>
      <c r="DV273" s="5"/>
      <c r="DW273" s="5"/>
      <c r="DX273" s="5"/>
      <c r="DY273" s="5"/>
      <c r="DZ273" s="5"/>
      <c r="EA273" s="5"/>
      <c r="EB273" s="5"/>
      <c r="EC273" s="5"/>
      <c r="ED273" s="5"/>
      <c r="EE273" s="5"/>
      <c r="EF273" s="5"/>
      <c r="EG273" s="5"/>
      <c r="EH273" s="5"/>
      <c r="EI273" s="5"/>
      <c r="EJ273" s="5"/>
      <c r="EK273" s="5"/>
      <c r="EL273" s="5"/>
      <c r="EM273" s="5"/>
      <c r="EN273" s="5"/>
      <c r="EO273" s="5"/>
      <c r="EP273" s="5"/>
      <c r="EQ273" s="5"/>
    </row>
    <row r="274" spans="93:147" x14ac:dyDescent="0.25"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  <c r="DC274" s="5"/>
      <c r="DD274" s="5"/>
      <c r="DE274" s="5"/>
      <c r="DF274" s="5"/>
      <c r="DG274" s="5"/>
      <c r="DH274" s="5"/>
      <c r="DI274" s="5"/>
      <c r="DJ274" s="5"/>
      <c r="DK274" s="5"/>
      <c r="DL274" s="5"/>
      <c r="DM274" s="5"/>
      <c r="DN274" s="5"/>
      <c r="DO274" s="5"/>
      <c r="DP274" s="5"/>
      <c r="DQ274" s="5"/>
      <c r="DR274" s="5"/>
      <c r="DS274" s="5"/>
      <c r="DT274" s="5"/>
      <c r="DU274" s="5"/>
      <c r="DV274" s="5"/>
      <c r="DW274" s="5"/>
      <c r="DX274" s="5"/>
      <c r="DY274" s="5"/>
      <c r="DZ274" s="5"/>
      <c r="EA274" s="5"/>
      <c r="EB274" s="5"/>
      <c r="EC274" s="5"/>
      <c r="ED274" s="5"/>
      <c r="EE274" s="5"/>
      <c r="EF274" s="5"/>
      <c r="EG274" s="5"/>
      <c r="EH274" s="5"/>
      <c r="EI274" s="5"/>
      <c r="EJ274" s="5"/>
      <c r="EK274" s="5"/>
      <c r="EL274" s="5"/>
      <c r="EM274" s="5"/>
      <c r="EN274" s="5"/>
      <c r="EO274" s="5"/>
      <c r="EP274" s="5"/>
      <c r="EQ274" s="5"/>
    </row>
    <row r="275" spans="93:147" x14ac:dyDescent="0.25"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</row>
    <row r="276" spans="93:147" x14ac:dyDescent="0.25"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</row>
    <row r="277" spans="93:147" x14ac:dyDescent="0.25"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</row>
    <row r="278" spans="93:147" x14ac:dyDescent="0.25"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</row>
    <row r="279" spans="93:147" x14ac:dyDescent="0.25"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</row>
    <row r="280" spans="93:147" x14ac:dyDescent="0.25"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</row>
    <row r="281" spans="93:147" x14ac:dyDescent="0.25"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</row>
    <row r="282" spans="93:147" x14ac:dyDescent="0.25"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</row>
    <row r="283" spans="93:147" x14ac:dyDescent="0.25"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</row>
    <row r="284" spans="93:147" x14ac:dyDescent="0.25"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</row>
    <row r="285" spans="93:147" x14ac:dyDescent="0.25"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</row>
    <row r="286" spans="93:147" x14ac:dyDescent="0.25"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</row>
    <row r="287" spans="93:147" x14ac:dyDescent="0.25"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</row>
    <row r="288" spans="93:147" x14ac:dyDescent="0.25"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</row>
    <row r="289" spans="93:147" x14ac:dyDescent="0.25"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</row>
    <row r="290" spans="93:147" x14ac:dyDescent="0.25"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</row>
    <row r="291" spans="93:147" x14ac:dyDescent="0.25"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</row>
    <row r="292" spans="93:147" x14ac:dyDescent="0.25"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</row>
    <row r="293" spans="93:147" x14ac:dyDescent="0.25"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</row>
    <row r="294" spans="93:147" x14ac:dyDescent="0.25"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</row>
    <row r="295" spans="93:147" x14ac:dyDescent="0.25"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</row>
    <row r="296" spans="93:147" x14ac:dyDescent="0.25"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</row>
    <row r="297" spans="93:147" x14ac:dyDescent="0.25"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</row>
    <row r="298" spans="93:147" x14ac:dyDescent="0.25"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</row>
    <row r="299" spans="93:147" x14ac:dyDescent="0.25"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</row>
    <row r="300" spans="93:147" x14ac:dyDescent="0.25"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</row>
    <row r="301" spans="93:147" x14ac:dyDescent="0.25"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</row>
    <row r="302" spans="93:147" x14ac:dyDescent="0.25"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</row>
    <row r="303" spans="93:147" x14ac:dyDescent="0.25"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</row>
    <row r="304" spans="93:147" x14ac:dyDescent="0.25"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</row>
    <row r="305" spans="93:147" x14ac:dyDescent="0.25"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</row>
    <row r="306" spans="93:147" x14ac:dyDescent="0.25"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</row>
    <row r="307" spans="93:147" x14ac:dyDescent="0.25"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</row>
    <row r="308" spans="93:147" x14ac:dyDescent="0.25"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</row>
    <row r="309" spans="93:147" x14ac:dyDescent="0.25"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</row>
    <row r="310" spans="93:147" x14ac:dyDescent="0.25"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</row>
    <row r="311" spans="93:147" x14ac:dyDescent="0.25"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</row>
    <row r="312" spans="93:147" x14ac:dyDescent="0.25"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</row>
    <row r="313" spans="93:147" x14ac:dyDescent="0.25"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</row>
    <row r="314" spans="93:147" x14ac:dyDescent="0.25"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</row>
    <row r="315" spans="93:147" x14ac:dyDescent="0.25"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</row>
    <row r="316" spans="93:147" x14ac:dyDescent="0.25"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</row>
    <row r="317" spans="93:147" x14ac:dyDescent="0.25"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</row>
    <row r="318" spans="93:147" x14ac:dyDescent="0.25"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</row>
    <row r="319" spans="93:147" x14ac:dyDescent="0.25"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</row>
    <row r="320" spans="93:147" x14ac:dyDescent="0.25"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</row>
    <row r="321" spans="93:147" x14ac:dyDescent="0.25"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</row>
    <row r="322" spans="93:147" x14ac:dyDescent="0.25"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</row>
    <row r="323" spans="93:147" x14ac:dyDescent="0.25"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</row>
    <row r="324" spans="93:147" x14ac:dyDescent="0.25"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</row>
    <row r="325" spans="93:147" x14ac:dyDescent="0.25"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</row>
    <row r="326" spans="93:147" x14ac:dyDescent="0.25"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</row>
    <row r="327" spans="93:147" x14ac:dyDescent="0.25"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</row>
    <row r="328" spans="93:147" x14ac:dyDescent="0.25"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</row>
    <row r="329" spans="93:147" x14ac:dyDescent="0.25"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</row>
    <row r="330" spans="93:147" x14ac:dyDescent="0.25"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</row>
    <row r="331" spans="93:147" x14ac:dyDescent="0.25"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</row>
    <row r="332" spans="93:147" x14ac:dyDescent="0.25"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</row>
    <row r="333" spans="93:147" x14ac:dyDescent="0.25"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</row>
    <row r="334" spans="93:147" x14ac:dyDescent="0.25"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</row>
    <row r="335" spans="93:147" x14ac:dyDescent="0.25"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</row>
    <row r="336" spans="93:147" x14ac:dyDescent="0.25"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</row>
    <row r="337" spans="93:147" x14ac:dyDescent="0.25"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</row>
    <row r="338" spans="93:147" x14ac:dyDescent="0.25"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</row>
    <row r="339" spans="93:147" x14ac:dyDescent="0.25"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</row>
    <row r="340" spans="93:147" x14ac:dyDescent="0.25"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</row>
    <row r="341" spans="93:147" x14ac:dyDescent="0.25"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</row>
    <row r="342" spans="93:147" x14ac:dyDescent="0.25"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</row>
    <row r="343" spans="93:147" x14ac:dyDescent="0.25"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</row>
    <row r="344" spans="93:147" x14ac:dyDescent="0.25"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</row>
    <row r="345" spans="93:147" x14ac:dyDescent="0.25"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</row>
    <row r="346" spans="93:147" x14ac:dyDescent="0.25"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</row>
    <row r="347" spans="93:147" x14ac:dyDescent="0.25"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</row>
    <row r="348" spans="93:147" x14ac:dyDescent="0.25"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</row>
    <row r="349" spans="93:147" x14ac:dyDescent="0.25"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</row>
    <row r="350" spans="93:147" x14ac:dyDescent="0.25"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</row>
    <row r="351" spans="93:147" x14ac:dyDescent="0.25"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</row>
    <row r="352" spans="93:147" x14ac:dyDescent="0.25"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</row>
    <row r="353" spans="93:147" x14ac:dyDescent="0.25"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</row>
    <row r="354" spans="93:147" x14ac:dyDescent="0.25"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</row>
    <row r="355" spans="93:147" x14ac:dyDescent="0.25"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</row>
    <row r="356" spans="93:147" x14ac:dyDescent="0.25"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</row>
    <row r="357" spans="93:147" x14ac:dyDescent="0.25"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</row>
    <row r="358" spans="93:147" x14ac:dyDescent="0.25"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</row>
    <row r="359" spans="93:147" x14ac:dyDescent="0.25"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</row>
    <row r="360" spans="93:147" x14ac:dyDescent="0.25"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</row>
    <row r="361" spans="93:147" x14ac:dyDescent="0.25"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</row>
    <row r="362" spans="93:147" x14ac:dyDescent="0.25"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</row>
    <row r="363" spans="93:147" x14ac:dyDescent="0.25"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</row>
    <row r="364" spans="93:147" x14ac:dyDescent="0.25"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</row>
    <row r="365" spans="93:147" x14ac:dyDescent="0.25"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</row>
    <row r="366" spans="93:147" x14ac:dyDescent="0.25"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</row>
    <row r="367" spans="93:147" x14ac:dyDescent="0.25"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</row>
    <row r="368" spans="93:147" x14ac:dyDescent="0.25"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</row>
    <row r="369" spans="93:147" x14ac:dyDescent="0.25"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</row>
    <row r="370" spans="93:147" x14ac:dyDescent="0.25"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</row>
    <row r="371" spans="93:147" x14ac:dyDescent="0.25"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</row>
    <row r="372" spans="93:147" x14ac:dyDescent="0.25"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</row>
    <row r="373" spans="93:147" x14ac:dyDescent="0.25"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</row>
    <row r="374" spans="93:147" x14ac:dyDescent="0.25"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</row>
    <row r="375" spans="93:147" x14ac:dyDescent="0.25"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</row>
    <row r="376" spans="93:147" x14ac:dyDescent="0.25"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</row>
    <row r="377" spans="93:147" x14ac:dyDescent="0.25"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</row>
    <row r="378" spans="93:147" x14ac:dyDescent="0.25"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</row>
    <row r="379" spans="93:147" x14ac:dyDescent="0.25"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</row>
    <row r="380" spans="93:147" x14ac:dyDescent="0.25"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</row>
    <row r="381" spans="93:147" x14ac:dyDescent="0.25"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</row>
    <row r="382" spans="93:147" x14ac:dyDescent="0.25"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</row>
    <row r="383" spans="93:147" x14ac:dyDescent="0.25"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</row>
    <row r="384" spans="93:147" x14ac:dyDescent="0.25"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</row>
    <row r="385" spans="93:147" x14ac:dyDescent="0.25"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</row>
    <row r="386" spans="93:147" x14ac:dyDescent="0.25"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</row>
    <row r="387" spans="93:147" x14ac:dyDescent="0.25"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</row>
    <row r="388" spans="93:147" x14ac:dyDescent="0.25"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</row>
    <row r="389" spans="93:147" x14ac:dyDescent="0.25"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</row>
    <row r="390" spans="93:147" x14ac:dyDescent="0.25"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</row>
    <row r="391" spans="93:147" x14ac:dyDescent="0.25"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</row>
    <row r="392" spans="93:147" x14ac:dyDescent="0.25"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</row>
    <row r="393" spans="93:147" x14ac:dyDescent="0.25"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</row>
    <row r="394" spans="93:147" x14ac:dyDescent="0.25"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</row>
    <row r="395" spans="93:147" x14ac:dyDescent="0.25"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</row>
    <row r="396" spans="93:147" x14ac:dyDescent="0.25"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</row>
    <row r="397" spans="93:147" x14ac:dyDescent="0.25"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</row>
    <row r="398" spans="93:147" x14ac:dyDescent="0.25"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</row>
    <row r="399" spans="93:147" x14ac:dyDescent="0.25"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</row>
    <row r="400" spans="93:147" x14ac:dyDescent="0.25"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</row>
    <row r="401" spans="93:147" x14ac:dyDescent="0.25"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</row>
    <row r="402" spans="93:147" x14ac:dyDescent="0.25"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</row>
    <row r="403" spans="93:147" x14ac:dyDescent="0.25"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</row>
    <row r="404" spans="93:147" x14ac:dyDescent="0.25"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</row>
    <row r="405" spans="93:147" x14ac:dyDescent="0.25"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</row>
    <row r="406" spans="93:147" x14ac:dyDescent="0.25"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</row>
    <row r="407" spans="93:147" x14ac:dyDescent="0.25"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</row>
    <row r="408" spans="93:147" x14ac:dyDescent="0.25"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</row>
    <row r="409" spans="93:147" x14ac:dyDescent="0.25"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</row>
    <row r="410" spans="93:147" x14ac:dyDescent="0.25"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</row>
    <row r="411" spans="93:147" x14ac:dyDescent="0.25"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</row>
    <row r="412" spans="93:147" x14ac:dyDescent="0.25"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</row>
    <row r="413" spans="93:147" x14ac:dyDescent="0.25"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</row>
    <row r="414" spans="93:147" x14ac:dyDescent="0.25"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</row>
    <row r="415" spans="93:147" x14ac:dyDescent="0.25"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</row>
    <row r="416" spans="93:147" x14ac:dyDescent="0.25"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</row>
    <row r="417" spans="93:147" x14ac:dyDescent="0.25"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</row>
    <row r="418" spans="93:147" x14ac:dyDescent="0.25"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</row>
    <row r="419" spans="93:147" x14ac:dyDescent="0.25"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</row>
    <row r="420" spans="93:147" x14ac:dyDescent="0.25"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</row>
    <row r="421" spans="93:147" x14ac:dyDescent="0.25"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</row>
    <row r="422" spans="93:147" x14ac:dyDescent="0.25"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</row>
    <row r="423" spans="93:147" x14ac:dyDescent="0.25"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</row>
    <row r="424" spans="93:147" x14ac:dyDescent="0.25"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</row>
    <row r="425" spans="93:147" x14ac:dyDescent="0.25"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</row>
    <row r="426" spans="93:147" x14ac:dyDescent="0.25"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</row>
    <row r="427" spans="93:147" x14ac:dyDescent="0.25"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</row>
    <row r="428" spans="93:147" x14ac:dyDescent="0.25"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</row>
    <row r="429" spans="93:147" x14ac:dyDescent="0.25"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</row>
    <row r="430" spans="93:147" x14ac:dyDescent="0.25"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</row>
    <row r="431" spans="93:147" x14ac:dyDescent="0.25"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</row>
    <row r="432" spans="93:147" x14ac:dyDescent="0.25"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</row>
    <row r="433" spans="93:147" x14ac:dyDescent="0.25"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</row>
    <row r="434" spans="93:147" x14ac:dyDescent="0.25"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</row>
    <row r="435" spans="93:147" x14ac:dyDescent="0.25"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</row>
    <row r="436" spans="93:147" x14ac:dyDescent="0.25"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</row>
    <row r="437" spans="93:147" x14ac:dyDescent="0.25"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</row>
    <row r="438" spans="93:147" x14ac:dyDescent="0.25"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</row>
    <row r="439" spans="93:147" x14ac:dyDescent="0.25"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</row>
    <row r="440" spans="93:147" x14ac:dyDescent="0.25"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</row>
    <row r="441" spans="93:147" x14ac:dyDescent="0.25"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</row>
    <row r="442" spans="93:147" x14ac:dyDescent="0.25"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</row>
    <row r="443" spans="93:147" x14ac:dyDescent="0.25"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</row>
    <row r="444" spans="93:147" x14ac:dyDescent="0.25"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</row>
    <row r="445" spans="93:147" x14ac:dyDescent="0.25"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</row>
    <row r="446" spans="93:147" x14ac:dyDescent="0.25"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</row>
    <row r="447" spans="93:147" x14ac:dyDescent="0.25"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</row>
    <row r="448" spans="93:147" x14ac:dyDescent="0.25"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</row>
    <row r="449" spans="93:147" x14ac:dyDescent="0.25"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</row>
    <row r="450" spans="93:147" x14ac:dyDescent="0.25"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</row>
    <row r="451" spans="93:147" x14ac:dyDescent="0.25"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</row>
    <row r="452" spans="93:147" x14ac:dyDescent="0.25"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</row>
    <row r="453" spans="93:147" x14ac:dyDescent="0.25"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</row>
    <row r="454" spans="93:147" x14ac:dyDescent="0.25"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</row>
    <row r="455" spans="93:147" x14ac:dyDescent="0.25"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</row>
    <row r="456" spans="93:147" x14ac:dyDescent="0.25"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</row>
    <row r="457" spans="93:147" x14ac:dyDescent="0.25"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</row>
    <row r="458" spans="93:147" x14ac:dyDescent="0.25"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</row>
    <row r="459" spans="93:147" x14ac:dyDescent="0.25"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</row>
    <row r="460" spans="93:147" x14ac:dyDescent="0.25"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</row>
    <row r="461" spans="93:147" x14ac:dyDescent="0.25"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</row>
    <row r="462" spans="93:147" x14ac:dyDescent="0.25"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</row>
    <row r="463" spans="93:147" x14ac:dyDescent="0.25"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</row>
    <row r="464" spans="93:147" x14ac:dyDescent="0.25"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</row>
    <row r="465" spans="93:147" x14ac:dyDescent="0.25"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</row>
    <row r="466" spans="93:147" x14ac:dyDescent="0.25"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</row>
    <row r="467" spans="93:147" x14ac:dyDescent="0.25"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</row>
    <row r="468" spans="93:147" x14ac:dyDescent="0.25"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</row>
    <row r="469" spans="93:147" x14ac:dyDescent="0.25"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</row>
    <row r="470" spans="93:147" x14ac:dyDescent="0.25"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</row>
    <row r="471" spans="93:147" x14ac:dyDescent="0.25"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</row>
    <row r="472" spans="93:147" x14ac:dyDescent="0.25"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</row>
    <row r="473" spans="93:147" x14ac:dyDescent="0.25"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</row>
    <row r="474" spans="93:147" x14ac:dyDescent="0.25"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</row>
    <row r="475" spans="93:147" x14ac:dyDescent="0.25"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</row>
    <row r="476" spans="93:147" x14ac:dyDescent="0.25"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</row>
    <row r="477" spans="93:147" x14ac:dyDescent="0.25"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</row>
    <row r="478" spans="93:147" x14ac:dyDescent="0.25"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</row>
    <row r="479" spans="93:147" x14ac:dyDescent="0.25"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</row>
    <row r="480" spans="93:147" x14ac:dyDescent="0.25"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</row>
    <row r="481" spans="93:147" x14ac:dyDescent="0.25"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</row>
    <row r="482" spans="93:147" x14ac:dyDescent="0.25"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</row>
    <row r="483" spans="93:147" x14ac:dyDescent="0.25"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</row>
    <row r="484" spans="93:147" x14ac:dyDescent="0.25"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</row>
    <row r="485" spans="93:147" x14ac:dyDescent="0.25"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</row>
    <row r="486" spans="93:147" x14ac:dyDescent="0.25"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</row>
    <row r="487" spans="93:147" x14ac:dyDescent="0.25"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</row>
    <row r="488" spans="93:147" x14ac:dyDescent="0.25"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</row>
    <row r="489" spans="93:147" x14ac:dyDescent="0.25"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</row>
    <row r="490" spans="93:147" x14ac:dyDescent="0.25"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</row>
    <row r="491" spans="93:147" x14ac:dyDescent="0.25"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</row>
    <row r="492" spans="93:147" x14ac:dyDescent="0.25"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</row>
    <row r="493" spans="93:147" x14ac:dyDescent="0.25"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</row>
    <row r="494" spans="93:147" x14ac:dyDescent="0.25"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</row>
    <row r="495" spans="93:147" x14ac:dyDescent="0.25"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</row>
    <row r="496" spans="93:147" x14ac:dyDescent="0.25"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</row>
    <row r="497" spans="93:147" x14ac:dyDescent="0.25"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</row>
    <row r="498" spans="93:147" x14ac:dyDescent="0.25"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</row>
    <row r="499" spans="93:147" x14ac:dyDescent="0.25"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</row>
    <row r="500" spans="93:147" x14ac:dyDescent="0.25"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</row>
    <row r="501" spans="93:147" x14ac:dyDescent="0.25"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</row>
    <row r="502" spans="93:147" x14ac:dyDescent="0.25"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</row>
    <row r="503" spans="93:147" x14ac:dyDescent="0.25"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</row>
    <row r="504" spans="93:147" x14ac:dyDescent="0.25"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</row>
    <row r="505" spans="93:147" x14ac:dyDescent="0.25"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</row>
    <row r="506" spans="93:147" x14ac:dyDescent="0.25"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</row>
    <row r="507" spans="93:147" x14ac:dyDescent="0.25"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</row>
    <row r="508" spans="93:147" x14ac:dyDescent="0.25"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</row>
    <row r="509" spans="93:147" x14ac:dyDescent="0.25"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</row>
    <row r="510" spans="93:147" x14ac:dyDescent="0.25"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</row>
    <row r="511" spans="93:147" x14ac:dyDescent="0.25"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</row>
    <row r="512" spans="93:147" x14ac:dyDescent="0.25"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</row>
    <row r="513" spans="93:147" x14ac:dyDescent="0.25"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</row>
    <row r="514" spans="93:147" x14ac:dyDescent="0.25"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</row>
    <row r="515" spans="93:147" x14ac:dyDescent="0.25"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</row>
    <row r="516" spans="93:147" x14ac:dyDescent="0.25"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</row>
    <row r="517" spans="93:147" x14ac:dyDescent="0.25"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</row>
    <row r="518" spans="93:147" x14ac:dyDescent="0.25"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</row>
    <row r="519" spans="93:147" x14ac:dyDescent="0.25"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</row>
    <row r="520" spans="93:147" x14ac:dyDescent="0.25"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</row>
    <row r="521" spans="93:147" x14ac:dyDescent="0.25"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</row>
    <row r="522" spans="93:147" x14ac:dyDescent="0.25"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</row>
    <row r="523" spans="93:147" x14ac:dyDescent="0.25"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</row>
    <row r="524" spans="93:147" x14ac:dyDescent="0.25"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</row>
    <row r="525" spans="93:147" x14ac:dyDescent="0.25"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</row>
    <row r="526" spans="93:147" x14ac:dyDescent="0.25"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</row>
    <row r="527" spans="93:147" x14ac:dyDescent="0.25"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</row>
    <row r="528" spans="93:147" x14ac:dyDescent="0.25"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</row>
    <row r="529" spans="93:147" x14ac:dyDescent="0.25"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</row>
    <row r="530" spans="93:147" x14ac:dyDescent="0.25"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</row>
    <row r="531" spans="93:147" x14ac:dyDescent="0.25"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</row>
    <row r="532" spans="93:147" x14ac:dyDescent="0.25"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</row>
    <row r="533" spans="93:147" x14ac:dyDescent="0.25"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</row>
    <row r="534" spans="93:147" x14ac:dyDescent="0.25"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</row>
    <row r="535" spans="93:147" x14ac:dyDescent="0.25"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</row>
    <row r="536" spans="93:147" x14ac:dyDescent="0.25"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</row>
    <row r="537" spans="93:147" x14ac:dyDescent="0.25"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</row>
    <row r="538" spans="93:147" x14ac:dyDescent="0.25"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</row>
    <row r="539" spans="93:147" x14ac:dyDescent="0.25"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</row>
    <row r="540" spans="93:147" x14ac:dyDescent="0.25"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</row>
    <row r="541" spans="93:147" x14ac:dyDescent="0.25"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</row>
    <row r="542" spans="93:147" x14ac:dyDescent="0.25"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</row>
    <row r="543" spans="93:147" x14ac:dyDescent="0.25"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</row>
    <row r="544" spans="93:147" x14ac:dyDescent="0.25"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</row>
    <row r="545" spans="93:147" x14ac:dyDescent="0.25"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</row>
    <row r="546" spans="93:147" x14ac:dyDescent="0.25"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</row>
    <row r="547" spans="93:147" x14ac:dyDescent="0.25"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</row>
    <row r="548" spans="93:147" x14ac:dyDescent="0.25"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</row>
    <row r="549" spans="93:147" x14ac:dyDescent="0.25"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</row>
    <row r="550" spans="93:147" x14ac:dyDescent="0.25"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</row>
    <row r="551" spans="93:147" x14ac:dyDescent="0.25"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</row>
    <row r="552" spans="93:147" x14ac:dyDescent="0.25"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</row>
    <row r="553" spans="93:147" x14ac:dyDescent="0.25"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</row>
    <row r="554" spans="93:147" x14ac:dyDescent="0.25"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</row>
    <row r="555" spans="93:147" x14ac:dyDescent="0.25"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</row>
    <row r="556" spans="93:147" x14ac:dyDescent="0.25"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</row>
    <row r="557" spans="93:147" x14ac:dyDescent="0.25"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</row>
    <row r="558" spans="93:147" x14ac:dyDescent="0.25"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</row>
    <row r="559" spans="93:147" x14ac:dyDescent="0.25"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</row>
    <row r="560" spans="93:147" x14ac:dyDescent="0.25"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</row>
    <row r="561" spans="93:147" x14ac:dyDescent="0.25"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</row>
    <row r="562" spans="93:147" x14ac:dyDescent="0.25"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</row>
    <row r="563" spans="93:147" x14ac:dyDescent="0.25"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</row>
    <row r="564" spans="93:147" x14ac:dyDescent="0.25"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</row>
    <row r="565" spans="93:147" x14ac:dyDescent="0.25"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</row>
    <row r="566" spans="93:147" x14ac:dyDescent="0.25"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</row>
    <row r="567" spans="93:147" x14ac:dyDescent="0.25"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</row>
    <row r="568" spans="93:147" x14ac:dyDescent="0.25"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</row>
    <row r="569" spans="93:147" x14ac:dyDescent="0.25"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</row>
    <row r="570" spans="93:147" x14ac:dyDescent="0.25"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</row>
    <row r="571" spans="93:147" x14ac:dyDescent="0.25"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</row>
    <row r="572" spans="93:147" x14ac:dyDescent="0.25"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</row>
    <row r="573" spans="93:147" x14ac:dyDescent="0.25"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</row>
    <row r="574" spans="93:147" x14ac:dyDescent="0.25"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</row>
    <row r="575" spans="93:147" x14ac:dyDescent="0.25"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</row>
    <row r="576" spans="93:147" x14ac:dyDescent="0.25"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</row>
    <row r="577" spans="93:147" x14ac:dyDescent="0.25"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</row>
    <row r="578" spans="93:147" x14ac:dyDescent="0.25"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</row>
    <row r="579" spans="93:147" x14ac:dyDescent="0.25"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</row>
    <row r="580" spans="93:147" x14ac:dyDescent="0.25"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</row>
    <row r="581" spans="93:147" x14ac:dyDescent="0.25"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</row>
    <row r="582" spans="93:147" x14ac:dyDescent="0.25"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</row>
    <row r="583" spans="93:147" x14ac:dyDescent="0.25"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</row>
    <row r="584" spans="93:147" x14ac:dyDescent="0.25"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</row>
    <row r="585" spans="93:147" x14ac:dyDescent="0.25"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</row>
    <row r="586" spans="93:147" x14ac:dyDescent="0.25"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</row>
    <row r="587" spans="93:147" x14ac:dyDescent="0.25"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</row>
    <row r="588" spans="93:147" x14ac:dyDescent="0.25"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</row>
    <row r="589" spans="93:147" x14ac:dyDescent="0.25"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</row>
    <row r="590" spans="93:147" x14ac:dyDescent="0.25"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</row>
    <row r="591" spans="93:147" x14ac:dyDescent="0.25"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</row>
    <row r="592" spans="93:147" x14ac:dyDescent="0.25"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</row>
    <row r="593" spans="93:147" x14ac:dyDescent="0.25"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</row>
    <row r="594" spans="93:147" x14ac:dyDescent="0.25"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</row>
    <row r="595" spans="93:147" x14ac:dyDescent="0.25"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</row>
    <row r="596" spans="93:147" x14ac:dyDescent="0.25"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</row>
    <row r="597" spans="93:147" x14ac:dyDescent="0.25"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</row>
    <row r="598" spans="93:147" x14ac:dyDescent="0.25"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</row>
    <row r="599" spans="93:147" x14ac:dyDescent="0.25"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</row>
    <row r="600" spans="93:147" x14ac:dyDescent="0.25"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</row>
    <row r="601" spans="93:147" x14ac:dyDescent="0.25"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</row>
    <row r="602" spans="93:147" x14ac:dyDescent="0.25"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</row>
    <row r="603" spans="93:147" x14ac:dyDescent="0.25"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</row>
    <row r="604" spans="93:147" x14ac:dyDescent="0.25"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</row>
    <row r="605" spans="93:147" x14ac:dyDescent="0.25"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</row>
    <row r="606" spans="93:147" x14ac:dyDescent="0.25"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</row>
    <row r="607" spans="93:147" x14ac:dyDescent="0.25"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</row>
    <row r="608" spans="93:147" x14ac:dyDescent="0.25"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</row>
    <row r="609" spans="93:147" x14ac:dyDescent="0.25"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</row>
    <row r="610" spans="93:147" x14ac:dyDescent="0.25"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</row>
    <row r="611" spans="93:147" x14ac:dyDescent="0.25"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</row>
    <row r="612" spans="93:147" x14ac:dyDescent="0.25"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</row>
    <row r="613" spans="93:147" x14ac:dyDescent="0.25"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</row>
    <row r="614" spans="93:147" x14ac:dyDescent="0.25"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</row>
    <row r="615" spans="93:147" x14ac:dyDescent="0.25"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</row>
    <row r="616" spans="93:147" x14ac:dyDescent="0.25"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</row>
    <row r="617" spans="93:147" x14ac:dyDescent="0.25"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</row>
    <row r="618" spans="93:147" x14ac:dyDescent="0.25"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</row>
    <row r="619" spans="93:147" x14ac:dyDescent="0.25"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</row>
    <row r="620" spans="93:147" x14ac:dyDescent="0.25"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</row>
    <row r="621" spans="93:147" x14ac:dyDescent="0.25"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</row>
    <row r="622" spans="93:147" x14ac:dyDescent="0.25"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</row>
    <row r="623" spans="93:147" x14ac:dyDescent="0.25"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</row>
    <row r="624" spans="93:147" x14ac:dyDescent="0.25"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</row>
    <row r="625" spans="93:147" x14ac:dyDescent="0.25"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</row>
    <row r="626" spans="93:147" x14ac:dyDescent="0.25"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</row>
    <row r="627" spans="93:147" x14ac:dyDescent="0.25"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</row>
    <row r="628" spans="93:147" x14ac:dyDescent="0.25"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</row>
    <row r="629" spans="93:147" x14ac:dyDescent="0.25"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</row>
    <row r="630" spans="93:147" x14ac:dyDescent="0.25"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</row>
    <row r="631" spans="93:147" x14ac:dyDescent="0.25"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</row>
    <row r="632" spans="93:147" x14ac:dyDescent="0.25"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</row>
    <row r="633" spans="93:147" x14ac:dyDescent="0.25"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</row>
    <row r="634" spans="93:147" x14ac:dyDescent="0.25"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</row>
    <row r="635" spans="93:147" x14ac:dyDescent="0.25"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</row>
    <row r="636" spans="93:147" x14ac:dyDescent="0.25"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</row>
    <row r="637" spans="93:147" x14ac:dyDescent="0.25"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</row>
    <row r="638" spans="93:147" x14ac:dyDescent="0.25"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</row>
    <row r="639" spans="93:147" x14ac:dyDescent="0.25"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</row>
    <row r="640" spans="93:147" x14ac:dyDescent="0.25"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</row>
    <row r="641" spans="93:147" x14ac:dyDescent="0.25"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</row>
    <row r="642" spans="93:147" x14ac:dyDescent="0.25"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</row>
    <row r="643" spans="93:147" x14ac:dyDescent="0.25"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</row>
    <row r="644" spans="93:147" x14ac:dyDescent="0.25"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</row>
    <row r="645" spans="93:147" x14ac:dyDescent="0.25"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</row>
    <row r="646" spans="93:147" x14ac:dyDescent="0.25"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</row>
    <row r="647" spans="93:147" x14ac:dyDescent="0.25"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</row>
    <row r="648" spans="93:147" x14ac:dyDescent="0.25"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</row>
    <row r="649" spans="93:147" x14ac:dyDescent="0.25"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</row>
    <row r="650" spans="93:147" x14ac:dyDescent="0.25"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</row>
    <row r="651" spans="93:147" x14ac:dyDescent="0.25"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</row>
    <row r="652" spans="93:147" x14ac:dyDescent="0.25"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</row>
    <row r="653" spans="93:147" x14ac:dyDescent="0.25"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</row>
    <row r="654" spans="93:147" x14ac:dyDescent="0.25"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</row>
    <row r="655" spans="93:147" x14ac:dyDescent="0.25"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</row>
    <row r="656" spans="93:147" x14ac:dyDescent="0.25"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</row>
    <row r="657" spans="93:147" x14ac:dyDescent="0.25"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</row>
    <row r="658" spans="93:147" x14ac:dyDescent="0.25"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</row>
    <row r="659" spans="93:147" x14ac:dyDescent="0.25"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</row>
    <row r="660" spans="93:147" x14ac:dyDescent="0.25"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</row>
    <row r="661" spans="93:147" x14ac:dyDescent="0.25"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</row>
    <row r="662" spans="93:147" x14ac:dyDescent="0.25"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</row>
    <row r="663" spans="93:147" x14ac:dyDescent="0.25"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</row>
    <row r="664" spans="93:147" x14ac:dyDescent="0.25"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</row>
    <row r="665" spans="93:147" x14ac:dyDescent="0.25"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</row>
    <row r="666" spans="93:147" x14ac:dyDescent="0.25"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</row>
    <row r="667" spans="93:147" x14ac:dyDescent="0.25"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</row>
    <row r="668" spans="93:147" x14ac:dyDescent="0.25"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</row>
    <row r="669" spans="93:147" x14ac:dyDescent="0.25"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</row>
    <row r="670" spans="93:147" x14ac:dyDescent="0.25"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</row>
    <row r="671" spans="93:147" x14ac:dyDescent="0.25"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</row>
    <row r="672" spans="93:147" x14ac:dyDescent="0.25"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</row>
    <row r="673" spans="93:147" x14ac:dyDescent="0.25"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</row>
    <row r="674" spans="93:147" x14ac:dyDescent="0.25"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</row>
    <row r="675" spans="93:147" x14ac:dyDescent="0.25"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</row>
    <row r="676" spans="93:147" x14ac:dyDescent="0.25"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</row>
    <row r="677" spans="93:147" x14ac:dyDescent="0.25"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</row>
    <row r="678" spans="93:147" x14ac:dyDescent="0.25"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</row>
    <row r="679" spans="93:147" x14ac:dyDescent="0.25"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</row>
    <row r="680" spans="93:147" x14ac:dyDescent="0.25"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</row>
    <row r="681" spans="93:147" x14ac:dyDescent="0.25"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</row>
    <row r="682" spans="93:147" x14ac:dyDescent="0.25"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</row>
    <row r="683" spans="93:147" x14ac:dyDescent="0.25"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</row>
    <row r="684" spans="93:147" x14ac:dyDescent="0.25"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</row>
    <row r="685" spans="93:147" x14ac:dyDescent="0.25"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</row>
    <row r="686" spans="93:147" x14ac:dyDescent="0.25"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</row>
    <row r="687" spans="93:147" x14ac:dyDescent="0.25"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</row>
    <row r="688" spans="93:147" x14ac:dyDescent="0.25"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</row>
    <row r="689" spans="93:147" x14ac:dyDescent="0.25"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</row>
    <row r="690" spans="93:147" x14ac:dyDescent="0.25"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</row>
    <row r="691" spans="93:147" x14ac:dyDescent="0.25"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</row>
    <row r="692" spans="93:147" x14ac:dyDescent="0.25"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</row>
    <row r="693" spans="93:147" x14ac:dyDescent="0.25"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</row>
    <row r="694" spans="93:147" x14ac:dyDescent="0.25"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</row>
    <row r="695" spans="93:147" x14ac:dyDescent="0.25"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</row>
    <row r="696" spans="93:147" x14ac:dyDescent="0.25"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</row>
    <row r="697" spans="93:147" x14ac:dyDescent="0.25"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</row>
    <row r="698" spans="93:147" x14ac:dyDescent="0.25"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</row>
    <row r="699" spans="93:147" x14ac:dyDescent="0.25"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</row>
    <row r="700" spans="93:147" x14ac:dyDescent="0.25"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</row>
    <row r="701" spans="93:147" x14ac:dyDescent="0.25"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</row>
    <row r="702" spans="93:147" x14ac:dyDescent="0.25"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</row>
    <row r="703" spans="93:147" x14ac:dyDescent="0.25"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</row>
    <row r="704" spans="93:147" x14ac:dyDescent="0.25"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</row>
    <row r="705" spans="93:147" x14ac:dyDescent="0.25"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</row>
    <row r="706" spans="93:147" x14ac:dyDescent="0.25"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</row>
    <row r="707" spans="93:147" x14ac:dyDescent="0.25"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</row>
    <row r="708" spans="93:147" x14ac:dyDescent="0.25"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</row>
    <row r="709" spans="93:147" x14ac:dyDescent="0.25"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</row>
    <row r="710" spans="93:147" x14ac:dyDescent="0.25"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</row>
    <row r="711" spans="93:147" x14ac:dyDescent="0.25"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</row>
    <row r="712" spans="93:147" x14ac:dyDescent="0.25"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</row>
    <row r="713" spans="93:147" x14ac:dyDescent="0.25"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</row>
    <row r="714" spans="93:147" x14ac:dyDescent="0.25"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</row>
    <row r="715" spans="93:147" x14ac:dyDescent="0.25"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</row>
    <row r="716" spans="93:147" x14ac:dyDescent="0.25"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</row>
    <row r="717" spans="93:147" x14ac:dyDescent="0.25"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</row>
    <row r="718" spans="93:147" x14ac:dyDescent="0.25"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</row>
    <row r="719" spans="93:147" x14ac:dyDescent="0.25"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</row>
    <row r="720" spans="93:147" x14ac:dyDescent="0.25"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</row>
    <row r="721" spans="93:147" x14ac:dyDescent="0.25"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</row>
    <row r="722" spans="93:147" x14ac:dyDescent="0.25"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</row>
    <row r="723" spans="93:147" x14ac:dyDescent="0.25"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</row>
    <row r="724" spans="93:147" x14ac:dyDescent="0.25"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</row>
    <row r="725" spans="93:147" x14ac:dyDescent="0.25"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</row>
    <row r="726" spans="93:147" x14ac:dyDescent="0.25"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</row>
    <row r="727" spans="93:147" x14ac:dyDescent="0.25"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</row>
    <row r="728" spans="93:147" x14ac:dyDescent="0.25"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</row>
    <row r="729" spans="93:147" x14ac:dyDescent="0.25"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</row>
    <row r="730" spans="93:147" x14ac:dyDescent="0.25"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</row>
    <row r="731" spans="93:147" x14ac:dyDescent="0.25"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</row>
    <row r="732" spans="93:147" x14ac:dyDescent="0.25"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</row>
    <row r="733" spans="93:147" x14ac:dyDescent="0.25"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</row>
    <row r="734" spans="93:147" x14ac:dyDescent="0.25"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</row>
    <row r="735" spans="93:147" x14ac:dyDescent="0.25"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</row>
    <row r="736" spans="93:147" x14ac:dyDescent="0.25"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</row>
    <row r="737" spans="93:147" x14ac:dyDescent="0.25"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</row>
    <row r="738" spans="93:147" x14ac:dyDescent="0.25"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</row>
    <row r="739" spans="93:147" x14ac:dyDescent="0.25"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</row>
    <row r="740" spans="93:147" x14ac:dyDescent="0.25"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</row>
    <row r="741" spans="93:147" x14ac:dyDescent="0.25"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</row>
    <row r="742" spans="93:147" x14ac:dyDescent="0.25"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</row>
    <row r="743" spans="93:147" x14ac:dyDescent="0.25"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</row>
    <row r="744" spans="93:147" x14ac:dyDescent="0.25"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</row>
    <row r="745" spans="93:147" x14ac:dyDescent="0.25"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</row>
    <row r="746" spans="93:147" x14ac:dyDescent="0.25"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</row>
    <row r="747" spans="93:147" x14ac:dyDescent="0.25"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</row>
    <row r="748" spans="93:147" x14ac:dyDescent="0.25"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</row>
    <row r="749" spans="93:147" x14ac:dyDescent="0.25"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</row>
    <row r="750" spans="93:147" x14ac:dyDescent="0.25"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</row>
    <row r="751" spans="93:147" x14ac:dyDescent="0.25"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</row>
    <row r="752" spans="93:147" x14ac:dyDescent="0.25"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</row>
    <row r="753" spans="93:147" x14ac:dyDescent="0.25"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</row>
    <row r="754" spans="93:147" x14ac:dyDescent="0.25"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</row>
    <row r="755" spans="93:147" x14ac:dyDescent="0.25"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</row>
    <row r="756" spans="93:147" x14ac:dyDescent="0.25"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</row>
    <row r="757" spans="93:147" x14ac:dyDescent="0.25"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</row>
    <row r="758" spans="93:147" x14ac:dyDescent="0.25"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</row>
    <row r="759" spans="93:147" x14ac:dyDescent="0.25"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</row>
    <row r="760" spans="93:147" x14ac:dyDescent="0.25"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</row>
    <row r="761" spans="93:147" x14ac:dyDescent="0.25"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</row>
    <row r="762" spans="93:147" x14ac:dyDescent="0.25"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</row>
    <row r="763" spans="93:147" x14ac:dyDescent="0.25"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</row>
    <row r="764" spans="93:147" x14ac:dyDescent="0.25"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</row>
    <row r="765" spans="93:147" x14ac:dyDescent="0.25"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</row>
    <row r="766" spans="93:147" x14ac:dyDescent="0.25"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</row>
    <row r="767" spans="93:147" x14ac:dyDescent="0.25"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</row>
    <row r="768" spans="93:147" x14ac:dyDescent="0.25"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</row>
    <row r="769" spans="93:147" x14ac:dyDescent="0.25"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</row>
    <row r="770" spans="93:147" x14ac:dyDescent="0.25"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</row>
    <row r="771" spans="93:147" x14ac:dyDescent="0.25"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</row>
    <row r="772" spans="93:147" x14ac:dyDescent="0.25"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</row>
    <row r="773" spans="93:147" x14ac:dyDescent="0.25"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</row>
    <row r="774" spans="93:147" x14ac:dyDescent="0.25"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</row>
    <row r="775" spans="93:147" x14ac:dyDescent="0.25"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</row>
    <row r="776" spans="93:147" x14ac:dyDescent="0.25"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</row>
    <row r="777" spans="93:147" x14ac:dyDescent="0.25"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</row>
    <row r="778" spans="93:147" x14ac:dyDescent="0.25"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</row>
    <row r="779" spans="93:147" x14ac:dyDescent="0.25"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</row>
    <row r="780" spans="93:147" x14ac:dyDescent="0.25"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</row>
    <row r="781" spans="93:147" x14ac:dyDescent="0.25"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</row>
    <row r="782" spans="93:147" x14ac:dyDescent="0.25"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</row>
    <row r="783" spans="93:147" x14ac:dyDescent="0.25"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</row>
    <row r="784" spans="93:147" x14ac:dyDescent="0.25"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</row>
    <row r="785" spans="93:147" x14ac:dyDescent="0.25"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</row>
    <row r="786" spans="93:147" x14ac:dyDescent="0.25"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</row>
    <row r="787" spans="93:147" x14ac:dyDescent="0.25"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</row>
    <row r="788" spans="93:147" x14ac:dyDescent="0.25"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</row>
    <row r="789" spans="93:147" x14ac:dyDescent="0.25"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</row>
    <row r="790" spans="93:147" x14ac:dyDescent="0.25"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</row>
    <row r="791" spans="93:147" x14ac:dyDescent="0.25"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</row>
    <row r="792" spans="93:147" x14ac:dyDescent="0.25"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</row>
    <row r="793" spans="93:147" x14ac:dyDescent="0.25"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</row>
    <row r="794" spans="93:147" x14ac:dyDescent="0.25"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</row>
    <row r="795" spans="93:147" x14ac:dyDescent="0.25"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</row>
    <row r="796" spans="93:147" x14ac:dyDescent="0.25"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</row>
    <row r="797" spans="93:147" x14ac:dyDescent="0.25"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</row>
    <row r="798" spans="93:147" x14ac:dyDescent="0.25"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</row>
    <row r="799" spans="93:147" x14ac:dyDescent="0.25"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</row>
    <row r="800" spans="93:147" x14ac:dyDescent="0.25"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</row>
    <row r="801" spans="93:147" x14ac:dyDescent="0.25"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</row>
    <row r="802" spans="93:147" x14ac:dyDescent="0.25"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</row>
    <row r="803" spans="93:147" x14ac:dyDescent="0.25"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</row>
    <row r="804" spans="93:147" x14ac:dyDescent="0.25"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</row>
    <row r="805" spans="93:147" x14ac:dyDescent="0.25"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</row>
    <row r="806" spans="93:147" x14ac:dyDescent="0.25"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</row>
    <row r="807" spans="93:147" x14ac:dyDescent="0.25"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</row>
    <row r="808" spans="93:147" x14ac:dyDescent="0.25"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</row>
    <row r="809" spans="93:147" x14ac:dyDescent="0.25"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</row>
    <row r="810" spans="93:147" x14ac:dyDescent="0.25"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</row>
    <row r="811" spans="93:147" x14ac:dyDescent="0.25"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</row>
    <row r="812" spans="93:147" x14ac:dyDescent="0.25"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</row>
    <row r="813" spans="93:147" x14ac:dyDescent="0.25"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</row>
    <row r="814" spans="93:147" x14ac:dyDescent="0.25"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</row>
    <row r="815" spans="93:147" x14ac:dyDescent="0.25"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</row>
    <row r="816" spans="93:147" x14ac:dyDescent="0.25"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</row>
    <row r="817" spans="93:147" x14ac:dyDescent="0.25"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</row>
    <row r="818" spans="93:147" x14ac:dyDescent="0.25"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</row>
    <row r="819" spans="93:147" x14ac:dyDescent="0.25"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</row>
    <row r="820" spans="93:147" x14ac:dyDescent="0.25"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</row>
    <row r="821" spans="93:147" x14ac:dyDescent="0.25"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</row>
    <row r="822" spans="93:147" x14ac:dyDescent="0.25"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</row>
    <row r="823" spans="93:147" x14ac:dyDescent="0.25"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</row>
    <row r="824" spans="93:147" x14ac:dyDescent="0.25"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</row>
    <row r="825" spans="93:147" x14ac:dyDescent="0.25"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</row>
    <row r="826" spans="93:147" x14ac:dyDescent="0.25"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</row>
    <row r="827" spans="93:147" x14ac:dyDescent="0.25"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</row>
    <row r="828" spans="93:147" x14ac:dyDescent="0.25"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</row>
    <row r="829" spans="93:147" x14ac:dyDescent="0.25"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</row>
    <row r="830" spans="93:147" x14ac:dyDescent="0.25"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</row>
    <row r="831" spans="93:147" x14ac:dyDescent="0.25"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</row>
    <row r="832" spans="93:147" x14ac:dyDescent="0.25"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</row>
    <row r="833" spans="93:147" x14ac:dyDescent="0.25"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</row>
    <row r="834" spans="93:147" x14ac:dyDescent="0.25"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</row>
    <row r="835" spans="93:147" x14ac:dyDescent="0.25"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</row>
    <row r="836" spans="93:147" x14ac:dyDescent="0.25"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</row>
    <row r="837" spans="93:147" x14ac:dyDescent="0.25"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</row>
    <row r="838" spans="93:147" x14ac:dyDescent="0.25"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</row>
    <row r="839" spans="93:147" x14ac:dyDescent="0.25"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</row>
    <row r="840" spans="93:147" x14ac:dyDescent="0.25"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</row>
    <row r="841" spans="93:147" x14ac:dyDescent="0.25"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</row>
    <row r="842" spans="93:147" x14ac:dyDescent="0.25"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</row>
    <row r="843" spans="93:147" x14ac:dyDescent="0.25"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</row>
    <row r="844" spans="93:147" x14ac:dyDescent="0.25"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</row>
    <row r="845" spans="93:147" x14ac:dyDescent="0.25"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</row>
    <row r="846" spans="93:147" x14ac:dyDescent="0.25"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</row>
    <row r="847" spans="93:147" x14ac:dyDescent="0.25"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</row>
    <row r="848" spans="93:147" x14ac:dyDescent="0.25"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</row>
    <row r="849" spans="93:147" x14ac:dyDescent="0.25"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</row>
    <row r="850" spans="93:147" x14ac:dyDescent="0.25"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</row>
    <row r="851" spans="93:147" x14ac:dyDescent="0.25"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</row>
    <row r="852" spans="93:147" x14ac:dyDescent="0.25"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</row>
    <row r="853" spans="93:147" x14ac:dyDescent="0.25"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</row>
    <row r="854" spans="93:147" x14ac:dyDescent="0.25"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</row>
    <row r="855" spans="93:147" x14ac:dyDescent="0.25"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</row>
    <row r="856" spans="93:147" x14ac:dyDescent="0.25"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</row>
    <row r="857" spans="93:147" x14ac:dyDescent="0.25"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</row>
    <row r="858" spans="93:147" x14ac:dyDescent="0.25"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</row>
    <row r="859" spans="93:147" x14ac:dyDescent="0.25"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</row>
    <row r="860" spans="93:147" x14ac:dyDescent="0.25"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</row>
    <row r="861" spans="93:147" x14ac:dyDescent="0.25"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</row>
    <row r="862" spans="93:147" x14ac:dyDescent="0.25"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</row>
    <row r="863" spans="93:147" x14ac:dyDescent="0.25"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</row>
    <row r="864" spans="93:147" x14ac:dyDescent="0.25"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</row>
    <row r="865" spans="93:147" x14ac:dyDescent="0.25"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</row>
    <row r="866" spans="93:147" x14ac:dyDescent="0.25"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</row>
    <row r="867" spans="93:147" x14ac:dyDescent="0.25"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</row>
    <row r="868" spans="93:147" x14ac:dyDescent="0.25"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</row>
    <row r="869" spans="93:147" x14ac:dyDescent="0.25"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</row>
    <row r="870" spans="93:147" x14ac:dyDescent="0.25"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</row>
    <row r="871" spans="93:147" x14ac:dyDescent="0.25"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</row>
    <row r="872" spans="93:147" x14ac:dyDescent="0.25"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</row>
    <row r="873" spans="93:147" x14ac:dyDescent="0.25"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</row>
    <row r="874" spans="93:147" x14ac:dyDescent="0.25"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</row>
    <row r="875" spans="93:147" x14ac:dyDescent="0.25"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</row>
    <row r="876" spans="93:147" x14ac:dyDescent="0.25"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</row>
    <row r="877" spans="93:147" x14ac:dyDescent="0.25"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</row>
    <row r="878" spans="93:147" x14ac:dyDescent="0.25"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</row>
    <row r="879" spans="93:147" x14ac:dyDescent="0.25">
      <c r="CO879" s="3"/>
      <c r="CP879" s="3"/>
      <c r="CQ879" s="3"/>
      <c r="CR879" s="3"/>
      <c r="CS879" s="3"/>
      <c r="CT879" s="3"/>
      <c r="CU879" s="3"/>
      <c r="CV879" s="3"/>
      <c r="CW879" s="3"/>
      <c r="CX879" s="3"/>
      <c r="CY879" s="3"/>
      <c r="CZ879" s="3"/>
      <c r="DA879" s="3"/>
      <c r="DB879" s="3"/>
      <c r="DC879" s="3"/>
      <c r="DD879" s="3"/>
      <c r="DE879" s="3"/>
      <c r="DF879" s="3"/>
      <c r="DG879" s="3"/>
      <c r="DH879" s="3"/>
      <c r="DI879" s="3"/>
      <c r="DJ879" s="3"/>
      <c r="DK879" s="3"/>
      <c r="DL879" s="3"/>
      <c r="DM879" s="3"/>
      <c r="DN879" s="3"/>
      <c r="DO879" s="3"/>
      <c r="DP879" s="3"/>
      <c r="DQ879" s="3"/>
      <c r="DR879" s="3"/>
      <c r="DS879" s="3"/>
      <c r="DT879" s="3"/>
      <c r="DU879" s="3"/>
      <c r="DV879" s="3"/>
      <c r="DW879" s="3"/>
      <c r="DX879" s="3"/>
      <c r="DY879" s="3"/>
      <c r="DZ879" s="3"/>
      <c r="EA879" s="3"/>
      <c r="EB879" s="3"/>
      <c r="EC879" s="3"/>
      <c r="ED879" s="3"/>
      <c r="EE879" s="3"/>
      <c r="EF879" s="3"/>
      <c r="EG879" s="3"/>
      <c r="EH879" s="3"/>
      <c r="EI879" s="3"/>
      <c r="EJ879" s="3"/>
      <c r="EK879" s="3"/>
      <c r="EL879" s="3"/>
      <c r="EM879" s="3"/>
      <c r="EN879" s="3"/>
      <c r="EO879" s="3"/>
      <c r="EP879" s="3"/>
      <c r="EQ879" s="3"/>
    </row>
    <row r="880" spans="93:147" x14ac:dyDescent="0.25">
      <c r="CO880" s="3"/>
      <c r="CP880" s="3"/>
      <c r="CQ880" s="3"/>
      <c r="CR880" s="3"/>
      <c r="CS880" s="3"/>
      <c r="CT880" s="3"/>
      <c r="CU880" s="3"/>
      <c r="CV880" s="3"/>
      <c r="CW880" s="3"/>
      <c r="CX880" s="3"/>
      <c r="CY880" s="3"/>
      <c r="CZ880" s="3"/>
      <c r="DA880" s="3"/>
      <c r="DB880" s="3"/>
      <c r="DC880" s="3"/>
      <c r="DD880" s="3"/>
      <c r="DE880" s="3"/>
      <c r="DF880" s="3"/>
      <c r="DG880" s="3"/>
      <c r="DH880" s="3"/>
      <c r="DI880" s="3"/>
      <c r="DJ880" s="3"/>
      <c r="DK880" s="3"/>
      <c r="DL880" s="3"/>
      <c r="DM880" s="3"/>
      <c r="DN880" s="3"/>
      <c r="DO880" s="3"/>
      <c r="DP880" s="3"/>
      <c r="DQ880" s="3"/>
      <c r="DR880" s="3"/>
      <c r="DS880" s="3"/>
      <c r="DT880" s="3"/>
      <c r="DU880" s="3"/>
      <c r="DV880" s="3"/>
      <c r="DW880" s="3"/>
      <c r="DX880" s="3"/>
      <c r="DY880" s="3"/>
      <c r="DZ880" s="3"/>
      <c r="EA880" s="3"/>
      <c r="EB880" s="3"/>
      <c r="EC880" s="3"/>
      <c r="ED880" s="3"/>
      <c r="EE880" s="3"/>
      <c r="EF880" s="3"/>
      <c r="EG880" s="3"/>
      <c r="EH880" s="3"/>
      <c r="EI880" s="3"/>
      <c r="EJ880" s="3"/>
      <c r="EK880" s="3"/>
      <c r="EL880" s="3"/>
      <c r="EM880" s="3"/>
      <c r="EN880" s="3"/>
      <c r="EO880" s="3"/>
      <c r="EP880" s="3"/>
      <c r="EQ880" s="3"/>
    </row>
    <row r="881" spans="93:147" x14ac:dyDescent="0.25">
      <c r="CO881" s="3"/>
      <c r="CP881" s="3"/>
      <c r="CQ881" s="3"/>
      <c r="CR881" s="3"/>
      <c r="CS881" s="3"/>
      <c r="CT881" s="3"/>
      <c r="CU881" s="3"/>
      <c r="CV881" s="3"/>
      <c r="CW881" s="3"/>
      <c r="CX881" s="3"/>
      <c r="CY881" s="3"/>
      <c r="CZ881" s="3"/>
      <c r="DA881" s="3"/>
      <c r="DB881" s="3"/>
      <c r="DC881" s="3"/>
      <c r="DD881" s="3"/>
      <c r="DE881" s="3"/>
      <c r="DF881" s="3"/>
      <c r="DG881" s="3"/>
      <c r="DH881" s="3"/>
      <c r="DI881" s="3"/>
      <c r="DJ881" s="3"/>
      <c r="DK881" s="3"/>
      <c r="DL881" s="3"/>
      <c r="DM881" s="3"/>
      <c r="DN881" s="3"/>
      <c r="DO881" s="3"/>
      <c r="DP881" s="3"/>
      <c r="DQ881" s="3"/>
      <c r="DR881" s="3"/>
      <c r="DS881" s="3"/>
      <c r="DT881" s="3"/>
      <c r="DU881" s="3"/>
      <c r="DV881" s="3"/>
      <c r="DW881" s="3"/>
      <c r="DX881" s="3"/>
      <c r="DY881" s="3"/>
      <c r="DZ881" s="3"/>
      <c r="EA881" s="3"/>
      <c r="EB881" s="3"/>
      <c r="EC881" s="3"/>
      <c r="ED881" s="3"/>
      <c r="EE881" s="3"/>
      <c r="EF881" s="3"/>
      <c r="EG881" s="3"/>
      <c r="EH881" s="3"/>
      <c r="EI881" s="3"/>
      <c r="EJ881" s="3"/>
      <c r="EK881" s="3"/>
      <c r="EL881" s="3"/>
      <c r="EM881" s="3"/>
      <c r="EN881" s="3"/>
      <c r="EO881" s="3"/>
      <c r="EP881" s="3"/>
      <c r="EQ881" s="3"/>
    </row>
    <row r="882" spans="93:147" x14ac:dyDescent="0.25">
      <c r="CO882" s="3"/>
      <c r="CP882" s="3"/>
      <c r="CQ882" s="3"/>
      <c r="CR882" s="3"/>
      <c r="CS882" s="3"/>
      <c r="CT882" s="3"/>
      <c r="CU882" s="3"/>
      <c r="CV882" s="3"/>
      <c r="CW882" s="3"/>
      <c r="CX882" s="3"/>
      <c r="CY882" s="3"/>
      <c r="CZ882" s="3"/>
      <c r="DA882" s="3"/>
      <c r="DB882" s="3"/>
      <c r="DC882" s="3"/>
      <c r="DD882" s="3"/>
      <c r="DE882" s="3"/>
      <c r="DF882" s="3"/>
      <c r="DG882" s="3"/>
      <c r="DH882" s="3"/>
      <c r="DI882" s="3"/>
      <c r="DJ882" s="3"/>
      <c r="DK882" s="3"/>
      <c r="DL882" s="3"/>
      <c r="DM882" s="3"/>
      <c r="DN882" s="3"/>
      <c r="DO882" s="3"/>
      <c r="DP882" s="3"/>
      <c r="DQ882" s="3"/>
      <c r="DR882" s="3"/>
      <c r="DS882" s="3"/>
      <c r="DT882" s="3"/>
      <c r="DU882" s="3"/>
      <c r="DV882" s="3"/>
      <c r="DW882" s="3"/>
      <c r="DX882" s="3"/>
      <c r="DY882" s="3"/>
      <c r="DZ882" s="3"/>
      <c r="EA882" s="3"/>
      <c r="EB882" s="3"/>
      <c r="EC882" s="3"/>
      <c r="ED882" s="3"/>
      <c r="EE882" s="3"/>
      <c r="EF882" s="3"/>
      <c r="EG882" s="3"/>
      <c r="EH882" s="3"/>
      <c r="EI882" s="3"/>
      <c r="EJ882" s="3"/>
      <c r="EK882" s="3"/>
      <c r="EL882" s="3"/>
      <c r="EM882" s="3"/>
      <c r="EN882" s="3"/>
      <c r="EO882" s="3"/>
      <c r="EP882" s="3"/>
      <c r="EQ882" s="3"/>
    </row>
    <row r="883" spans="93:147" x14ac:dyDescent="0.25">
      <c r="CO883" s="3"/>
      <c r="CP883" s="3"/>
      <c r="CQ883" s="3"/>
      <c r="CR883" s="3"/>
      <c r="CS883" s="3"/>
      <c r="CT883" s="3"/>
      <c r="CU883" s="3"/>
      <c r="CV883" s="3"/>
      <c r="CW883" s="3"/>
      <c r="CX883" s="3"/>
      <c r="CY883" s="3"/>
      <c r="CZ883" s="3"/>
      <c r="DA883" s="3"/>
      <c r="DB883" s="3"/>
      <c r="DC883" s="3"/>
      <c r="DD883" s="3"/>
      <c r="DE883" s="3"/>
      <c r="DF883" s="3"/>
      <c r="DG883" s="3"/>
      <c r="DH883" s="3"/>
      <c r="DI883" s="3"/>
      <c r="DJ883" s="3"/>
      <c r="DK883" s="3"/>
      <c r="DL883" s="3"/>
      <c r="DM883" s="3"/>
      <c r="DN883" s="3"/>
      <c r="DO883" s="3"/>
      <c r="DP883" s="3"/>
      <c r="DQ883" s="3"/>
      <c r="DR883" s="3"/>
      <c r="DS883" s="3"/>
      <c r="DT883" s="3"/>
      <c r="DU883" s="3"/>
      <c r="DV883" s="3"/>
      <c r="DW883" s="3"/>
      <c r="DX883" s="3"/>
      <c r="DY883" s="3"/>
      <c r="DZ883" s="3"/>
      <c r="EA883" s="3"/>
      <c r="EB883" s="3"/>
      <c r="EC883" s="3"/>
      <c r="ED883" s="3"/>
      <c r="EE883" s="3"/>
      <c r="EF883" s="3"/>
      <c r="EG883" s="3"/>
      <c r="EH883" s="3"/>
      <c r="EI883" s="3"/>
      <c r="EJ883" s="3"/>
      <c r="EK883" s="3"/>
      <c r="EL883" s="3"/>
      <c r="EM883" s="3"/>
      <c r="EN883" s="3"/>
      <c r="EO883" s="3"/>
      <c r="EP883" s="3"/>
      <c r="EQ883" s="3"/>
    </row>
    <row r="884" spans="93:147" x14ac:dyDescent="0.25">
      <c r="CO884" s="3"/>
      <c r="CP884" s="3"/>
      <c r="CQ884" s="3"/>
      <c r="CR884" s="3"/>
      <c r="CS884" s="3"/>
      <c r="CT884" s="3"/>
      <c r="CU884" s="3"/>
      <c r="CV884" s="3"/>
      <c r="CW884" s="3"/>
      <c r="CX884" s="3"/>
      <c r="CY884" s="3"/>
      <c r="CZ884" s="3"/>
      <c r="DA884" s="3"/>
      <c r="DB884" s="3"/>
      <c r="DC884" s="3"/>
      <c r="DD884" s="3"/>
      <c r="DE884" s="3"/>
      <c r="DF884" s="3"/>
      <c r="DG884" s="3"/>
      <c r="DH884" s="3"/>
      <c r="DI884" s="3"/>
      <c r="DJ884" s="3"/>
      <c r="DK884" s="3"/>
      <c r="DL884" s="3"/>
      <c r="DM884" s="3"/>
      <c r="DN884" s="3"/>
      <c r="DO884" s="3"/>
      <c r="DP884" s="3"/>
      <c r="DQ884" s="3"/>
      <c r="DR884" s="3"/>
      <c r="DS884" s="3"/>
      <c r="DT884" s="3"/>
      <c r="DU884" s="3"/>
      <c r="DV884" s="3"/>
      <c r="DW884" s="3"/>
      <c r="DX884" s="3"/>
      <c r="DY884" s="3"/>
      <c r="DZ884" s="3"/>
      <c r="EA884" s="3"/>
      <c r="EB884" s="3"/>
      <c r="EC884" s="3"/>
      <c r="ED884" s="3"/>
      <c r="EE884" s="3"/>
      <c r="EF884" s="3"/>
      <c r="EG884" s="3"/>
      <c r="EH884" s="3"/>
      <c r="EI884" s="3"/>
      <c r="EJ884" s="3"/>
      <c r="EK884" s="3"/>
      <c r="EL884" s="3"/>
      <c r="EM884" s="3"/>
      <c r="EN884" s="3"/>
      <c r="EO884" s="3"/>
      <c r="EP884" s="3"/>
      <c r="EQ884" s="3"/>
    </row>
    <row r="885" spans="93:147" x14ac:dyDescent="0.25">
      <c r="CO885" s="3"/>
      <c r="CP885" s="3"/>
      <c r="CQ885" s="3"/>
      <c r="CR885" s="3"/>
      <c r="CS885" s="3"/>
      <c r="CT885" s="3"/>
      <c r="CU885" s="3"/>
      <c r="CV885" s="3"/>
      <c r="CW885" s="3"/>
      <c r="CX885" s="3"/>
      <c r="CY885" s="3"/>
      <c r="CZ885" s="3"/>
      <c r="DA885" s="3"/>
      <c r="DB885" s="3"/>
      <c r="DC885" s="3"/>
      <c r="DD885" s="3"/>
      <c r="DE885" s="3"/>
      <c r="DF885" s="3"/>
      <c r="DG885" s="3"/>
      <c r="DH885" s="3"/>
      <c r="DI885" s="3"/>
      <c r="DJ885" s="3"/>
      <c r="DK885" s="3"/>
      <c r="DL885" s="3"/>
      <c r="DM885" s="3"/>
      <c r="DN885" s="3"/>
      <c r="DO885" s="3"/>
      <c r="DP885" s="3"/>
      <c r="DQ885" s="3"/>
      <c r="DR885" s="3"/>
      <c r="DS885" s="3"/>
      <c r="DT885" s="3"/>
      <c r="DU885" s="3"/>
      <c r="DV885" s="3"/>
      <c r="DW885" s="3"/>
      <c r="DX885" s="3"/>
      <c r="DY885" s="3"/>
      <c r="DZ885" s="3"/>
      <c r="EA885" s="3"/>
      <c r="EB885" s="3"/>
      <c r="EC885" s="3"/>
      <c r="ED885" s="3"/>
      <c r="EE885" s="3"/>
      <c r="EF885" s="3"/>
      <c r="EG885" s="3"/>
      <c r="EH885" s="3"/>
      <c r="EI885" s="3"/>
      <c r="EJ885" s="3"/>
      <c r="EK885" s="3"/>
      <c r="EL885" s="3"/>
      <c r="EM885" s="3"/>
      <c r="EN885" s="3"/>
      <c r="EO885" s="3"/>
      <c r="EP885" s="3"/>
      <c r="EQ885" s="3"/>
    </row>
    <row r="886" spans="93:147" x14ac:dyDescent="0.25">
      <c r="CO886" s="3"/>
      <c r="CP886" s="3"/>
      <c r="CQ886" s="3"/>
      <c r="CR886" s="3"/>
      <c r="CS886" s="3"/>
      <c r="CT886" s="3"/>
      <c r="CU886" s="3"/>
      <c r="CV886" s="3"/>
      <c r="CW886" s="3"/>
      <c r="CX886" s="3"/>
      <c r="CY886" s="3"/>
      <c r="CZ886" s="3"/>
      <c r="DA886" s="3"/>
      <c r="DB886" s="3"/>
      <c r="DC886" s="3"/>
      <c r="DD886" s="3"/>
      <c r="DE886" s="3"/>
      <c r="DF886" s="3"/>
      <c r="DG886" s="3"/>
      <c r="DH886" s="3"/>
      <c r="DI886" s="3"/>
      <c r="DJ886" s="3"/>
      <c r="DK886" s="3"/>
      <c r="DL886" s="3"/>
      <c r="DM886" s="3"/>
      <c r="DN886" s="3"/>
      <c r="DO886" s="3"/>
      <c r="DP886" s="3"/>
      <c r="DQ886" s="3"/>
      <c r="DR886" s="3"/>
      <c r="DS886" s="3"/>
      <c r="DT886" s="3"/>
      <c r="DU886" s="3"/>
      <c r="DV886" s="3"/>
      <c r="DW886" s="3"/>
      <c r="DX886" s="3"/>
      <c r="DY886" s="3"/>
      <c r="DZ886" s="3"/>
      <c r="EA886" s="3"/>
      <c r="EB886" s="3"/>
      <c r="EC886" s="3"/>
      <c r="ED886" s="3"/>
      <c r="EE886" s="3"/>
      <c r="EF886" s="3"/>
      <c r="EG886" s="3"/>
      <c r="EH886" s="3"/>
      <c r="EI886" s="3"/>
      <c r="EJ886" s="3"/>
      <c r="EK886" s="3"/>
      <c r="EL886" s="3"/>
      <c r="EM886" s="3"/>
      <c r="EN886" s="3"/>
      <c r="EO886" s="3"/>
      <c r="EP886" s="3"/>
      <c r="EQ886" s="3"/>
    </row>
    <row r="887" spans="93:147" x14ac:dyDescent="0.25">
      <c r="CO887" s="3"/>
      <c r="CP887" s="3"/>
      <c r="CQ887" s="3"/>
      <c r="CR887" s="3"/>
      <c r="CS887" s="3"/>
      <c r="CT887" s="3"/>
      <c r="CU887" s="3"/>
      <c r="CV887" s="3"/>
      <c r="CW887" s="3"/>
      <c r="CX887" s="3"/>
      <c r="CY887" s="3"/>
      <c r="CZ887" s="3"/>
      <c r="DA887" s="3"/>
      <c r="DB887" s="3"/>
      <c r="DC887" s="3"/>
      <c r="DD887" s="3"/>
      <c r="DE887" s="3"/>
      <c r="DF887" s="3"/>
      <c r="DG887" s="3"/>
      <c r="DH887" s="3"/>
      <c r="DI887" s="3"/>
      <c r="DJ887" s="3"/>
      <c r="DK887" s="3"/>
      <c r="DL887" s="3"/>
      <c r="DM887" s="3"/>
      <c r="DN887" s="3"/>
      <c r="DO887" s="3"/>
      <c r="DP887" s="3"/>
      <c r="DQ887" s="3"/>
      <c r="DR887" s="3"/>
      <c r="DS887" s="3"/>
      <c r="DT887" s="3"/>
      <c r="DU887" s="3"/>
      <c r="DV887" s="3"/>
      <c r="DW887" s="3"/>
      <c r="DX887" s="3"/>
      <c r="DY887" s="3"/>
      <c r="DZ887" s="3"/>
      <c r="EA887" s="3"/>
      <c r="EB887" s="3"/>
      <c r="EC887" s="3"/>
      <c r="ED887" s="3"/>
      <c r="EE887" s="3"/>
      <c r="EF887" s="3"/>
      <c r="EG887" s="3"/>
      <c r="EH887" s="3"/>
      <c r="EI887" s="3"/>
      <c r="EJ887" s="3"/>
      <c r="EK887" s="3"/>
      <c r="EL887" s="3"/>
      <c r="EM887" s="3"/>
      <c r="EN887" s="3"/>
      <c r="EO887" s="3"/>
      <c r="EP887" s="3"/>
      <c r="EQ887" s="3"/>
    </row>
  </sheetData>
  <mergeCells count="20">
    <mergeCell ref="CO2:CT2"/>
    <mergeCell ref="B1:T1"/>
    <mergeCell ref="U1:AL1"/>
    <mergeCell ref="H2:N2"/>
    <mergeCell ref="B2:G2"/>
    <mergeCell ref="O2:T2"/>
    <mergeCell ref="U2:Z2"/>
    <mergeCell ref="AA2:AF2"/>
    <mergeCell ref="AG2:AL2"/>
    <mergeCell ref="BL1:CN1"/>
    <mergeCell ref="BK2:BP2"/>
    <mergeCell ref="BQ2:BV2"/>
    <mergeCell ref="BW2:CB2"/>
    <mergeCell ref="AM1:BK1"/>
    <mergeCell ref="AM2:AR2"/>
    <mergeCell ref="AS2:AX2"/>
    <mergeCell ref="AY2:BD2"/>
    <mergeCell ref="BE2:BJ2"/>
    <mergeCell ref="CC2:CH2"/>
    <mergeCell ref="CI2:CN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Z206"/>
  <sheetViews>
    <sheetView workbookViewId="0"/>
  </sheetViews>
  <sheetFormatPr defaultRowHeight="11.25" x14ac:dyDescent="0.15"/>
  <cols>
    <col min="1" max="1" width="43.28515625" style="45" customWidth="1"/>
    <col min="2" max="2" width="10.42578125" style="45" customWidth="1"/>
    <col min="3" max="4" width="12.7109375" style="45" customWidth="1"/>
    <col min="5" max="9" width="10.42578125" style="45" customWidth="1"/>
    <col min="10" max="10" width="12.7109375" style="45" customWidth="1"/>
    <col min="11" max="16" width="10.42578125" style="45" customWidth="1"/>
    <col min="17" max="18" width="11.7109375" style="45" customWidth="1"/>
    <col min="19" max="23" width="10.42578125" style="45" customWidth="1"/>
    <col min="24" max="25" width="12.140625" style="45" customWidth="1"/>
    <col min="26" max="30" width="10.42578125" style="45" customWidth="1"/>
    <col min="31" max="32" width="13" style="45" customWidth="1"/>
    <col min="33" max="35" width="10.42578125" style="45" customWidth="1"/>
    <col min="36" max="36" width="13.85546875" style="45" customWidth="1"/>
    <col min="37" max="37" width="9.7109375" style="45" hidden="1" customWidth="1"/>
    <col min="38" max="38" width="11.7109375" style="45" hidden="1" customWidth="1"/>
    <col min="39" max="40" width="7.7109375" style="45" hidden="1" customWidth="1"/>
    <col min="41" max="41" width="9.5703125" style="45" customWidth="1"/>
    <col min="42" max="42" width="7.7109375" style="45" customWidth="1"/>
    <col min="43" max="43" width="11.5703125" style="45" customWidth="1"/>
    <col min="44" max="45" width="6.7109375" style="45" customWidth="1"/>
    <col min="46" max="46" width="14.7109375" style="45" customWidth="1"/>
    <col min="47" max="47" width="10.7109375" style="45" hidden="1" customWidth="1"/>
    <col min="48" max="48" width="11.5703125" style="45" hidden="1" customWidth="1"/>
    <col min="49" max="50" width="7.7109375" style="45" hidden="1" customWidth="1"/>
    <col min="51" max="51" width="10.5703125" style="45" customWidth="1"/>
    <col min="52" max="53" width="7.7109375" style="45" customWidth="1"/>
    <col min="54" max="54" width="12.42578125" style="45" bestFit="1" customWidth="1"/>
    <col min="55" max="55" width="12.42578125" style="45" hidden="1" customWidth="1"/>
    <col min="56" max="56" width="15.5703125" style="45" hidden="1" customWidth="1"/>
    <col min="57" max="57" width="10.28515625" style="45" hidden="1" customWidth="1"/>
    <col min="58" max="58" width="12.5703125" style="45" hidden="1" customWidth="1"/>
    <col min="59" max="60" width="7.7109375" style="45" hidden="1" customWidth="1"/>
    <col min="61" max="61" width="11.5703125" style="45" customWidth="1"/>
    <col min="62" max="63" width="7.7109375" style="45" customWidth="1"/>
    <col min="64" max="64" width="15.7109375" style="45" customWidth="1"/>
    <col min="65" max="65" width="14.42578125" style="45" hidden="1" customWidth="1"/>
    <col min="66" max="66" width="12" style="45" bestFit="1" customWidth="1"/>
    <col min="67" max="67" width="14.85546875" style="45" hidden="1" customWidth="1"/>
    <col min="68" max="68" width="10.28515625" style="45" hidden="1" customWidth="1"/>
    <col min="69" max="69" width="11.85546875" style="45" hidden="1" customWidth="1"/>
    <col min="70" max="71" width="7.7109375" style="45" hidden="1" customWidth="1"/>
    <col min="72" max="72" width="9.85546875" style="45" bestFit="1" customWidth="1"/>
    <col min="73" max="73" width="13.85546875" style="45" hidden="1" customWidth="1"/>
    <col min="74" max="74" width="7.28515625" style="45" bestFit="1" customWidth="1"/>
    <col min="75" max="75" width="7.28515625" style="45" customWidth="1"/>
    <col min="76" max="76" width="13.85546875" style="45" customWidth="1"/>
    <col min="77" max="77" width="16.7109375" style="45" hidden="1" customWidth="1"/>
    <col min="78" max="78" width="10.5703125" style="45" hidden="1" customWidth="1"/>
    <col min="79" max="79" width="11.7109375" style="45" hidden="1" customWidth="1"/>
    <col min="80" max="81" width="7.7109375" style="45" hidden="1" customWidth="1"/>
    <col min="82" max="82" width="10.85546875" style="45" customWidth="1"/>
    <col min="83" max="84" width="7.7109375" style="45" customWidth="1"/>
    <col min="85" max="85" width="16.85546875" style="45" customWidth="1"/>
    <col min="86" max="87" width="15.5703125" style="45" hidden="1" customWidth="1"/>
    <col min="88" max="88" width="10.140625" style="45" hidden="1" customWidth="1"/>
    <col min="89" max="89" width="12.5703125" style="45" hidden="1" customWidth="1"/>
    <col min="90" max="91" width="7.7109375" style="45" hidden="1" customWidth="1"/>
    <col min="92" max="92" width="17.7109375" style="45" customWidth="1"/>
    <col min="93" max="93" width="16.28515625" style="45" hidden="1" customWidth="1"/>
    <col min="94" max="96" width="16.28515625" style="45" customWidth="1"/>
    <col min="97" max="97" width="16.140625" style="45" hidden="1" customWidth="1"/>
    <col min="98" max="98" width="10.42578125" style="45" hidden="1" customWidth="1"/>
    <col min="99" max="99" width="13.7109375" style="45" hidden="1" customWidth="1"/>
    <col min="100" max="101" width="10.42578125" style="45" hidden="1" customWidth="1"/>
    <col min="102" max="102" width="12.140625" style="45" customWidth="1"/>
    <col min="103" max="103" width="10.42578125" style="37" hidden="1" customWidth="1"/>
    <col min="104" max="105" width="10.42578125" style="37" customWidth="1"/>
    <col min="106" max="106" width="15.140625" style="37" customWidth="1"/>
    <col min="107" max="107" width="17" style="37" hidden="1" customWidth="1"/>
    <col min="108" max="182" width="9.140625" style="37"/>
    <col min="183" max="270" width="9.140625" style="45"/>
    <col min="271" max="271" width="44.140625" style="45" customWidth="1"/>
    <col min="272" max="275" width="0" style="45" hidden="1" customWidth="1"/>
    <col min="276" max="276" width="13.85546875" style="45" customWidth="1"/>
    <col min="277" max="277" width="15.5703125" style="45" customWidth="1"/>
    <col min="278" max="281" width="0" style="45" hidden="1" customWidth="1"/>
    <col min="282" max="282" width="12.85546875" style="45" customWidth="1"/>
    <col min="283" max="283" width="6.7109375" style="45" customWidth="1"/>
    <col min="284" max="284" width="15.28515625" style="45" customWidth="1"/>
    <col min="285" max="288" width="0" style="45" hidden="1" customWidth="1"/>
    <col min="289" max="289" width="13.42578125" style="45" customWidth="1"/>
    <col min="290" max="290" width="6.7109375" style="45" customWidth="1"/>
    <col min="291" max="291" width="14.42578125" style="45" customWidth="1"/>
    <col min="292" max="295" width="0" style="45" hidden="1" customWidth="1"/>
    <col min="296" max="296" width="11.85546875" style="45" customWidth="1"/>
    <col min="297" max="297" width="15" style="45" customWidth="1"/>
    <col min="298" max="301" width="0" style="45" hidden="1" customWidth="1"/>
    <col min="302" max="302" width="12" style="45" customWidth="1"/>
    <col min="303" max="303" width="6.7109375" style="45" customWidth="1"/>
    <col min="304" max="304" width="13.85546875" style="45" customWidth="1"/>
    <col min="305" max="308" width="0" style="45" hidden="1" customWidth="1"/>
    <col min="309" max="309" width="11.5703125" style="45" customWidth="1"/>
    <col min="310" max="310" width="6.7109375" style="45" customWidth="1"/>
    <col min="311" max="311" width="14.7109375" style="45" customWidth="1"/>
    <col min="312" max="315" width="0" style="45" hidden="1" customWidth="1"/>
    <col min="316" max="316" width="12.42578125" style="45" bestFit="1" customWidth="1"/>
    <col min="317" max="317" width="0" style="45" hidden="1" customWidth="1"/>
    <col min="318" max="318" width="5.7109375" style="45" bestFit="1" customWidth="1"/>
    <col min="319" max="319" width="12.42578125" style="45" bestFit="1" customWidth="1"/>
    <col min="320" max="324" width="0" style="45" hidden="1" customWidth="1"/>
    <col min="325" max="325" width="15.7109375" style="45" customWidth="1"/>
    <col min="326" max="326" width="0" style="45" hidden="1" customWidth="1"/>
    <col min="327" max="327" width="6.7109375" style="45" customWidth="1"/>
    <col min="328" max="328" width="12" style="45" bestFit="1" customWidth="1"/>
    <col min="329" max="333" width="0" style="45" hidden="1" customWidth="1"/>
    <col min="334" max="334" width="17.28515625" style="45" customWidth="1"/>
    <col min="335" max="335" width="0" style="45" hidden="1" customWidth="1"/>
    <col min="336" max="336" width="6.7109375" style="45" customWidth="1"/>
    <col min="337" max="337" width="10.5703125" style="45" bestFit="1" customWidth="1"/>
    <col min="338" max="342" width="0" style="45" hidden="1" customWidth="1"/>
    <col min="343" max="343" width="16.85546875" style="45" customWidth="1"/>
    <col min="344" max="349" width="0" style="45" hidden="1" customWidth="1"/>
    <col min="350" max="350" width="17.7109375" style="45" customWidth="1"/>
    <col min="351" max="351" width="0" style="45" hidden="1" customWidth="1"/>
    <col min="352" max="352" width="6.7109375" style="45" customWidth="1"/>
    <col min="353" max="353" width="13.5703125" style="45" customWidth="1"/>
    <col min="354" max="358" width="0" style="45" hidden="1" customWidth="1"/>
    <col min="359" max="359" width="12.140625" style="45" customWidth="1"/>
    <col min="360" max="360" width="0" style="45" hidden="1" customWidth="1"/>
    <col min="361" max="361" width="5.7109375" style="45" bestFit="1" customWidth="1"/>
    <col min="362" max="362" width="15.140625" style="45" customWidth="1"/>
    <col min="363" max="363" width="0" style="45" hidden="1" customWidth="1"/>
    <col min="364" max="526" width="9.140625" style="45"/>
    <col min="527" max="527" width="44.140625" style="45" customWidth="1"/>
    <col min="528" max="531" width="0" style="45" hidden="1" customWidth="1"/>
    <col min="532" max="532" width="13.85546875" style="45" customWidth="1"/>
    <col min="533" max="533" width="15.5703125" style="45" customWidth="1"/>
    <col min="534" max="537" width="0" style="45" hidden="1" customWidth="1"/>
    <col min="538" max="538" width="12.85546875" style="45" customWidth="1"/>
    <col min="539" max="539" width="6.7109375" style="45" customWidth="1"/>
    <col min="540" max="540" width="15.28515625" style="45" customWidth="1"/>
    <col min="541" max="544" width="0" style="45" hidden="1" customWidth="1"/>
    <col min="545" max="545" width="13.42578125" style="45" customWidth="1"/>
    <col min="546" max="546" width="6.7109375" style="45" customWidth="1"/>
    <col min="547" max="547" width="14.42578125" style="45" customWidth="1"/>
    <col min="548" max="551" width="0" style="45" hidden="1" customWidth="1"/>
    <col min="552" max="552" width="11.85546875" style="45" customWidth="1"/>
    <col min="553" max="553" width="15" style="45" customWidth="1"/>
    <col min="554" max="557" width="0" style="45" hidden="1" customWidth="1"/>
    <col min="558" max="558" width="12" style="45" customWidth="1"/>
    <col min="559" max="559" width="6.7109375" style="45" customWidth="1"/>
    <col min="560" max="560" width="13.85546875" style="45" customWidth="1"/>
    <col min="561" max="564" width="0" style="45" hidden="1" customWidth="1"/>
    <col min="565" max="565" width="11.5703125" style="45" customWidth="1"/>
    <col min="566" max="566" width="6.7109375" style="45" customWidth="1"/>
    <col min="567" max="567" width="14.7109375" style="45" customWidth="1"/>
    <col min="568" max="571" width="0" style="45" hidden="1" customWidth="1"/>
    <col min="572" max="572" width="12.42578125" style="45" bestFit="1" customWidth="1"/>
    <col min="573" max="573" width="0" style="45" hidden="1" customWidth="1"/>
    <col min="574" max="574" width="5.7109375" style="45" bestFit="1" customWidth="1"/>
    <col min="575" max="575" width="12.42578125" style="45" bestFit="1" customWidth="1"/>
    <col min="576" max="580" width="0" style="45" hidden="1" customWidth="1"/>
    <col min="581" max="581" width="15.7109375" style="45" customWidth="1"/>
    <col min="582" max="582" width="0" style="45" hidden="1" customWidth="1"/>
    <col min="583" max="583" width="6.7109375" style="45" customWidth="1"/>
    <col min="584" max="584" width="12" style="45" bestFit="1" customWidth="1"/>
    <col min="585" max="589" width="0" style="45" hidden="1" customWidth="1"/>
    <col min="590" max="590" width="17.28515625" style="45" customWidth="1"/>
    <col min="591" max="591" width="0" style="45" hidden="1" customWidth="1"/>
    <col min="592" max="592" width="6.7109375" style="45" customWidth="1"/>
    <col min="593" max="593" width="10.5703125" style="45" bestFit="1" customWidth="1"/>
    <col min="594" max="598" width="0" style="45" hidden="1" customWidth="1"/>
    <col min="599" max="599" width="16.85546875" style="45" customWidth="1"/>
    <col min="600" max="605" width="0" style="45" hidden="1" customWidth="1"/>
    <col min="606" max="606" width="17.7109375" style="45" customWidth="1"/>
    <col min="607" max="607" width="0" style="45" hidden="1" customWidth="1"/>
    <col min="608" max="608" width="6.7109375" style="45" customWidth="1"/>
    <col min="609" max="609" width="13.5703125" style="45" customWidth="1"/>
    <col min="610" max="614" width="0" style="45" hidden="1" customWidth="1"/>
    <col min="615" max="615" width="12.140625" style="45" customWidth="1"/>
    <col min="616" max="616" width="0" style="45" hidden="1" customWidth="1"/>
    <col min="617" max="617" width="5.7109375" style="45" bestFit="1" customWidth="1"/>
    <col min="618" max="618" width="15.140625" style="45" customWidth="1"/>
    <col min="619" max="619" width="0" style="45" hidden="1" customWidth="1"/>
    <col min="620" max="782" width="9.140625" style="45"/>
    <col min="783" max="783" width="44.140625" style="45" customWidth="1"/>
    <col min="784" max="787" width="0" style="45" hidden="1" customWidth="1"/>
    <col min="788" max="788" width="13.85546875" style="45" customWidth="1"/>
    <col min="789" max="789" width="15.5703125" style="45" customWidth="1"/>
    <col min="790" max="793" width="0" style="45" hidden="1" customWidth="1"/>
    <col min="794" max="794" width="12.85546875" style="45" customWidth="1"/>
    <col min="795" max="795" width="6.7109375" style="45" customWidth="1"/>
    <col min="796" max="796" width="15.28515625" style="45" customWidth="1"/>
    <col min="797" max="800" width="0" style="45" hidden="1" customWidth="1"/>
    <col min="801" max="801" width="13.42578125" style="45" customWidth="1"/>
    <col min="802" max="802" width="6.7109375" style="45" customWidth="1"/>
    <col min="803" max="803" width="14.42578125" style="45" customWidth="1"/>
    <col min="804" max="807" width="0" style="45" hidden="1" customWidth="1"/>
    <col min="808" max="808" width="11.85546875" style="45" customWidth="1"/>
    <col min="809" max="809" width="15" style="45" customWidth="1"/>
    <col min="810" max="813" width="0" style="45" hidden="1" customWidth="1"/>
    <col min="814" max="814" width="12" style="45" customWidth="1"/>
    <col min="815" max="815" width="6.7109375" style="45" customWidth="1"/>
    <col min="816" max="816" width="13.85546875" style="45" customWidth="1"/>
    <col min="817" max="820" width="0" style="45" hidden="1" customWidth="1"/>
    <col min="821" max="821" width="11.5703125" style="45" customWidth="1"/>
    <col min="822" max="822" width="6.7109375" style="45" customWidth="1"/>
    <col min="823" max="823" width="14.7109375" style="45" customWidth="1"/>
    <col min="824" max="827" width="0" style="45" hidden="1" customWidth="1"/>
    <col min="828" max="828" width="12.42578125" style="45" bestFit="1" customWidth="1"/>
    <col min="829" max="829" width="0" style="45" hidden="1" customWidth="1"/>
    <col min="830" max="830" width="5.7109375" style="45" bestFit="1" customWidth="1"/>
    <col min="831" max="831" width="12.42578125" style="45" bestFit="1" customWidth="1"/>
    <col min="832" max="836" width="0" style="45" hidden="1" customWidth="1"/>
    <col min="837" max="837" width="15.7109375" style="45" customWidth="1"/>
    <col min="838" max="838" width="0" style="45" hidden="1" customWidth="1"/>
    <col min="839" max="839" width="6.7109375" style="45" customWidth="1"/>
    <col min="840" max="840" width="12" style="45" bestFit="1" customWidth="1"/>
    <col min="841" max="845" width="0" style="45" hidden="1" customWidth="1"/>
    <col min="846" max="846" width="17.28515625" style="45" customWidth="1"/>
    <col min="847" max="847" width="0" style="45" hidden="1" customWidth="1"/>
    <col min="848" max="848" width="6.7109375" style="45" customWidth="1"/>
    <col min="849" max="849" width="10.5703125" style="45" bestFit="1" customWidth="1"/>
    <col min="850" max="854" width="0" style="45" hidden="1" customWidth="1"/>
    <col min="855" max="855" width="16.85546875" style="45" customWidth="1"/>
    <col min="856" max="861" width="0" style="45" hidden="1" customWidth="1"/>
    <col min="862" max="862" width="17.7109375" style="45" customWidth="1"/>
    <col min="863" max="863" width="0" style="45" hidden="1" customWidth="1"/>
    <col min="864" max="864" width="6.7109375" style="45" customWidth="1"/>
    <col min="865" max="865" width="13.5703125" style="45" customWidth="1"/>
    <col min="866" max="870" width="0" style="45" hidden="1" customWidth="1"/>
    <col min="871" max="871" width="12.140625" style="45" customWidth="1"/>
    <col min="872" max="872" width="0" style="45" hidden="1" customWidth="1"/>
    <col min="873" max="873" width="5.7109375" style="45" bestFit="1" customWidth="1"/>
    <col min="874" max="874" width="15.140625" style="45" customWidth="1"/>
    <col min="875" max="875" width="0" style="45" hidden="1" customWidth="1"/>
    <col min="876" max="1038" width="9.140625" style="45"/>
    <col min="1039" max="1039" width="44.140625" style="45" customWidth="1"/>
    <col min="1040" max="1043" width="0" style="45" hidden="1" customWidth="1"/>
    <col min="1044" max="1044" width="13.85546875" style="45" customWidth="1"/>
    <col min="1045" max="1045" width="15.5703125" style="45" customWidth="1"/>
    <col min="1046" max="1049" width="0" style="45" hidden="1" customWidth="1"/>
    <col min="1050" max="1050" width="12.85546875" style="45" customWidth="1"/>
    <col min="1051" max="1051" width="6.7109375" style="45" customWidth="1"/>
    <col min="1052" max="1052" width="15.28515625" style="45" customWidth="1"/>
    <col min="1053" max="1056" width="0" style="45" hidden="1" customWidth="1"/>
    <col min="1057" max="1057" width="13.42578125" style="45" customWidth="1"/>
    <col min="1058" max="1058" width="6.7109375" style="45" customWidth="1"/>
    <col min="1059" max="1059" width="14.42578125" style="45" customWidth="1"/>
    <col min="1060" max="1063" width="0" style="45" hidden="1" customWidth="1"/>
    <col min="1064" max="1064" width="11.85546875" style="45" customWidth="1"/>
    <col min="1065" max="1065" width="15" style="45" customWidth="1"/>
    <col min="1066" max="1069" width="0" style="45" hidden="1" customWidth="1"/>
    <col min="1070" max="1070" width="12" style="45" customWidth="1"/>
    <col min="1071" max="1071" width="6.7109375" style="45" customWidth="1"/>
    <col min="1072" max="1072" width="13.85546875" style="45" customWidth="1"/>
    <col min="1073" max="1076" width="0" style="45" hidden="1" customWidth="1"/>
    <col min="1077" max="1077" width="11.5703125" style="45" customWidth="1"/>
    <col min="1078" max="1078" width="6.7109375" style="45" customWidth="1"/>
    <col min="1079" max="1079" width="14.7109375" style="45" customWidth="1"/>
    <col min="1080" max="1083" width="0" style="45" hidden="1" customWidth="1"/>
    <col min="1084" max="1084" width="12.42578125" style="45" bestFit="1" customWidth="1"/>
    <col min="1085" max="1085" width="0" style="45" hidden="1" customWidth="1"/>
    <col min="1086" max="1086" width="5.7109375" style="45" bestFit="1" customWidth="1"/>
    <col min="1087" max="1087" width="12.42578125" style="45" bestFit="1" customWidth="1"/>
    <col min="1088" max="1092" width="0" style="45" hidden="1" customWidth="1"/>
    <col min="1093" max="1093" width="15.7109375" style="45" customWidth="1"/>
    <col min="1094" max="1094" width="0" style="45" hidden="1" customWidth="1"/>
    <col min="1095" max="1095" width="6.7109375" style="45" customWidth="1"/>
    <col min="1096" max="1096" width="12" style="45" bestFit="1" customWidth="1"/>
    <col min="1097" max="1101" width="0" style="45" hidden="1" customWidth="1"/>
    <col min="1102" max="1102" width="17.28515625" style="45" customWidth="1"/>
    <col min="1103" max="1103" width="0" style="45" hidden="1" customWidth="1"/>
    <col min="1104" max="1104" width="6.7109375" style="45" customWidth="1"/>
    <col min="1105" max="1105" width="10.5703125" style="45" bestFit="1" customWidth="1"/>
    <col min="1106" max="1110" width="0" style="45" hidden="1" customWidth="1"/>
    <col min="1111" max="1111" width="16.85546875" style="45" customWidth="1"/>
    <col min="1112" max="1117" width="0" style="45" hidden="1" customWidth="1"/>
    <col min="1118" max="1118" width="17.7109375" style="45" customWidth="1"/>
    <col min="1119" max="1119" width="0" style="45" hidden="1" customWidth="1"/>
    <col min="1120" max="1120" width="6.7109375" style="45" customWidth="1"/>
    <col min="1121" max="1121" width="13.5703125" style="45" customWidth="1"/>
    <col min="1122" max="1126" width="0" style="45" hidden="1" customWidth="1"/>
    <col min="1127" max="1127" width="12.140625" style="45" customWidth="1"/>
    <col min="1128" max="1128" width="0" style="45" hidden="1" customWidth="1"/>
    <col min="1129" max="1129" width="5.7109375" style="45" bestFit="1" customWidth="1"/>
    <col min="1130" max="1130" width="15.140625" style="45" customWidth="1"/>
    <col min="1131" max="1131" width="0" style="45" hidden="1" customWidth="1"/>
    <col min="1132" max="1294" width="9.140625" style="45"/>
    <col min="1295" max="1295" width="44.140625" style="45" customWidth="1"/>
    <col min="1296" max="1299" width="0" style="45" hidden="1" customWidth="1"/>
    <col min="1300" max="1300" width="13.85546875" style="45" customWidth="1"/>
    <col min="1301" max="1301" width="15.5703125" style="45" customWidth="1"/>
    <col min="1302" max="1305" width="0" style="45" hidden="1" customWidth="1"/>
    <col min="1306" max="1306" width="12.85546875" style="45" customWidth="1"/>
    <col min="1307" max="1307" width="6.7109375" style="45" customWidth="1"/>
    <col min="1308" max="1308" width="15.28515625" style="45" customWidth="1"/>
    <col min="1309" max="1312" width="0" style="45" hidden="1" customWidth="1"/>
    <col min="1313" max="1313" width="13.42578125" style="45" customWidth="1"/>
    <col min="1314" max="1314" width="6.7109375" style="45" customWidth="1"/>
    <col min="1315" max="1315" width="14.42578125" style="45" customWidth="1"/>
    <col min="1316" max="1319" width="0" style="45" hidden="1" customWidth="1"/>
    <col min="1320" max="1320" width="11.85546875" style="45" customWidth="1"/>
    <col min="1321" max="1321" width="15" style="45" customWidth="1"/>
    <col min="1322" max="1325" width="0" style="45" hidden="1" customWidth="1"/>
    <col min="1326" max="1326" width="12" style="45" customWidth="1"/>
    <col min="1327" max="1327" width="6.7109375" style="45" customWidth="1"/>
    <col min="1328" max="1328" width="13.85546875" style="45" customWidth="1"/>
    <col min="1329" max="1332" width="0" style="45" hidden="1" customWidth="1"/>
    <col min="1333" max="1333" width="11.5703125" style="45" customWidth="1"/>
    <col min="1334" max="1334" width="6.7109375" style="45" customWidth="1"/>
    <col min="1335" max="1335" width="14.7109375" style="45" customWidth="1"/>
    <col min="1336" max="1339" width="0" style="45" hidden="1" customWidth="1"/>
    <col min="1340" max="1340" width="12.42578125" style="45" bestFit="1" customWidth="1"/>
    <col min="1341" max="1341" width="0" style="45" hidden="1" customWidth="1"/>
    <col min="1342" max="1342" width="5.7109375" style="45" bestFit="1" customWidth="1"/>
    <col min="1343" max="1343" width="12.42578125" style="45" bestFit="1" customWidth="1"/>
    <col min="1344" max="1348" width="0" style="45" hidden="1" customWidth="1"/>
    <col min="1349" max="1349" width="15.7109375" style="45" customWidth="1"/>
    <col min="1350" max="1350" width="0" style="45" hidden="1" customWidth="1"/>
    <col min="1351" max="1351" width="6.7109375" style="45" customWidth="1"/>
    <col min="1352" max="1352" width="12" style="45" bestFit="1" customWidth="1"/>
    <col min="1353" max="1357" width="0" style="45" hidden="1" customWidth="1"/>
    <col min="1358" max="1358" width="17.28515625" style="45" customWidth="1"/>
    <col min="1359" max="1359" width="0" style="45" hidden="1" customWidth="1"/>
    <col min="1360" max="1360" width="6.7109375" style="45" customWidth="1"/>
    <col min="1361" max="1361" width="10.5703125" style="45" bestFit="1" customWidth="1"/>
    <col min="1362" max="1366" width="0" style="45" hidden="1" customWidth="1"/>
    <col min="1367" max="1367" width="16.85546875" style="45" customWidth="1"/>
    <col min="1368" max="1373" width="0" style="45" hidden="1" customWidth="1"/>
    <col min="1374" max="1374" width="17.7109375" style="45" customWidth="1"/>
    <col min="1375" max="1375" width="0" style="45" hidden="1" customWidth="1"/>
    <col min="1376" max="1376" width="6.7109375" style="45" customWidth="1"/>
    <col min="1377" max="1377" width="13.5703125" style="45" customWidth="1"/>
    <col min="1378" max="1382" width="0" style="45" hidden="1" customWidth="1"/>
    <col min="1383" max="1383" width="12.140625" style="45" customWidth="1"/>
    <col min="1384" max="1384" width="0" style="45" hidden="1" customWidth="1"/>
    <col min="1385" max="1385" width="5.7109375" style="45" bestFit="1" customWidth="1"/>
    <col min="1386" max="1386" width="15.140625" style="45" customWidth="1"/>
    <col min="1387" max="1387" width="0" style="45" hidden="1" customWidth="1"/>
    <col min="1388" max="1550" width="9.140625" style="45"/>
    <col min="1551" max="1551" width="44.140625" style="45" customWidth="1"/>
    <col min="1552" max="1555" width="0" style="45" hidden="1" customWidth="1"/>
    <col min="1556" max="1556" width="13.85546875" style="45" customWidth="1"/>
    <col min="1557" max="1557" width="15.5703125" style="45" customWidth="1"/>
    <col min="1558" max="1561" width="0" style="45" hidden="1" customWidth="1"/>
    <col min="1562" max="1562" width="12.85546875" style="45" customWidth="1"/>
    <col min="1563" max="1563" width="6.7109375" style="45" customWidth="1"/>
    <col min="1564" max="1564" width="15.28515625" style="45" customWidth="1"/>
    <col min="1565" max="1568" width="0" style="45" hidden="1" customWidth="1"/>
    <col min="1569" max="1569" width="13.42578125" style="45" customWidth="1"/>
    <col min="1570" max="1570" width="6.7109375" style="45" customWidth="1"/>
    <col min="1571" max="1571" width="14.42578125" style="45" customWidth="1"/>
    <col min="1572" max="1575" width="0" style="45" hidden="1" customWidth="1"/>
    <col min="1576" max="1576" width="11.85546875" style="45" customWidth="1"/>
    <col min="1577" max="1577" width="15" style="45" customWidth="1"/>
    <col min="1578" max="1581" width="0" style="45" hidden="1" customWidth="1"/>
    <col min="1582" max="1582" width="12" style="45" customWidth="1"/>
    <col min="1583" max="1583" width="6.7109375" style="45" customWidth="1"/>
    <col min="1584" max="1584" width="13.85546875" style="45" customWidth="1"/>
    <col min="1585" max="1588" width="0" style="45" hidden="1" customWidth="1"/>
    <col min="1589" max="1589" width="11.5703125" style="45" customWidth="1"/>
    <col min="1590" max="1590" width="6.7109375" style="45" customWidth="1"/>
    <col min="1591" max="1591" width="14.7109375" style="45" customWidth="1"/>
    <col min="1592" max="1595" width="0" style="45" hidden="1" customWidth="1"/>
    <col min="1596" max="1596" width="12.42578125" style="45" bestFit="1" customWidth="1"/>
    <col min="1597" max="1597" width="0" style="45" hidden="1" customWidth="1"/>
    <col min="1598" max="1598" width="5.7109375" style="45" bestFit="1" customWidth="1"/>
    <col min="1599" max="1599" width="12.42578125" style="45" bestFit="1" customWidth="1"/>
    <col min="1600" max="1604" width="0" style="45" hidden="1" customWidth="1"/>
    <col min="1605" max="1605" width="15.7109375" style="45" customWidth="1"/>
    <col min="1606" max="1606" width="0" style="45" hidden="1" customWidth="1"/>
    <col min="1607" max="1607" width="6.7109375" style="45" customWidth="1"/>
    <col min="1608" max="1608" width="12" style="45" bestFit="1" customWidth="1"/>
    <col min="1609" max="1613" width="0" style="45" hidden="1" customWidth="1"/>
    <col min="1614" max="1614" width="17.28515625" style="45" customWidth="1"/>
    <col min="1615" max="1615" width="0" style="45" hidden="1" customWidth="1"/>
    <col min="1616" max="1616" width="6.7109375" style="45" customWidth="1"/>
    <col min="1617" max="1617" width="10.5703125" style="45" bestFit="1" customWidth="1"/>
    <col min="1618" max="1622" width="0" style="45" hidden="1" customWidth="1"/>
    <col min="1623" max="1623" width="16.85546875" style="45" customWidth="1"/>
    <col min="1624" max="1629" width="0" style="45" hidden="1" customWidth="1"/>
    <col min="1630" max="1630" width="17.7109375" style="45" customWidth="1"/>
    <col min="1631" max="1631" width="0" style="45" hidden="1" customWidth="1"/>
    <col min="1632" max="1632" width="6.7109375" style="45" customWidth="1"/>
    <col min="1633" max="1633" width="13.5703125" style="45" customWidth="1"/>
    <col min="1634" max="1638" width="0" style="45" hidden="1" customWidth="1"/>
    <col min="1639" max="1639" width="12.140625" style="45" customWidth="1"/>
    <col min="1640" max="1640" width="0" style="45" hidden="1" customWidth="1"/>
    <col min="1641" max="1641" width="5.7109375" style="45" bestFit="1" customWidth="1"/>
    <col min="1642" max="1642" width="15.140625" style="45" customWidth="1"/>
    <col min="1643" max="1643" width="0" style="45" hidden="1" customWidth="1"/>
    <col min="1644" max="1806" width="9.140625" style="45"/>
    <col min="1807" max="1807" width="44.140625" style="45" customWidth="1"/>
    <col min="1808" max="1811" width="0" style="45" hidden="1" customWidth="1"/>
    <col min="1812" max="1812" width="13.85546875" style="45" customWidth="1"/>
    <col min="1813" max="1813" width="15.5703125" style="45" customWidth="1"/>
    <col min="1814" max="1817" width="0" style="45" hidden="1" customWidth="1"/>
    <col min="1818" max="1818" width="12.85546875" style="45" customWidth="1"/>
    <col min="1819" max="1819" width="6.7109375" style="45" customWidth="1"/>
    <col min="1820" max="1820" width="15.28515625" style="45" customWidth="1"/>
    <col min="1821" max="1824" width="0" style="45" hidden="1" customWidth="1"/>
    <col min="1825" max="1825" width="13.42578125" style="45" customWidth="1"/>
    <col min="1826" max="1826" width="6.7109375" style="45" customWidth="1"/>
    <col min="1827" max="1827" width="14.42578125" style="45" customWidth="1"/>
    <col min="1828" max="1831" width="0" style="45" hidden="1" customWidth="1"/>
    <col min="1832" max="1832" width="11.85546875" style="45" customWidth="1"/>
    <col min="1833" max="1833" width="15" style="45" customWidth="1"/>
    <col min="1834" max="1837" width="0" style="45" hidden="1" customWidth="1"/>
    <col min="1838" max="1838" width="12" style="45" customWidth="1"/>
    <col min="1839" max="1839" width="6.7109375" style="45" customWidth="1"/>
    <col min="1840" max="1840" width="13.85546875" style="45" customWidth="1"/>
    <col min="1841" max="1844" width="0" style="45" hidden="1" customWidth="1"/>
    <col min="1845" max="1845" width="11.5703125" style="45" customWidth="1"/>
    <col min="1846" max="1846" width="6.7109375" style="45" customWidth="1"/>
    <col min="1847" max="1847" width="14.7109375" style="45" customWidth="1"/>
    <col min="1848" max="1851" width="0" style="45" hidden="1" customWidth="1"/>
    <col min="1852" max="1852" width="12.42578125" style="45" bestFit="1" customWidth="1"/>
    <col min="1853" max="1853" width="0" style="45" hidden="1" customWidth="1"/>
    <col min="1854" max="1854" width="5.7109375" style="45" bestFit="1" customWidth="1"/>
    <col min="1855" max="1855" width="12.42578125" style="45" bestFit="1" customWidth="1"/>
    <col min="1856" max="1860" width="0" style="45" hidden="1" customWidth="1"/>
    <col min="1861" max="1861" width="15.7109375" style="45" customWidth="1"/>
    <col min="1862" max="1862" width="0" style="45" hidden="1" customWidth="1"/>
    <col min="1863" max="1863" width="6.7109375" style="45" customWidth="1"/>
    <col min="1864" max="1864" width="12" style="45" bestFit="1" customWidth="1"/>
    <col min="1865" max="1869" width="0" style="45" hidden="1" customWidth="1"/>
    <col min="1870" max="1870" width="17.28515625" style="45" customWidth="1"/>
    <col min="1871" max="1871" width="0" style="45" hidden="1" customWidth="1"/>
    <col min="1872" max="1872" width="6.7109375" style="45" customWidth="1"/>
    <col min="1873" max="1873" width="10.5703125" style="45" bestFit="1" customWidth="1"/>
    <col min="1874" max="1878" width="0" style="45" hidden="1" customWidth="1"/>
    <col min="1879" max="1879" width="16.85546875" style="45" customWidth="1"/>
    <col min="1880" max="1885" width="0" style="45" hidden="1" customWidth="1"/>
    <col min="1886" max="1886" width="17.7109375" style="45" customWidth="1"/>
    <col min="1887" max="1887" width="0" style="45" hidden="1" customWidth="1"/>
    <col min="1888" max="1888" width="6.7109375" style="45" customWidth="1"/>
    <col min="1889" max="1889" width="13.5703125" style="45" customWidth="1"/>
    <col min="1890" max="1894" width="0" style="45" hidden="1" customWidth="1"/>
    <col min="1895" max="1895" width="12.140625" style="45" customWidth="1"/>
    <col min="1896" max="1896" width="0" style="45" hidden="1" customWidth="1"/>
    <col min="1897" max="1897" width="5.7109375" style="45" bestFit="1" customWidth="1"/>
    <col min="1898" max="1898" width="15.140625" style="45" customWidth="1"/>
    <col min="1899" max="1899" width="0" style="45" hidden="1" customWidth="1"/>
    <col min="1900" max="2062" width="9.140625" style="45"/>
    <col min="2063" max="2063" width="44.140625" style="45" customWidth="1"/>
    <col min="2064" max="2067" width="0" style="45" hidden="1" customWidth="1"/>
    <col min="2068" max="2068" width="13.85546875" style="45" customWidth="1"/>
    <col min="2069" max="2069" width="15.5703125" style="45" customWidth="1"/>
    <col min="2070" max="2073" width="0" style="45" hidden="1" customWidth="1"/>
    <col min="2074" max="2074" width="12.85546875" style="45" customWidth="1"/>
    <col min="2075" max="2075" width="6.7109375" style="45" customWidth="1"/>
    <col min="2076" max="2076" width="15.28515625" style="45" customWidth="1"/>
    <col min="2077" max="2080" width="0" style="45" hidden="1" customWidth="1"/>
    <col min="2081" max="2081" width="13.42578125" style="45" customWidth="1"/>
    <col min="2082" max="2082" width="6.7109375" style="45" customWidth="1"/>
    <col min="2083" max="2083" width="14.42578125" style="45" customWidth="1"/>
    <col min="2084" max="2087" width="0" style="45" hidden="1" customWidth="1"/>
    <col min="2088" max="2088" width="11.85546875" style="45" customWidth="1"/>
    <col min="2089" max="2089" width="15" style="45" customWidth="1"/>
    <col min="2090" max="2093" width="0" style="45" hidden="1" customWidth="1"/>
    <col min="2094" max="2094" width="12" style="45" customWidth="1"/>
    <col min="2095" max="2095" width="6.7109375" style="45" customWidth="1"/>
    <col min="2096" max="2096" width="13.85546875" style="45" customWidth="1"/>
    <col min="2097" max="2100" width="0" style="45" hidden="1" customWidth="1"/>
    <col min="2101" max="2101" width="11.5703125" style="45" customWidth="1"/>
    <col min="2102" max="2102" width="6.7109375" style="45" customWidth="1"/>
    <col min="2103" max="2103" width="14.7109375" style="45" customWidth="1"/>
    <col min="2104" max="2107" width="0" style="45" hidden="1" customWidth="1"/>
    <col min="2108" max="2108" width="12.42578125" style="45" bestFit="1" customWidth="1"/>
    <col min="2109" max="2109" width="0" style="45" hidden="1" customWidth="1"/>
    <col min="2110" max="2110" width="5.7109375" style="45" bestFit="1" customWidth="1"/>
    <col min="2111" max="2111" width="12.42578125" style="45" bestFit="1" customWidth="1"/>
    <col min="2112" max="2116" width="0" style="45" hidden="1" customWidth="1"/>
    <col min="2117" max="2117" width="15.7109375" style="45" customWidth="1"/>
    <col min="2118" max="2118" width="0" style="45" hidden="1" customWidth="1"/>
    <col min="2119" max="2119" width="6.7109375" style="45" customWidth="1"/>
    <col min="2120" max="2120" width="12" style="45" bestFit="1" customWidth="1"/>
    <col min="2121" max="2125" width="0" style="45" hidden="1" customWidth="1"/>
    <col min="2126" max="2126" width="17.28515625" style="45" customWidth="1"/>
    <col min="2127" max="2127" width="0" style="45" hidden="1" customWidth="1"/>
    <col min="2128" max="2128" width="6.7109375" style="45" customWidth="1"/>
    <col min="2129" max="2129" width="10.5703125" style="45" bestFit="1" customWidth="1"/>
    <col min="2130" max="2134" width="0" style="45" hidden="1" customWidth="1"/>
    <col min="2135" max="2135" width="16.85546875" style="45" customWidth="1"/>
    <col min="2136" max="2141" width="0" style="45" hidden="1" customWidth="1"/>
    <col min="2142" max="2142" width="17.7109375" style="45" customWidth="1"/>
    <col min="2143" max="2143" width="0" style="45" hidden="1" customWidth="1"/>
    <col min="2144" max="2144" width="6.7109375" style="45" customWidth="1"/>
    <col min="2145" max="2145" width="13.5703125" style="45" customWidth="1"/>
    <col min="2146" max="2150" width="0" style="45" hidden="1" customWidth="1"/>
    <col min="2151" max="2151" width="12.140625" style="45" customWidth="1"/>
    <col min="2152" max="2152" width="0" style="45" hidden="1" customWidth="1"/>
    <col min="2153" max="2153" width="5.7109375" style="45" bestFit="1" customWidth="1"/>
    <col min="2154" max="2154" width="15.140625" style="45" customWidth="1"/>
    <col min="2155" max="2155" width="0" style="45" hidden="1" customWidth="1"/>
    <col min="2156" max="2318" width="9.140625" style="45"/>
    <col min="2319" max="2319" width="44.140625" style="45" customWidth="1"/>
    <col min="2320" max="2323" width="0" style="45" hidden="1" customWidth="1"/>
    <col min="2324" max="2324" width="13.85546875" style="45" customWidth="1"/>
    <col min="2325" max="2325" width="15.5703125" style="45" customWidth="1"/>
    <col min="2326" max="2329" width="0" style="45" hidden="1" customWidth="1"/>
    <col min="2330" max="2330" width="12.85546875" style="45" customWidth="1"/>
    <col min="2331" max="2331" width="6.7109375" style="45" customWidth="1"/>
    <col min="2332" max="2332" width="15.28515625" style="45" customWidth="1"/>
    <col min="2333" max="2336" width="0" style="45" hidden="1" customWidth="1"/>
    <col min="2337" max="2337" width="13.42578125" style="45" customWidth="1"/>
    <col min="2338" max="2338" width="6.7109375" style="45" customWidth="1"/>
    <col min="2339" max="2339" width="14.42578125" style="45" customWidth="1"/>
    <col min="2340" max="2343" width="0" style="45" hidden="1" customWidth="1"/>
    <col min="2344" max="2344" width="11.85546875" style="45" customWidth="1"/>
    <col min="2345" max="2345" width="15" style="45" customWidth="1"/>
    <col min="2346" max="2349" width="0" style="45" hidden="1" customWidth="1"/>
    <col min="2350" max="2350" width="12" style="45" customWidth="1"/>
    <col min="2351" max="2351" width="6.7109375" style="45" customWidth="1"/>
    <col min="2352" max="2352" width="13.85546875" style="45" customWidth="1"/>
    <col min="2353" max="2356" width="0" style="45" hidden="1" customWidth="1"/>
    <col min="2357" max="2357" width="11.5703125" style="45" customWidth="1"/>
    <col min="2358" max="2358" width="6.7109375" style="45" customWidth="1"/>
    <col min="2359" max="2359" width="14.7109375" style="45" customWidth="1"/>
    <col min="2360" max="2363" width="0" style="45" hidden="1" customWidth="1"/>
    <col min="2364" max="2364" width="12.42578125" style="45" bestFit="1" customWidth="1"/>
    <col min="2365" max="2365" width="0" style="45" hidden="1" customWidth="1"/>
    <col min="2366" max="2366" width="5.7109375" style="45" bestFit="1" customWidth="1"/>
    <col min="2367" max="2367" width="12.42578125" style="45" bestFit="1" customWidth="1"/>
    <col min="2368" max="2372" width="0" style="45" hidden="1" customWidth="1"/>
    <col min="2373" max="2373" width="15.7109375" style="45" customWidth="1"/>
    <col min="2374" max="2374" width="0" style="45" hidden="1" customWidth="1"/>
    <col min="2375" max="2375" width="6.7109375" style="45" customWidth="1"/>
    <col min="2376" max="2376" width="12" style="45" bestFit="1" customWidth="1"/>
    <col min="2377" max="2381" width="0" style="45" hidden="1" customWidth="1"/>
    <col min="2382" max="2382" width="17.28515625" style="45" customWidth="1"/>
    <col min="2383" max="2383" width="0" style="45" hidden="1" customWidth="1"/>
    <col min="2384" max="2384" width="6.7109375" style="45" customWidth="1"/>
    <col min="2385" max="2385" width="10.5703125" style="45" bestFit="1" customWidth="1"/>
    <col min="2386" max="2390" width="0" style="45" hidden="1" customWidth="1"/>
    <col min="2391" max="2391" width="16.85546875" style="45" customWidth="1"/>
    <col min="2392" max="2397" width="0" style="45" hidden="1" customWidth="1"/>
    <col min="2398" max="2398" width="17.7109375" style="45" customWidth="1"/>
    <col min="2399" max="2399" width="0" style="45" hidden="1" customWidth="1"/>
    <col min="2400" max="2400" width="6.7109375" style="45" customWidth="1"/>
    <col min="2401" max="2401" width="13.5703125" style="45" customWidth="1"/>
    <col min="2402" max="2406" width="0" style="45" hidden="1" customWidth="1"/>
    <col min="2407" max="2407" width="12.140625" style="45" customWidth="1"/>
    <col min="2408" max="2408" width="0" style="45" hidden="1" customWidth="1"/>
    <col min="2409" max="2409" width="5.7109375" style="45" bestFit="1" customWidth="1"/>
    <col min="2410" max="2410" width="15.140625" style="45" customWidth="1"/>
    <col min="2411" max="2411" width="0" style="45" hidden="1" customWidth="1"/>
    <col min="2412" max="2574" width="9.140625" style="45"/>
    <col min="2575" max="2575" width="44.140625" style="45" customWidth="1"/>
    <col min="2576" max="2579" width="0" style="45" hidden="1" customWidth="1"/>
    <col min="2580" max="2580" width="13.85546875" style="45" customWidth="1"/>
    <col min="2581" max="2581" width="15.5703125" style="45" customWidth="1"/>
    <col min="2582" max="2585" width="0" style="45" hidden="1" customWidth="1"/>
    <col min="2586" max="2586" width="12.85546875" style="45" customWidth="1"/>
    <col min="2587" max="2587" width="6.7109375" style="45" customWidth="1"/>
    <col min="2588" max="2588" width="15.28515625" style="45" customWidth="1"/>
    <col min="2589" max="2592" width="0" style="45" hidden="1" customWidth="1"/>
    <col min="2593" max="2593" width="13.42578125" style="45" customWidth="1"/>
    <col min="2594" max="2594" width="6.7109375" style="45" customWidth="1"/>
    <col min="2595" max="2595" width="14.42578125" style="45" customWidth="1"/>
    <col min="2596" max="2599" width="0" style="45" hidden="1" customWidth="1"/>
    <col min="2600" max="2600" width="11.85546875" style="45" customWidth="1"/>
    <col min="2601" max="2601" width="15" style="45" customWidth="1"/>
    <col min="2602" max="2605" width="0" style="45" hidden="1" customWidth="1"/>
    <col min="2606" max="2606" width="12" style="45" customWidth="1"/>
    <col min="2607" max="2607" width="6.7109375" style="45" customWidth="1"/>
    <col min="2608" max="2608" width="13.85546875" style="45" customWidth="1"/>
    <col min="2609" max="2612" width="0" style="45" hidden="1" customWidth="1"/>
    <col min="2613" max="2613" width="11.5703125" style="45" customWidth="1"/>
    <col min="2614" max="2614" width="6.7109375" style="45" customWidth="1"/>
    <col min="2615" max="2615" width="14.7109375" style="45" customWidth="1"/>
    <col min="2616" max="2619" width="0" style="45" hidden="1" customWidth="1"/>
    <col min="2620" max="2620" width="12.42578125" style="45" bestFit="1" customWidth="1"/>
    <col min="2621" max="2621" width="0" style="45" hidden="1" customWidth="1"/>
    <col min="2622" max="2622" width="5.7109375" style="45" bestFit="1" customWidth="1"/>
    <col min="2623" max="2623" width="12.42578125" style="45" bestFit="1" customWidth="1"/>
    <col min="2624" max="2628" width="0" style="45" hidden="1" customWidth="1"/>
    <col min="2629" max="2629" width="15.7109375" style="45" customWidth="1"/>
    <col min="2630" max="2630" width="0" style="45" hidden="1" customWidth="1"/>
    <col min="2631" max="2631" width="6.7109375" style="45" customWidth="1"/>
    <col min="2632" max="2632" width="12" style="45" bestFit="1" customWidth="1"/>
    <col min="2633" max="2637" width="0" style="45" hidden="1" customWidth="1"/>
    <col min="2638" max="2638" width="17.28515625" style="45" customWidth="1"/>
    <col min="2639" max="2639" width="0" style="45" hidden="1" customWidth="1"/>
    <col min="2640" max="2640" width="6.7109375" style="45" customWidth="1"/>
    <col min="2641" max="2641" width="10.5703125" style="45" bestFit="1" customWidth="1"/>
    <col min="2642" max="2646" width="0" style="45" hidden="1" customWidth="1"/>
    <col min="2647" max="2647" width="16.85546875" style="45" customWidth="1"/>
    <col min="2648" max="2653" width="0" style="45" hidden="1" customWidth="1"/>
    <col min="2654" max="2654" width="17.7109375" style="45" customWidth="1"/>
    <col min="2655" max="2655" width="0" style="45" hidden="1" customWidth="1"/>
    <col min="2656" max="2656" width="6.7109375" style="45" customWidth="1"/>
    <col min="2657" max="2657" width="13.5703125" style="45" customWidth="1"/>
    <col min="2658" max="2662" width="0" style="45" hidden="1" customWidth="1"/>
    <col min="2663" max="2663" width="12.140625" style="45" customWidth="1"/>
    <col min="2664" max="2664" width="0" style="45" hidden="1" customWidth="1"/>
    <col min="2665" max="2665" width="5.7109375" style="45" bestFit="1" customWidth="1"/>
    <col min="2666" max="2666" width="15.140625" style="45" customWidth="1"/>
    <col min="2667" max="2667" width="0" style="45" hidden="1" customWidth="1"/>
    <col min="2668" max="2830" width="9.140625" style="45"/>
    <col min="2831" max="2831" width="44.140625" style="45" customWidth="1"/>
    <col min="2832" max="2835" width="0" style="45" hidden="1" customWidth="1"/>
    <col min="2836" max="2836" width="13.85546875" style="45" customWidth="1"/>
    <col min="2837" max="2837" width="15.5703125" style="45" customWidth="1"/>
    <col min="2838" max="2841" width="0" style="45" hidden="1" customWidth="1"/>
    <col min="2842" max="2842" width="12.85546875" style="45" customWidth="1"/>
    <col min="2843" max="2843" width="6.7109375" style="45" customWidth="1"/>
    <col min="2844" max="2844" width="15.28515625" style="45" customWidth="1"/>
    <col min="2845" max="2848" width="0" style="45" hidden="1" customWidth="1"/>
    <col min="2849" max="2849" width="13.42578125" style="45" customWidth="1"/>
    <col min="2850" max="2850" width="6.7109375" style="45" customWidth="1"/>
    <col min="2851" max="2851" width="14.42578125" style="45" customWidth="1"/>
    <col min="2852" max="2855" width="0" style="45" hidden="1" customWidth="1"/>
    <col min="2856" max="2856" width="11.85546875" style="45" customWidth="1"/>
    <col min="2857" max="2857" width="15" style="45" customWidth="1"/>
    <col min="2858" max="2861" width="0" style="45" hidden="1" customWidth="1"/>
    <col min="2862" max="2862" width="12" style="45" customWidth="1"/>
    <col min="2863" max="2863" width="6.7109375" style="45" customWidth="1"/>
    <col min="2864" max="2864" width="13.85546875" style="45" customWidth="1"/>
    <col min="2865" max="2868" width="0" style="45" hidden="1" customWidth="1"/>
    <col min="2869" max="2869" width="11.5703125" style="45" customWidth="1"/>
    <col min="2870" max="2870" width="6.7109375" style="45" customWidth="1"/>
    <col min="2871" max="2871" width="14.7109375" style="45" customWidth="1"/>
    <col min="2872" max="2875" width="0" style="45" hidden="1" customWidth="1"/>
    <col min="2876" max="2876" width="12.42578125" style="45" bestFit="1" customWidth="1"/>
    <col min="2877" max="2877" width="0" style="45" hidden="1" customWidth="1"/>
    <col min="2878" max="2878" width="5.7109375" style="45" bestFit="1" customWidth="1"/>
    <col min="2879" max="2879" width="12.42578125" style="45" bestFit="1" customWidth="1"/>
    <col min="2880" max="2884" width="0" style="45" hidden="1" customWidth="1"/>
    <col min="2885" max="2885" width="15.7109375" style="45" customWidth="1"/>
    <col min="2886" max="2886" width="0" style="45" hidden="1" customWidth="1"/>
    <col min="2887" max="2887" width="6.7109375" style="45" customWidth="1"/>
    <col min="2888" max="2888" width="12" style="45" bestFit="1" customWidth="1"/>
    <col min="2889" max="2893" width="0" style="45" hidden="1" customWidth="1"/>
    <col min="2894" max="2894" width="17.28515625" style="45" customWidth="1"/>
    <col min="2895" max="2895" width="0" style="45" hidden="1" customWidth="1"/>
    <col min="2896" max="2896" width="6.7109375" style="45" customWidth="1"/>
    <col min="2897" max="2897" width="10.5703125" style="45" bestFit="1" customWidth="1"/>
    <col min="2898" max="2902" width="0" style="45" hidden="1" customWidth="1"/>
    <col min="2903" max="2903" width="16.85546875" style="45" customWidth="1"/>
    <col min="2904" max="2909" width="0" style="45" hidden="1" customWidth="1"/>
    <col min="2910" max="2910" width="17.7109375" style="45" customWidth="1"/>
    <col min="2911" max="2911" width="0" style="45" hidden="1" customWidth="1"/>
    <col min="2912" max="2912" width="6.7109375" style="45" customWidth="1"/>
    <col min="2913" max="2913" width="13.5703125" style="45" customWidth="1"/>
    <col min="2914" max="2918" width="0" style="45" hidden="1" customWidth="1"/>
    <col min="2919" max="2919" width="12.140625" style="45" customWidth="1"/>
    <col min="2920" max="2920" width="0" style="45" hidden="1" customWidth="1"/>
    <col min="2921" max="2921" width="5.7109375" style="45" bestFit="1" customWidth="1"/>
    <col min="2922" max="2922" width="15.140625" style="45" customWidth="1"/>
    <col min="2923" max="2923" width="0" style="45" hidden="1" customWidth="1"/>
    <col min="2924" max="3086" width="9.140625" style="45"/>
    <col min="3087" max="3087" width="44.140625" style="45" customWidth="1"/>
    <col min="3088" max="3091" width="0" style="45" hidden="1" customWidth="1"/>
    <col min="3092" max="3092" width="13.85546875" style="45" customWidth="1"/>
    <col min="3093" max="3093" width="15.5703125" style="45" customWidth="1"/>
    <col min="3094" max="3097" width="0" style="45" hidden="1" customWidth="1"/>
    <col min="3098" max="3098" width="12.85546875" style="45" customWidth="1"/>
    <col min="3099" max="3099" width="6.7109375" style="45" customWidth="1"/>
    <col min="3100" max="3100" width="15.28515625" style="45" customWidth="1"/>
    <col min="3101" max="3104" width="0" style="45" hidden="1" customWidth="1"/>
    <col min="3105" max="3105" width="13.42578125" style="45" customWidth="1"/>
    <col min="3106" max="3106" width="6.7109375" style="45" customWidth="1"/>
    <col min="3107" max="3107" width="14.42578125" style="45" customWidth="1"/>
    <col min="3108" max="3111" width="0" style="45" hidden="1" customWidth="1"/>
    <col min="3112" max="3112" width="11.85546875" style="45" customWidth="1"/>
    <col min="3113" max="3113" width="15" style="45" customWidth="1"/>
    <col min="3114" max="3117" width="0" style="45" hidden="1" customWidth="1"/>
    <col min="3118" max="3118" width="12" style="45" customWidth="1"/>
    <col min="3119" max="3119" width="6.7109375" style="45" customWidth="1"/>
    <col min="3120" max="3120" width="13.85546875" style="45" customWidth="1"/>
    <col min="3121" max="3124" width="0" style="45" hidden="1" customWidth="1"/>
    <col min="3125" max="3125" width="11.5703125" style="45" customWidth="1"/>
    <col min="3126" max="3126" width="6.7109375" style="45" customWidth="1"/>
    <col min="3127" max="3127" width="14.7109375" style="45" customWidth="1"/>
    <col min="3128" max="3131" width="0" style="45" hidden="1" customWidth="1"/>
    <col min="3132" max="3132" width="12.42578125" style="45" bestFit="1" customWidth="1"/>
    <col min="3133" max="3133" width="0" style="45" hidden="1" customWidth="1"/>
    <col min="3134" max="3134" width="5.7109375" style="45" bestFit="1" customWidth="1"/>
    <col min="3135" max="3135" width="12.42578125" style="45" bestFit="1" customWidth="1"/>
    <col min="3136" max="3140" width="0" style="45" hidden="1" customWidth="1"/>
    <col min="3141" max="3141" width="15.7109375" style="45" customWidth="1"/>
    <col min="3142" max="3142" width="0" style="45" hidden="1" customWidth="1"/>
    <col min="3143" max="3143" width="6.7109375" style="45" customWidth="1"/>
    <col min="3144" max="3144" width="12" style="45" bestFit="1" customWidth="1"/>
    <col min="3145" max="3149" width="0" style="45" hidden="1" customWidth="1"/>
    <col min="3150" max="3150" width="17.28515625" style="45" customWidth="1"/>
    <col min="3151" max="3151" width="0" style="45" hidden="1" customWidth="1"/>
    <col min="3152" max="3152" width="6.7109375" style="45" customWidth="1"/>
    <col min="3153" max="3153" width="10.5703125" style="45" bestFit="1" customWidth="1"/>
    <col min="3154" max="3158" width="0" style="45" hidden="1" customWidth="1"/>
    <col min="3159" max="3159" width="16.85546875" style="45" customWidth="1"/>
    <col min="3160" max="3165" width="0" style="45" hidden="1" customWidth="1"/>
    <col min="3166" max="3166" width="17.7109375" style="45" customWidth="1"/>
    <col min="3167" max="3167" width="0" style="45" hidden="1" customWidth="1"/>
    <col min="3168" max="3168" width="6.7109375" style="45" customWidth="1"/>
    <col min="3169" max="3169" width="13.5703125" style="45" customWidth="1"/>
    <col min="3170" max="3174" width="0" style="45" hidden="1" customWidth="1"/>
    <col min="3175" max="3175" width="12.140625" style="45" customWidth="1"/>
    <col min="3176" max="3176" width="0" style="45" hidden="1" customWidth="1"/>
    <col min="3177" max="3177" width="5.7109375" style="45" bestFit="1" customWidth="1"/>
    <col min="3178" max="3178" width="15.140625" style="45" customWidth="1"/>
    <col min="3179" max="3179" width="0" style="45" hidden="1" customWidth="1"/>
    <col min="3180" max="3342" width="9.140625" style="45"/>
    <col min="3343" max="3343" width="44.140625" style="45" customWidth="1"/>
    <col min="3344" max="3347" width="0" style="45" hidden="1" customWidth="1"/>
    <col min="3348" max="3348" width="13.85546875" style="45" customWidth="1"/>
    <col min="3349" max="3349" width="15.5703125" style="45" customWidth="1"/>
    <col min="3350" max="3353" width="0" style="45" hidden="1" customWidth="1"/>
    <col min="3354" max="3354" width="12.85546875" style="45" customWidth="1"/>
    <col min="3355" max="3355" width="6.7109375" style="45" customWidth="1"/>
    <col min="3356" max="3356" width="15.28515625" style="45" customWidth="1"/>
    <col min="3357" max="3360" width="0" style="45" hidden="1" customWidth="1"/>
    <col min="3361" max="3361" width="13.42578125" style="45" customWidth="1"/>
    <col min="3362" max="3362" width="6.7109375" style="45" customWidth="1"/>
    <col min="3363" max="3363" width="14.42578125" style="45" customWidth="1"/>
    <col min="3364" max="3367" width="0" style="45" hidden="1" customWidth="1"/>
    <col min="3368" max="3368" width="11.85546875" style="45" customWidth="1"/>
    <col min="3369" max="3369" width="15" style="45" customWidth="1"/>
    <col min="3370" max="3373" width="0" style="45" hidden="1" customWidth="1"/>
    <col min="3374" max="3374" width="12" style="45" customWidth="1"/>
    <col min="3375" max="3375" width="6.7109375" style="45" customWidth="1"/>
    <col min="3376" max="3376" width="13.85546875" style="45" customWidth="1"/>
    <col min="3377" max="3380" width="0" style="45" hidden="1" customWidth="1"/>
    <col min="3381" max="3381" width="11.5703125" style="45" customWidth="1"/>
    <col min="3382" max="3382" width="6.7109375" style="45" customWidth="1"/>
    <col min="3383" max="3383" width="14.7109375" style="45" customWidth="1"/>
    <col min="3384" max="3387" width="0" style="45" hidden="1" customWidth="1"/>
    <col min="3388" max="3388" width="12.42578125" style="45" bestFit="1" customWidth="1"/>
    <col min="3389" max="3389" width="0" style="45" hidden="1" customWidth="1"/>
    <col min="3390" max="3390" width="5.7109375" style="45" bestFit="1" customWidth="1"/>
    <col min="3391" max="3391" width="12.42578125" style="45" bestFit="1" customWidth="1"/>
    <col min="3392" max="3396" width="0" style="45" hidden="1" customWidth="1"/>
    <col min="3397" max="3397" width="15.7109375" style="45" customWidth="1"/>
    <col min="3398" max="3398" width="0" style="45" hidden="1" customWidth="1"/>
    <col min="3399" max="3399" width="6.7109375" style="45" customWidth="1"/>
    <col min="3400" max="3400" width="12" style="45" bestFit="1" customWidth="1"/>
    <col min="3401" max="3405" width="0" style="45" hidden="1" customWidth="1"/>
    <col min="3406" max="3406" width="17.28515625" style="45" customWidth="1"/>
    <col min="3407" max="3407" width="0" style="45" hidden="1" customWidth="1"/>
    <col min="3408" max="3408" width="6.7109375" style="45" customWidth="1"/>
    <col min="3409" max="3409" width="10.5703125" style="45" bestFit="1" customWidth="1"/>
    <col min="3410" max="3414" width="0" style="45" hidden="1" customWidth="1"/>
    <col min="3415" max="3415" width="16.85546875" style="45" customWidth="1"/>
    <col min="3416" max="3421" width="0" style="45" hidden="1" customWidth="1"/>
    <col min="3422" max="3422" width="17.7109375" style="45" customWidth="1"/>
    <col min="3423" max="3423" width="0" style="45" hidden="1" customWidth="1"/>
    <col min="3424" max="3424" width="6.7109375" style="45" customWidth="1"/>
    <col min="3425" max="3425" width="13.5703125" style="45" customWidth="1"/>
    <col min="3426" max="3430" width="0" style="45" hidden="1" customWidth="1"/>
    <col min="3431" max="3431" width="12.140625" style="45" customWidth="1"/>
    <col min="3432" max="3432" width="0" style="45" hidden="1" customWidth="1"/>
    <col min="3433" max="3433" width="5.7109375" style="45" bestFit="1" customWidth="1"/>
    <col min="3434" max="3434" width="15.140625" style="45" customWidth="1"/>
    <col min="3435" max="3435" width="0" style="45" hidden="1" customWidth="1"/>
    <col min="3436" max="3598" width="9.140625" style="45"/>
    <col min="3599" max="3599" width="44.140625" style="45" customWidth="1"/>
    <col min="3600" max="3603" width="0" style="45" hidden="1" customWidth="1"/>
    <col min="3604" max="3604" width="13.85546875" style="45" customWidth="1"/>
    <col min="3605" max="3605" width="15.5703125" style="45" customWidth="1"/>
    <col min="3606" max="3609" width="0" style="45" hidden="1" customWidth="1"/>
    <col min="3610" max="3610" width="12.85546875" style="45" customWidth="1"/>
    <col min="3611" max="3611" width="6.7109375" style="45" customWidth="1"/>
    <col min="3612" max="3612" width="15.28515625" style="45" customWidth="1"/>
    <col min="3613" max="3616" width="0" style="45" hidden="1" customWidth="1"/>
    <col min="3617" max="3617" width="13.42578125" style="45" customWidth="1"/>
    <col min="3618" max="3618" width="6.7109375" style="45" customWidth="1"/>
    <col min="3619" max="3619" width="14.42578125" style="45" customWidth="1"/>
    <col min="3620" max="3623" width="0" style="45" hidden="1" customWidth="1"/>
    <col min="3624" max="3624" width="11.85546875" style="45" customWidth="1"/>
    <col min="3625" max="3625" width="15" style="45" customWidth="1"/>
    <col min="3626" max="3629" width="0" style="45" hidden="1" customWidth="1"/>
    <col min="3630" max="3630" width="12" style="45" customWidth="1"/>
    <col min="3631" max="3631" width="6.7109375" style="45" customWidth="1"/>
    <col min="3632" max="3632" width="13.85546875" style="45" customWidth="1"/>
    <col min="3633" max="3636" width="0" style="45" hidden="1" customWidth="1"/>
    <col min="3637" max="3637" width="11.5703125" style="45" customWidth="1"/>
    <col min="3638" max="3638" width="6.7109375" style="45" customWidth="1"/>
    <col min="3639" max="3639" width="14.7109375" style="45" customWidth="1"/>
    <col min="3640" max="3643" width="0" style="45" hidden="1" customWidth="1"/>
    <col min="3644" max="3644" width="12.42578125" style="45" bestFit="1" customWidth="1"/>
    <col min="3645" max="3645" width="0" style="45" hidden="1" customWidth="1"/>
    <col min="3646" max="3646" width="5.7109375" style="45" bestFit="1" customWidth="1"/>
    <col min="3647" max="3647" width="12.42578125" style="45" bestFit="1" customWidth="1"/>
    <col min="3648" max="3652" width="0" style="45" hidden="1" customWidth="1"/>
    <col min="3653" max="3653" width="15.7109375" style="45" customWidth="1"/>
    <col min="3654" max="3654" width="0" style="45" hidden="1" customWidth="1"/>
    <col min="3655" max="3655" width="6.7109375" style="45" customWidth="1"/>
    <col min="3656" max="3656" width="12" style="45" bestFit="1" customWidth="1"/>
    <col min="3657" max="3661" width="0" style="45" hidden="1" customWidth="1"/>
    <col min="3662" max="3662" width="17.28515625" style="45" customWidth="1"/>
    <col min="3663" max="3663" width="0" style="45" hidden="1" customWidth="1"/>
    <col min="3664" max="3664" width="6.7109375" style="45" customWidth="1"/>
    <col min="3665" max="3665" width="10.5703125" style="45" bestFit="1" customWidth="1"/>
    <col min="3666" max="3670" width="0" style="45" hidden="1" customWidth="1"/>
    <col min="3671" max="3671" width="16.85546875" style="45" customWidth="1"/>
    <col min="3672" max="3677" width="0" style="45" hidden="1" customWidth="1"/>
    <col min="3678" max="3678" width="17.7109375" style="45" customWidth="1"/>
    <col min="3679" max="3679" width="0" style="45" hidden="1" customWidth="1"/>
    <col min="3680" max="3680" width="6.7109375" style="45" customWidth="1"/>
    <col min="3681" max="3681" width="13.5703125" style="45" customWidth="1"/>
    <col min="3682" max="3686" width="0" style="45" hidden="1" customWidth="1"/>
    <col min="3687" max="3687" width="12.140625" style="45" customWidth="1"/>
    <col min="3688" max="3688" width="0" style="45" hidden="1" customWidth="1"/>
    <col min="3689" max="3689" width="5.7109375" style="45" bestFit="1" customWidth="1"/>
    <col min="3690" max="3690" width="15.140625" style="45" customWidth="1"/>
    <col min="3691" max="3691" width="0" style="45" hidden="1" customWidth="1"/>
    <col min="3692" max="3854" width="9.140625" style="45"/>
    <col min="3855" max="3855" width="44.140625" style="45" customWidth="1"/>
    <col min="3856" max="3859" width="0" style="45" hidden="1" customWidth="1"/>
    <col min="3860" max="3860" width="13.85546875" style="45" customWidth="1"/>
    <col min="3861" max="3861" width="15.5703125" style="45" customWidth="1"/>
    <col min="3862" max="3865" width="0" style="45" hidden="1" customWidth="1"/>
    <col min="3866" max="3866" width="12.85546875" style="45" customWidth="1"/>
    <col min="3867" max="3867" width="6.7109375" style="45" customWidth="1"/>
    <col min="3868" max="3868" width="15.28515625" style="45" customWidth="1"/>
    <col min="3869" max="3872" width="0" style="45" hidden="1" customWidth="1"/>
    <col min="3873" max="3873" width="13.42578125" style="45" customWidth="1"/>
    <col min="3874" max="3874" width="6.7109375" style="45" customWidth="1"/>
    <col min="3875" max="3875" width="14.42578125" style="45" customWidth="1"/>
    <col min="3876" max="3879" width="0" style="45" hidden="1" customWidth="1"/>
    <col min="3880" max="3880" width="11.85546875" style="45" customWidth="1"/>
    <col min="3881" max="3881" width="15" style="45" customWidth="1"/>
    <col min="3882" max="3885" width="0" style="45" hidden="1" customWidth="1"/>
    <col min="3886" max="3886" width="12" style="45" customWidth="1"/>
    <col min="3887" max="3887" width="6.7109375" style="45" customWidth="1"/>
    <col min="3888" max="3888" width="13.85546875" style="45" customWidth="1"/>
    <col min="3889" max="3892" width="0" style="45" hidden="1" customWidth="1"/>
    <col min="3893" max="3893" width="11.5703125" style="45" customWidth="1"/>
    <col min="3894" max="3894" width="6.7109375" style="45" customWidth="1"/>
    <col min="3895" max="3895" width="14.7109375" style="45" customWidth="1"/>
    <col min="3896" max="3899" width="0" style="45" hidden="1" customWidth="1"/>
    <col min="3900" max="3900" width="12.42578125" style="45" bestFit="1" customWidth="1"/>
    <col min="3901" max="3901" width="0" style="45" hidden="1" customWidth="1"/>
    <col min="3902" max="3902" width="5.7109375" style="45" bestFit="1" customWidth="1"/>
    <col min="3903" max="3903" width="12.42578125" style="45" bestFit="1" customWidth="1"/>
    <col min="3904" max="3908" width="0" style="45" hidden="1" customWidth="1"/>
    <col min="3909" max="3909" width="15.7109375" style="45" customWidth="1"/>
    <col min="3910" max="3910" width="0" style="45" hidden="1" customWidth="1"/>
    <col min="3911" max="3911" width="6.7109375" style="45" customWidth="1"/>
    <col min="3912" max="3912" width="12" style="45" bestFit="1" customWidth="1"/>
    <col min="3913" max="3917" width="0" style="45" hidden="1" customWidth="1"/>
    <col min="3918" max="3918" width="17.28515625" style="45" customWidth="1"/>
    <col min="3919" max="3919" width="0" style="45" hidden="1" customWidth="1"/>
    <col min="3920" max="3920" width="6.7109375" style="45" customWidth="1"/>
    <col min="3921" max="3921" width="10.5703125" style="45" bestFit="1" customWidth="1"/>
    <col min="3922" max="3926" width="0" style="45" hidden="1" customWidth="1"/>
    <col min="3927" max="3927" width="16.85546875" style="45" customWidth="1"/>
    <col min="3928" max="3933" width="0" style="45" hidden="1" customWidth="1"/>
    <col min="3934" max="3934" width="17.7109375" style="45" customWidth="1"/>
    <col min="3935" max="3935" width="0" style="45" hidden="1" customWidth="1"/>
    <col min="3936" max="3936" width="6.7109375" style="45" customWidth="1"/>
    <col min="3937" max="3937" width="13.5703125" style="45" customWidth="1"/>
    <col min="3938" max="3942" width="0" style="45" hidden="1" customWidth="1"/>
    <col min="3943" max="3943" width="12.140625" style="45" customWidth="1"/>
    <col min="3944" max="3944" width="0" style="45" hidden="1" customWidth="1"/>
    <col min="3945" max="3945" width="5.7109375" style="45" bestFit="1" customWidth="1"/>
    <col min="3946" max="3946" width="15.140625" style="45" customWidth="1"/>
    <col min="3947" max="3947" width="0" style="45" hidden="1" customWidth="1"/>
    <col min="3948" max="4110" width="9.140625" style="45"/>
    <col min="4111" max="4111" width="44.140625" style="45" customWidth="1"/>
    <col min="4112" max="4115" width="0" style="45" hidden="1" customWidth="1"/>
    <col min="4116" max="4116" width="13.85546875" style="45" customWidth="1"/>
    <col min="4117" max="4117" width="15.5703125" style="45" customWidth="1"/>
    <col min="4118" max="4121" width="0" style="45" hidden="1" customWidth="1"/>
    <col min="4122" max="4122" width="12.85546875" style="45" customWidth="1"/>
    <col min="4123" max="4123" width="6.7109375" style="45" customWidth="1"/>
    <col min="4124" max="4124" width="15.28515625" style="45" customWidth="1"/>
    <col min="4125" max="4128" width="0" style="45" hidden="1" customWidth="1"/>
    <col min="4129" max="4129" width="13.42578125" style="45" customWidth="1"/>
    <col min="4130" max="4130" width="6.7109375" style="45" customWidth="1"/>
    <col min="4131" max="4131" width="14.42578125" style="45" customWidth="1"/>
    <col min="4132" max="4135" width="0" style="45" hidden="1" customWidth="1"/>
    <col min="4136" max="4136" width="11.85546875" style="45" customWidth="1"/>
    <col min="4137" max="4137" width="15" style="45" customWidth="1"/>
    <col min="4138" max="4141" width="0" style="45" hidden="1" customWidth="1"/>
    <col min="4142" max="4142" width="12" style="45" customWidth="1"/>
    <col min="4143" max="4143" width="6.7109375" style="45" customWidth="1"/>
    <col min="4144" max="4144" width="13.85546875" style="45" customWidth="1"/>
    <col min="4145" max="4148" width="0" style="45" hidden="1" customWidth="1"/>
    <col min="4149" max="4149" width="11.5703125" style="45" customWidth="1"/>
    <col min="4150" max="4150" width="6.7109375" style="45" customWidth="1"/>
    <col min="4151" max="4151" width="14.7109375" style="45" customWidth="1"/>
    <col min="4152" max="4155" width="0" style="45" hidden="1" customWidth="1"/>
    <col min="4156" max="4156" width="12.42578125" style="45" bestFit="1" customWidth="1"/>
    <col min="4157" max="4157" width="0" style="45" hidden="1" customWidth="1"/>
    <col min="4158" max="4158" width="5.7109375" style="45" bestFit="1" customWidth="1"/>
    <col min="4159" max="4159" width="12.42578125" style="45" bestFit="1" customWidth="1"/>
    <col min="4160" max="4164" width="0" style="45" hidden="1" customWidth="1"/>
    <col min="4165" max="4165" width="15.7109375" style="45" customWidth="1"/>
    <col min="4166" max="4166" width="0" style="45" hidden="1" customWidth="1"/>
    <col min="4167" max="4167" width="6.7109375" style="45" customWidth="1"/>
    <col min="4168" max="4168" width="12" style="45" bestFit="1" customWidth="1"/>
    <col min="4169" max="4173" width="0" style="45" hidden="1" customWidth="1"/>
    <col min="4174" max="4174" width="17.28515625" style="45" customWidth="1"/>
    <col min="4175" max="4175" width="0" style="45" hidden="1" customWidth="1"/>
    <col min="4176" max="4176" width="6.7109375" style="45" customWidth="1"/>
    <col min="4177" max="4177" width="10.5703125" style="45" bestFit="1" customWidth="1"/>
    <col min="4178" max="4182" width="0" style="45" hidden="1" customWidth="1"/>
    <col min="4183" max="4183" width="16.85546875" style="45" customWidth="1"/>
    <col min="4184" max="4189" width="0" style="45" hidden="1" customWidth="1"/>
    <col min="4190" max="4190" width="17.7109375" style="45" customWidth="1"/>
    <col min="4191" max="4191" width="0" style="45" hidden="1" customWidth="1"/>
    <col min="4192" max="4192" width="6.7109375" style="45" customWidth="1"/>
    <col min="4193" max="4193" width="13.5703125" style="45" customWidth="1"/>
    <col min="4194" max="4198" width="0" style="45" hidden="1" customWidth="1"/>
    <col min="4199" max="4199" width="12.140625" style="45" customWidth="1"/>
    <col min="4200" max="4200" width="0" style="45" hidden="1" customWidth="1"/>
    <col min="4201" max="4201" width="5.7109375" style="45" bestFit="1" customWidth="1"/>
    <col min="4202" max="4202" width="15.140625" style="45" customWidth="1"/>
    <col min="4203" max="4203" width="0" style="45" hidden="1" customWidth="1"/>
    <col min="4204" max="4366" width="9.140625" style="45"/>
    <col min="4367" max="4367" width="44.140625" style="45" customWidth="1"/>
    <col min="4368" max="4371" width="0" style="45" hidden="1" customWidth="1"/>
    <col min="4372" max="4372" width="13.85546875" style="45" customWidth="1"/>
    <col min="4373" max="4373" width="15.5703125" style="45" customWidth="1"/>
    <col min="4374" max="4377" width="0" style="45" hidden="1" customWidth="1"/>
    <col min="4378" max="4378" width="12.85546875" style="45" customWidth="1"/>
    <col min="4379" max="4379" width="6.7109375" style="45" customWidth="1"/>
    <col min="4380" max="4380" width="15.28515625" style="45" customWidth="1"/>
    <col min="4381" max="4384" width="0" style="45" hidden="1" customWidth="1"/>
    <col min="4385" max="4385" width="13.42578125" style="45" customWidth="1"/>
    <col min="4386" max="4386" width="6.7109375" style="45" customWidth="1"/>
    <col min="4387" max="4387" width="14.42578125" style="45" customWidth="1"/>
    <col min="4388" max="4391" width="0" style="45" hidden="1" customWidth="1"/>
    <col min="4392" max="4392" width="11.85546875" style="45" customWidth="1"/>
    <col min="4393" max="4393" width="15" style="45" customWidth="1"/>
    <col min="4394" max="4397" width="0" style="45" hidden="1" customWidth="1"/>
    <col min="4398" max="4398" width="12" style="45" customWidth="1"/>
    <col min="4399" max="4399" width="6.7109375" style="45" customWidth="1"/>
    <col min="4400" max="4400" width="13.85546875" style="45" customWidth="1"/>
    <col min="4401" max="4404" width="0" style="45" hidden="1" customWidth="1"/>
    <col min="4405" max="4405" width="11.5703125" style="45" customWidth="1"/>
    <col min="4406" max="4406" width="6.7109375" style="45" customWidth="1"/>
    <col min="4407" max="4407" width="14.7109375" style="45" customWidth="1"/>
    <col min="4408" max="4411" width="0" style="45" hidden="1" customWidth="1"/>
    <col min="4412" max="4412" width="12.42578125" style="45" bestFit="1" customWidth="1"/>
    <col min="4413" max="4413" width="0" style="45" hidden="1" customWidth="1"/>
    <col min="4414" max="4414" width="5.7109375" style="45" bestFit="1" customWidth="1"/>
    <col min="4415" max="4415" width="12.42578125" style="45" bestFit="1" customWidth="1"/>
    <col min="4416" max="4420" width="0" style="45" hidden="1" customWidth="1"/>
    <col min="4421" max="4421" width="15.7109375" style="45" customWidth="1"/>
    <col min="4422" max="4422" width="0" style="45" hidden="1" customWidth="1"/>
    <col min="4423" max="4423" width="6.7109375" style="45" customWidth="1"/>
    <col min="4424" max="4424" width="12" style="45" bestFit="1" customWidth="1"/>
    <col min="4425" max="4429" width="0" style="45" hidden="1" customWidth="1"/>
    <col min="4430" max="4430" width="17.28515625" style="45" customWidth="1"/>
    <col min="4431" max="4431" width="0" style="45" hidden="1" customWidth="1"/>
    <col min="4432" max="4432" width="6.7109375" style="45" customWidth="1"/>
    <col min="4433" max="4433" width="10.5703125" style="45" bestFit="1" customWidth="1"/>
    <col min="4434" max="4438" width="0" style="45" hidden="1" customWidth="1"/>
    <col min="4439" max="4439" width="16.85546875" style="45" customWidth="1"/>
    <col min="4440" max="4445" width="0" style="45" hidden="1" customWidth="1"/>
    <col min="4446" max="4446" width="17.7109375" style="45" customWidth="1"/>
    <col min="4447" max="4447" width="0" style="45" hidden="1" customWidth="1"/>
    <col min="4448" max="4448" width="6.7109375" style="45" customWidth="1"/>
    <col min="4449" max="4449" width="13.5703125" style="45" customWidth="1"/>
    <col min="4450" max="4454" width="0" style="45" hidden="1" customWidth="1"/>
    <col min="4455" max="4455" width="12.140625" style="45" customWidth="1"/>
    <col min="4456" max="4456" width="0" style="45" hidden="1" customWidth="1"/>
    <col min="4457" max="4457" width="5.7109375" style="45" bestFit="1" customWidth="1"/>
    <col min="4458" max="4458" width="15.140625" style="45" customWidth="1"/>
    <col min="4459" max="4459" width="0" style="45" hidden="1" customWidth="1"/>
    <col min="4460" max="4622" width="9.140625" style="45"/>
    <col min="4623" max="4623" width="44.140625" style="45" customWidth="1"/>
    <col min="4624" max="4627" width="0" style="45" hidden="1" customWidth="1"/>
    <col min="4628" max="4628" width="13.85546875" style="45" customWidth="1"/>
    <col min="4629" max="4629" width="15.5703125" style="45" customWidth="1"/>
    <col min="4630" max="4633" width="0" style="45" hidden="1" customWidth="1"/>
    <col min="4634" max="4634" width="12.85546875" style="45" customWidth="1"/>
    <col min="4635" max="4635" width="6.7109375" style="45" customWidth="1"/>
    <col min="4636" max="4636" width="15.28515625" style="45" customWidth="1"/>
    <col min="4637" max="4640" width="0" style="45" hidden="1" customWidth="1"/>
    <col min="4641" max="4641" width="13.42578125" style="45" customWidth="1"/>
    <col min="4642" max="4642" width="6.7109375" style="45" customWidth="1"/>
    <col min="4643" max="4643" width="14.42578125" style="45" customWidth="1"/>
    <col min="4644" max="4647" width="0" style="45" hidden="1" customWidth="1"/>
    <col min="4648" max="4648" width="11.85546875" style="45" customWidth="1"/>
    <col min="4649" max="4649" width="15" style="45" customWidth="1"/>
    <col min="4650" max="4653" width="0" style="45" hidden="1" customWidth="1"/>
    <col min="4654" max="4654" width="12" style="45" customWidth="1"/>
    <col min="4655" max="4655" width="6.7109375" style="45" customWidth="1"/>
    <col min="4656" max="4656" width="13.85546875" style="45" customWidth="1"/>
    <col min="4657" max="4660" width="0" style="45" hidden="1" customWidth="1"/>
    <col min="4661" max="4661" width="11.5703125" style="45" customWidth="1"/>
    <col min="4662" max="4662" width="6.7109375" style="45" customWidth="1"/>
    <col min="4663" max="4663" width="14.7109375" style="45" customWidth="1"/>
    <col min="4664" max="4667" width="0" style="45" hidden="1" customWidth="1"/>
    <col min="4668" max="4668" width="12.42578125" style="45" bestFit="1" customWidth="1"/>
    <col min="4669" max="4669" width="0" style="45" hidden="1" customWidth="1"/>
    <col min="4670" max="4670" width="5.7109375" style="45" bestFit="1" customWidth="1"/>
    <col min="4671" max="4671" width="12.42578125" style="45" bestFit="1" customWidth="1"/>
    <col min="4672" max="4676" width="0" style="45" hidden="1" customWidth="1"/>
    <col min="4677" max="4677" width="15.7109375" style="45" customWidth="1"/>
    <col min="4678" max="4678" width="0" style="45" hidden="1" customWidth="1"/>
    <col min="4679" max="4679" width="6.7109375" style="45" customWidth="1"/>
    <col min="4680" max="4680" width="12" style="45" bestFit="1" customWidth="1"/>
    <col min="4681" max="4685" width="0" style="45" hidden="1" customWidth="1"/>
    <col min="4686" max="4686" width="17.28515625" style="45" customWidth="1"/>
    <col min="4687" max="4687" width="0" style="45" hidden="1" customWidth="1"/>
    <col min="4688" max="4688" width="6.7109375" style="45" customWidth="1"/>
    <col min="4689" max="4689" width="10.5703125" style="45" bestFit="1" customWidth="1"/>
    <col min="4690" max="4694" width="0" style="45" hidden="1" customWidth="1"/>
    <col min="4695" max="4695" width="16.85546875" style="45" customWidth="1"/>
    <col min="4696" max="4701" width="0" style="45" hidden="1" customWidth="1"/>
    <col min="4702" max="4702" width="17.7109375" style="45" customWidth="1"/>
    <col min="4703" max="4703" width="0" style="45" hidden="1" customWidth="1"/>
    <col min="4704" max="4704" width="6.7109375" style="45" customWidth="1"/>
    <col min="4705" max="4705" width="13.5703125" style="45" customWidth="1"/>
    <col min="4706" max="4710" width="0" style="45" hidden="1" customWidth="1"/>
    <col min="4711" max="4711" width="12.140625" style="45" customWidth="1"/>
    <col min="4712" max="4712" width="0" style="45" hidden="1" customWidth="1"/>
    <col min="4713" max="4713" width="5.7109375" style="45" bestFit="1" customWidth="1"/>
    <col min="4714" max="4714" width="15.140625" style="45" customWidth="1"/>
    <col min="4715" max="4715" width="0" style="45" hidden="1" customWidth="1"/>
    <col min="4716" max="4878" width="9.140625" style="45"/>
    <col min="4879" max="4879" width="44.140625" style="45" customWidth="1"/>
    <col min="4880" max="4883" width="0" style="45" hidden="1" customWidth="1"/>
    <col min="4884" max="4884" width="13.85546875" style="45" customWidth="1"/>
    <col min="4885" max="4885" width="15.5703125" style="45" customWidth="1"/>
    <col min="4886" max="4889" width="0" style="45" hidden="1" customWidth="1"/>
    <col min="4890" max="4890" width="12.85546875" style="45" customWidth="1"/>
    <col min="4891" max="4891" width="6.7109375" style="45" customWidth="1"/>
    <col min="4892" max="4892" width="15.28515625" style="45" customWidth="1"/>
    <col min="4893" max="4896" width="0" style="45" hidden="1" customWidth="1"/>
    <col min="4897" max="4897" width="13.42578125" style="45" customWidth="1"/>
    <col min="4898" max="4898" width="6.7109375" style="45" customWidth="1"/>
    <col min="4899" max="4899" width="14.42578125" style="45" customWidth="1"/>
    <col min="4900" max="4903" width="0" style="45" hidden="1" customWidth="1"/>
    <col min="4904" max="4904" width="11.85546875" style="45" customWidth="1"/>
    <col min="4905" max="4905" width="15" style="45" customWidth="1"/>
    <col min="4906" max="4909" width="0" style="45" hidden="1" customWidth="1"/>
    <col min="4910" max="4910" width="12" style="45" customWidth="1"/>
    <col min="4911" max="4911" width="6.7109375" style="45" customWidth="1"/>
    <col min="4912" max="4912" width="13.85546875" style="45" customWidth="1"/>
    <col min="4913" max="4916" width="0" style="45" hidden="1" customWidth="1"/>
    <col min="4917" max="4917" width="11.5703125" style="45" customWidth="1"/>
    <col min="4918" max="4918" width="6.7109375" style="45" customWidth="1"/>
    <col min="4919" max="4919" width="14.7109375" style="45" customWidth="1"/>
    <col min="4920" max="4923" width="0" style="45" hidden="1" customWidth="1"/>
    <col min="4924" max="4924" width="12.42578125" style="45" bestFit="1" customWidth="1"/>
    <col min="4925" max="4925" width="0" style="45" hidden="1" customWidth="1"/>
    <col min="4926" max="4926" width="5.7109375" style="45" bestFit="1" customWidth="1"/>
    <col min="4927" max="4927" width="12.42578125" style="45" bestFit="1" customWidth="1"/>
    <col min="4928" max="4932" width="0" style="45" hidden="1" customWidth="1"/>
    <col min="4933" max="4933" width="15.7109375" style="45" customWidth="1"/>
    <col min="4934" max="4934" width="0" style="45" hidden="1" customWidth="1"/>
    <col min="4935" max="4935" width="6.7109375" style="45" customWidth="1"/>
    <col min="4936" max="4936" width="12" style="45" bestFit="1" customWidth="1"/>
    <col min="4937" max="4941" width="0" style="45" hidden="1" customWidth="1"/>
    <col min="4942" max="4942" width="17.28515625" style="45" customWidth="1"/>
    <col min="4943" max="4943" width="0" style="45" hidden="1" customWidth="1"/>
    <col min="4944" max="4944" width="6.7109375" style="45" customWidth="1"/>
    <col min="4945" max="4945" width="10.5703125" style="45" bestFit="1" customWidth="1"/>
    <col min="4946" max="4950" width="0" style="45" hidden="1" customWidth="1"/>
    <col min="4951" max="4951" width="16.85546875" style="45" customWidth="1"/>
    <col min="4952" max="4957" width="0" style="45" hidden="1" customWidth="1"/>
    <col min="4958" max="4958" width="17.7109375" style="45" customWidth="1"/>
    <col min="4959" max="4959" width="0" style="45" hidden="1" customWidth="1"/>
    <col min="4960" max="4960" width="6.7109375" style="45" customWidth="1"/>
    <col min="4961" max="4961" width="13.5703125" style="45" customWidth="1"/>
    <col min="4962" max="4966" width="0" style="45" hidden="1" customWidth="1"/>
    <col min="4967" max="4967" width="12.140625" style="45" customWidth="1"/>
    <col min="4968" max="4968" width="0" style="45" hidden="1" customWidth="1"/>
    <col min="4969" max="4969" width="5.7109375" style="45" bestFit="1" customWidth="1"/>
    <col min="4970" max="4970" width="15.140625" style="45" customWidth="1"/>
    <col min="4971" max="4971" width="0" style="45" hidden="1" customWidth="1"/>
    <col min="4972" max="5134" width="9.140625" style="45"/>
    <col min="5135" max="5135" width="44.140625" style="45" customWidth="1"/>
    <col min="5136" max="5139" width="0" style="45" hidden="1" customWidth="1"/>
    <col min="5140" max="5140" width="13.85546875" style="45" customWidth="1"/>
    <col min="5141" max="5141" width="15.5703125" style="45" customWidth="1"/>
    <col min="5142" max="5145" width="0" style="45" hidden="1" customWidth="1"/>
    <col min="5146" max="5146" width="12.85546875" style="45" customWidth="1"/>
    <col min="5147" max="5147" width="6.7109375" style="45" customWidth="1"/>
    <col min="5148" max="5148" width="15.28515625" style="45" customWidth="1"/>
    <col min="5149" max="5152" width="0" style="45" hidden="1" customWidth="1"/>
    <col min="5153" max="5153" width="13.42578125" style="45" customWidth="1"/>
    <col min="5154" max="5154" width="6.7109375" style="45" customWidth="1"/>
    <col min="5155" max="5155" width="14.42578125" style="45" customWidth="1"/>
    <col min="5156" max="5159" width="0" style="45" hidden="1" customWidth="1"/>
    <col min="5160" max="5160" width="11.85546875" style="45" customWidth="1"/>
    <col min="5161" max="5161" width="15" style="45" customWidth="1"/>
    <col min="5162" max="5165" width="0" style="45" hidden="1" customWidth="1"/>
    <col min="5166" max="5166" width="12" style="45" customWidth="1"/>
    <col min="5167" max="5167" width="6.7109375" style="45" customWidth="1"/>
    <col min="5168" max="5168" width="13.85546875" style="45" customWidth="1"/>
    <col min="5169" max="5172" width="0" style="45" hidden="1" customWidth="1"/>
    <col min="5173" max="5173" width="11.5703125" style="45" customWidth="1"/>
    <col min="5174" max="5174" width="6.7109375" style="45" customWidth="1"/>
    <col min="5175" max="5175" width="14.7109375" style="45" customWidth="1"/>
    <col min="5176" max="5179" width="0" style="45" hidden="1" customWidth="1"/>
    <col min="5180" max="5180" width="12.42578125" style="45" bestFit="1" customWidth="1"/>
    <col min="5181" max="5181" width="0" style="45" hidden="1" customWidth="1"/>
    <col min="5182" max="5182" width="5.7109375" style="45" bestFit="1" customWidth="1"/>
    <col min="5183" max="5183" width="12.42578125" style="45" bestFit="1" customWidth="1"/>
    <col min="5184" max="5188" width="0" style="45" hidden="1" customWidth="1"/>
    <col min="5189" max="5189" width="15.7109375" style="45" customWidth="1"/>
    <col min="5190" max="5190" width="0" style="45" hidden="1" customWidth="1"/>
    <col min="5191" max="5191" width="6.7109375" style="45" customWidth="1"/>
    <col min="5192" max="5192" width="12" style="45" bestFit="1" customWidth="1"/>
    <col min="5193" max="5197" width="0" style="45" hidden="1" customWidth="1"/>
    <col min="5198" max="5198" width="17.28515625" style="45" customWidth="1"/>
    <col min="5199" max="5199" width="0" style="45" hidden="1" customWidth="1"/>
    <col min="5200" max="5200" width="6.7109375" style="45" customWidth="1"/>
    <col min="5201" max="5201" width="10.5703125" style="45" bestFit="1" customWidth="1"/>
    <col min="5202" max="5206" width="0" style="45" hidden="1" customWidth="1"/>
    <col min="5207" max="5207" width="16.85546875" style="45" customWidth="1"/>
    <col min="5208" max="5213" width="0" style="45" hidden="1" customWidth="1"/>
    <col min="5214" max="5214" width="17.7109375" style="45" customWidth="1"/>
    <col min="5215" max="5215" width="0" style="45" hidden="1" customWidth="1"/>
    <col min="5216" max="5216" width="6.7109375" style="45" customWidth="1"/>
    <col min="5217" max="5217" width="13.5703125" style="45" customWidth="1"/>
    <col min="5218" max="5222" width="0" style="45" hidden="1" customWidth="1"/>
    <col min="5223" max="5223" width="12.140625" style="45" customWidth="1"/>
    <col min="5224" max="5224" width="0" style="45" hidden="1" customWidth="1"/>
    <col min="5225" max="5225" width="5.7109375" style="45" bestFit="1" customWidth="1"/>
    <col min="5226" max="5226" width="15.140625" style="45" customWidth="1"/>
    <col min="5227" max="5227" width="0" style="45" hidden="1" customWidth="1"/>
    <col min="5228" max="5390" width="9.140625" style="45"/>
    <col min="5391" max="5391" width="44.140625" style="45" customWidth="1"/>
    <col min="5392" max="5395" width="0" style="45" hidden="1" customWidth="1"/>
    <col min="5396" max="5396" width="13.85546875" style="45" customWidth="1"/>
    <col min="5397" max="5397" width="15.5703125" style="45" customWidth="1"/>
    <col min="5398" max="5401" width="0" style="45" hidden="1" customWidth="1"/>
    <col min="5402" max="5402" width="12.85546875" style="45" customWidth="1"/>
    <col min="5403" max="5403" width="6.7109375" style="45" customWidth="1"/>
    <col min="5404" max="5404" width="15.28515625" style="45" customWidth="1"/>
    <col min="5405" max="5408" width="0" style="45" hidden="1" customWidth="1"/>
    <col min="5409" max="5409" width="13.42578125" style="45" customWidth="1"/>
    <col min="5410" max="5410" width="6.7109375" style="45" customWidth="1"/>
    <col min="5411" max="5411" width="14.42578125" style="45" customWidth="1"/>
    <col min="5412" max="5415" width="0" style="45" hidden="1" customWidth="1"/>
    <col min="5416" max="5416" width="11.85546875" style="45" customWidth="1"/>
    <col min="5417" max="5417" width="15" style="45" customWidth="1"/>
    <col min="5418" max="5421" width="0" style="45" hidden="1" customWidth="1"/>
    <col min="5422" max="5422" width="12" style="45" customWidth="1"/>
    <col min="5423" max="5423" width="6.7109375" style="45" customWidth="1"/>
    <col min="5424" max="5424" width="13.85546875" style="45" customWidth="1"/>
    <col min="5425" max="5428" width="0" style="45" hidden="1" customWidth="1"/>
    <col min="5429" max="5429" width="11.5703125" style="45" customWidth="1"/>
    <col min="5430" max="5430" width="6.7109375" style="45" customWidth="1"/>
    <col min="5431" max="5431" width="14.7109375" style="45" customWidth="1"/>
    <col min="5432" max="5435" width="0" style="45" hidden="1" customWidth="1"/>
    <col min="5436" max="5436" width="12.42578125" style="45" bestFit="1" customWidth="1"/>
    <col min="5437" max="5437" width="0" style="45" hidden="1" customWidth="1"/>
    <col min="5438" max="5438" width="5.7109375" style="45" bestFit="1" customWidth="1"/>
    <col min="5439" max="5439" width="12.42578125" style="45" bestFit="1" customWidth="1"/>
    <col min="5440" max="5444" width="0" style="45" hidden="1" customWidth="1"/>
    <col min="5445" max="5445" width="15.7109375" style="45" customWidth="1"/>
    <col min="5446" max="5446" width="0" style="45" hidden="1" customWidth="1"/>
    <col min="5447" max="5447" width="6.7109375" style="45" customWidth="1"/>
    <col min="5448" max="5448" width="12" style="45" bestFit="1" customWidth="1"/>
    <col min="5449" max="5453" width="0" style="45" hidden="1" customWidth="1"/>
    <col min="5454" max="5454" width="17.28515625" style="45" customWidth="1"/>
    <col min="5455" max="5455" width="0" style="45" hidden="1" customWidth="1"/>
    <col min="5456" max="5456" width="6.7109375" style="45" customWidth="1"/>
    <col min="5457" max="5457" width="10.5703125" style="45" bestFit="1" customWidth="1"/>
    <col min="5458" max="5462" width="0" style="45" hidden="1" customWidth="1"/>
    <col min="5463" max="5463" width="16.85546875" style="45" customWidth="1"/>
    <col min="5464" max="5469" width="0" style="45" hidden="1" customWidth="1"/>
    <col min="5470" max="5470" width="17.7109375" style="45" customWidth="1"/>
    <col min="5471" max="5471" width="0" style="45" hidden="1" customWidth="1"/>
    <col min="5472" max="5472" width="6.7109375" style="45" customWidth="1"/>
    <col min="5473" max="5473" width="13.5703125" style="45" customWidth="1"/>
    <col min="5474" max="5478" width="0" style="45" hidden="1" customWidth="1"/>
    <col min="5479" max="5479" width="12.140625" style="45" customWidth="1"/>
    <col min="5480" max="5480" width="0" style="45" hidden="1" customWidth="1"/>
    <col min="5481" max="5481" width="5.7109375" style="45" bestFit="1" customWidth="1"/>
    <col min="5482" max="5482" width="15.140625" style="45" customWidth="1"/>
    <col min="5483" max="5483" width="0" style="45" hidden="1" customWidth="1"/>
    <col min="5484" max="5646" width="9.140625" style="45"/>
    <col min="5647" max="5647" width="44.140625" style="45" customWidth="1"/>
    <col min="5648" max="5651" width="0" style="45" hidden="1" customWidth="1"/>
    <col min="5652" max="5652" width="13.85546875" style="45" customWidth="1"/>
    <col min="5653" max="5653" width="15.5703125" style="45" customWidth="1"/>
    <col min="5654" max="5657" width="0" style="45" hidden="1" customWidth="1"/>
    <col min="5658" max="5658" width="12.85546875" style="45" customWidth="1"/>
    <col min="5659" max="5659" width="6.7109375" style="45" customWidth="1"/>
    <col min="5660" max="5660" width="15.28515625" style="45" customWidth="1"/>
    <col min="5661" max="5664" width="0" style="45" hidden="1" customWidth="1"/>
    <col min="5665" max="5665" width="13.42578125" style="45" customWidth="1"/>
    <col min="5666" max="5666" width="6.7109375" style="45" customWidth="1"/>
    <col min="5667" max="5667" width="14.42578125" style="45" customWidth="1"/>
    <col min="5668" max="5671" width="0" style="45" hidden="1" customWidth="1"/>
    <col min="5672" max="5672" width="11.85546875" style="45" customWidth="1"/>
    <col min="5673" max="5673" width="15" style="45" customWidth="1"/>
    <col min="5674" max="5677" width="0" style="45" hidden="1" customWidth="1"/>
    <col min="5678" max="5678" width="12" style="45" customWidth="1"/>
    <col min="5679" max="5679" width="6.7109375" style="45" customWidth="1"/>
    <col min="5680" max="5680" width="13.85546875" style="45" customWidth="1"/>
    <col min="5681" max="5684" width="0" style="45" hidden="1" customWidth="1"/>
    <col min="5685" max="5685" width="11.5703125" style="45" customWidth="1"/>
    <col min="5686" max="5686" width="6.7109375" style="45" customWidth="1"/>
    <col min="5687" max="5687" width="14.7109375" style="45" customWidth="1"/>
    <col min="5688" max="5691" width="0" style="45" hidden="1" customWidth="1"/>
    <col min="5692" max="5692" width="12.42578125" style="45" bestFit="1" customWidth="1"/>
    <col min="5693" max="5693" width="0" style="45" hidden="1" customWidth="1"/>
    <col min="5694" max="5694" width="5.7109375" style="45" bestFit="1" customWidth="1"/>
    <col min="5695" max="5695" width="12.42578125" style="45" bestFit="1" customWidth="1"/>
    <col min="5696" max="5700" width="0" style="45" hidden="1" customWidth="1"/>
    <col min="5701" max="5701" width="15.7109375" style="45" customWidth="1"/>
    <col min="5702" max="5702" width="0" style="45" hidden="1" customWidth="1"/>
    <col min="5703" max="5703" width="6.7109375" style="45" customWidth="1"/>
    <col min="5704" max="5704" width="12" style="45" bestFit="1" customWidth="1"/>
    <col min="5705" max="5709" width="0" style="45" hidden="1" customWidth="1"/>
    <col min="5710" max="5710" width="17.28515625" style="45" customWidth="1"/>
    <col min="5711" max="5711" width="0" style="45" hidden="1" customWidth="1"/>
    <col min="5712" max="5712" width="6.7109375" style="45" customWidth="1"/>
    <col min="5713" max="5713" width="10.5703125" style="45" bestFit="1" customWidth="1"/>
    <col min="5714" max="5718" width="0" style="45" hidden="1" customWidth="1"/>
    <col min="5719" max="5719" width="16.85546875" style="45" customWidth="1"/>
    <col min="5720" max="5725" width="0" style="45" hidden="1" customWidth="1"/>
    <col min="5726" max="5726" width="17.7109375" style="45" customWidth="1"/>
    <col min="5727" max="5727" width="0" style="45" hidden="1" customWidth="1"/>
    <col min="5728" max="5728" width="6.7109375" style="45" customWidth="1"/>
    <col min="5729" max="5729" width="13.5703125" style="45" customWidth="1"/>
    <col min="5730" max="5734" width="0" style="45" hidden="1" customWidth="1"/>
    <col min="5735" max="5735" width="12.140625" style="45" customWidth="1"/>
    <col min="5736" max="5736" width="0" style="45" hidden="1" customWidth="1"/>
    <col min="5737" max="5737" width="5.7109375" style="45" bestFit="1" customWidth="1"/>
    <col min="5738" max="5738" width="15.140625" style="45" customWidth="1"/>
    <col min="5739" max="5739" width="0" style="45" hidden="1" customWidth="1"/>
    <col min="5740" max="5902" width="9.140625" style="45"/>
    <col min="5903" max="5903" width="44.140625" style="45" customWidth="1"/>
    <col min="5904" max="5907" width="0" style="45" hidden="1" customWidth="1"/>
    <col min="5908" max="5908" width="13.85546875" style="45" customWidth="1"/>
    <col min="5909" max="5909" width="15.5703125" style="45" customWidth="1"/>
    <col min="5910" max="5913" width="0" style="45" hidden="1" customWidth="1"/>
    <col min="5914" max="5914" width="12.85546875" style="45" customWidth="1"/>
    <col min="5915" max="5915" width="6.7109375" style="45" customWidth="1"/>
    <col min="5916" max="5916" width="15.28515625" style="45" customWidth="1"/>
    <col min="5917" max="5920" width="0" style="45" hidden="1" customWidth="1"/>
    <col min="5921" max="5921" width="13.42578125" style="45" customWidth="1"/>
    <col min="5922" max="5922" width="6.7109375" style="45" customWidth="1"/>
    <col min="5923" max="5923" width="14.42578125" style="45" customWidth="1"/>
    <col min="5924" max="5927" width="0" style="45" hidden="1" customWidth="1"/>
    <col min="5928" max="5928" width="11.85546875" style="45" customWidth="1"/>
    <col min="5929" max="5929" width="15" style="45" customWidth="1"/>
    <col min="5930" max="5933" width="0" style="45" hidden="1" customWidth="1"/>
    <col min="5934" max="5934" width="12" style="45" customWidth="1"/>
    <col min="5935" max="5935" width="6.7109375" style="45" customWidth="1"/>
    <col min="5936" max="5936" width="13.85546875" style="45" customWidth="1"/>
    <col min="5937" max="5940" width="0" style="45" hidden="1" customWidth="1"/>
    <col min="5941" max="5941" width="11.5703125" style="45" customWidth="1"/>
    <col min="5942" max="5942" width="6.7109375" style="45" customWidth="1"/>
    <col min="5943" max="5943" width="14.7109375" style="45" customWidth="1"/>
    <col min="5944" max="5947" width="0" style="45" hidden="1" customWidth="1"/>
    <col min="5948" max="5948" width="12.42578125" style="45" bestFit="1" customWidth="1"/>
    <col min="5949" max="5949" width="0" style="45" hidden="1" customWidth="1"/>
    <col min="5950" max="5950" width="5.7109375" style="45" bestFit="1" customWidth="1"/>
    <col min="5951" max="5951" width="12.42578125" style="45" bestFit="1" customWidth="1"/>
    <col min="5952" max="5956" width="0" style="45" hidden="1" customWidth="1"/>
    <col min="5957" max="5957" width="15.7109375" style="45" customWidth="1"/>
    <col min="5958" max="5958" width="0" style="45" hidden="1" customWidth="1"/>
    <col min="5959" max="5959" width="6.7109375" style="45" customWidth="1"/>
    <col min="5960" max="5960" width="12" style="45" bestFit="1" customWidth="1"/>
    <col min="5961" max="5965" width="0" style="45" hidden="1" customWidth="1"/>
    <col min="5966" max="5966" width="17.28515625" style="45" customWidth="1"/>
    <col min="5967" max="5967" width="0" style="45" hidden="1" customWidth="1"/>
    <col min="5968" max="5968" width="6.7109375" style="45" customWidth="1"/>
    <col min="5969" max="5969" width="10.5703125" style="45" bestFit="1" customWidth="1"/>
    <col min="5970" max="5974" width="0" style="45" hidden="1" customWidth="1"/>
    <col min="5975" max="5975" width="16.85546875" style="45" customWidth="1"/>
    <col min="5976" max="5981" width="0" style="45" hidden="1" customWidth="1"/>
    <col min="5982" max="5982" width="17.7109375" style="45" customWidth="1"/>
    <col min="5983" max="5983" width="0" style="45" hidden="1" customWidth="1"/>
    <col min="5984" max="5984" width="6.7109375" style="45" customWidth="1"/>
    <col min="5985" max="5985" width="13.5703125" style="45" customWidth="1"/>
    <col min="5986" max="5990" width="0" style="45" hidden="1" customWidth="1"/>
    <col min="5991" max="5991" width="12.140625" style="45" customWidth="1"/>
    <col min="5992" max="5992" width="0" style="45" hidden="1" customWidth="1"/>
    <col min="5993" max="5993" width="5.7109375" style="45" bestFit="1" customWidth="1"/>
    <col min="5994" max="5994" width="15.140625" style="45" customWidth="1"/>
    <col min="5995" max="5995" width="0" style="45" hidden="1" customWidth="1"/>
    <col min="5996" max="6158" width="9.140625" style="45"/>
    <col min="6159" max="6159" width="44.140625" style="45" customWidth="1"/>
    <col min="6160" max="6163" width="0" style="45" hidden="1" customWidth="1"/>
    <col min="6164" max="6164" width="13.85546875" style="45" customWidth="1"/>
    <col min="6165" max="6165" width="15.5703125" style="45" customWidth="1"/>
    <col min="6166" max="6169" width="0" style="45" hidden="1" customWidth="1"/>
    <col min="6170" max="6170" width="12.85546875" style="45" customWidth="1"/>
    <col min="6171" max="6171" width="6.7109375" style="45" customWidth="1"/>
    <col min="6172" max="6172" width="15.28515625" style="45" customWidth="1"/>
    <col min="6173" max="6176" width="0" style="45" hidden="1" customWidth="1"/>
    <col min="6177" max="6177" width="13.42578125" style="45" customWidth="1"/>
    <col min="6178" max="6178" width="6.7109375" style="45" customWidth="1"/>
    <col min="6179" max="6179" width="14.42578125" style="45" customWidth="1"/>
    <col min="6180" max="6183" width="0" style="45" hidden="1" customWidth="1"/>
    <col min="6184" max="6184" width="11.85546875" style="45" customWidth="1"/>
    <col min="6185" max="6185" width="15" style="45" customWidth="1"/>
    <col min="6186" max="6189" width="0" style="45" hidden="1" customWidth="1"/>
    <col min="6190" max="6190" width="12" style="45" customWidth="1"/>
    <col min="6191" max="6191" width="6.7109375" style="45" customWidth="1"/>
    <col min="6192" max="6192" width="13.85546875" style="45" customWidth="1"/>
    <col min="6193" max="6196" width="0" style="45" hidden="1" customWidth="1"/>
    <col min="6197" max="6197" width="11.5703125" style="45" customWidth="1"/>
    <col min="6198" max="6198" width="6.7109375" style="45" customWidth="1"/>
    <col min="6199" max="6199" width="14.7109375" style="45" customWidth="1"/>
    <col min="6200" max="6203" width="0" style="45" hidden="1" customWidth="1"/>
    <col min="6204" max="6204" width="12.42578125" style="45" bestFit="1" customWidth="1"/>
    <col min="6205" max="6205" width="0" style="45" hidden="1" customWidth="1"/>
    <col min="6206" max="6206" width="5.7109375" style="45" bestFit="1" customWidth="1"/>
    <col min="6207" max="6207" width="12.42578125" style="45" bestFit="1" customWidth="1"/>
    <col min="6208" max="6212" width="0" style="45" hidden="1" customWidth="1"/>
    <col min="6213" max="6213" width="15.7109375" style="45" customWidth="1"/>
    <col min="6214" max="6214" width="0" style="45" hidden="1" customWidth="1"/>
    <col min="6215" max="6215" width="6.7109375" style="45" customWidth="1"/>
    <col min="6216" max="6216" width="12" style="45" bestFit="1" customWidth="1"/>
    <col min="6217" max="6221" width="0" style="45" hidden="1" customWidth="1"/>
    <col min="6222" max="6222" width="17.28515625" style="45" customWidth="1"/>
    <col min="6223" max="6223" width="0" style="45" hidden="1" customWidth="1"/>
    <col min="6224" max="6224" width="6.7109375" style="45" customWidth="1"/>
    <col min="6225" max="6225" width="10.5703125" style="45" bestFit="1" customWidth="1"/>
    <col min="6226" max="6230" width="0" style="45" hidden="1" customWidth="1"/>
    <col min="6231" max="6231" width="16.85546875" style="45" customWidth="1"/>
    <col min="6232" max="6237" width="0" style="45" hidden="1" customWidth="1"/>
    <col min="6238" max="6238" width="17.7109375" style="45" customWidth="1"/>
    <col min="6239" max="6239" width="0" style="45" hidden="1" customWidth="1"/>
    <col min="6240" max="6240" width="6.7109375" style="45" customWidth="1"/>
    <col min="6241" max="6241" width="13.5703125" style="45" customWidth="1"/>
    <col min="6242" max="6246" width="0" style="45" hidden="1" customWidth="1"/>
    <col min="6247" max="6247" width="12.140625" style="45" customWidth="1"/>
    <col min="6248" max="6248" width="0" style="45" hidden="1" customWidth="1"/>
    <col min="6249" max="6249" width="5.7109375" style="45" bestFit="1" customWidth="1"/>
    <col min="6250" max="6250" width="15.140625" style="45" customWidth="1"/>
    <col min="6251" max="6251" width="0" style="45" hidden="1" customWidth="1"/>
    <col min="6252" max="6414" width="9.140625" style="45"/>
    <col min="6415" max="6415" width="44.140625" style="45" customWidth="1"/>
    <col min="6416" max="6419" width="0" style="45" hidden="1" customWidth="1"/>
    <col min="6420" max="6420" width="13.85546875" style="45" customWidth="1"/>
    <col min="6421" max="6421" width="15.5703125" style="45" customWidth="1"/>
    <col min="6422" max="6425" width="0" style="45" hidden="1" customWidth="1"/>
    <col min="6426" max="6426" width="12.85546875" style="45" customWidth="1"/>
    <col min="6427" max="6427" width="6.7109375" style="45" customWidth="1"/>
    <col min="6428" max="6428" width="15.28515625" style="45" customWidth="1"/>
    <col min="6429" max="6432" width="0" style="45" hidden="1" customWidth="1"/>
    <col min="6433" max="6433" width="13.42578125" style="45" customWidth="1"/>
    <col min="6434" max="6434" width="6.7109375" style="45" customWidth="1"/>
    <col min="6435" max="6435" width="14.42578125" style="45" customWidth="1"/>
    <col min="6436" max="6439" width="0" style="45" hidden="1" customWidth="1"/>
    <col min="6440" max="6440" width="11.85546875" style="45" customWidth="1"/>
    <col min="6441" max="6441" width="15" style="45" customWidth="1"/>
    <col min="6442" max="6445" width="0" style="45" hidden="1" customWidth="1"/>
    <col min="6446" max="6446" width="12" style="45" customWidth="1"/>
    <col min="6447" max="6447" width="6.7109375" style="45" customWidth="1"/>
    <col min="6448" max="6448" width="13.85546875" style="45" customWidth="1"/>
    <col min="6449" max="6452" width="0" style="45" hidden="1" customWidth="1"/>
    <col min="6453" max="6453" width="11.5703125" style="45" customWidth="1"/>
    <col min="6454" max="6454" width="6.7109375" style="45" customWidth="1"/>
    <col min="6455" max="6455" width="14.7109375" style="45" customWidth="1"/>
    <col min="6456" max="6459" width="0" style="45" hidden="1" customWidth="1"/>
    <col min="6460" max="6460" width="12.42578125" style="45" bestFit="1" customWidth="1"/>
    <col min="6461" max="6461" width="0" style="45" hidden="1" customWidth="1"/>
    <col min="6462" max="6462" width="5.7109375" style="45" bestFit="1" customWidth="1"/>
    <col min="6463" max="6463" width="12.42578125" style="45" bestFit="1" customWidth="1"/>
    <col min="6464" max="6468" width="0" style="45" hidden="1" customWidth="1"/>
    <col min="6469" max="6469" width="15.7109375" style="45" customWidth="1"/>
    <col min="6470" max="6470" width="0" style="45" hidden="1" customWidth="1"/>
    <col min="6471" max="6471" width="6.7109375" style="45" customWidth="1"/>
    <col min="6472" max="6472" width="12" style="45" bestFit="1" customWidth="1"/>
    <col min="6473" max="6477" width="0" style="45" hidden="1" customWidth="1"/>
    <col min="6478" max="6478" width="17.28515625" style="45" customWidth="1"/>
    <col min="6479" max="6479" width="0" style="45" hidden="1" customWidth="1"/>
    <col min="6480" max="6480" width="6.7109375" style="45" customWidth="1"/>
    <col min="6481" max="6481" width="10.5703125" style="45" bestFit="1" customWidth="1"/>
    <col min="6482" max="6486" width="0" style="45" hidden="1" customWidth="1"/>
    <col min="6487" max="6487" width="16.85546875" style="45" customWidth="1"/>
    <col min="6488" max="6493" width="0" style="45" hidden="1" customWidth="1"/>
    <col min="6494" max="6494" width="17.7109375" style="45" customWidth="1"/>
    <col min="6495" max="6495" width="0" style="45" hidden="1" customWidth="1"/>
    <col min="6496" max="6496" width="6.7109375" style="45" customWidth="1"/>
    <col min="6497" max="6497" width="13.5703125" style="45" customWidth="1"/>
    <col min="6498" max="6502" width="0" style="45" hidden="1" customWidth="1"/>
    <col min="6503" max="6503" width="12.140625" style="45" customWidth="1"/>
    <col min="6504" max="6504" width="0" style="45" hidden="1" customWidth="1"/>
    <col min="6505" max="6505" width="5.7109375" style="45" bestFit="1" customWidth="1"/>
    <col min="6506" max="6506" width="15.140625" style="45" customWidth="1"/>
    <col min="6507" max="6507" width="0" style="45" hidden="1" customWidth="1"/>
    <col min="6508" max="6670" width="9.140625" style="45"/>
    <col min="6671" max="6671" width="44.140625" style="45" customWidth="1"/>
    <col min="6672" max="6675" width="0" style="45" hidden="1" customWidth="1"/>
    <col min="6676" max="6676" width="13.85546875" style="45" customWidth="1"/>
    <col min="6677" max="6677" width="15.5703125" style="45" customWidth="1"/>
    <col min="6678" max="6681" width="0" style="45" hidden="1" customWidth="1"/>
    <col min="6682" max="6682" width="12.85546875" style="45" customWidth="1"/>
    <col min="6683" max="6683" width="6.7109375" style="45" customWidth="1"/>
    <col min="6684" max="6684" width="15.28515625" style="45" customWidth="1"/>
    <col min="6685" max="6688" width="0" style="45" hidden="1" customWidth="1"/>
    <col min="6689" max="6689" width="13.42578125" style="45" customWidth="1"/>
    <col min="6690" max="6690" width="6.7109375" style="45" customWidth="1"/>
    <col min="6691" max="6691" width="14.42578125" style="45" customWidth="1"/>
    <col min="6692" max="6695" width="0" style="45" hidden="1" customWidth="1"/>
    <col min="6696" max="6696" width="11.85546875" style="45" customWidth="1"/>
    <col min="6697" max="6697" width="15" style="45" customWidth="1"/>
    <col min="6698" max="6701" width="0" style="45" hidden="1" customWidth="1"/>
    <col min="6702" max="6702" width="12" style="45" customWidth="1"/>
    <col min="6703" max="6703" width="6.7109375" style="45" customWidth="1"/>
    <col min="6704" max="6704" width="13.85546875" style="45" customWidth="1"/>
    <col min="6705" max="6708" width="0" style="45" hidden="1" customWidth="1"/>
    <col min="6709" max="6709" width="11.5703125" style="45" customWidth="1"/>
    <col min="6710" max="6710" width="6.7109375" style="45" customWidth="1"/>
    <col min="6711" max="6711" width="14.7109375" style="45" customWidth="1"/>
    <col min="6712" max="6715" width="0" style="45" hidden="1" customWidth="1"/>
    <col min="6716" max="6716" width="12.42578125" style="45" bestFit="1" customWidth="1"/>
    <col min="6717" max="6717" width="0" style="45" hidden="1" customWidth="1"/>
    <col min="6718" max="6718" width="5.7109375" style="45" bestFit="1" customWidth="1"/>
    <col min="6719" max="6719" width="12.42578125" style="45" bestFit="1" customWidth="1"/>
    <col min="6720" max="6724" width="0" style="45" hidden="1" customWidth="1"/>
    <col min="6725" max="6725" width="15.7109375" style="45" customWidth="1"/>
    <col min="6726" max="6726" width="0" style="45" hidden="1" customWidth="1"/>
    <col min="6727" max="6727" width="6.7109375" style="45" customWidth="1"/>
    <col min="6728" max="6728" width="12" style="45" bestFit="1" customWidth="1"/>
    <col min="6729" max="6733" width="0" style="45" hidden="1" customWidth="1"/>
    <col min="6734" max="6734" width="17.28515625" style="45" customWidth="1"/>
    <col min="6735" max="6735" width="0" style="45" hidden="1" customWidth="1"/>
    <col min="6736" max="6736" width="6.7109375" style="45" customWidth="1"/>
    <col min="6737" max="6737" width="10.5703125" style="45" bestFit="1" customWidth="1"/>
    <col min="6738" max="6742" width="0" style="45" hidden="1" customWidth="1"/>
    <col min="6743" max="6743" width="16.85546875" style="45" customWidth="1"/>
    <col min="6744" max="6749" width="0" style="45" hidden="1" customWidth="1"/>
    <col min="6750" max="6750" width="17.7109375" style="45" customWidth="1"/>
    <col min="6751" max="6751" width="0" style="45" hidden="1" customWidth="1"/>
    <col min="6752" max="6752" width="6.7109375" style="45" customWidth="1"/>
    <col min="6753" max="6753" width="13.5703125" style="45" customWidth="1"/>
    <col min="6754" max="6758" width="0" style="45" hidden="1" customWidth="1"/>
    <col min="6759" max="6759" width="12.140625" style="45" customWidth="1"/>
    <col min="6760" max="6760" width="0" style="45" hidden="1" customWidth="1"/>
    <col min="6761" max="6761" width="5.7109375" style="45" bestFit="1" customWidth="1"/>
    <col min="6762" max="6762" width="15.140625" style="45" customWidth="1"/>
    <col min="6763" max="6763" width="0" style="45" hidden="1" customWidth="1"/>
    <col min="6764" max="6926" width="9.140625" style="45"/>
    <col min="6927" max="6927" width="44.140625" style="45" customWidth="1"/>
    <col min="6928" max="6931" width="0" style="45" hidden="1" customWidth="1"/>
    <col min="6932" max="6932" width="13.85546875" style="45" customWidth="1"/>
    <col min="6933" max="6933" width="15.5703125" style="45" customWidth="1"/>
    <col min="6934" max="6937" width="0" style="45" hidden="1" customWidth="1"/>
    <col min="6938" max="6938" width="12.85546875" style="45" customWidth="1"/>
    <col min="6939" max="6939" width="6.7109375" style="45" customWidth="1"/>
    <col min="6940" max="6940" width="15.28515625" style="45" customWidth="1"/>
    <col min="6941" max="6944" width="0" style="45" hidden="1" customWidth="1"/>
    <col min="6945" max="6945" width="13.42578125" style="45" customWidth="1"/>
    <col min="6946" max="6946" width="6.7109375" style="45" customWidth="1"/>
    <col min="6947" max="6947" width="14.42578125" style="45" customWidth="1"/>
    <col min="6948" max="6951" width="0" style="45" hidden="1" customWidth="1"/>
    <col min="6952" max="6952" width="11.85546875" style="45" customWidth="1"/>
    <col min="6953" max="6953" width="15" style="45" customWidth="1"/>
    <col min="6954" max="6957" width="0" style="45" hidden="1" customWidth="1"/>
    <col min="6958" max="6958" width="12" style="45" customWidth="1"/>
    <col min="6959" max="6959" width="6.7109375" style="45" customWidth="1"/>
    <col min="6960" max="6960" width="13.85546875" style="45" customWidth="1"/>
    <col min="6961" max="6964" width="0" style="45" hidden="1" customWidth="1"/>
    <col min="6965" max="6965" width="11.5703125" style="45" customWidth="1"/>
    <col min="6966" max="6966" width="6.7109375" style="45" customWidth="1"/>
    <col min="6967" max="6967" width="14.7109375" style="45" customWidth="1"/>
    <col min="6968" max="6971" width="0" style="45" hidden="1" customWidth="1"/>
    <col min="6972" max="6972" width="12.42578125" style="45" bestFit="1" customWidth="1"/>
    <col min="6973" max="6973" width="0" style="45" hidden="1" customWidth="1"/>
    <col min="6974" max="6974" width="5.7109375" style="45" bestFit="1" customWidth="1"/>
    <col min="6975" max="6975" width="12.42578125" style="45" bestFit="1" customWidth="1"/>
    <col min="6976" max="6980" width="0" style="45" hidden="1" customWidth="1"/>
    <col min="6981" max="6981" width="15.7109375" style="45" customWidth="1"/>
    <col min="6982" max="6982" width="0" style="45" hidden="1" customWidth="1"/>
    <col min="6983" max="6983" width="6.7109375" style="45" customWidth="1"/>
    <col min="6984" max="6984" width="12" style="45" bestFit="1" customWidth="1"/>
    <col min="6985" max="6989" width="0" style="45" hidden="1" customWidth="1"/>
    <col min="6990" max="6990" width="17.28515625" style="45" customWidth="1"/>
    <col min="6991" max="6991" width="0" style="45" hidden="1" customWidth="1"/>
    <col min="6992" max="6992" width="6.7109375" style="45" customWidth="1"/>
    <col min="6993" max="6993" width="10.5703125" style="45" bestFit="1" customWidth="1"/>
    <col min="6994" max="6998" width="0" style="45" hidden="1" customWidth="1"/>
    <col min="6999" max="6999" width="16.85546875" style="45" customWidth="1"/>
    <col min="7000" max="7005" width="0" style="45" hidden="1" customWidth="1"/>
    <col min="7006" max="7006" width="17.7109375" style="45" customWidth="1"/>
    <col min="7007" max="7007" width="0" style="45" hidden="1" customWidth="1"/>
    <col min="7008" max="7008" width="6.7109375" style="45" customWidth="1"/>
    <col min="7009" max="7009" width="13.5703125" style="45" customWidth="1"/>
    <col min="7010" max="7014" width="0" style="45" hidden="1" customWidth="1"/>
    <col min="7015" max="7015" width="12.140625" style="45" customWidth="1"/>
    <col min="7016" max="7016" width="0" style="45" hidden="1" customWidth="1"/>
    <col min="7017" max="7017" width="5.7109375" style="45" bestFit="1" customWidth="1"/>
    <col min="7018" max="7018" width="15.140625" style="45" customWidth="1"/>
    <col min="7019" max="7019" width="0" style="45" hidden="1" customWidth="1"/>
    <col min="7020" max="7182" width="9.140625" style="45"/>
    <col min="7183" max="7183" width="44.140625" style="45" customWidth="1"/>
    <col min="7184" max="7187" width="0" style="45" hidden="1" customWidth="1"/>
    <col min="7188" max="7188" width="13.85546875" style="45" customWidth="1"/>
    <col min="7189" max="7189" width="15.5703125" style="45" customWidth="1"/>
    <col min="7190" max="7193" width="0" style="45" hidden="1" customWidth="1"/>
    <col min="7194" max="7194" width="12.85546875" style="45" customWidth="1"/>
    <col min="7195" max="7195" width="6.7109375" style="45" customWidth="1"/>
    <col min="7196" max="7196" width="15.28515625" style="45" customWidth="1"/>
    <col min="7197" max="7200" width="0" style="45" hidden="1" customWidth="1"/>
    <col min="7201" max="7201" width="13.42578125" style="45" customWidth="1"/>
    <col min="7202" max="7202" width="6.7109375" style="45" customWidth="1"/>
    <col min="7203" max="7203" width="14.42578125" style="45" customWidth="1"/>
    <col min="7204" max="7207" width="0" style="45" hidden="1" customWidth="1"/>
    <col min="7208" max="7208" width="11.85546875" style="45" customWidth="1"/>
    <col min="7209" max="7209" width="15" style="45" customWidth="1"/>
    <col min="7210" max="7213" width="0" style="45" hidden="1" customWidth="1"/>
    <col min="7214" max="7214" width="12" style="45" customWidth="1"/>
    <col min="7215" max="7215" width="6.7109375" style="45" customWidth="1"/>
    <col min="7216" max="7216" width="13.85546875" style="45" customWidth="1"/>
    <col min="7217" max="7220" width="0" style="45" hidden="1" customWidth="1"/>
    <col min="7221" max="7221" width="11.5703125" style="45" customWidth="1"/>
    <col min="7222" max="7222" width="6.7109375" style="45" customWidth="1"/>
    <col min="7223" max="7223" width="14.7109375" style="45" customWidth="1"/>
    <col min="7224" max="7227" width="0" style="45" hidden="1" customWidth="1"/>
    <col min="7228" max="7228" width="12.42578125" style="45" bestFit="1" customWidth="1"/>
    <col min="7229" max="7229" width="0" style="45" hidden="1" customWidth="1"/>
    <col min="7230" max="7230" width="5.7109375" style="45" bestFit="1" customWidth="1"/>
    <col min="7231" max="7231" width="12.42578125" style="45" bestFit="1" customWidth="1"/>
    <col min="7232" max="7236" width="0" style="45" hidden="1" customWidth="1"/>
    <col min="7237" max="7237" width="15.7109375" style="45" customWidth="1"/>
    <col min="7238" max="7238" width="0" style="45" hidden="1" customWidth="1"/>
    <col min="7239" max="7239" width="6.7109375" style="45" customWidth="1"/>
    <col min="7240" max="7240" width="12" style="45" bestFit="1" customWidth="1"/>
    <col min="7241" max="7245" width="0" style="45" hidden="1" customWidth="1"/>
    <col min="7246" max="7246" width="17.28515625" style="45" customWidth="1"/>
    <col min="7247" max="7247" width="0" style="45" hidden="1" customWidth="1"/>
    <col min="7248" max="7248" width="6.7109375" style="45" customWidth="1"/>
    <col min="7249" max="7249" width="10.5703125" style="45" bestFit="1" customWidth="1"/>
    <col min="7250" max="7254" width="0" style="45" hidden="1" customWidth="1"/>
    <col min="7255" max="7255" width="16.85546875" style="45" customWidth="1"/>
    <col min="7256" max="7261" width="0" style="45" hidden="1" customWidth="1"/>
    <col min="7262" max="7262" width="17.7109375" style="45" customWidth="1"/>
    <col min="7263" max="7263" width="0" style="45" hidden="1" customWidth="1"/>
    <col min="7264" max="7264" width="6.7109375" style="45" customWidth="1"/>
    <col min="7265" max="7265" width="13.5703125" style="45" customWidth="1"/>
    <col min="7266" max="7270" width="0" style="45" hidden="1" customWidth="1"/>
    <col min="7271" max="7271" width="12.140625" style="45" customWidth="1"/>
    <col min="7272" max="7272" width="0" style="45" hidden="1" customWidth="1"/>
    <col min="7273" max="7273" width="5.7109375" style="45" bestFit="1" customWidth="1"/>
    <col min="7274" max="7274" width="15.140625" style="45" customWidth="1"/>
    <col min="7275" max="7275" width="0" style="45" hidden="1" customWidth="1"/>
    <col min="7276" max="7438" width="9.140625" style="45"/>
    <col min="7439" max="7439" width="44.140625" style="45" customWidth="1"/>
    <col min="7440" max="7443" width="0" style="45" hidden="1" customWidth="1"/>
    <col min="7444" max="7444" width="13.85546875" style="45" customWidth="1"/>
    <col min="7445" max="7445" width="15.5703125" style="45" customWidth="1"/>
    <col min="7446" max="7449" width="0" style="45" hidden="1" customWidth="1"/>
    <col min="7450" max="7450" width="12.85546875" style="45" customWidth="1"/>
    <col min="7451" max="7451" width="6.7109375" style="45" customWidth="1"/>
    <col min="7452" max="7452" width="15.28515625" style="45" customWidth="1"/>
    <col min="7453" max="7456" width="0" style="45" hidden="1" customWidth="1"/>
    <col min="7457" max="7457" width="13.42578125" style="45" customWidth="1"/>
    <col min="7458" max="7458" width="6.7109375" style="45" customWidth="1"/>
    <col min="7459" max="7459" width="14.42578125" style="45" customWidth="1"/>
    <col min="7460" max="7463" width="0" style="45" hidden="1" customWidth="1"/>
    <col min="7464" max="7464" width="11.85546875" style="45" customWidth="1"/>
    <col min="7465" max="7465" width="15" style="45" customWidth="1"/>
    <col min="7466" max="7469" width="0" style="45" hidden="1" customWidth="1"/>
    <col min="7470" max="7470" width="12" style="45" customWidth="1"/>
    <col min="7471" max="7471" width="6.7109375" style="45" customWidth="1"/>
    <col min="7472" max="7472" width="13.85546875" style="45" customWidth="1"/>
    <col min="7473" max="7476" width="0" style="45" hidden="1" customWidth="1"/>
    <col min="7477" max="7477" width="11.5703125" style="45" customWidth="1"/>
    <col min="7478" max="7478" width="6.7109375" style="45" customWidth="1"/>
    <col min="7479" max="7479" width="14.7109375" style="45" customWidth="1"/>
    <col min="7480" max="7483" width="0" style="45" hidden="1" customWidth="1"/>
    <col min="7484" max="7484" width="12.42578125" style="45" bestFit="1" customWidth="1"/>
    <col min="7485" max="7485" width="0" style="45" hidden="1" customWidth="1"/>
    <col min="7486" max="7486" width="5.7109375" style="45" bestFit="1" customWidth="1"/>
    <col min="7487" max="7487" width="12.42578125" style="45" bestFit="1" customWidth="1"/>
    <col min="7488" max="7492" width="0" style="45" hidden="1" customWidth="1"/>
    <col min="7493" max="7493" width="15.7109375" style="45" customWidth="1"/>
    <col min="7494" max="7494" width="0" style="45" hidden="1" customWidth="1"/>
    <col min="7495" max="7495" width="6.7109375" style="45" customWidth="1"/>
    <col min="7496" max="7496" width="12" style="45" bestFit="1" customWidth="1"/>
    <col min="7497" max="7501" width="0" style="45" hidden="1" customWidth="1"/>
    <col min="7502" max="7502" width="17.28515625" style="45" customWidth="1"/>
    <col min="7503" max="7503" width="0" style="45" hidden="1" customWidth="1"/>
    <col min="7504" max="7504" width="6.7109375" style="45" customWidth="1"/>
    <col min="7505" max="7505" width="10.5703125" style="45" bestFit="1" customWidth="1"/>
    <col min="7506" max="7510" width="0" style="45" hidden="1" customWidth="1"/>
    <col min="7511" max="7511" width="16.85546875" style="45" customWidth="1"/>
    <col min="7512" max="7517" width="0" style="45" hidden="1" customWidth="1"/>
    <col min="7518" max="7518" width="17.7109375" style="45" customWidth="1"/>
    <col min="7519" max="7519" width="0" style="45" hidden="1" customWidth="1"/>
    <col min="7520" max="7520" width="6.7109375" style="45" customWidth="1"/>
    <col min="7521" max="7521" width="13.5703125" style="45" customWidth="1"/>
    <col min="7522" max="7526" width="0" style="45" hidden="1" customWidth="1"/>
    <col min="7527" max="7527" width="12.140625" style="45" customWidth="1"/>
    <col min="7528" max="7528" width="0" style="45" hidden="1" customWidth="1"/>
    <col min="7529" max="7529" width="5.7109375" style="45" bestFit="1" customWidth="1"/>
    <col min="7530" max="7530" width="15.140625" style="45" customWidth="1"/>
    <col min="7531" max="7531" width="0" style="45" hidden="1" customWidth="1"/>
    <col min="7532" max="7694" width="9.140625" style="45"/>
    <col min="7695" max="7695" width="44.140625" style="45" customWidth="1"/>
    <col min="7696" max="7699" width="0" style="45" hidden="1" customWidth="1"/>
    <col min="7700" max="7700" width="13.85546875" style="45" customWidth="1"/>
    <col min="7701" max="7701" width="15.5703125" style="45" customWidth="1"/>
    <col min="7702" max="7705" width="0" style="45" hidden="1" customWidth="1"/>
    <col min="7706" max="7706" width="12.85546875" style="45" customWidth="1"/>
    <col min="7707" max="7707" width="6.7109375" style="45" customWidth="1"/>
    <col min="7708" max="7708" width="15.28515625" style="45" customWidth="1"/>
    <col min="7709" max="7712" width="0" style="45" hidden="1" customWidth="1"/>
    <col min="7713" max="7713" width="13.42578125" style="45" customWidth="1"/>
    <col min="7714" max="7714" width="6.7109375" style="45" customWidth="1"/>
    <col min="7715" max="7715" width="14.42578125" style="45" customWidth="1"/>
    <col min="7716" max="7719" width="0" style="45" hidden="1" customWidth="1"/>
    <col min="7720" max="7720" width="11.85546875" style="45" customWidth="1"/>
    <col min="7721" max="7721" width="15" style="45" customWidth="1"/>
    <col min="7722" max="7725" width="0" style="45" hidden="1" customWidth="1"/>
    <col min="7726" max="7726" width="12" style="45" customWidth="1"/>
    <col min="7727" max="7727" width="6.7109375" style="45" customWidth="1"/>
    <col min="7728" max="7728" width="13.85546875" style="45" customWidth="1"/>
    <col min="7729" max="7732" width="0" style="45" hidden="1" customWidth="1"/>
    <col min="7733" max="7733" width="11.5703125" style="45" customWidth="1"/>
    <col min="7734" max="7734" width="6.7109375" style="45" customWidth="1"/>
    <col min="7735" max="7735" width="14.7109375" style="45" customWidth="1"/>
    <col min="7736" max="7739" width="0" style="45" hidden="1" customWidth="1"/>
    <col min="7740" max="7740" width="12.42578125" style="45" bestFit="1" customWidth="1"/>
    <col min="7741" max="7741" width="0" style="45" hidden="1" customWidth="1"/>
    <col min="7742" max="7742" width="5.7109375" style="45" bestFit="1" customWidth="1"/>
    <col min="7743" max="7743" width="12.42578125" style="45" bestFit="1" customWidth="1"/>
    <col min="7744" max="7748" width="0" style="45" hidden="1" customWidth="1"/>
    <col min="7749" max="7749" width="15.7109375" style="45" customWidth="1"/>
    <col min="7750" max="7750" width="0" style="45" hidden="1" customWidth="1"/>
    <col min="7751" max="7751" width="6.7109375" style="45" customWidth="1"/>
    <col min="7752" max="7752" width="12" style="45" bestFit="1" customWidth="1"/>
    <col min="7753" max="7757" width="0" style="45" hidden="1" customWidth="1"/>
    <col min="7758" max="7758" width="17.28515625" style="45" customWidth="1"/>
    <col min="7759" max="7759" width="0" style="45" hidden="1" customWidth="1"/>
    <col min="7760" max="7760" width="6.7109375" style="45" customWidth="1"/>
    <col min="7761" max="7761" width="10.5703125" style="45" bestFit="1" customWidth="1"/>
    <col min="7762" max="7766" width="0" style="45" hidden="1" customWidth="1"/>
    <col min="7767" max="7767" width="16.85546875" style="45" customWidth="1"/>
    <col min="7768" max="7773" width="0" style="45" hidden="1" customWidth="1"/>
    <col min="7774" max="7774" width="17.7109375" style="45" customWidth="1"/>
    <col min="7775" max="7775" width="0" style="45" hidden="1" customWidth="1"/>
    <col min="7776" max="7776" width="6.7109375" style="45" customWidth="1"/>
    <col min="7777" max="7777" width="13.5703125" style="45" customWidth="1"/>
    <col min="7778" max="7782" width="0" style="45" hidden="1" customWidth="1"/>
    <col min="7783" max="7783" width="12.140625" style="45" customWidth="1"/>
    <col min="7784" max="7784" width="0" style="45" hidden="1" customWidth="1"/>
    <col min="7785" max="7785" width="5.7109375" style="45" bestFit="1" customWidth="1"/>
    <col min="7786" max="7786" width="15.140625" style="45" customWidth="1"/>
    <col min="7787" max="7787" width="0" style="45" hidden="1" customWidth="1"/>
    <col min="7788" max="7950" width="9.140625" style="45"/>
    <col min="7951" max="7951" width="44.140625" style="45" customWidth="1"/>
    <col min="7952" max="7955" width="0" style="45" hidden="1" customWidth="1"/>
    <col min="7956" max="7956" width="13.85546875" style="45" customWidth="1"/>
    <col min="7957" max="7957" width="15.5703125" style="45" customWidth="1"/>
    <col min="7958" max="7961" width="0" style="45" hidden="1" customWidth="1"/>
    <col min="7962" max="7962" width="12.85546875" style="45" customWidth="1"/>
    <col min="7963" max="7963" width="6.7109375" style="45" customWidth="1"/>
    <col min="7964" max="7964" width="15.28515625" style="45" customWidth="1"/>
    <col min="7965" max="7968" width="0" style="45" hidden="1" customWidth="1"/>
    <col min="7969" max="7969" width="13.42578125" style="45" customWidth="1"/>
    <col min="7970" max="7970" width="6.7109375" style="45" customWidth="1"/>
    <col min="7971" max="7971" width="14.42578125" style="45" customWidth="1"/>
    <col min="7972" max="7975" width="0" style="45" hidden="1" customWidth="1"/>
    <col min="7976" max="7976" width="11.85546875" style="45" customWidth="1"/>
    <col min="7977" max="7977" width="15" style="45" customWidth="1"/>
    <col min="7978" max="7981" width="0" style="45" hidden="1" customWidth="1"/>
    <col min="7982" max="7982" width="12" style="45" customWidth="1"/>
    <col min="7983" max="7983" width="6.7109375" style="45" customWidth="1"/>
    <col min="7984" max="7984" width="13.85546875" style="45" customWidth="1"/>
    <col min="7985" max="7988" width="0" style="45" hidden="1" customWidth="1"/>
    <col min="7989" max="7989" width="11.5703125" style="45" customWidth="1"/>
    <col min="7990" max="7990" width="6.7109375" style="45" customWidth="1"/>
    <col min="7991" max="7991" width="14.7109375" style="45" customWidth="1"/>
    <col min="7992" max="7995" width="0" style="45" hidden="1" customWidth="1"/>
    <col min="7996" max="7996" width="12.42578125" style="45" bestFit="1" customWidth="1"/>
    <col min="7997" max="7997" width="0" style="45" hidden="1" customWidth="1"/>
    <col min="7998" max="7998" width="5.7109375" style="45" bestFit="1" customWidth="1"/>
    <col min="7999" max="7999" width="12.42578125" style="45" bestFit="1" customWidth="1"/>
    <col min="8000" max="8004" width="0" style="45" hidden="1" customWidth="1"/>
    <col min="8005" max="8005" width="15.7109375" style="45" customWidth="1"/>
    <col min="8006" max="8006" width="0" style="45" hidden="1" customWidth="1"/>
    <col min="8007" max="8007" width="6.7109375" style="45" customWidth="1"/>
    <col min="8008" max="8008" width="12" style="45" bestFit="1" customWidth="1"/>
    <col min="8009" max="8013" width="0" style="45" hidden="1" customWidth="1"/>
    <col min="8014" max="8014" width="17.28515625" style="45" customWidth="1"/>
    <col min="8015" max="8015" width="0" style="45" hidden="1" customWidth="1"/>
    <col min="8016" max="8016" width="6.7109375" style="45" customWidth="1"/>
    <col min="8017" max="8017" width="10.5703125" style="45" bestFit="1" customWidth="1"/>
    <col min="8018" max="8022" width="0" style="45" hidden="1" customWidth="1"/>
    <col min="8023" max="8023" width="16.85546875" style="45" customWidth="1"/>
    <col min="8024" max="8029" width="0" style="45" hidden="1" customWidth="1"/>
    <col min="8030" max="8030" width="17.7109375" style="45" customWidth="1"/>
    <col min="8031" max="8031" width="0" style="45" hidden="1" customWidth="1"/>
    <col min="8032" max="8032" width="6.7109375" style="45" customWidth="1"/>
    <col min="8033" max="8033" width="13.5703125" style="45" customWidth="1"/>
    <col min="8034" max="8038" width="0" style="45" hidden="1" customWidth="1"/>
    <col min="8039" max="8039" width="12.140625" style="45" customWidth="1"/>
    <col min="8040" max="8040" width="0" style="45" hidden="1" customWidth="1"/>
    <col min="8041" max="8041" width="5.7109375" style="45" bestFit="1" customWidth="1"/>
    <col min="8042" max="8042" width="15.140625" style="45" customWidth="1"/>
    <col min="8043" max="8043" width="0" style="45" hidden="1" customWidth="1"/>
    <col min="8044" max="8206" width="9.140625" style="45"/>
    <col min="8207" max="8207" width="44.140625" style="45" customWidth="1"/>
    <col min="8208" max="8211" width="0" style="45" hidden="1" customWidth="1"/>
    <col min="8212" max="8212" width="13.85546875" style="45" customWidth="1"/>
    <col min="8213" max="8213" width="15.5703125" style="45" customWidth="1"/>
    <col min="8214" max="8217" width="0" style="45" hidden="1" customWidth="1"/>
    <col min="8218" max="8218" width="12.85546875" style="45" customWidth="1"/>
    <col min="8219" max="8219" width="6.7109375" style="45" customWidth="1"/>
    <col min="8220" max="8220" width="15.28515625" style="45" customWidth="1"/>
    <col min="8221" max="8224" width="0" style="45" hidden="1" customWidth="1"/>
    <col min="8225" max="8225" width="13.42578125" style="45" customWidth="1"/>
    <col min="8226" max="8226" width="6.7109375" style="45" customWidth="1"/>
    <col min="8227" max="8227" width="14.42578125" style="45" customWidth="1"/>
    <col min="8228" max="8231" width="0" style="45" hidden="1" customWidth="1"/>
    <col min="8232" max="8232" width="11.85546875" style="45" customWidth="1"/>
    <col min="8233" max="8233" width="15" style="45" customWidth="1"/>
    <col min="8234" max="8237" width="0" style="45" hidden="1" customWidth="1"/>
    <col min="8238" max="8238" width="12" style="45" customWidth="1"/>
    <col min="8239" max="8239" width="6.7109375" style="45" customWidth="1"/>
    <col min="8240" max="8240" width="13.85546875" style="45" customWidth="1"/>
    <col min="8241" max="8244" width="0" style="45" hidden="1" customWidth="1"/>
    <col min="8245" max="8245" width="11.5703125" style="45" customWidth="1"/>
    <col min="8246" max="8246" width="6.7109375" style="45" customWidth="1"/>
    <col min="8247" max="8247" width="14.7109375" style="45" customWidth="1"/>
    <col min="8248" max="8251" width="0" style="45" hidden="1" customWidth="1"/>
    <col min="8252" max="8252" width="12.42578125" style="45" bestFit="1" customWidth="1"/>
    <col min="8253" max="8253" width="0" style="45" hidden="1" customWidth="1"/>
    <col min="8254" max="8254" width="5.7109375" style="45" bestFit="1" customWidth="1"/>
    <col min="8255" max="8255" width="12.42578125" style="45" bestFit="1" customWidth="1"/>
    <col min="8256" max="8260" width="0" style="45" hidden="1" customWidth="1"/>
    <col min="8261" max="8261" width="15.7109375" style="45" customWidth="1"/>
    <col min="8262" max="8262" width="0" style="45" hidden="1" customWidth="1"/>
    <col min="8263" max="8263" width="6.7109375" style="45" customWidth="1"/>
    <col min="8264" max="8264" width="12" style="45" bestFit="1" customWidth="1"/>
    <col min="8265" max="8269" width="0" style="45" hidden="1" customWidth="1"/>
    <col min="8270" max="8270" width="17.28515625" style="45" customWidth="1"/>
    <col min="8271" max="8271" width="0" style="45" hidden="1" customWidth="1"/>
    <col min="8272" max="8272" width="6.7109375" style="45" customWidth="1"/>
    <col min="8273" max="8273" width="10.5703125" style="45" bestFit="1" customWidth="1"/>
    <col min="8274" max="8278" width="0" style="45" hidden="1" customWidth="1"/>
    <col min="8279" max="8279" width="16.85546875" style="45" customWidth="1"/>
    <col min="8280" max="8285" width="0" style="45" hidden="1" customWidth="1"/>
    <col min="8286" max="8286" width="17.7109375" style="45" customWidth="1"/>
    <col min="8287" max="8287" width="0" style="45" hidden="1" customWidth="1"/>
    <col min="8288" max="8288" width="6.7109375" style="45" customWidth="1"/>
    <col min="8289" max="8289" width="13.5703125" style="45" customWidth="1"/>
    <col min="8290" max="8294" width="0" style="45" hidden="1" customWidth="1"/>
    <col min="8295" max="8295" width="12.140625" style="45" customWidth="1"/>
    <col min="8296" max="8296" width="0" style="45" hidden="1" customWidth="1"/>
    <col min="8297" max="8297" width="5.7109375" style="45" bestFit="1" customWidth="1"/>
    <col min="8298" max="8298" width="15.140625" style="45" customWidth="1"/>
    <col min="8299" max="8299" width="0" style="45" hidden="1" customWidth="1"/>
    <col min="8300" max="8462" width="9.140625" style="45"/>
    <col min="8463" max="8463" width="44.140625" style="45" customWidth="1"/>
    <col min="8464" max="8467" width="0" style="45" hidden="1" customWidth="1"/>
    <col min="8468" max="8468" width="13.85546875" style="45" customWidth="1"/>
    <col min="8469" max="8469" width="15.5703125" style="45" customWidth="1"/>
    <col min="8470" max="8473" width="0" style="45" hidden="1" customWidth="1"/>
    <col min="8474" max="8474" width="12.85546875" style="45" customWidth="1"/>
    <col min="8475" max="8475" width="6.7109375" style="45" customWidth="1"/>
    <col min="8476" max="8476" width="15.28515625" style="45" customWidth="1"/>
    <col min="8477" max="8480" width="0" style="45" hidden="1" customWidth="1"/>
    <col min="8481" max="8481" width="13.42578125" style="45" customWidth="1"/>
    <col min="8482" max="8482" width="6.7109375" style="45" customWidth="1"/>
    <col min="8483" max="8483" width="14.42578125" style="45" customWidth="1"/>
    <col min="8484" max="8487" width="0" style="45" hidden="1" customWidth="1"/>
    <col min="8488" max="8488" width="11.85546875" style="45" customWidth="1"/>
    <col min="8489" max="8489" width="15" style="45" customWidth="1"/>
    <col min="8490" max="8493" width="0" style="45" hidden="1" customWidth="1"/>
    <col min="8494" max="8494" width="12" style="45" customWidth="1"/>
    <col min="8495" max="8495" width="6.7109375" style="45" customWidth="1"/>
    <col min="8496" max="8496" width="13.85546875" style="45" customWidth="1"/>
    <col min="8497" max="8500" width="0" style="45" hidden="1" customWidth="1"/>
    <col min="8501" max="8501" width="11.5703125" style="45" customWidth="1"/>
    <col min="8502" max="8502" width="6.7109375" style="45" customWidth="1"/>
    <col min="8503" max="8503" width="14.7109375" style="45" customWidth="1"/>
    <col min="8504" max="8507" width="0" style="45" hidden="1" customWidth="1"/>
    <col min="8508" max="8508" width="12.42578125" style="45" bestFit="1" customWidth="1"/>
    <col min="8509" max="8509" width="0" style="45" hidden="1" customWidth="1"/>
    <col min="8510" max="8510" width="5.7109375" style="45" bestFit="1" customWidth="1"/>
    <col min="8511" max="8511" width="12.42578125" style="45" bestFit="1" customWidth="1"/>
    <col min="8512" max="8516" width="0" style="45" hidden="1" customWidth="1"/>
    <col min="8517" max="8517" width="15.7109375" style="45" customWidth="1"/>
    <col min="8518" max="8518" width="0" style="45" hidden="1" customWidth="1"/>
    <col min="8519" max="8519" width="6.7109375" style="45" customWidth="1"/>
    <col min="8520" max="8520" width="12" style="45" bestFit="1" customWidth="1"/>
    <col min="8521" max="8525" width="0" style="45" hidden="1" customWidth="1"/>
    <col min="8526" max="8526" width="17.28515625" style="45" customWidth="1"/>
    <col min="8527" max="8527" width="0" style="45" hidden="1" customWidth="1"/>
    <col min="8528" max="8528" width="6.7109375" style="45" customWidth="1"/>
    <col min="8529" max="8529" width="10.5703125" style="45" bestFit="1" customWidth="1"/>
    <col min="8530" max="8534" width="0" style="45" hidden="1" customWidth="1"/>
    <col min="8535" max="8535" width="16.85546875" style="45" customWidth="1"/>
    <col min="8536" max="8541" width="0" style="45" hidden="1" customWidth="1"/>
    <col min="8542" max="8542" width="17.7109375" style="45" customWidth="1"/>
    <col min="8543" max="8543" width="0" style="45" hidden="1" customWidth="1"/>
    <col min="8544" max="8544" width="6.7109375" style="45" customWidth="1"/>
    <col min="8545" max="8545" width="13.5703125" style="45" customWidth="1"/>
    <col min="8546" max="8550" width="0" style="45" hidden="1" customWidth="1"/>
    <col min="8551" max="8551" width="12.140625" style="45" customWidth="1"/>
    <col min="8552" max="8552" width="0" style="45" hidden="1" customWidth="1"/>
    <col min="8553" max="8553" width="5.7109375" style="45" bestFit="1" customWidth="1"/>
    <col min="8554" max="8554" width="15.140625" style="45" customWidth="1"/>
    <col min="8555" max="8555" width="0" style="45" hidden="1" customWidth="1"/>
    <col min="8556" max="8718" width="9.140625" style="45"/>
    <col min="8719" max="8719" width="44.140625" style="45" customWidth="1"/>
    <col min="8720" max="8723" width="0" style="45" hidden="1" customWidth="1"/>
    <col min="8724" max="8724" width="13.85546875" style="45" customWidth="1"/>
    <col min="8725" max="8725" width="15.5703125" style="45" customWidth="1"/>
    <col min="8726" max="8729" width="0" style="45" hidden="1" customWidth="1"/>
    <col min="8730" max="8730" width="12.85546875" style="45" customWidth="1"/>
    <col min="8731" max="8731" width="6.7109375" style="45" customWidth="1"/>
    <col min="8732" max="8732" width="15.28515625" style="45" customWidth="1"/>
    <col min="8733" max="8736" width="0" style="45" hidden="1" customWidth="1"/>
    <col min="8737" max="8737" width="13.42578125" style="45" customWidth="1"/>
    <col min="8738" max="8738" width="6.7109375" style="45" customWidth="1"/>
    <col min="8739" max="8739" width="14.42578125" style="45" customWidth="1"/>
    <col min="8740" max="8743" width="0" style="45" hidden="1" customWidth="1"/>
    <col min="8744" max="8744" width="11.85546875" style="45" customWidth="1"/>
    <col min="8745" max="8745" width="15" style="45" customWidth="1"/>
    <col min="8746" max="8749" width="0" style="45" hidden="1" customWidth="1"/>
    <col min="8750" max="8750" width="12" style="45" customWidth="1"/>
    <col min="8751" max="8751" width="6.7109375" style="45" customWidth="1"/>
    <col min="8752" max="8752" width="13.85546875" style="45" customWidth="1"/>
    <col min="8753" max="8756" width="0" style="45" hidden="1" customWidth="1"/>
    <col min="8757" max="8757" width="11.5703125" style="45" customWidth="1"/>
    <col min="8758" max="8758" width="6.7109375" style="45" customWidth="1"/>
    <col min="8759" max="8759" width="14.7109375" style="45" customWidth="1"/>
    <col min="8760" max="8763" width="0" style="45" hidden="1" customWidth="1"/>
    <col min="8764" max="8764" width="12.42578125" style="45" bestFit="1" customWidth="1"/>
    <col min="8765" max="8765" width="0" style="45" hidden="1" customWidth="1"/>
    <col min="8766" max="8766" width="5.7109375" style="45" bestFit="1" customWidth="1"/>
    <col min="8767" max="8767" width="12.42578125" style="45" bestFit="1" customWidth="1"/>
    <col min="8768" max="8772" width="0" style="45" hidden="1" customWidth="1"/>
    <col min="8773" max="8773" width="15.7109375" style="45" customWidth="1"/>
    <col min="8774" max="8774" width="0" style="45" hidden="1" customWidth="1"/>
    <col min="8775" max="8775" width="6.7109375" style="45" customWidth="1"/>
    <col min="8776" max="8776" width="12" style="45" bestFit="1" customWidth="1"/>
    <col min="8777" max="8781" width="0" style="45" hidden="1" customWidth="1"/>
    <col min="8782" max="8782" width="17.28515625" style="45" customWidth="1"/>
    <col min="8783" max="8783" width="0" style="45" hidden="1" customWidth="1"/>
    <col min="8784" max="8784" width="6.7109375" style="45" customWidth="1"/>
    <col min="8785" max="8785" width="10.5703125" style="45" bestFit="1" customWidth="1"/>
    <col min="8786" max="8790" width="0" style="45" hidden="1" customWidth="1"/>
    <col min="8791" max="8791" width="16.85546875" style="45" customWidth="1"/>
    <col min="8792" max="8797" width="0" style="45" hidden="1" customWidth="1"/>
    <col min="8798" max="8798" width="17.7109375" style="45" customWidth="1"/>
    <col min="8799" max="8799" width="0" style="45" hidden="1" customWidth="1"/>
    <col min="8800" max="8800" width="6.7109375" style="45" customWidth="1"/>
    <col min="8801" max="8801" width="13.5703125" style="45" customWidth="1"/>
    <col min="8802" max="8806" width="0" style="45" hidden="1" customWidth="1"/>
    <col min="8807" max="8807" width="12.140625" style="45" customWidth="1"/>
    <col min="8808" max="8808" width="0" style="45" hidden="1" customWidth="1"/>
    <col min="8809" max="8809" width="5.7109375" style="45" bestFit="1" customWidth="1"/>
    <col min="8810" max="8810" width="15.140625" style="45" customWidth="1"/>
    <col min="8811" max="8811" width="0" style="45" hidden="1" customWidth="1"/>
    <col min="8812" max="8974" width="9.140625" style="45"/>
    <col min="8975" max="8975" width="44.140625" style="45" customWidth="1"/>
    <col min="8976" max="8979" width="0" style="45" hidden="1" customWidth="1"/>
    <col min="8980" max="8980" width="13.85546875" style="45" customWidth="1"/>
    <col min="8981" max="8981" width="15.5703125" style="45" customWidth="1"/>
    <col min="8982" max="8985" width="0" style="45" hidden="1" customWidth="1"/>
    <col min="8986" max="8986" width="12.85546875" style="45" customWidth="1"/>
    <col min="8987" max="8987" width="6.7109375" style="45" customWidth="1"/>
    <col min="8988" max="8988" width="15.28515625" style="45" customWidth="1"/>
    <col min="8989" max="8992" width="0" style="45" hidden="1" customWidth="1"/>
    <col min="8993" max="8993" width="13.42578125" style="45" customWidth="1"/>
    <col min="8994" max="8994" width="6.7109375" style="45" customWidth="1"/>
    <col min="8995" max="8995" width="14.42578125" style="45" customWidth="1"/>
    <col min="8996" max="8999" width="0" style="45" hidden="1" customWidth="1"/>
    <col min="9000" max="9000" width="11.85546875" style="45" customWidth="1"/>
    <col min="9001" max="9001" width="15" style="45" customWidth="1"/>
    <col min="9002" max="9005" width="0" style="45" hidden="1" customWidth="1"/>
    <col min="9006" max="9006" width="12" style="45" customWidth="1"/>
    <col min="9007" max="9007" width="6.7109375" style="45" customWidth="1"/>
    <col min="9008" max="9008" width="13.85546875" style="45" customWidth="1"/>
    <col min="9009" max="9012" width="0" style="45" hidden="1" customWidth="1"/>
    <col min="9013" max="9013" width="11.5703125" style="45" customWidth="1"/>
    <col min="9014" max="9014" width="6.7109375" style="45" customWidth="1"/>
    <col min="9015" max="9015" width="14.7109375" style="45" customWidth="1"/>
    <col min="9016" max="9019" width="0" style="45" hidden="1" customWidth="1"/>
    <col min="9020" max="9020" width="12.42578125" style="45" bestFit="1" customWidth="1"/>
    <col min="9021" max="9021" width="0" style="45" hidden="1" customWidth="1"/>
    <col min="9022" max="9022" width="5.7109375" style="45" bestFit="1" customWidth="1"/>
    <col min="9023" max="9023" width="12.42578125" style="45" bestFit="1" customWidth="1"/>
    <col min="9024" max="9028" width="0" style="45" hidden="1" customWidth="1"/>
    <col min="9029" max="9029" width="15.7109375" style="45" customWidth="1"/>
    <col min="9030" max="9030" width="0" style="45" hidden="1" customWidth="1"/>
    <col min="9031" max="9031" width="6.7109375" style="45" customWidth="1"/>
    <col min="9032" max="9032" width="12" style="45" bestFit="1" customWidth="1"/>
    <col min="9033" max="9037" width="0" style="45" hidden="1" customWidth="1"/>
    <col min="9038" max="9038" width="17.28515625" style="45" customWidth="1"/>
    <col min="9039" max="9039" width="0" style="45" hidden="1" customWidth="1"/>
    <col min="9040" max="9040" width="6.7109375" style="45" customWidth="1"/>
    <col min="9041" max="9041" width="10.5703125" style="45" bestFit="1" customWidth="1"/>
    <col min="9042" max="9046" width="0" style="45" hidden="1" customWidth="1"/>
    <col min="9047" max="9047" width="16.85546875" style="45" customWidth="1"/>
    <col min="9048" max="9053" width="0" style="45" hidden="1" customWidth="1"/>
    <col min="9054" max="9054" width="17.7109375" style="45" customWidth="1"/>
    <col min="9055" max="9055" width="0" style="45" hidden="1" customWidth="1"/>
    <col min="9056" max="9056" width="6.7109375" style="45" customWidth="1"/>
    <col min="9057" max="9057" width="13.5703125" style="45" customWidth="1"/>
    <col min="9058" max="9062" width="0" style="45" hidden="1" customWidth="1"/>
    <col min="9063" max="9063" width="12.140625" style="45" customWidth="1"/>
    <col min="9064" max="9064" width="0" style="45" hidden="1" customWidth="1"/>
    <col min="9065" max="9065" width="5.7109375" style="45" bestFit="1" customWidth="1"/>
    <col min="9066" max="9066" width="15.140625" style="45" customWidth="1"/>
    <col min="9067" max="9067" width="0" style="45" hidden="1" customWidth="1"/>
    <col min="9068" max="9230" width="9.140625" style="45"/>
    <col min="9231" max="9231" width="44.140625" style="45" customWidth="1"/>
    <col min="9232" max="9235" width="0" style="45" hidden="1" customWidth="1"/>
    <col min="9236" max="9236" width="13.85546875" style="45" customWidth="1"/>
    <col min="9237" max="9237" width="15.5703125" style="45" customWidth="1"/>
    <col min="9238" max="9241" width="0" style="45" hidden="1" customWidth="1"/>
    <col min="9242" max="9242" width="12.85546875" style="45" customWidth="1"/>
    <col min="9243" max="9243" width="6.7109375" style="45" customWidth="1"/>
    <col min="9244" max="9244" width="15.28515625" style="45" customWidth="1"/>
    <col min="9245" max="9248" width="0" style="45" hidden="1" customWidth="1"/>
    <col min="9249" max="9249" width="13.42578125" style="45" customWidth="1"/>
    <col min="9250" max="9250" width="6.7109375" style="45" customWidth="1"/>
    <col min="9251" max="9251" width="14.42578125" style="45" customWidth="1"/>
    <col min="9252" max="9255" width="0" style="45" hidden="1" customWidth="1"/>
    <col min="9256" max="9256" width="11.85546875" style="45" customWidth="1"/>
    <col min="9257" max="9257" width="15" style="45" customWidth="1"/>
    <col min="9258" max="9261" width="0" style="45" hidden="1" customWidth="1"/>
    <col min="9262" max="9262" width="12" style="45" customWidth="1"/>
    <col min="9263" max="9263" width="6.7109375" style="45" customWidth="1"/>
    <col min="9264" max="9264" width="13.85546875" style="45" customWidth="1"/>
    <col min="9265" max="9268" width="0" style="45" hidden="1" customWidth="1"/>
    <col min="9269" max="9269" width="11.5703125" style="45" customWidth="1"/>
    <col min="9270" max="9270" width="6.7109375" style="45" customWidth="1"/>
    <col min="9271" max="9271" width="14.7109375" style="45" customWidth="1"/>
    <col min="9272" max="9275" width="0" style="45" hidden="1" customWidth="1"/>
    <col min="9276" max="9276" width="12.42578125" style="45" bestFit="1" customWidth="1"/>
    <col min="9277" max="9277" width="0" style="45" hidden="1" customWidth="1"/>
    <col min="9278" max="9278" width="5.7109375" style="45" bestFit="1" customWidth="1"/>
    <col min="9279" max="9279" width="12.42578125" style="45" bestFit="1" customWidth="1"/>
    <col min="9280" max="9284" width="0" style="45" hidden="1" customWidth="1"/>
    <col min="9285" max="9285" width="15.7109375" style="45" customWidth="1"/>
    <col min="9286" max="9286" width="0" style="45" hidden="1" customWidth="1"/>
    <col min="9287" max="9287" width="6.7109375" style="45" customWidth="1"/>
    <col min="9288" max="9288" width="12" style="45" bestFit="1" customWidth="1"/>
    <col min="9289" max="9293" width="0" style="45" hidden="1" customWidth="1"/>
    <col min="9294" max="9294" width="17.28515625" style="45" customWidth="1"/>
    <col min="9295" max="9295" width="0" style="45" hidden="1" customWidth="1"/>
    <col min="9296" max="9296" width="6.7109375" style="45" customWidth="1"/>
    <col min="9297" max="9297" width="10.5703125" style="45" bestFit="1" customWidth="1"/>
    <col min="9298" max="9302" width="0" style="45" hidden="1" customWidth="1"/>
    <col min="9303" max="9303" width="16.85546875" style="45" customWidth="1"/>
    <col min="9304" max="9309" width="0" style="45" hidden="1" customWidth="1"/>
    <col min="9310" max="9310" width="17.7109375" style="45" customWidth="1"/>
    <col min="9311" max="9311" width="0" style="45" hidden="1" customWidth="1"/>
    <col min="9312" max="9312" width="6.7109375" style="45" customWidth="1"/>
    <col min="9313" max="9313" width="13.5703125" style="45" customWidth="1"/>
    <col min="9314" max="9318" width="0" style="45" hidden="1" customWidth="1"/>
    <col min="9319" max="9319" width="12.140625" style="45" customWidth="1"/>
    <col min="9320" max="9320" width="0" style="45" hidden="1" customWidth="1"/>
    <col min="9321" max="9321" width="5.7109375" style="45" bestFit="1" customWidth="1"/>
    <col min="9322" max="9322" width="15.140625" style="45" customWidth="1"/>
    <col min="9323" max="9323" width="0" style="45" hidden="1" customWidth="1"/>
    <col min="9324" max="9486" width="9.140625" style="45"/>
    <col min="9487" max="9487" width="44.140625" style="45" customWidth="1"/>
    <col min="9488" max="9491" width="0" style="45" hidden="1" customWidth="1"/>
    <col min="9492" max="9492" width="13.85546875" style="45" customWidth="1"/>
    <col min="9493" max="9493" width="15.5703125" style="45" customWidth="1"/>
    <col min="9494" max="9497" width="0" style="45" hidden="1" customWidth="1"/>
    <col min="9498" max="9498" width="12.85546875" style="45" customWidth="1"/>
    <col min="9499" max="9499" width="6.7109375" style="45" customWidth="1"/>
    <col min="9500" max="9500" width="15.28515625" style="45" customWidth="1"/>
    <col min="9501" max="9504" width="0" style="45" hidden="1" customWidth="1"/>
    <col min="9505" max="9505" width="13.42578125" style="45" customWidth="1"/>
    <col min="9506" max="9506" width="6.7109375" style="45" customWidth="1"/>
    <col min="9507" max="9507" width="14.42578125" style="45" customWidth="1"/>
    <col min="9508" max="9511" width="0" style="45" hidden="1" customWidth="1"/>
    <col min="9512" max="9512" width="11.85546875" style="45" customWidth="1"/>
    <col min="9513" max="9513" width="15" style="45" customWidth="1"/>
    <col min="9514" max="9517" width="0" style="45" hidden="1" customWidth="1"/>
    <col min="9518" max="9518" width="12" style="45" customWidth="1"/>
    <col min="9519" max="9519" width="6.7109375" style="45" customWidth="1"/>
    <col min="9520" max="9520" width="13.85546875" style="45" customWidth="1"/>
    <col min="9521" max="9524" width="0" style="45" hidden="1" customWidth="1"/>
    <col min="9525" max="9525" width="11.5703125" style="45" customWidth="1"/>
    <col min="9526" max="9526" width="6.7109375" style="45" customWidth="1"/>
    <col min="9527" max="9527" width="14.7109375" style="45" customWidth="1"/>
    <col min="9528" max="9531" width="0" style="45" hidden="1" customWidth="1"/>
    <col min="9532" max="9532" width="12.42578125" style="45" bestFit="1" customWidth="1"/>
    <col min="9533" max="9533" width="0" style="45" hidden="1" customWidth="1"/>
    <col min="9534" max="9534" width="5.7109375" style="45" bestFit="1" customWidth="1"/>
    <col min="9535" max="9535" width="12.42578125" style="45" bestFit="1" customWidth="1"/>
    <col min="9536" max="9540" width="0" style="45" hidden="1" customWidth="1"/>
    <col min="9541" max="9541" width="15.7109375" style="45" customWidth="1"/>
    <col min="9542" max="9542" width="0" style="45" hidden="1" customWidth="1"/>
    <col min="9543" max="9543" width="6.7109375" style="45" customWidth="1"/>
    <col min="9544" max="9544" width="12" style="45" bestFit="1" customWidth="1"/>
    <col min="9545" max="9549" width="0" style="45" hidden="1" customWidth="1"/>
    <col min="9550" max="9550" width="17.28515625" style="45" customWidth="1"/>
    <col min="9551" max="9551" width="0" style="45" hidden="1" customWidth="1"/>
    <col min="9552" max="9552" width="6.7109375" style="45" customWidth="1"/>
    <col min="9553" max="9553" width="10.5703125" style="45" bestFit="1" customWidth="1"/>
    <col min="9554" max="9558" width="0" style="45" hidden="1" customWidth="1"/>
    <col min="9559" max="9559" width="16.85546875" style="45" customWidth="1"/>
    <col min="9560" max="9565" width="0" style="45" hidden="1" customWidth="1"/>
    <col min="9566" max="9566" width="17.7109375" style="45" customWidth="1"/>
    <col min="9567" max="9567" width="0" style="45" hidden="1" customWidth="1"/>
    <col min="9568" max="9568" width="6.7109375" style="45" customWidth="1"/>
    <col min="9569" max="9569" width="13.5703125" style="45" customWidth="1"/>
    <col min="9570" max="9574" width="0" style="45" hidden="1" customWidth="1"/>
    <col min="9575" max="9575" width="12.140625" style="45" customWidth="1"/>
    <col min="9576" max="9576" width="0" style="45" hidden="1" customWidth="1"/>
    <col min="9577" max="9577" width="5.7109375" style="45" bestFit="1" customWidth="1"/>
    <col min="9578" max="9578" width="15.140625" style="45" customWidth="1"/>
    <col min="9579" max="9579" width="0" style="45" hidden="1" customWidth="1"/>
    <col min="9580" max="9742" width="9.140625" style="45"/>
    <col min="9743" max="9743" width="44.140625" style="45" customWidth="1"/>
    <col min="9744" max="9747" width="0" style="45" hidden="1" customWidth="1"/>
    <col min="9748" max="9748" width="13.85546875" style="45" customWidth="1"/>
    <col min="9749" max="9749" width="15.5703125" style="45" customWidth="1"/>
    <col min="9750" max="9753" width="0" style="45" hidden="1" customWidth="1"/>
    <col min="9754" max="9754" width="12.85546875" style="45" customWidth="1"/>
    <col min="9755" max="9755" width="6.7109375" style="45" customWidth="1"/>
    <col min="9756" max="9756" width="15.28515625" style="45" customWidth="1"/>
    <col min="9757" max="9760" width="0" style="45" hidden="1" customWidth="1"/>
    <col min="9761" max="9761" width="13.42578125" style="45" customWidth="1"/>
    <col min="9762" max="9762" width="6.7109375" style="45" customWidth="1"/>
    <col min="9763" max="9763" width="14.42578125" style="45" customWidth="1"/>
    <col min="9764" max="9767" width="0" style="45" hidden="1" customWidth="1"/>
    <col min="9768" max="9768" width="11.85546875" style="45" customWidth="1"/>
    <col min="9769" max="9769" width="15" style="45" customWidth="1"/>
    <col min="9770" max="9773" width="0" style="45" hidden="1" customWidth="1"/>
    <col min="9774" max="9774" width="12" style="45" customWidth="1"/>
    <col min="9775" max="9775" width="6.7109375" style="45" customWidth="1"/>
    <col min="9776" max="9776" width="13.85546875" style="45" customWidth="1"/>
    <col min="9777" max="9780" width="0" style="45" hidden="1" customWidth="1"/>
    <col min="9781" max="9781" width="11.5703125" style="45" customWidth="1"/>
    <col min="9782" max="9782" width="6.7109375" style="45" customWidth="1"/>
    <col min="9783" max="9783" width="14.7109375" style="45" customWidth="1"/>
    <col min="9784" max="9787" width="0" style="45" hidden="1" customWidth="1"/>
    <col min="9788" max="9788" width="12.42578125" style="45" bestFit="1" customWidth="1"/>
    <col min="9789" max="9789" width="0" style="45" hidden="1" customWidth="1"/>
    <col min="9790" max="9790" width="5.7109375" style="45" bestFit="1" customWidth="1"/>
    <col min="9791" max="9791" width="12.42578125" style="45" bestFit="1" customWidth="1"/>
    <col min="9792" max="9796" width="0" style="45" hidden="1" customWidth="1"/>
    <col min="9797" max="9797" width="15.7109375" style="45" customWidth="1"/>
    <col min="9798" max="9798" width="0" style="45" hidden="1" customWidth="1"/>
    <col min="9799" max="9799" width="6.7109375" style="45" customWidth="1"/>
    <col min="9800" max="9800" width="12" style="45" bestFit="1" customWidth="1"/>
    <col min="9801" max="9805" width="0" style="45" hidden="1" customWidth="1"/>
    <col min="9806" max="9806" width="17.28515625" style="45" customWidth="1"/>
    <col min="9807" max="9807" width="0" style="45" hidden="1" customWidth="1"/>
    <col min="9808" max="9808" width="6.7109375" style="45" customWidth="1"/>
    <col min="9809" max="9809" width="10.5703125" style="45" bestFit="1" customWidth="1"/>
    <col min="9810" max="9814" width="0" style="45" hidden="1" customWidth="1"/>
    <col min="9815" max="9815" width="16.85546875" style="45" customWidth="1"/>
    <col min="9816" max="9821" width="0" style="45" hidden="1" customWidth="1"/>
    <col min="9822" max="9822" width="17.7109375" style="45" customWidth="1"/>
    <col min="9823" max="9823" width="0" style="45" hidden="1" customWidth="1"/>
    <col min="9824" max="9824" width="6.7109375" style="45" customWidth="1"/>
    <col min="9825" max="9825" width="13.5703125" style="45" customWidth="1"/>
    <col min="9826" max="9830" width="0" style="45" hidden="1" customWidth="1"/>
    <col min="9831" max="9831" width="12.140625" style="45" customWidth="1"/>
    <col min="9832" max="9832" width="0" style="45" hidden="1" customWidth="1"/>
    <col min="9833" max="9833" width="5.7109375" style="45" bestFit="1" customWidth="1"/>
    <col min="9834" max="9834" width="15.140625" style="45" customWidth="1"/>
    <col min="9835" max="9835" width="0" style="45" hidden="1" customWidth="1"/>
    <col min="9836" max="9998" width="9.140625" style="45"/>
    <col min="9999" max="9999" width="44.140625" style="45" customWidth="1"/>
    <col min="10000" max="10003" width="0" style="45" hidden="1" customWidth="1"/>
    <col min="10004" max="10004" width="13.85546875" style="45" customWidth="1"/>
    <col min="10005" max="10005" width="15.5703125" style="45" customWidth="1"/>
    <col min="10006" max="10009" width="0" style="45" hidden="1" customWidth="1"/>
    <col min="10010" max="10010" width="12.85546875" style="45" customWidth="1"/>
    <col min="10011" max="10011" width="6.7109375" style="45" customWidth="1"/>
    <col min="10012" max="10012" width="15.28515625" style="45" customWidth="1"/>
    <col min="10013" max="10016" width="0" style="45" hidden="1" customWidth="1"/>
    <col min="10017" max="10017" width="13.42578125" style="45" customWidth="1"/>
    <col min="10018" max="10018" width="6.7109375" style="45" customWidth="1"/>
    <col min="10019" max="10019" width="14.42578125" style="45" customWidth="1"/>
    <col min="10020" max="10023" width="0" style="45" hidden="1" customWidth="1"/>
    <col min="10024" max="10024" width="11.85546875" style="45" customWidth="1"/>
    <col min="10025" max="10025" width="15" style="45" customWidth="1"/>
    <col min="10026" max="10029" width="0" style="45" hidden="1" customWidth="1"/>
    <col min="10030" max="10030" width="12" style="45" customWidth="1"/>
    <col min="10031" max="10031" width="6.7109375" style="45" customWidth="1"/>
    <col min="10032" max="10032" width="13.85546875" style="45" customWidth="1"/>
    <col min="10033" max="10036" width="0" style="45" hidden="1" customWidth="1"/>
    <col min="10037" max="10037" width="11.5703125" style="45" customWidth="1"/>
    <col min="10038" max="10038" width="6.7109375" style="45" customWidth="1"/>
    <col min="10039" max="10039" width="14.7109375" style="45" customWidth="1"/>
    <col min="10040" max="10043" width="0" style="45" hidden="1" customWidth="1"/>
    <col min="10044" max="10044" width="12.42578125" style="45" bestFit="1" customWidth="1"/>
    <col min="10045" max="10045" width="0" style="45" hidden="1" customWidth="1"/>
    <col min="10046" max="10046" width="5.7109375" style="45" bestFit="1" customWidth="1"/>
    <col min="10047" max="10047" width="12.42578125" style="45" bestFit="1" customWidth="1"/>
    <col min="10048" max="10052" width="0" style="45" hidden="1" customWidth="1"/>
    <col min="10053" max="10053" width="15.7109375" style="45" customWidth="1"/>
    <col min="10054" max="10054" width="0" style="45" hidden="1" customWidth="1"/>
    <col min="10055" max="10055" width="6.7109375" style="45" customWidth="1"/>
    <col min="10056" max="10056" width="12" style="45" bestFit="1" customWidth="1"/>
    <col min="10057" max="10061" width="0" style="45" hidden="1" customWidth="1"/>
    <col min="10062" max="10062" width="17.28515625" style="45" customWidth="1"/>
    <col min="10063" max="10063" width="0" style="45" hidden="1" customWidth="1"/>
    <col min="10064" max="10064" width="6.7109375" style="45" customWidth="1"/>
    <col min="10065" max="10065" width="10.5703125" style="45" bestFit="1" customWidth="1"/>
    <col min="10066" max="10070" width="0" style="45" hidden="1" customWidth="1"/>
    <col min="10071" max="10071" width="16.85546875" style="45" customWidth="1"/>
    <col min="10072" max="10077" width="0" style="45" hidden="1" customWidth="1"/>
    <col min="10078" max="10078" width="17.7109375" style="45" customWidth="1"/>
    <col min="10079" max="10079" width="0" style="45" hidden="1" customWidth="1"/>
    <col min="10080" max="10080" width="6.7109375" style="45" customWidth="1"/>
    <col min="10081" max="10081" width="13.5703125" style="45" customWidth="1"/>
    <col min="10082" max="10086" width="0" style="45" hidden="1" customWidth="1"/>
    <col min="10087" max="10087" width="12.140625" style="45" customWidth="1"/>
    <col min="10088" max="10088" width="0" style="45" hidden="1" customWidth="1"/>
    <col min="10089" max="10089" width="5.7109375" style="45" bestFit="1" customWidth="1"/>
    <col min="10090" max="10090" width="15.140625" style="45" customWidth="1"/>
    <col min="10091" max="10091" width="0" style="45" hidden="1" customWidth="1"/>
    <col min="10092" max="10254" width="9.140625" style="45"/>
    <col min="10255" max="10255" width="44.140625" style="45" customWidth="1"/>
    <col min="10256" max="10259" width="0" style="45" hidden="1" customWidth="1"/>
    <col min="10260" max="10260" width="13.85546875" style="45" customWidth="1"/>
    <col min="10261" max="10261" width="15.5703125" style="45" customWidth="1"/>
    <col min="10262" max="10265" width="0" style="45" hidden="1" customWidth="1"/>
    <col min="10266" max="10266" width="12.85546875" style="45" customWidth="1"/>
    <col min="10267" max="10267" width="6.7109375" style="45" customWidth="1"/>
    <col min="10268" max="10268" width="15.28515625" style="45" customWidth="1"/>
    <col min="10269" max="10272" width="0" style="45" hidden="1" customWidth="1"/>
    <col min="10273" max="10273" width="13.42578125" style="45" customWidth="1"/>
    <col min="10274" max="10274" width="6.7109375" style="45" customWidth="1"/>
    <col min="10275" max="10275" width="14.42578125" style="45" customWidth="1"/>
    <col min="10276" max="10279" width="0" style="45" hidden="1" customWidth="1"/>
    <col min="10280" max="10280" width="11.85546875" style="45" customWidth="1"/>
    <col min="10281" max="10281" width="15" style="45" customWidth="1"/>
    <col min="10282" max="10285" width="0" style="45" hidden="1" customWidth="1"/>
    <col min="10286" max="10286" width="12" style="45" customWidth="1"/>
    <col min="10287" max="10287" width="6.7109375" style="45" customWidth="1"/>
    <col min="10288" max="10288" width="13.85546875" style="45" customWidth="1"/>
    <col min="10289" max="10292" width="0" style="45" hidden="1" customWidth="1"/>
    <col min="10293" max="10293" width="11.5703125" style="45" customWidth="1"/>
    <col min="10294" max="10294" width="6.7109375" style="45" customWidth="1"/>
    <col min="10295" max="10295" width="14.7109375" style="45" customWidth="1"/>
    <col min="10296" max="10299" width="0" style="45" hidden="1" customWidth="1"/>
    <col min="10300" max="10300" width="12.42578125" style="45" bestFit="1" customWidth="1"/>
    <col min="10301" max="10301" width="0" style="45" hidden="1" customWidth="1"/>
    <col min="10302" max="10302" width="5.7109375" style="45" bestFit="1" customWidth="1"/>
    <col min="10303" max="10303" width="12.42578125" style="45" bestFit="1" customWidth="1"/>
    <col min="10304" max="10308" width="0" style="45" hidden="1" customWidth="1"/>
    <col min="10309" max="10309" width="15.7109375" style="45" customWidth="1"/>
    <col min="10310" max="10310" width="0" style="45" hidden="1" customWidth="1"/>
    <col min="10311" max="10311" width="6.7109375" style="45" customWidth="1"/>
    <col min="10312" max="10312" width="12" style="45" bestFit="1" customWidth="1"/>
    <col min="10313" max="10317" width="0" style="45" hidden="1" customWidth="1"/>
    <col min="10318" max="10318" width="17.28515625" style="45" customWidth="1"/>
    <col min="10319" max="10319" width="0" style="45" hidden="1" customWidth="1"/>
    <col min="10320" max="10320" width="6.7109375" style="45" customWidth="1"/>
    <col min="10321" max="10321" width="10.5703125" style="45" bestFit="1" customWidth="1"/>
    <col min="10322" max="10326" width="0" style="45" hidden="1" customWidth="1"/>
    <col min="10327" max="10327" width="16.85546875" style="45" customWidth="1"/>
    <col min="10328" max="10333" width="0" style="45" hidden="1" customWidth="1"/>
    <col min="10334" max="10334" width="17.7109375" style="45" customWidth="1"/>
    <col min="10335" max="10335" width="0" style="45" hidden="1" customWidth="1"/>
    <col min="10336" max="10336" width="6.7109375" style="45" customWidth="1"/>
    <col min="10337" max="10337" width="13.5703125" style="45" customWidth="1"/>
    <col min="10338" max="10342" width="0" style="45" hidden="1" customWidth="1"/>
    <col min="10343" max="10343" width="12.140625" style="45" customWidth="1"/>
    <col min="10344" max="10344" width="0" style="45" hidden="1" customWidth="1"/>
    <col min="10345" max="10345" width="5.7109375" style="45" bestFit="1" customWidth="1"/>
    <col min="10346" max="10346" width="15.140625" style="45" customWidth="1"/>
    <col min="10347" max="10347" width="0" style="45" hidden="1" customWidth="1"/>
    <col min="10348" max="10510" width="9.140625" style="45"/>
    <col min="10511" max="10511" width="44.140625" style="45" customWidth="1"/>
    <col min="10512" max="10515" width="0" style="45" hidden="1" customWidth="1"/>
    <col min="10516" max="10516" width="13.85546875" style="45" customWidth="1"/>
    <col min="10517" max="10517" width="15.5703125" style="45" customWidth="1"/>
    <col min="10518" max="10521" width="0" style="45" hidden="1" customWidth="1"/>
    <col min="10522" max="10522" width="12.85546875" style="45" customWidth="1"/>
    <col min="10523" max="10523" width="6.7109375" style="45" customWidth="1"/>
    <col min="10524" max="10524" width="15.28515625" style="45" customWidth="1"/>
    <col min="10525" max="10528" width="0" style="45" hidden="1" customWidth="1"/>
    <col min="10529" max="10529" width="13.42578125" style="45" customWidth="1"/>
    <col min="10530" max="10530" width="6.7109375" style="45" customWidth="1"/>
    <col min="10531" max="10531" width="14.42578125" style="45" customWidth="1"/>
    <col min="10532" max="10535" width="0" style="45" hidden="1" customWidth="1"/>
    <col min="10536" max="10536" width="11.85546875" style="45" customWidth="1"/>
    <col min="10537" max="10537" width="15" style="45" customWidth="1"/>
    <col min="10538" max="10541" width="0" style="45" hidden="1" customWidth="1"/>
    <col min="10542" max="10542" width="12" style="45" customWidth="1"/>
    <col min="10543" max="10543" width="6.7109375" style="45" customWidth="1"/>
    <col min="10544" max="10544" width="13.85546875" style="45" customWidth="1"/>
    <col min="10545" max="10548" width="0" style="45" hidden="1" customWidth="1"/>
    <col min="10549" max="10549" width="11.5703125" style="45" customWidth="1"/>
    <col min="10550" max="10550" width="6.7109375" style="45" customWidth="1"/>
    <col min="10551" max="10551" width="14.7109375" style="45" customWidth="1"/>
    <col min="10552" max="10555" width="0" style="45" hidden="1" customWidth="1"/>
    <col min="10556" max="10556" width="12.42578125" style="45" bestFit="1" customWidth="1"/>
    <col min="10557" max="10557" width="0" style="45" hidden="1" customWidth="1"/>
    <col min="10558" max="10558" width="5.7109375" style="45" bestFit="1" customWidth="1"/>
    <col min="10559" max="10559" width="12.42578125" style="45" bestFit="1" customWidth="1"/>
    <col min="10560" max="10564" width="0" style="45" hidden="1" customWidth="1"/>
    <col min="10565" max="10565" width="15.7109375" style="45" customWidth="1"/>
    <col min="10566" max="10566" width="0" style="45" hidden="1" customWidth="1"/>
    <col min="10567" max="10567" width="6.7109375" style="45" customWidth="1"/>
    <col min="10568" max="10568" width="12" style="45" bestFit="1" customWidth="1"/>
    <col min="10569" max="10573" width="0" style="45" hidden="1" customWidth="1"/>
    <col min="10574" max="10574" width="17.28515625" style="45" customWidth="1"/>
    <col min="10575" max="10575" width="0" style="45" hidden="1" customWidth="1"/>
    <col min="10576" max="10576" width="6.7109375" style="45" customWidth="1"/>
    <col min="10577" max="10577" width="10.5703125" style="45" bestFit="1" customWidth="1"/>
    <col min="10578" max="10582" width="0" style="45" hidden="1" customWidth="1"/>
    <col min="10583" max="10583" width="16.85546875" style="45" customWidth="1"/>
    <col min="10584" max="10589" width="0" style="45" hidden="1" customWidth="1"/>
    <col min="10590" max="10590" width="17.7109375" style="45" customWidth="1"/>
    <col min="10591" max="10591" width="0" style="45" hidden="1" customWidth="1"/>
    <col min="10592" max="10592" width="6.7109375" style="45" customWidth="1"/>
    <col min="10593" max="10593" width="13.5703125" style="45" customWidth="1"/>
    <col min="10594" max="10598" width="0" style="45" hidden="1" customWidth="1"/>
    <col min="10599" max="10599" width="12.140625" style="45" customWidth="1"/>
    <col min="10600" max="10600" width="0" style="45" hidden="1" customWidth="1"/>
    <col min="10601" max="10601" width="5.7109375" style="45" bestFit="1" customWidth="1"/>
    <col min="10602" max="10602" width="15.140625" style="45" customWidth="1"/>
    <col min="10603" max="10603" width="0" style="45" hidden="1" customWidth="1"/>
    <col min="10604" max="10766" width="9.140625" style="45"/>
    <col min="10767" max="10767" width="44.140625" style="45" customWidth="1"/>
    <col min="10768" max="10771" width="0" style="45" hidden="1" customWidth="1"/>
    <col min="10772" max="10772" width="13.85546875" style="45" customWidth="1"/>
    <col min="10773" max="10773" width="15.5703125" style="45" customWidth="1"/>
    <col min="10774" max="10777" width="0" style="45" hidden="1" customWidth="1"/>
    <col min="10778" max="10778" width="12.85546875" style="45" customWidth="1"/>
    <col min="10779" max="10779" width="6.7109375" style="45" customWidth="1"/>
    <col min="10780" max="10780" width="15.28515625" style="45" customWidth="1"/>
    <col min="10781" max="10784" width="0" style="45" hidden="1" customWidth="1"/>
    <col min="10785" max="10785" width="13.42578125" style="45" customWidth="1"/>
    <col min="10786" max="10786" width="6.7109375" style="45" customWidth="1"/>
    <col min="10787" max="10787" width="14.42578125" style="45" customWidth="1"/>
    <col min="10788" max="10791" width="0" style="45" hidden="1" customWidth="1"/>
    <col min="10792" max="10792" width="11.85546875" style="45" customWidth="1"/>
    <col min="10793" max="10793" width="15" style="45" customWidth="1"/>
    <col min="10794" max="10797" width="0" style="45" hidden="1" customWidth="1"/>
    <col min="10798" max="10798" width="12" style="45" customWidth="1"/>
    <col min="10799" max="10799" width="6.7109375" style="45" customWidth="1"/>
    <col min="10800" max="10800" width="13.85546875" style="45" customWidth="1"/>
    <col min="10801" max="10804" width="0" style="45" hidden="1" customWidth="1"/>
    <col min="10805" max="10805" width="11.5703125" style="45" customWidth="1"/>
    <col min="10806" max="10806" width="6.7109375" style="45" customWidth="1"/>
    <col min="10807" max="10807" width="14.7109375" style="45" customWidth="1"/>
    <col min="10808" max="10811" width="0" style="45" hidden="1" customWidth="1"/>
    <col min="10812" max="10812" width="12.42578125" style="45" bestFit="1" customWidth="1"/>
    <col min="10813" max="10813" width="0" style="45" hidden="1" customWidth="1"/>
    <col min="10814" max="10814" width="5.7109375" style="45" bestFit="1" customWidth="1"/>
    <col min="10815" max="10815" width="12.42578125" style="45" bestFit="1" customWidth="1"/>
    <col min="10816" max="10820" width="0" style="45" hidden="1" customWidth="1"/>
    <col min="10821" max="10821" width="15.7109375" style="45" customWidth="1"/>
    <col min="10822" max="10822" width="0" style="45" hidden="1" customWidth="1"/>
    <col min="10823" max="10823" width="6.7109375" style="45" customWidth="1"/>
    <col min="10824" max="10824" width="12" style="45" bestFit="1" customWidth="1"/>
    <col min="10825" max="10829" width="0" style="45" hidden="1" customWidth="1"/>
    <col min="10830" max="10830" width="17.28515625" style="45" customWidth="1"/>
    <col min="10831" max="10831" width="0" style="45" hidden="1" customWidth="1"/>
    <col min="10832" max="10832" width="6.7109375" style="45" customWidth="1"/>
    <col min="10833" max="10833" width="10.5703125" style="45" bestFit="1" customWidth="1"/>
    <col min="10834" max="10838" width="0" style="45" hidden="1" customWidth="1"/>
    <col min="10839" max="10839" width="16.85546875" style="45" customWidth="1"/>
    <col min="10840" max="10845" width="0" style="45" hidden="1" customWidth="1"/>
    <col min="10846" max="10846" width="17.7109375" style="45" customWidth="1"/>
    <col min="10847" max="10847" width="0" style="45" hidden="1" customWidth="1"/>
    <col min="10848" max="10848" width="6.7109375" style="45" customWidth="1"/>
    <col min="10849" max="10849" width="13.5703125" style="45" customWidth="1"/>
    <col min="10850" max="10854" width="0" style="45" hidden="1" customWidth="1"/>
    <col min="10855" max="10855" width="12.140625" style="45" customWidth="1"/>
    <col min="10856" max="10856" width="0" style="45" hidden="1" customWidth="1"/>
    <col min="10857" max="10857" width="5.7109375" style="45" bestFit="1" customWidth="1"/>
    <col min="10858" max="10858" width="15.140625" style="45" customWidth="1"/>
    <col min="10859" max="10859" width="0" style="45" hidden="1" customWidth="1"/>
    <col min="10860" max="11022" width="9.140625" style="45"/>
    <col min="11023" max="11023" width="44.140625" style="45" customWidth="1"/>
    <col min="11024" max="11027" width="0" style="45" hidden="1" customWidth="1"/>
    <col min="11028" max="11028" width="13.85546875" style="45" customWidth="1"/>
    <col min="11029" max="11029" width="15.5703125" style="45" customWidth="1"/>
    <col min="11030" max="11033" width="0" style="45" hidden="1" customWidth="1"/>
    <col min="11034" max="11034" width="12.85546875" style="45" customWidth="1"/>
    <col min="11035" max="11035" width="6.7109375" style="45" customWidth="1"/>
    <col min="11036" max="11036" width="15.28515625" style="45" customWidth="1"/>
    <col min="11037" max="11040" width="0" style="45" hidden="1" customWidth="1"/>
    <col min="11041" max="11041" width="13.42578125" style="45" customWidth="1"/>
    <col min="11042" max="11042" width="6.7109375" style="45" customWidth="1"/>
    <col min="11043" max="11043" width="14.42578125" style="45" customWidth="1"/>
    <col min="11044" max="11047" width="0" style="45" hidden="1" customWidth="1"/>
    <col min="11048" max="11048" width="11.85546875" style="45" customWidth="1"/>
    <col min="11049" max="11049" width="15" style="45" customWidth="1"/>
    <col min="11050" max="11053" width="0" style="45" hidden="1" customWidth="1"/>
    <col min="11054" max="11054" width="12" style="45" customWidth="1"/>
    <col min="11055" max="11055" width="6.7109375" style="45" customWidth="1"/>
    <col min="11056" max="11056" width="13.85546875" style="45" customWidth="1"/>
    <col min="11057" max="11060" width="0" style="45" hidden="1" customWidth="1"/>
    <col min="11061" max="11061" width="11.5703125" style="45" customWidth="1"/>
    <col min="11062" max="11062" width="6.7109375" style="45" customWidth="1"/>
    <col min="11063" max="11063" width="14.7109375" style="45" customWidth="1"/>
    <col min="11064" max="11067" width="0" style="45" hidden="1" customWidth="1"/>
    <col min="11068" max="11068" width="12.42578125" style="45" bestFit="1" customWidth="1"/>
    <col min="11069" max="11069" width="0" style="45" hidden="1" customWidth="1"/>
    <col min="11070" max="11070" width="5.7109375" style="45" bestFit="1" customWidth="1"/>
    <col min="11071" max="11071" width="12.42578125" style="45" bestFit="1" customWidth="1"/>
    <col min="11072" max="11076" width="0" style="45" hidden="1" customWidth="1"/>
    <col min="11077" max="11077" width="15.7109375" style="45" customWidth="1"/>
    <col min="11078" max="11078" width="0" style="45" hidden="1" customWidth="1"/>
    <col min="11079" max="11079" width="6.7109375" style="45" customWidth="1"/>
    <col min="11080" max="11080" width="12" style="45" bestFit="1" customWidth="1"/>
    <col min="11081" max="11085" width="0" style="45" hidden="1" customWidth="1"/>
    <col min="11086" max="11086" width="17.28515625" style="45" customWidth="1"/>
    <col min="11087" max="11087" width="0" style="45" hidden="1" customWidth="1"/>
    <col min="11088" max="11088" width="6.7109375" style="45" customWidth="1"/>
    <col min="11089" max="11089" width="10.5703125" style="45" bestFit="1" customWidth="1"/>
    <col min="11090" max="11094" width="0" style="45" hidden="1" customWidth="1"/>
    <col min="11095" max="11095" width="16.85546875" style="45" customWidth="1"/>
    <col min="11096" max="11101" width="0" style="45" hidden="1" customWidth="1"/>
    <col min="11102" max="11102" width="17.7109375" style="45" customWidth="1"/>
    <col min="11103" max="11103" width="0" style="45" hidden="1" customWidth="1"/>
    <col min="11104" max="11104" width="6.7109375" style="45" customWidth="1"/>
    <col min="11105" max="11105" width="13.5703125" style="45" customWidth="1"/>
    <col min="11106" max="11110" width="0" style="45" hidden="1" customWidth="1"/>
    <col min="11111" max="11111" width="12.140625" style="45" customWidth="1"/>
    <col min="11112" max="11112" width="0" style="45" hidden="1" customWidth="1"/>
    <col min="11113" max="11113" width="5.7109375" style="45" bestFit="1" customWidth="1"/>
    <col min="11114" max="11114" width="15.140625" style="45" customWidth="1"/>
    <col min="11115" max="11115" width="0" style="45" hidden="1" customWidth="1"/>
    <col min="11116" max="11278" width="9.140625" style="45"/>
    <col min="11279" max="11279" width="44.140625" style="45" customWidth="1"/>
    <col min="11280" max="11283" width="0" style="45" hidden="1" customWidth="1"/>
    <col min="11284" max="11284" width="13.85546875" style="45" customWidth="1"/>
    <col min="11285" max="11285" width="15.5703125" style="45" customWidth="1"/>
    <col min="11286" max="11289" width="0" style="45" hidden="1" customWidth="1"/>
    <col min="11290" max="11290" width="12.85546875" style="45" customWidth="1"/>
    <col min="11291" max="11291" width="6.7109375" style="45" customWidth="1"/>
    <col min="11292" max="11292" width="15.28515625" style="45" customWidth="1"/>
    <col min="11293" max="11296" width="0" style="45" hidden="1" customWidth="1"/>
    <col min="11297" max="11297" width="13.42578125" style="45" customWidth="1"/>
    <col min="11298" max="11298" width="6.7109375" style="45" customWidth="1"/>
    <col min="11299" max="11299" width="14.42578125" style="45" customWidth="1"/>
    <col min="11300" max="11303" width="0" style="45" hidden="1" customWidth="1"/>
    <col min="11304" max="11304" width="11.85546875" style="45" customWidth="1"/>
    <col min="11305" max="11305" width="15" style="45" customWidth="1"/>
    <col min="11306" max="11309" width="0" style="45" hidden="1" customWidth="1"/>
    <col min="11310" max="11310" width="12" style="45" customWidth="1"/>
    <col min="11311" max="11311" width="6.7109375" style="45" customWidth="1"/>
    <col min="11312" max="11312" width="13.85546875" style="45" customWidth="1"/>
    <col min="11313" max="11316" width="0" style="45" hidden="1" customWidth="1"/>
    <col min="11317" max="11317" width="11.5703125" style="45" customWidth="1"/>
    <col min="11318" max="11318" width="6.7109375" style="45" customWidth="1"/>
    <col min="11319" max="11319" width="14.7109375" style="45" customWidth="1"/>
    <col min="11320" max="11323" width="0" style="45" hidden="1" customWidth="1"/>
    <col min="11324" max="11324" width="12.42578125" style="45" bestFit="1" customWidth="1"/>
    <col min="11325" max="11325" width="0" style="45" hidden="1" customWidth="1"/>
    <col min="11326" max="11326" width="5.7109375" style="45" bestFit="1" customWidth="1"/>
    <col min="11327" max="11327" width="12.42578125" style="45" bestFit="1" customWidth="1"/>
    <col min="11328" max="11332" width="0" style="45" hidden="1" customWidth="1"/>
    <col min="11333" max="11333" width="15.7109375" style="45" customWidth="1"/>
    <col min="11334" max="11334" width="0" style="45" hidden="1" customWidth="1"/>
    <col min="11335" max="11335" width="6.7109375" style="45" customWidth="1"/>
    <col min="11336" max="11336" width="12" style="45" bestFit="1" customWidth="1"/>
    <col min="11337" max="11341" width="0" style="45" hidden="1" customWidth="1"/>
    <col min="11342" max="11342" width="17.28515625" style="45" customWidth="1"/>
    <col min="11343" max="11343" width="0" style="45" hidden="1" customWidth="1"/>
    <col min="11344" max="11344" width="6.7109375" style="45" customWidth="1"/>
    <col min="11345" max="11345" width="10.5703125" style="45" bestFit="1" customWidth="1"/>
    <col min="11346" max="11350" width="0" style="45" hidden="1" customWidth="1"/>
    <col min="11351" max="11351" width="16.85546875" style="45" customWidth="1"/>
    <col min="11352" max="11357" width="0" style="45" hidden="1" customWidth="1"/>
    <col min="11358" max="11358" width="17.7109375" style="45" customWidth="1"/>
    <col min="11359" max="11359" width="0" style="45" hidden="1" customWidth="1"/>
    <col min="11360" max="11360" width="6.7109375" style="45" customWidth="1"/>
    <col min="11361" max="11361" width="13.5703125" style="45" customWidth="1"/>
    <col min="11362" max="11366" width="0" style="45" hidden="1" customWidth="1"/>
    <col min="11367" max="11367" width="12.140625" style="45" customWidth="1"/>
    <col min="11368" max="11368" width="0" style="45" hidden="1" customWidth="1"/>
    <col min="11369" max="11369" width="5.7109375" style="45" bestFit="1" customWidth="1"/>
    <col min="11370" max="11370" width="15.140625" style="45" customWidth="1"/>
    <col min="11371" max="11371" width="0" style="45" hidden="1" customWidth="1"/>
    <col min="11372" max="11534" width="9.140625" style="45"/>
    <col min="11535" max="11535" width="44.140625" style="45" customWidth="1"/>
    <col min="11536" max="11539" width="0" style="45" hidden="1" customWidth="1"/>
    <col min="11540" max="11540" width="13.85546875" style="45" customWidth="1"/>
    <col min="11541" max="11541" width="15.5703125" style="45" customWidth="1"/>
    <col min="11542" max="11545" width="0" style="45" hidden="1" customWidth="1"/>
    <col min="11546" max="11546" width="12.85546875" style="45" customWidth="1"/>
    <col min="11547" max="11547" width="6.7109375" style="45" customWidth="1"/>
    <col min="11548" max="11548" width="15.28515625" style="45" customWidth="1"/>
    <col min="11549" max="11552" width="0" style="45" hidden="1" customWidth="1"/>
    <col min="11553" max="11553" width="13.42578125" style="45" customWidth="1"/>
    <col min="11554" max="11554" width="6.7109375" style="45" customWidth="1"/>
    <col min="11555" max="11555" width="14.42578125" style="45" customWidth="1"/>
    <col min="11556" max="11559" width="0" style="45" hidden="1" customWidth="1"/>
    <col min="11560" max="11560" width="11.85546875" style="45" customWidth="1"/>
    <col min="11561" max="11561" width="15" style="45" customWidth="1"/>
    <col min="11562" max="11565" width="0" style="45" hidden="1" customWidth="1"/>
    <col min="11566" max="11566" width="12" style="45" customWidth="1"/>
    <col min="11567" max="11567" width="6.7109375" style="45" customWidth="1"/>
    <col min="11568" max="11568" width="13.85546875" style="45" customWidth="1"/>
    <col min="11569" max="11572" width="0" style="45" hidden="1" customWidth="1"/>
    <col min="11573" max="11573" width="11.5703125" style="45" customWidth="1"/>
    <col min="11574" max="11574" width="6.7109375" style="45" customWidth="1"/>
    <col min="11575" max="11575" width="14.7109375" style="45" customWidth="1"/>
    <col min="11576" max="11579" width="0" style="45" hidden="1" customWidth="1"/>
    <col min="11580" max="11580" width="12.42578125" style="45" bestFit="1" customWidth="1"/>
    <col min="11581" max="11581" width="0" style="45" hidden="1" customWidth="1"/>
    <col min="11582" max="11582" width="5.7109375" style="45" bestFit="1" customWidth="1"/>
    <col min="11583" max="11583" width="12.42578125" style="45" bestFit="1" customWidth="1"/>
    <col min="11584" max="11588" width="0" style="45" hidden="1" customWidth="1"/>
    <col min="11589" max="11589" width="15.7109375" style="45" customWidth="1"/>
    <col min="11590" max="11590" width="0" style="45" hidden="1" customWidth="1"/>
    <col min="11591" max="11591" width="6.7109375" style="45" customWidth="1"/>
    <col min="11592" max="11592" width="12" style="45" bestFit="1" customWidth="1"/>
    <col min="11593" max="11597" width="0" style="45" hidden="1" customWidth="1"/>
    <col min="11598" max="11598" width="17.28515625" style="45" customWidth="1"/>
    <col min="11599" max="11599" width="0" style="45" hidden="1" customWidth="1"/>
    <col min="11600" max="11600" width="6.7109375" style="45" customWidth="1"/>
    <col min="11601" max="11601" width="10.5703125" style="45" bestFit="1" customWidth="1"/>
    <col min="11602" max="11606" width="0" style="45" hidden="1" customWidth="1"/>
    <col min="11607" max="11607" width="16.85546875" style="45" customWidth="1"/>
    <col min="11608" max="11613" width="0" style="45" hidden="1" customWidth="1"/>
    <col min="11614" max="11614" width="17.7109375" style="45" customWidth="1"/>
    <col min="11615" max="11615" width="0" style="45" hidden="1" customWidth="1"/>
    <col min="11616" max="11616" width="6.7109375" style="45" customWidth="1"/>
    <col min="11617" max="11617" width="13.5703125" style="45" customWidth="1"/>
    <col min="11618" max="11622" width="0" style="45" hidden="1" customWidth="1"/>
    <col min="11623" max="11623" width="12.140625" style="45" customWidth="1"/>
    <col min="11624" max="11624" width="0" style="45" hidden="1" customWidth="1"/>
    <col min="11625" max="11625" width="5.7109375" style="45" bestFit="1" customWidth="1"/>
    <col min="11626" max="11626" width="15.140625" style="45" customWidth="1"/>
    <col min="11627" max="11627" width="0" style="45" hidden="1" customWidth="1"/>
    <col min="11628" max="11790" width="9.140625" style="45"/>
    <col min="11791" max="11791" width="44.140625" style="45" customWidth="1"/>
    <col min="11792" max="11795" width="0" style="45" hidden="1" customWidth="1"/>
    <col min="11796" max="11796" width="13.85546875" style="45" customWidth="1"/>
    <col min="11797" max="11797" width="15.5703125" style="45" customWidth="1"/>
    <col min="11798" max="11801" width="0" style="45" hidden="1" customWidth="1"/>
    <col min="11802" max="11802" width="12.85546875" style="45" customWidth="1"/>
    <col min="11803" max="11803" width="6.7109375" style="45" customWidth="1"/>
    <col min="11804" max="11804" width="15.28515625" style="45" customWidth="1"/>
    <col min="11805" max="11808" width="0" style="45" hidden="1" customWidth="1"/>
    <col min="11809" max="11809" width="13.42578125" style="45" customWidth="1"/>
    <col min="11810" max="11810" width="6.7109375" style="45" customWidth="1"/>
    <col min="11811" max="11811" width="14.42578125" style="45" customWidth="1"/>
    <col min="11812" max="11815" width="0" style="45" hidden="1" customWidth="1"/>
    <col min="11816" max="11816" width="11.85546875" style="45" customWidth="1"/>
    <col min="11817" max="11817" width="15" style="45" customWidth="1"/>
    <col min="11818" max="11821" width="0" style="45" hidden="1" customWidth="1"/>
    <col min="11822" max="11822" width="12" style="45" customWidth="1"/>
    <col min="11823" max="11823" width="6.7109375" style="45" customWidth="1"/>
    <col min="11824" max="11824" width="13.85546875" style="45" customWidth="1"/>
    <col min="11825" max="11828" width="0" style="45" hidden="1" customWidth="1"/>
    <col min="11829" max="11829" width="11.5703125" style="45" customWidth="1"/>
    <col min="11830" max="11830" width="6.7109375" style="45" customWidth="1"/>
    <col min="11831" max="11831" width="14.7109375" style="45" customWidth="1"/>
    <col min="11832" max="11835" width="0" style="45" hidden="1" customWidth="1"/>
    <col min="11836" max="11836" width="12.42578125" style="45" bestFit="1" customWidth="1"/>
    <col min="11837" max="11837" width="0" style="45" hidden="1" customWidth="1"/>
    <col min="11838" max="11838" width="5.7109375" style="45" bestFit="1" customWidth="1"/>
    <col min="11839" max="11839" width="12.42578125" style="45" bestFit="1" customWidth="1"/>
    <col min="11840" max="11844" width="0" style="45" hidden="1" customWidth="1"/>
    <col min="11845" max="11845" width="15.7109375" style="45" customWidth="1"/>
    <col min="11846" max="11846" width="0" style="45" hidden="1" customWidth="1"/>
    <col min="11847" max="11847" width="6.7109375" style="45" customWidth="1"/>
    <col min="11848" max="11848" width="12" style="45" bestFit="1" customWidth="1"/>
    <col min="11849" max="11853" width="0" style="45" hidden="1" customWidth="1"/>
    <col min="11854" max="11854" width="17.28515625" style="45" customWidth="1"/>
    <col min="11855" max="11855" width="0" style="45" hidden="1" customWidth="1"/>
    <col min="11856" max="11856" width="6.7109375" style="45" customWidth="1"/>
    <col min="11857" max="11857" width="10.5703125" style="45" bestFit="1" customWidth="1"/>
    <col min="11858" max="11862" width="0" style="45" hidden="1" customWidth="1"/>
    <col min="11863" max="11863" width="16.85546875" style="45" customWidth="1"/>
    <col min="11864" max="11869" width="0" style="45" hidden="1" customWidth="1"/>
    <col min="11870" max="11870" width="17.7109375" style="45" customWidth="1"/>
    <col min="11871" max="11871" width="0" style="45" hidden="1" customWidth="1"/>
    <col min="11872" max="11872" width="6.7109375" style="45" customWidth="1"/>
    <col min="11873" max="11873" width="13.5703125" style="45" customWidth="1"/>
    <col min="11874" max="11878" width="0" style="45" hidden="1" customWidth="1"/>
    <col min="11879" max="11879" width="12.140625" style="45" customWidth="1"/>
    <col min="11880" max="11880" width="0" style="45" hidden="1" customWidth="1"/>
    <col min="11881" max="11881" width="5.7109375" style="45" bestFit="1" customWidth="1"/>
    <col min="11882" max="11882" width="15.140625" style="45" customWidth="1"/>
    <col min="11883" max="11883" width="0" style="45" hidden="1" customWidth="1"/>
    <col min="11884" max="12046" width="9.140625" style="45"/>
    <col min="12047" max="12047" width="44.140625" style="45" customWidth="1"/>
    <col min="12048" max="12051" width="0" style="45" hidden="1" customWidth="1"/>
    <col min="12052" max="12052" width="13.85546875" style="45" customWidth="1"/>
    <col min="12053" max="12053" width="15.5703125" style="45" customWidth="1"/>
    <col min="12054" max="12057" width="0" style="45" hidden="1" customWidth="1"/>
    <col min="12058" max="12058" width="12.85546875" style="45" customWidth="1"/>
    <col min="12059" max="12059" width="6.7109375" style="45" customWidth="1"/>
    <col min="12060" max="12060" width="15.28515625" style="45" customWidth="1"/>
    <col min="12061" max="12064" width="0" style="45" hidden="1" customWidth="1"/>
    <col min="12065" max="12065" width="13.42578125" style="45" customWidth="1"/>
    <col min="12066" max="12066" width="6.7109375" style="45" customWidth="1"/>
    <col min="12067" max="12067" width="14.42578125" style="45" customWidth="1"/>
    <col min="12068" max="12071" width="0" style="45" hidden="1" customWidth="1"/>
    <col min="12072" max="12072" width="11.85546875" style="45" customWidth="1"/>
    <col min="12073" max="12073" width="15" style="45" customWidth="1"/>
    <col min="12074" max="12077" width="0" style="45" hidden="1" customWidth="1"/>
    <col min="12078" max="12078" width="12" style="45" customWidth="1"/>
    <col min="12079" max="12079" width="6.7109375" style="45" customWidth="1"/>
    <col min="12080" max="12080" width="13.85546875" style="45" customWidth="1"/>
    <col min="12081" max="12084" width="0" style="45" hidden="1" customWidth="1"/>
    <col min="12085" max="12085" width="11.5703125" style="45" customWidth="1"/>
    <col min="12086" max="12086" width="6.7109375" style="45" customWidth="1"/>
    <col min="12087" max="12087" width="14.7109375" style="45" customWidth="1"/>
    <col min="12088" max="12091" width="0" style="45" hidden="1" customWidth="1"/>
    <col min="12092" max="12092" width="12.42578125" style="45" bestFit="1" customWidth="1"/>
    <col min="12093" max="12093" width="0" style="45" hidden="1" customWidth="1"/>
    <col min="12094" max="12094" width="5.7109375" style="45" bestFit="1" customWidth="1"/>
    <col min="12095" max="12095" width="12.42578125" style="45" bestFit="1" customWidth="1"/>
    <col min="12096" max="12100" width="0" style="45" hidden="1" customWidth="1"/>
    <col min="12101" max="12101" width="15.7109375" style="45" customWidth="1"/>
    <col min="12102" max="12102" width="0" style="45" hidden="1" customWidth="1"/>
    <col min="12103" max="12103" width="6.7109375" style="45" customWidth="1"/>
    <col min="12104" max="12104" width="12" style="45" bestFit="1" customWidth="1"/>
    <col min="12105" max="12109" width="0" style="45" hidden="1" customWidth="1"/>
    <col min="12110" max="12110" width="17.28515625" style="45" customWidth="1"/>
    <col min="12111" max="12111" width="0" style="45" hidden="1" customWidth="1"/>
    <col min="12112" max="12112" width="6.7109375" style="45" customWidth="1"/>
    <col min="12113" max="12113" width="10.5703125" style="45" bestFit="1" customWidth="1"/>
    <col min="12114" max="12118" width="0" style="45" hidden="1" customWidth="1"/>
    <col min="12119" max="12119" width="16.85546875" style="45" customWidth="1"/>
    <col min="12120" max="12125" width="0" style="45" hidden="1" customWidth="1"/>
    <col min="12126" max="12126" width="17.7109375" style="45" customWidth="1"/>
    <col min="12127" max="12127" width="0" style="45" hidden="1" customWidth="1"/>
    <col min="12128" max="12128" width="6.7109375" style="45" customWidth="1"/>
    <col min="12129" max="12129" width="13.5703125" style="45" customWidth="1"/>
    <col min="12130" max="12134" width="0" style="45" hidden="1" customWidth="1"/>
    <col min="12135" max="12135" width="12.140625" style="45" customWidth="1"/>
    <col min="12136" max="12136" width="0" style="45" hidden="1" customWidth="1"/>
    <col min="12137" max="12137" width="5.7109375" style="45" bestFit="1" customWidth="1"/>
    <col min="12138" max="12138" width="15.140625" style="45" customWidth="1"/>
    <col min="12139" max="12139" width="0" style="45" hidden="1" customWidth="1"/>
    <col min="12140" max="12302" width="9.140625" style="45"/>
    <col min="12303" max="12303" width="44.140625" style="45" customWidth="1"/>
    <col min="12304" max="12307" width="0" style="45" hidden="1" customWidth="1"/>
    <col min="12308" max="12308" width="13.85546875" style="45" customWidth="1"/>
    <col min="12309" max="12309" width="15.5703125" style="45" customWidth="1"/>
    <col min="12310" max="12313" width="0" style="45" hidden="1" customWidth="1"/>
    <col min="12314" max="12314" width="12.85546875" style="45" customWidth="1"/>
    <col min="12315" max="12315" width="6.7109375" style="45" customWidth="1"/>
    <col min="12316" max="12316" width="15.28515625" style="45" customWidth="1"/>
    <col min="12317" max="12320" width="0" style="45" hidden="1" customWidth="1"/>
    <col min="12321" max="12321" width="13.42578125" style="45" customWidth="1"/>
    <col min="12322" max="12322" width="6.7109375" style="45" customWidth="1"/>
    <col min="12323" max="12323" width="14.42578125" style="45" customWidth="1"/>
    <col min="12324" max="12327" width="0" style="45" hidden="1" customWidth="1"/>
    <col min="12328" max="12328" width="11.85546875" style="45" customWidth="1"/>
    <col min="12329" max="12329" width="15" style="45" customWidth="1"/>
    <col min="12330" max="12333" width="0" style="45" hidden="1" customWidth="1"/>
    <col min="12334" max="12334" width="12" style="45" customWidth="1"/>
    <col min="12335" max="12335" width="6.7109375" style="45" customWidth="1"/>
    <col min="12336" max="12336" width="13.85546875" style="45" customWidth="1"/>
    <col min="12337" max="12340" width="0" style="45" hidden="1" customWidth="1"/>
    <col min="12341" max="12341" width="11.5703125" style="45" customWidth="1"/>
    <col min="12342" max="12342" width="6.7109375" style="45" customWidth="1"/>
    <col min="12343" max="12343" width="14.7109375" style="45" customWidth="1"/>
    <col min="12344" max="12347" width="0" style="45" hidden="1" customWidth="1"/>
    <col min="12348" max="12348" width="12.42578125" style="45" bestFit="1" customWidth="1"/>
    <col min="12349" max="12349" width="0" style="45" hidden="1" customWidth="1"/>
    <col min="12350" max="12350" width="5.7109375" style="45" bestFit="1" customWidth="1"/>
    <col min="12351" max="12351" width="12.42578125" style="45" bestFit="1" customWidth="1"/>
    <col min="12352" max="12356" width="0" style="45" hidden="1" customWidth="1"/>
    <col min="12357" max="12357" width="15.7109375" style="45" customWidth="1"/>
    <col min="12358" max="12358" width="0" style="45" hidden="1" customWidth="1"/>
    <col min="12359" max="12359" width="6.7109375" style="45" customWidth="1"/>
    <col min="12360" max="12360" width="12" style="45" bestFit="1" customWidth="1"/>
    <col min="12361" max="12365" width="0" style="45" hidden="1" customWidth="1"/>
    <col min="12366" max="12366" width="17.28515625" style="45" customWidth="1"/>
    <col min="12367" max="12367" width="0" style="45" hidden="1" customWidth="1"/>
    <col min="12368" max="12368" width="6.7109375" style="45" customWidth="1"/>
    <col min="12369" max="12369" width="10.5703125" style="45" bestFit="1" customWidth="1"/>
    <col min="12370" max="12374" width="0" style="45" hidden="1" customWidth="1"/>
    <col min="12375" max="12375" width="16.85546875" style="45" customWidth="1"/>
    <col min="12376" max="12381" width="0" style="45" hidden="1" customWidth="1"/>
    <col min="12382" max="12382" width="17.7109375" style="45" customWidth="1"/>
    <col min="12383" max="12383" width="0" style="45" hidden="1" customWidth="1"/>
    <col min="12384" max="12384" width="6.7109375" style="45" customWidth="1"/>
    <col min="12385" max="12385" width="13.5703125" style="45" customWidth="1"/>
    <col min="12386" max="12390" width="0" style="45" hidden="1" customWidth="1"/>
    <col min="12391" max="12391" width="12.140625" style="45" customWidth="1"/>
    <col min="12392" max="12392" width="0" style="45" hidden="1" customWidth="1"/>
    <col min="12393" max="12393" width="5.7109375" style="45" bestFit="1" customWidth="1"/>
    <col min="12394" max="12394" width="15.140625" style="45" customWidth="1"/>
    <col min="12395" max="12395" width="0" style="45" hidden="1" customWidth="1"/>
    <col min="12396" max="12558" width="9.140625" style="45"/>
    <col min="12559" max="12559" width="44.140625" style="45" customWidth="1"/>
    <col min="12560" max="12563" width="0" style="45" hidden="1" customWidth="1"/>
    <col min="12564" max="12564" width="13.85546875" style="45" customWidth="1"/>
    <col min="12565" max="12565" width="15.5703125" style="45" customWidth="1"/>
    <col min="12566" max="12569" width="0" style="45" hidden="1" customWidth="1"/>
    <col min="12570" max="12570" width="12.85546875" style="45" customWidth="1"/>
    <col min="12571" max="12571" width="6.7109375" style="45" customWidth="1"/>
    <col min="12572" max="12572" width="15.28515625" style="45" customWidth="1"/>
    <col min="12573" max="12576" width="0" style="45" hidden="1" customWidth="1"/>
    <col min="12577" max="12577" width="13.42578125" style="45" customWidth="1"/>
    <col min="12578" max="12578" width="6.7109375" style="45" customWidth="1"/>
    <col min="12579" max="12579" width="14.42578125" style="45" customWidth="1"/>
    <col min="12580" max="12583" width="0" style="45" hidden="1" customWidth="1"/>
    <col min="12584" max="12584" width="11.85546875" style="45" customWidth="1"/>
    <col min="12585" max="12585" width="15" style="45" customWidth="1"/>
    <col min="12586" max="12589" width="0" style="45" hidden="1" customWidth="1"/>
    <col min="12590" max="12590" width="12" style="45" customWidth="1"/>
    <col min="12591" max="12591" width="6.7109375" style="45" customWidth="1"/>
    <col min="12592" max="12592" width="13.85546875" style="45" customWidth="1"/>
    <col min="12593" max="12596" width="0" style="45" hidden="1" customWidth="1"/>
    <col min="12597" max="12597" width="11.5703125" style="45" customWidth="1"/>
    <col min="12598" max="12598" width="6.7109375" style="45" customWidth="1"/>
    <col min="12599" max="12599" width="14.7109375" style="45" customWidth="1"/>
    <col min="12600" max="12603" width="0" style="45" hidden="1" customWidth="1"/>
    <col min="12604" max="12604" width="12.42578125" style="45" bestFit="1" customWidth="1"/>
    <col min="12605" max="12605" width="0" style="45" hidden="1" customWidth="1"/>
    <col min="12606" max="12606" width="5.7109375" style="45" bestFit="1" customWidth="1"/>
    <col min="12607" max="12607" width="12.42578125" style="45" bestFit="1" customWidth="1"/>
    <col min="12608" max="12612" width="0" style="45" hidden="1" customWidth="1"/>
    <col min="12613" max="12613" width="15.7109375" style="45" customWidth="1"/>
    <col min="12614" max="12614" width="0" style="45" hidden="1" customWidth="1"/>
    <col min="12615" max="12615" width="6.7109375" style="45" customWidth="1"/>
    <col min="12616" max="12616" width="12" style="45" bestFit="1" customWidth="1"/>
    <col min="12617" max="12621" width="0" style="45" hidden="1" customWidth="1"/>
    <col min="12622" max="12622" width="17.28515625" style="45" customWidth="1"/>
    <col min="12623" max="12623" width="0" style="45" hidden="1" customWidth="1"/>
    <col min="12624" max="12624" width="6.7109375" style="45" customWidth="1"/>
    <col min="12625" max="12625" width="10.5703125" style="45" bestFit="1" customWidth="1"/>
    <col min="12626" max="12630" width="0" style="45" hidden="1" customWidth="1"/>
    <col min="12631" max="12631" width="16.85546875" style="45" customWidth="1"/>
    <col min="12632" max="12637" width="0" style="45" hidden="1" customWidth="1"/>
    <col min="12638" max="12638" width="17.7109375" style="45" customWidth="1"/>
    <col min="12639" max="12639" width="0" style="45" hidden="1" customWidth="1"/>
    <col min="12640" max="12640" width="6.7109375" style="45" customWidth="1"/>
    <col min="12641" max="12641" width="13.5703125" style="45" customWidth="1"/>
    <col min="12642" max="12646" width="0" style="45" hidden="1" customWidth="1"/>
    <col min="12647" max="12647" width="12.140625" style="45" customWidth="1"/>
    <col min="12648" max="12648" width="0" style="45" hidden="1" customWidth="1"/>
    <col min="12649" max="12649" width="5.7109375" style="45" bestFit="1" customWidth="1"/>
    <col min="12650" max="12650" width="15.140625" style="45" customWidth="1"/>
    <col min="12651" max="12651" width="0" style="45" hidden="1" customWidth="1"/>
    <col min="12652" max="12814" width="9.140625" style="45"/>
    <col min="12815" max="12815" width="44.140625" style="45" customWidth="1"/>
    <col min="12816" max="12819" width="0" style="45" hidden="1" customWidth="1"/>
    <col min="12820" max="12820" width="13.85546875" style="45" customWidth="1"/>
    <col min="12821" max="12821" width="15.5703125" style="45" customWidth="1"/>
    <col min="12822" max="12825" width="0" style="45" hidden="1" customWidth="1"/>
    <col min="12826" max="12826" width="12.85546875" style="45" customWidth="1"/>
    <col min="12827" max="12827" width="6.7109375" style="45" customWidth="1"/>
    <col min="12828" max="12828" width="15.28515625" style="45" customWidth="1"/>
    <col min="12829" max="12832" width="0" style="45" hidden="1" customWidth="1"/>
    <col min="12833" max="12833" width="13.42578125" style="45" customWidth="1"/>
    <col min="12834" max="12834" width="6.7109375" style="45" customWidth="1"/>
    <col min="12835" max="12835" width="14.42578125" style="45" customWidth="1"/>
    <col min="12836" max="12839" width="0" style="45" hidden="1" customWidth="1"/>
    <col min="12840" max="12840" width="11.85546875" style="45" customWidth="1"/>
    <col min="12841" max="12841" width="15" style="45" customWidth="1"/>
    <col min="12842" max="12845" width="0" style="45" hidden="1" customWidth="1"/>
    <col min="12846" max="12846" width="12" style="45" customWidth="1"/>
    <col min="12847" max="12847" width="6.7109375" style="45" customWidth="1"/>
    <col min="12848" max="12848" width="13.85546875" style="45" customWidth="1"/>
    <col min="12849" max="12852" width="0" style="45" hidden="1" customWidth="1"/>
    <col min="12853" max="12853" width="11.5703125" style="45" customWidth="1"/>
    <col min="12854" max="12854" width="6.7109375" style="45" customWidth="1"/>
    <col min="12855" max="12855" width="14.7109375" style="45" customWidth="1"/>
    <col min="12856" max="12859" width="0" style="45" hidden="1" customWidth="1"/>
    <col min="12860" max="12860" width="12.42578125" style="45" bestFit="1" customWidth="1"/>
    <col min="12861" max="12861" width="0" style="45" hidden="1" customWidth="1"/>
    <col min="12862" max="12862" width="5.7109375" style="45" bestFit="1" customWidth="1"/>
    <col min="12863" max="12863" width="12.42578125" style="45" bestFit="1" customWidth="1"/>
    <col min="12864" max="12868" width="0" style="45" hidden="1" customWidth="1"/>
    <col min="12869" max="12869" width="15.7109375" style="45" customWidth="1"/>
    <col min="12870" max="12870" width="0" style="45" hidden="1" customWidth="1"/>
    <col min="12871" max="12871" width="6.7109375" style="45" customWidth="1"/>
    <col min="12872" max="12872" width="12" style="45" bestFit="1" customWidth="1"/>
    <col min="12873" max="12877" width="0" style="45" hidden="1" customWidth="1"/>
    <col min="12878" max="12878" width="17.28515625" style="45" customWidth="1"/>
    <col min="12879" max="12879" width="0" style="45" hidden="1" customWidth="1"/>
    <col min="12880" max="12880" width="6.7109375" style="45" customWidth="1"/>
    <col min="12881" max="12881" width="10.5703125" style="45" bestFit="1" customWidth="1"/>
    <col min="12882" max="12886" width="0" style="45" hidden="1" customWidth="1"/>
    <col min="12887" max="12887" width="16.85546875" style="45" customWidth="1"/>
    <col min="12888" max="12893" width="0" style="45" hidden="1" customWidth="1"/>
    <col min="12894" max="12894" width="17.7109375" style="45" customWidth="1"/>
    <col min="12895" max="12895" width="0" style="45" hidden="1" customWidth="1"/>
    <col min="12896" max="12896" width="6.7109375" style="45" customWidth="1"/>
    <col min="12897" max="12897" width="13.5703125" style="45" customWidth="1"/>
    <col min="12898" max="12902" width="0" style="45" hidden="1" customWidth="1"/>
    <col min="12903" max="12903" width="12.140625" style="45" customWidth="1"/>
    <col min="12904" max="12904" width="0" style="45" hidden="1" customWidth="1"/>
    <col min="12905" max="12905" width="5.7109375" style="45" bestFit="1" customWidth="1"/>
    <col min="12906" max="12906" width="15.140625" style="45" customWidth="1"/>
    <col min="12907" max="12907" width="0" style="45" hidden="1" customWidth="1"/>
    <col min="12908" max="13070" width="9.140625" style="45"/>
    <col min="13071" max="13071" width="44.140625" style="45" customWidth="1"/>
    <col min="13072" max="13075" width="0" style="45" hidden="1" customWidth="1"/>
    <col min="13076" max="13076" width="13.85546875" style="45" customWidth="1"/>
    <col min="13077" max="13077" width="15.5703125" style="45" customWidth="1"/>
    <col min="13078" max="13081" width="0" style="45" hidden="1" customWidth="1"/>
    <col min="13082" max="13082" width="12.85546875" style="45" customWidth="1"/>
    <col min="13083" max="13083" width="6.7109375" style="45" customWidth="1"/>
    <col min="13084" max="13084" width="15.28515625" style="45" customWidth="1"/>
    <col min="13085" max="13088" width="0" style="45" hidden="1" customWidth="1"/>
    <col min="13089" max="13089" width="13.42578125" style="45" customWidth="1"/>
    <col min="13090" max="13090" width="6.7109375" style="45" customWidth="1"/>
    <col min="13091" max="13091" width="14.42578125" style="45" customWidth="1"/>
    <col min="13092" max="13095" width="0" style="45" hidden="1" customWidth="1"/>
    <col min="13096" max="13096" width="11.85546875" style="45" customWidth="1"/>
    <col min="13097" max="13097" width="15" style="45" customWidth="1"/>
    <col min="13098" max="13101" width="0" style="45" hidden="1" customWidth="1"/>
    <col min="13102" max="13102" width="12" style="45" customWidth="1"/>
    <col min="13103" max="13103" width="6.7109375" style="45" customWidth="1"/>
    <col min="13104" max="13104" width="13.85546875" style="45" customWidth="1"/>
    <col min="13105" max="13108" width="0" style="45" hidden="1" customWidth="1"/>
    <col min="13109" max="13109" width="11.5703125" style="45" customWidth="1"/>
    <col min="13110" max="13110" width="6.7109375" style="45" customWidth="1"/>
    <col min="13111" max="13111" width="14.7109375" style="45" customWidth="1"/>
    <col min="13112" max="13115" width="0" style="45" hidden="1" customWidth="1"/>
    <col min="13116" max="13116" width="12.42578125" style="45" bestFit="1" customWidth="1"/>
    <col min="13117" max="13117" width="0" style="45" hidden="1" customWidth="1"/>
    <col min="13118" max="13118" width="5.7109375" style="45" bestFit="1" customWidth="1"/>
    <col min="13119" max="13119" width="12.42578125" style="45" bestFit="1" customWidth="1"/>
    <col min="13120" max="13124" width="0" style="45" hidden="1" customWidth="1"/>
    <col min="13125" max="13125" width="15.7109375" style="45" customWidth="1"/>
    <col min="13126" max="13126" width="0" style="45" hidden="1" customWidth="1"/>
    <col min="13127" max="13127" width="6.7109375" style="45" customWidth="1"/>
    <col min="13128" max="13128" width="12" style="45" bestFit="1" customWidth="1"/>
    <col min="13129" max="13133" width="0" style="45" hidden="1" customWidth="1"/>
    <col min="13134" max="13134" width="17.28515625" style="45" customWidth="1"/>
    <col min="13135" max="13135" width="0" style="45" hidden="1" customWidth="1"/>
    <col min="13136" max="13136" width="6.7109375" style="45" customWidth="1"/>
    <col min="13137" max="13137" width="10.5703125" style="45" bestFit="1" customWidth="1"/>
    <col min="13138" max="13142" width="0" style="45" hidden="1" customWidth="1"/>
    <col min="13143" max="13143" width="16.85546875" style="45" customWidth="1"/>
    <col min="13144" max="13149" width="0" style="45" hidden="1" customWidth="1"/>
    <col min="13150" max="13150" width="17.7109375" style="45" customWidth="1"/>
    <col min="13151" max="13151" width="0" style="45" hidden="1" customWidth="1"/>
    <col min="13152" max="13152" width="6.7109375" style="45" customWidth="1"/>
    <col min="13153" max="13153" width="13.5703125" style="45" customWidth="1"/>
    <col min="13154" max="13158" width="0" style="45" hidden="1" customWidth="1"/>
    <col min="13159" max="13159" width="12.140625" style="45" customWidth="1"/>
    <col min="13160" max="13160" width="0" style="45" hidden="1" customWidth="1"/>
    <col min="13161" max="13161" width="5.7109375" style="45" bestFit="1" customWidth="1"/>
    <col min="13162" max="13162" width="15.140625" style="45" customWidth="1"/>
    <col min="13163" max="13163" width="0" style="45" hidden="1" customWidth="1"/>
    <col min="13164" max="13326" width="9.140625" style="45"/>
    <col min="13327" max="13327" width="44.140625" style="45" customWidth="1"/>
    <col min="13328" max="13331" width="0" style="45" hidden="1" customWidth="1"/>
    <col min="13332" max="13332" width="13.85546875" style="45" customWidth="1"/>
    <col min="13333" max="13333" width="15.5703125" style="45" customWidth="1"/>
    <col min="13334" max="13337" width="0" style="45" hidden="1" customWidth="1"/>
    <col min="13338" max="13338" width="12.85546875" style="45" customWidth="1"/>
    <col min="13339" max="13339" width="6.7109375" style="45" customWidth="1"/>
    <col min="13340" max="13340" width="15.28515625" style="45" customWidth="1"/>
    <col min="13341" max="13344" width="0" style="45" hidden="1" customWidth="1"/>
    <col min="13345" max="13345" width="13.42578125" style="45" customWidth="1"/>
    <col min="13346" max="13346" width="6.7109375" style="45" customWidth="1"/>
    <col min="13347" max="13347" width="14.42578125" style="45" customWidth="1"/>
    <col min="13348" max="13351" width="0" style="45" hidden="1" customWidth="1"/>
    <col min="13352" max="13352" width="11.85546875" style="45" customWidth="1"/>
    <col min="13353" max="13353" width="15" style="45" customWidth="1"/>
    <col min="13354" max="13357" width="0" style="45" hidden="1" customWidth="1"/>
    <col min="13358" max="13358" width="12" style="45" customWidth="1"/>
    <col min="13359" max="13359" width="6.7109375" style="45" customWidth="1"/>
    <col min="13360" max="13360" width="13.85546875" style="45" customWidth="1"/>
    <col min="13361" max="13364" width="0" style="45" hidden="1" customWidth="1"/>
    <col min="13365" max="13365" width="11.5703125" style="45" customWidth="1"/>
    <col min="13366" max="13366" width="6.7109375" style="45" customWidth="1"/>
    <col min="13367" max="13367" width="14.7109375" style="45" customWidth="1"/>
    <col min="13368" max="13371" width="0" style="45" hidden="1" customWidth="1"/>
    <col min="13372" max="13372" width="12.42578125" style="45" bestFit="1" customWidth="1"/>
    <col min="13373" max="13373" width="0" style="45" hidden="1" customWidth="1"/>
    <col min="13374" max="13374" width="5.7109375" style="45" bestFit="1" customWidth="1"/>
    <col min="13375" max="13375" width="12.42578125" style="45" bestFit="1" customWidth="1"/>
    <col min="13376" max="13380" width="0" style="45" hidden="1" customWidth="1"/>
    <col min="13381" max="13381" width="15.7109375" style="45" customWidth="1"/>
    <col min="13382" max="13382" width="0" style="45" hidden="1" customWidth="1"/>
    <col min="13383" max="13383" width="6.7109375" style="45" customWidth="1"/>
    <col min="13384" max="13384" width="12" style="45" bestFit="1" customWidth="1"/>
    <col min="13385" max="13389" width="0" style="45" hidden="1" customWidth="1"/>
    <col min="13390" max="13390" width="17.28515625" style="45" customWidth="1"/>
    <col min="13391" max="13391" width="0" style="45" hidden="1" customWidth="1"/>
    <col min="13392" max="13392" width="6.7109375" style="45" customWidth="1"/>
    <col min="13393" max="13393" width="10.5703125" style="45" bestFit="1" customWidth="1"/>
    <col min="13394" max="13398" width="0" style="45" hidden="1" customWidth="1"/>
    <col min="13399" max="13399" width="16.85546875" style="45" customWidth="1"/>
    <col min="13400" max="13405" width="0" style="45" hidden="1" customWidth="1"/>
    <col min="13406" max="13406" width="17.7109375" style="45" customWidth="1"/>
    <col min="13407" max="13407" width="0" style="45" hidden="1" customWidth="1"/>
    <col min="13408" max="13408" width="6.7109375" style="45" customWidth="1"/>
    <col min="13409" max="13409" width="13.5703125" style="45" customWidth="1"/>
    <col min="13410" max="13414" width="0" style="45" hidden="1" customWidth="1"/>
    <col min="13415" max="13415" width="12.140625" style="45" customWidth="1"/>
    <col min="13416" max="13416" width="0" style="45" hidden="1" customWidth="1"/>
    <col min="13417" max="13417" width="5.7109375" style="45" bestFit="1" customWidth="1"/>
    <col min="13418" max="13418" width="15.140625" style="45" customWidth="1"/>
    <col min="13419" max="13419" width="0" style="45" hidden="1" customWidth="1"/>
    <col min="13420" max="13582" width="9.140625" style="45"/>
    <col min="13583" max="13583" width="44.140625" style="45" customWidth="1"/>
    <col min="13584" max="13587" width="0" style="45" hidden="1" customWidth="1"/>
    <col min="13588" max="13588" width="13.85546875" style="45" customWidth="1"/>
    <col min="13589" max="13589" width="15.5703125" style="45" customWidth="1"/>
    <col min="13590" max="13593" width="0" style="45" hidden="1" customWidth="1"/>
    <col min="13594" max="13594" width="12.85546875" style="45" customWidth="1"/>
    <col min="13595" max="13595" width="6.7109375" style="45" customWidth="1"/>
    <col min="13596" max="13596" width="15.28515625" style="45" customWidth="1"/>
    <col min="13597" max="13600" width="0" style="45" hidden="1" customWidth="1"/>
    <col min="13601" max="13601" width="13.42578125" style="45" customWidth="1"/>
    <col min="13602" max="13602" width="6.7109375" style="45" customWidth="1"/>
    <col min="13603" max="13603" width="14.42578125" style="45" customWidth="1"/>
    <col min="13604" max="13607" width="0" style="45" hidden="1" customWidth="1"/>
    <col min="13608" max="13608" width="11.85546875" style="45" customWidth="1"/>
    <col min="13609" max="13609" width="15" style="45" customWidth="1"/>
    <col min="13610" max="13613" width="0" style="45" hidden="1" customWidth="1"/>
    <col min="13614" max="13614" width="12" style="45" customWidth="1"/>
    <col min="13615" max="13615" width="6.7109375" style="45" customWidth="1"/>
    <col min="13616" max="13616" width="13.85546875" style="45" customWidth="1"/>
    <col min="13617" max="13620" width="0" style="45" hidden="1" customWidth="1"/>
    <col min="13621" max="13621" width="11.5703125" style="45" customWidth="1"/>
    <col min="13622" max="13622" width="6.7109375" style="45" customWidth="1"/>
    <col min="13623" max="13623" width="14.7109375" style="45" customWidth="1"/>
    <col min="13624" max="13627" width="0" style="45" hidden="1" customWidth="1"/>
    <col min="13628" max="13628" width="12.42578125" style="45" bestFit="1" customWidth="1"/>
    <col min="13629" max="13629" width="0" style="45" hidden="1" customWidth="1"/>
    <col min="13630" max="13630" width="5.7109375" style="45" bestFit="1" customWidth="1"/>
    <col min="13631" max="13631" width="12.42578125" style="45" bestFit="1" customWidth="1"/>
    <col min="13632" max="13636" width="0" style="45" hidden="1" customWidth="1"/>
    <col min="13637" max="13637" width="15.7109375" style="45" customWidth="1"/>
    <col min="13638" max="13638" width="0" style="45" hidden="1" customWidth="1"/>
    <col min="13639" max="13639" width="6.7109375" style="45" customWidth="1"/>
    <col min="13640" max="13640" width="12" style="45" bestFit="1" customWidth="1"/>
    <col min="13641" max="13645" width="0" style="45" hidden="1" customWidth="1"/>
    <col min="13646" max="13646" width="17.28515625" style="45" customWidth="1"/>
    <col min="13647" max="13647" width="0" style="45" hidden="1" customWidth="1"/>
    <col min="13648" max="13648" width="6.7109375" style="45" customWidth="1"/>
    <col min="13649" max="13649" width="10.5703125" style="45" bestFit="1" customWidth="1"/>
    <col min="13650" max="13654" width="0" style="45" hidden="1" customWidth="1"/>
    <col min="13655" max="13655" width="16.85546875" style="45" customWidth="1"/>
    <col min="13656" max="13661" width="0" style="45" hidden="1" customWidth="1"/>
    <col min="13662" max="13662" width="17.7109375" style="45" customWidth="1"/>
    <col min="13663" max="13663" width="0" style="45" hidden="1" customWidth="1"/>
    <col min="13664" max="13664" width="6.7109375" style="45" customWidth="1"/>
    <col min="13665" max="13665" width="13.5703125" style="45" customWidth="1"/>
    <col min="13666" max="13670" width="0" style="45" hidden="1" customWidth="1"/>
    <col min="13671" max="13671" width="12.140625" style="45" customWidth="1"/>
    <col min="13672" max="13672" width="0" style="45" hidden="1" customWidth="1"/>
    <col min="13673" max="13673" width="5.7109375" style="45" bestFit="1" customWidth="1"/>
    <col min="13674" max="13674" width="15.140625" style="45" customWidth="1"/>
    <col min="13675" max="13675" width="0" style="45" hidden="1" customWidth="1"/>
    <col min="13676" max="13838" width="9.140625" style="45"/>
    <col min="13839" max="13839" width="44.140625" style="45" customWidth="1"/>
    <col min="13840" max="13843" width="0" style="45" hidden="1" customWidth="1"/>
    <col min="13844" max="13844" width="13.85546875" style="45" customWidth="1"/>
    <col min="13845" max="13845" width="15.5703125" style="45" customWidth="1"/>
    <col min="13846" max="13849" width="0" style="45" hidden="1" customWidth="1"/>
    <col min="13850" max="13850" width="12.85546875" style="45" customWidth="1"/>
    <col min="13851" max="13851" width="6.7109375" style="45" customWidth="1"/>
    <col min="13852" max="13852" width="15.28515625" style="45" customWidth="1"/>
    <col min="13853" max="13856" width="0" style="45" hidden="1" customWidth="1"/>
    <col min="13857" max="13857" width="13.42578125" style="45" customWidth="1"/>
    <col min="13858" max="13858" width="6.7109375" style="45" customWidth="1"/>
    <col min="13859" max="13859" width="14.42578125" style="45" customWidth="1"/>
    <col min="13860" max="13863" width="0" style="45" hidden="1" customWidth="1"/>
    <col min="13864" max="13864" width="11.85546875" style="45" customWidth="1"/>
    <col min="13865" max="13865" width="15" style="45" customWidth="1"/>
    <col min="13866" max="13869" width="0" style="45" hidden="1" customWidth="1"/>
    <col min="13870" max="13870" width="12" style="45" customWidth="1"/>
    <col min="13871" max="13871" width="6.7109375" style="45" customWidth="1"/>
    <col min="13872" max="13872" width="13.85546875" style="45" customWidth="1"/>
    <col min="13873" max="13876" width="0" style="45" hidden="1" customWidth="1"/>
    <col min="13877" max="13877" width="11.5703125" style="45" customWidth="1"/>
    <col min="13878" max="13878" width="6.7109375" style="45" customWidth="1"/>
    <col min="13879" max="13879" width="14.7109375" style="45" customWidth="1"/>
    <col min="13880" max="13883" width="0" style="45" hidden="1" customWidth="1"/>
    <col min="13884" max="13884" width="12.42578125" style="45" bestFit="1" customWidth="1"/>
    <col min="13885" max="13885" width="0" style="45" hidden="1" customWidth="1"/>
    <col min="13886" max="13886" width="5.7109375" style="45" bestFit="1" customWidth="1"/>
    <col min="13887" max="13887" width="12.42578125" style="45" bestFit="1" customWidth="1"/>
    <col min="13888" max="13892" width="0" style="45" hidden="1" customWidth="1"/>
    <col min="13893" max="13893" width="15.7109375" style="45" customWidth="1"/>
    <col min="13894" max="13894" width="0" style="45" hidden="1" customWidth="1"/>
    <col min="13895" max="13895" width="6.7109375" style="45" customWidth="1"/>
    <col min="13896" max="13896" width="12" style="45" bestFit="1" customWidth="1"/>
    <col min="13897" max="13901" width="0" style="45" hidden="1" customWidth="1"/>
    <col min="13902" max="13902" width="17.28515625" style="45" customWidth="1"/>
    <col min="13903" max="13903" width="0" style="45" hidden="1" customWidth="1"/>
    <col min="13904" max="13904" width="6.7109375" style="45" customWidth="1"/>
    <col min="13905" max="13905" width="10.5703125" style="45" bestFit="1" customWidth="1"/>
    <col min="13906" max="13910" width="0" style="45" hidden="1" customWidth="1"/>
    <col min="13911" max="13911" width="16.85546875" style="45" customWidth="1"/>
    <col min="13912" max="13917" width="0" style="45" hidden="1" customWidth="1"/>
    <col min="13918" max="13918" width="17.7109375" style="45" customWidth="1"/>
    <col min="13919" max="13919" width="0" style="45" hidden="1" customWidth="1"/>
    <col min="13920" max="13920" width="6.7109375" style="45" customWidth="1"/>
    <col min="13921" max="13921" width="13.5703125" style="45" customWidth="1"/>
    <col min="13922" max="13926" width="0" style="45" hidden="1" customWidth="1"/>
    <col min="13927" max="13927" width="12.140625" style="45" customWidth="1"/>
    <col min="13928" max="13928" width="0" style="45" hidden="1" customWidth="1"/>
    <col min="13929" max="13929" width="5.7109375" style="45" bestFit="1" customWidth="1"/>
    <col min="13930" max="13930" width="15.140625" style="45" customWidth="1"/>
    <col min="13931" max="13931" width="0" style="45" hidden="1" customWidth="1"/>
    <col min="13932" max="14094" width="9.140625" style="45"/>
    <col min="14095" max="14095" width="44.140625" style="45" customWidth="1"/>
    <col min="14096" max="14099" width="0" style="45" hidden="1" customWidth="1"/>
    <col min="14100" max="14100" width="13.85546875" style="45" customWidth="1"/>
    <col min="14101" max="14101" width="15.5703125" style="45" customWidth="1"/>
    <col min="14102" max="14105" width="0" style="45" hidden="1" customWidth="1"/>
    <col min="14106" max="14106" width="12.85546875" style="45" customWidth="1"/>
    <col min="14107" max="14107" width="6.7109375" style="45" customWidth="1"/>
    <col min="14108" max="14108" width="15.28515625" style="45" customWidth="1"/>
    <col min="14109" max="14112" width="0" style="45" hidden="1" customWidth="1"/>
    <col min="14113" max="14113" width="13.42578125" style="45" customWidth="1"/>
    <col min="14114" max="14114" width="6.7109375" style="45" customWidth="1"/>
    <col min="14115" max="14115" width="14.42578125" style="45" customWidth="1"/>
    <col min="14116" max="14119" width="0" style="45" hidden="1" customWidth="1"/>
    <col min="14120" max="14120" width="11.85546875" style="45" customWidth="1"/>
    <col min="14121" max="14121" width="15" style="45" customWidth="1"/>
    <col min="14122" max="14125" width="0" style="45" hidden="1" customWidth="1"/>
    <col min="14126" max="14126" width="12" style="45" customWidth="1"/>
    <col min="14127" max="14127" width="6.7109375" style="45" customWidth="1"/>
    <col min="14128" max="14128" width="13.85546875" style="45" customWidth="1"/>
    <col min="14129" max="14132" width="0" style="45" hidden="1" customWidth="1"/>
    <col min="14133" max="14133" width="11.5703125" style="45" customWidth="1"/>
    <col min="14134" max="14134" width="6.7109375" style="45" customWidth="1"/>
    <col min="14135" max="14135" width="14.7109375" style="45" customWidth="1"/>
    <col min="14136" max="14139" width="0" style="45" hidden="1" customWidth="1"/>
    <col min="14140" max="14140" width="12.42578125" style="45" bestFit="1" customWidth="1"/>
    <col min="14141" max="14141" width="0" style="45" hidden="1" customWidth="1"/>
    <col min="14142" max="14142" width="5.7109375" style="45" bestFit="1" customWidth="1"/>
    <col min="14143" max="14143" width="12.42578125" style="45" bestFit="1" customWidth="1"/>
    <col min="14144" max="14148" width="0" style="45" hidden="1" customWidth="1"/>
    <col min="14149" max="14149" width="15.7109375" style="45" customWidth="1"/>
    <col min="14150" max="14150" width="0" style="45" hidden="1" customWidth="1"/>
    <col min="14151" max="14151" width="6.7109375" style="45" customWidth="1"/>
    <col min="14152" max="14152" width="12" style="45" bestFit="1" customWidth="1"/>
    <col min="14153" max="14157" width="0" style="45" hidden="1" customWidth="1"/>
    <col min="14158" max="14158" width="17.28515625" style="45" customWidth="1"/>
    <col min="14159" max="14159" width="0" style="45" hidden="1" customWidth="1"/>
    <col min="14160" max="14160" width="6.7109375" style="45" customWidth="1"/>
    <col min="14161" max="14161" width="10.5703125" style="45" bestFit="1" customWidth="1"/>
    <col min="14162" max="14166" width="0" style="45" hidden="1" customWidth="1"/>
    <col min="14167" max="14167" width="16.85546875" style="45" customWidth="1"/>
    <col min="14168" max="14173" width="0" style="45" hidden="1" customWidth="1"/>
    <col min="14174" max="14174" width="17.7109375" style="45" customWidth="1"/>
    <col min="14175" max="14175" width="0" style="45" hidden="1" customWidth="1"/>
    <col min="14176" max="14176" width="6.7109375" style="45" customWidth="1"/>
    <col min="14177" max="14177" width="13.5703125" style="45" customWidth="1"/>
    <col min="14178" max="14182" width="0" style="45" hidden="1" customWidth="1"/>
    <col min="14183" max="14183" width="12.140625" style="45" customWidth="1"/>
    <col min="14184" max="14184" width="0" style="45" hidden="1" customWidth="1"/>
    <col min="14185" max="14185" width="5.7109375" style="45" bestFit="1" customWidth="1"/>
    <col min="14186" max="14186" width="15.140625" style="45" customWidth="1"/>
    <col min="14187" max="14187" width="0" style="45" hidden="1" customWidth="1"/>
    <col min="14188" max="14350" width="9.140625" style="45"/>
    <col min="14351" max="14351" width="44.140625" style="45" customWidth="1"/>
    <col min="14352" max="14355" width="0" style="45" hidden="1" customWidth="1"/>
    <col min="14356" max="14356" width="13.85546875" style="45" customWidth="1"/>
    <col min="14357" max="14357" width="15.5703125" style="45" customWidth="1"/>
    <col min="14358" max="14361" width="0" style="45" hidden="1" customWidth="1"/>
    <col min="14362" max="14362" width="12.85546875" style="45" customWidth="1"/>
    <col min="14363" max="14363" width="6.7109375" style="45" customWidth="1"/>
    <col min="14364" max="14364" width="15.28515625" style="45" customWidth="1"/>
    <col min="14365" max="14368" width="0" style="45" hidden="1" customWidth="1"/>
    <col min="14369" max="14369" width="13.42578125" style="45" customWidth="1"/>
    <col min="14370" max="14370" width="6.7109375" style="45" customWidth="1"/>
    <col min="14371" max="14371" width="14.42578125" style="45" customWidth="1"/>
    <col min="14372" max="14375" width="0" style="45" hidden="1" customWidth="1"/>
    <col min="14376" max="14376" width="11.85546875" style="45" customWidth="1"/>
    <col min="14377" max="14377" width="15" style="45" customWidth="1"/>
    <col min="14378" max="14381" width="0" style="45" hidden="1" customWidth="1"/>
    <col min="14382" max="14382" width="12" style="45" customWidth="1"/>
    <col min="14383" max="14383" width="6.7109375" style="45" customWidth="1"/>
    <col min="14384" max="14384" width="13.85546875" style="45" customWidth="1"/>
    <col min="14385" max="14388" width="0" style="45" hidden="1" customWidth="1"/>
    <col min="14389" max="14389" width="11.5703125" style="45" customWidth="1"/>
    <col min="14390" max="14390" width="6.7109375" style="45" customWidth="1"/>
    <col min="14391" max="14391" width="14.7109375" style="45" customWidth="1"/>
    <col min="14392" max="14395" width="0" style="45" hidden="1" customWidth="1"/>
    <col min="14396" max="14396" width="12.42578125" style="45" bestFit="1" customWidth="1"/>
    <col min="14397" max="14397" width="0" style="45" hidden="1" customWidth="1"/>
    <col min="14398" max="14398" width="5.7109375" style="45" bestFit="1" customWidth="1"/>
    <col min="14399" max="14399" width="12.42578125" style="45" bestFit="1" customWidth="1"/>
    <col min="14400" max="14404" width="0" style="45" hidden="1" customWidth="1"/>
    <col min="14405" max="14405" width="15.7109375" style="45" customWidth="1"/>
    <col min="14406" max="14406" width="0" style="45" hidden="1" customWidth="1"/>
    <col min="14407" max="14407" width="6.7109375" style="45" customWidth="1"/>
    <col min="14408" max="14408" width="12" style="45" bestFit="1" customWidth="1"/>
    <col min="14409" max="14413" width="0" style="45" hidden="1" customWidth="1"/>
    <col min="14414" max="14414" width="17.28515625" style="45" customWidth="1"/>
    <col min="14415" max="14415" width="0" style="45" hidden="1" customWidth="1"/>
    <col min="14416" max="14416" width="6.7109375" style="45" customWidth="1"/>
    <col min="14417" max="14417" width="10.5703125" style="45" bestFit="1" customWidth="1"/>
    <col min="14418" max="14422" width="0" style="45" hidden="1" customWidth="1"/>
    <col min="14423" max="14423" width="16.85546875" style="45" customWidth="1"/>
    <col min="14424" max="14429" width="0" style="45" hidden="1" customWidth="1"/>
    <col min="14430" max="14430" width="17.7109375" style="45" customWidth="1"/>
    <col min="14431" max="14431" width="0" style="45" hidden="1" customWidth="1"/>
    <col min="14432" max="14432" width="6.7109375" style="45" customWidth="1"/>
    <col min="14433" max="14433" width="13.5703125" style="45" customWidth="1"/>
    <col min="14434" max="14438" width="0" style="45" hidden="1" customWidth="1"/>
    <col min="14439" max="14439" width="12.140625" style="45" customWidth="1"/>
    <col min="14440" max="14440" width="0" style="45" hidden="1" customWidth="1"/>
    <col min="14441" max="14441" width="5.7109375" style="45" bestFit="1" customWidth="1"/>
    <col min="14442" max="14442" width="15.140625" style="45" customWidth="1"/>
    <col min="14443" max="14443" width="0" style="45" hidden="1" customWidth="1"/>
    <col min="14444" max="14606" width="9.140625" style="45"/>
    <col min="14607" max="14607" width="44.140625" style="45" customWidth="1"/>
    <col min="14608" max="14611" width="0" style="45" hidden="1" customWidth="1"/>
    <col min="14612" max="14612" width="13.85546875" style="45" customWidth="1"/>
    <col min="14613" max="14613" width="15.5703125" style="45" customWidth="1"/>
    <col min="14614" max="14617" width="0" style="45" hidden="1" customWidth="1"/>
    <col min="14618" max="14618" width="12.85546875" style="45" customWidth="1"/>
    <col min="14619" max="14619" width="6.7109375" style="45" customWidth="1"/>
    <col min="14620" max="14620" width="15.28515625" style="45" customWidth="1"/>
    <col min="14621" max="14624" width="0" style="45" hidden="1" customWidth="1"/>
    <col min="14625" max="14625" width="13.42578125" style="45" customWidth="1"/>
    <col min="14626" max="14626" width="6.7109375" style="45" customWidth="1"/>
    <col min="14627" max="14627" width="14.42578125" style="45" customWidth="1"/>
    <col min="14628" max="14631" width="0" style="45" hidden="1" customWidth="1"/>
    <col min="14632" max="14632" width="11.85546875" style="45" customWidth="1"/>
    <col min="14633" max="14633" width="15" style="45" customWidth="1"/>
    <col min="14634" max="14637" width="0" style="45" hidden="1" customWidth="1"/>
    <col min="14638" max="14638" width="12" style="45" customWidth="1"/>
    <col min="14639" max="14639" width="6.7109375" style="45" customWidth="1"/>
    <col min="14640" max="14640" width="13.85546875" style="45" customWidth="1"/>
    <col min="14641" max="14644" width="0" style="45" hidden="1" customWidth="1"/>
    <col min="14645" max="14645" width="11.5703125" style="45" customWidth="1"/>
    <col min="14646" max="14646" width="6.7109375" style="45" customWidth="1"/>
    <col min="14647" max="14647" width="14.7109375" style="45" customWidth="1"/>
    <col min="14648" max="14651" width="0" style="45" hidden="1" customWidth="1"/>
    <col min="14652" max="14652" width="12.42578125" style="45" bestFit="1" customWidth="1"/>
    <col min="14653" max="14653" width="0" style="45" hidden="1" customWidth="1"/>
    <col min="14654" max="14654" width="5.7109375" style="45" bestFit="1" customWidth="1"/>
    <col min="14655" max="14655" width="12.42578125" style="45" bestFit="1" customWidth="1"/>
    <col min="14656" max="14660" width="0" style="45" hidden="1" customWidth="1"/>
    <col min="14661" max="14661" width="15.7109375" style="45" customWidth="1"/>
    <col min="14662" max="14662" width="0" style="45" hidden="1" customWidth="1"/>
    <col min="14663" max="14663" width="6.7109375" style="45" customWidth="1"/>
    <col min="14664" max="14664" width="12" style="45" bestFit="1" customWidth="1"/>
    <col min="14665" max="14669" width="0" style="45" hidden="1" customWidth="1"/>
    <col min="14670" max="14670" width="17.28515625" style="45" customWidth="1"/>
    <col min="14671" max="14671" width="0" style="45" hidden="1" customWidth="1"/>
    <col min="14672" max="14672" width="6.7109375" style="45" customWidth="1"/>
    <col min="14673" max="14673" width="10.5703125" style="45" bestFit="1" customWidth="1"/>
    <col min="14674" max="14678" width="0" style="45" hidden="1" customWidth="1"/>
    <col min="14679" max="14679" width="16.85546875" style="45" customWidth="1"/>
    <col min="14680" max="14685" width="0" style="45" hidden="1" customWidth="1"/>
    <col min="14686" max="14686" width="17.7109375" style="45" customWidth="1"/>
    <col min="14687" max="14687" width="0" style="45" hidden="1" customWidth="1"/>
    <col min="14688" max="14688" width="6.7109375" style="45" customWidth="1"/>
    <col min="14689" max="14689" width="13.5703125" style="45" customWidth="1"/>
    <col min="14690" max="14694" width="0" style="45" hidden="1" customWidth="1"/>
    <col min="14695" max="14695" width="12.140625" style="45" customWidth="1"/>
    <col min="14696" max="14696" width="0" style="45" hidden="1" customWidth="1"/>
    <col min="14697" max="14697" width="5.7109375" style="45" bestFit="1" customWidth="1"/>
    <col min="14698" max="14698" width="15.140625" style="45" customWidth="1"/>
    <col min="14699" max="14699" width="0" style="45" hidden="1" customWidth="1"/>
    <col min="14700" max="14862" width="9.140625" style="45"/>
    <col min="14863" max="14863" width="44.140625" style="45" customWidth="1"/>
    <col min="14864" max="14867" width="0" style="45" hidden="1" customWidth="1"/>
    <col min="14868" max="14868" width="13.85546875" style="45" customWidth="1"/>
    <col min="14869" max="14869" width="15.5703125" style="45" customWidth="1"/>
    <col min="14870" max="14873" width="0" style="45" hidden="1" customWidth="1"/>
    <col min="14874" max="14874" width="12.85546875" style="45" customWidth="1"/>
    <col min="14875" max="14875" width="6.7109375" style="45" customWidth="1"/>
    <col min="14876" max="14876" width="15.28515625" style="45" customWidth="1"/>
    <col min="14877" max="14880" width="0" style="45" hidden="1" customWidth="1"/>
    <col min="14881" max="14881" width="13.42578125" style="45" customWidth="1"/>
    <col min="14882" max="14882" width="6.7109375" style="45" customWidth="1"/>
    <col min="14883" max="14883" width="14.42578125" style="45" customWidth="1"/>
    <col min="14884" max="14887" width="0" style="45" hidden="1" customWidth="1"/>
    <col min="14888" max="14888" width="11.85546875" style="45" customWidth="1"/>
    <col min="14889" max="14889" width="15" style="45" customWidth="1"/>
    <col min="14890" max="14893" width="0" style="45" hidden="1" customWidth="1"/>
    <col min="14894" max="14894" width="12" style="45" customWidth="1"/>
    <col min="14895" max="14895" width="6.7109375" style="45" customWidth="1"/>
    <col min="14896" max="14896" width="13.85546875" style="45" customWidth="1"/>
    <col min="14897" max="14900" width="0" style="45" hidden="1" customWidth="1"/>
    <col min="14901" max="14901" width="11.5703125" style="45" customWidth="1"/>
    <col min="14902" max="14902" width="6.7109375" style="45" customWidth="1"/>
    <col min="14903" max="14903" width="14.7109375" style="45" customWidth="1"/>
    <col min="14904" max="14907" width="0" style="45" hidden="1" customWidth="1"/>
    <col min="14908" max="14908" width="12.42578125" style="45" bestFit="1" customWidth="1"/>
    <col min="14909" max="14909" width="0" style="45" hidden="1" customWidth="1"/>
    <col min="14910" max="14910" width="5.7109375" style="45" bestFit="1" customWidth="1"/>
    <col min="14911" max="14911" width="12.42578125" style="45" bestFit="1" customWidth="1"/>
    <col min="14912" max="14916" width="0" style="45" hidden="1" customWidth="1"/>
    <col min="14917" max="14917" width="15.7109375" style="45" customWidth="1"/>
    <col min="14918" max="14918" width="0" style="45" hidden="1" customWidth="1"/>
    <col min="14919" max="14919" width="6.7109375" style="45" customWidth="1"/>
    <col min="14920" max="14920" width="12" style="45" bestFit="1" customWidth="1"/>
    <col min="14921" max="14925" width="0" style="45" hidden="1" customWidth="1"/>
    <col min="14926" max="14926" width="17.28515625" style="45" customWidth="1"/>
    <col min="14927" max="14927" width="0" style="45" hidden="1" customWidth="1"/>
    <col min="14928" max="14928" width="6.7109375" style="45" customWidth="1"/>
    <col min="14929" max="14929" width="10.5703125" style="45" bestFit="1" customWidth="1"/>
    <col min="14930" max="14934" width="0" style="45" hidden="1" customWidth="1"/>
    <col min="14935" max="14935" width="16.85546875" style="45" customWidth="1"/>
    <col min="14936" max="14941" width="0" style="45" hidden="1" customWidth="1"/>
    <col min="14942" max="14942" width="17.7109375" style="45" customWidth="1"/>
    <col min="14943" max="14943" width="0" style="45" hidden="1" customWidth="1"/>
    <col min="14944" max="14944" width="6.7109375" style="45" customWidth="1"/>
    <col min="14945" max="14945" width="13.5703125" style="45" customWidth="1"/>
    <col min="14946" max="14950" width="0" style="45" hidden="1" customWidth="1"/>
    <col min="14951" max="14951" width="12.140625" style="45" customWidth="1"/>
    <col min="14952" max="14952" width="0" style="45" hidden="1" customWidth="1"/>
    <col min="14953" max="14953" width="5.7109375" style="45" bestFit="1" customWidth="1"/>
    <col min="14954" max="14954" width="15.140625" style="45" customWidth="1"/>
    <col min="14955" max="14955" width="0" style="45" hidden="1" customWidth="1"/>
    <col min="14956" max="15118" width="9.140625" style="45"/>
    <col min="15119" max="15119" width="44.140625" style="45" customWidth="1"/>
    <col min="15120" max="15123" width="0" style="45" hidden="1" customWidth="1"/>
    <col min="15124" max="15124" width="13.85546875" style="45" customWidth="1"/>
    <col min="15125" max="15125" width="15.5703125" style="45" customWidth="1"/>
    <col min="15126" max="15129" width="0" style="45" hidden="1" customWidth="1"/>
    <col min="15130" max="15130" width="12.85546875" style="45" customWidth="1"/>
    <col min="15131" max="15131" width="6.7109375" style="45" customWidth="1"/>
    <col min="15132" max="15132" width="15.28515625" style="45" customWidth="1"/>
    <col min="15133" max="15136" width="0" style="45" hidden="1" customWidth="1"/>
    <col min="15137" max="15137" width="13.42578125" style="45" customWidth="1"/>
    <col min="15138" max="15138" width="6.7109375" style="45" customWidth="1"/>
    <col min="15139" max="15139" width="14.42578125" style="45" customWidth="1"/>
    <col min="15140" max="15143" width="0" style="45" hidden="1" customWidth="1"/>
    <col min="15144" max="15144" width="11.85546875" style="45" customWidth="1"/>
    <col min="15145" max="15145" width="15" style="45" customWidth="1"/>
    <col min="15146" max="15149" width="0" style="45" hidden="1" customWidth="1"/>
    <col min="15150" max="15150" width="12" style="45" customWidth="1"/>
    <col min="15151" max="15151" width="6.7109375" style="45" customWidth="1"/>
    <col min="15152" max="15152" width="13.85546875" style="45" customWidth="1"/>
    <col min="15153" max="15156" width="0" style="45" hidden="1" customWidth="1"/>
    <col min="15157" max="15157" width="11.5703125" style="45" customWidth="1"/>
    <col min="15158" max="15158" width="6.7109375" style="45" customWidth="1"/>
    <col min="15159" max="15159" width="14.7109375" style="45" customWidth="1"/>
    <col min="15160" max="15163" width="0" style="45" hidden="1" customWidth="1"/>
    <col min="15164" max="15164" width="12.42578125" style="45" bestFit="1" customWidth="1"/>
    <col min="15165" max="15165" width="0" style="45" hidden="1" customWidth="1"/>
    <col min="15166" max="15166" width="5.7109375" style="45" bestFit="1" customWidth="1"/>
    <col min="15167" max="15167" width="12.42578125" style="45" bestFit="1" customWidth="1"/>
    <col min="15168" max="15172" width="0" style="45" hidden="1" customWidth="1"/>
    <col min="15173" max="15173" width="15.7109375" style="45" customWidth="1"/>
    <col min="15174" max="15174" width="0" style="45" hidden="1" customWidth="1"/>
    <col min="15175" max="15175" width="6.7109375" style="45" customWidth="1"/>
    <col min="15176" max="15176" width="12" style="45" bestFit="1" customWidth="1"/>
    <col min="15177" max="15181" width="0" style="45" hidden="1" customWidth="1"/>
    <col min="15182" max="15182" width="17.28515625" style="45" customWidth="1"/>
    <col min="15183" max="15183" width="0" style="45" hidden="1" customWidth="1"/>
    <col min="15184" max="15184" width="6.7109375" style="45" customWidth="1"/>
    <col min="15185" max="15185" width="10.5703125" style="45" bestFit="1" customWidth="1"/>
    <col min="15186" max="15190" width="0" style="45" hidden="1" customWidth="1"/>
    <col min="15191" max="15191" width="16.85546875" style="45" customWidth="1"/>
    <col min="15192" max="15197" width="0" style="45" hidden="1" customWidth="1"/>
    <col min="15198" max="15198" width="17.7109375" style="45" customWidth="1"/>
    <col min="15199" max="15199" width="0" style="45" hidden="1" customWidth="1"/>
    <col min="15200" max="15200" width="6.7109375" style="45" customWidth="1"/>
    <col min="15201" max="15201" width="13.5703125" style="45" customWidth="1"/>
    <col min="15202" max="15206" width="0" style="45" hidden="1" customWidth="1"/>
    <col min="15207" max="15207" width="12.140625" style="45" customWidth="1"/>
    <col min="15208" max="15208" width="0" style="45" hidden="1" customWidth="1"/>
    <col min="15209" max="15209" width="5.7109375" style="45" bestFit="1" customWidth="1"/>
    <col min="15210" max="15210" width="15.140625" style="45" customWidth="1"/>
    <col min="15211" max="15211" width="0" style="45" hidden="1" customWidth="1"/>
    <col min="15212" max="15374" width="9.140625" style="45"/>
    <col min="15375" max="15375" width="44.140625" style="45" customWidth="1"/>
    <col min="15376" max="15379" width="0" style="45" hidden="1" customWidth="1"/>
    <col min="15380" max="15380" width="13.85546875" style="45" customWidth="1"/>
    <col min="15381" max="15381" width="15.5703125" style="45" customWidth="1"/>
    <col min="15382" max="15385" width="0" style="45" hidden="1" customWidth="1"/>
    <col min="15386" max="15386" width="12.85546875" style="45" customWidth="1"/>
    <col min="15387" max="15387" width="6.7109375" style="45" customWidth="1"/>
    <col min="15388" max="15388" width="15.28515625" style="45" customWidth="1"/>
    <col min="15389" max="15392" width="0" style="45" hidden="1" customWidth="1"/>
    <col min="15393" max="15393" width="13.42578125" style="45" customWidth="1"/>
    <col min="15394" max="15394" width="6.7109375" style="45" customWidth="1"/>
    <col min="15395" max="15395" width="14.42578125" style="45" customWidth="1"/>
    <col min="15396" max="15399" width="0" style="45" hidden="1" customWidth="1"/>
    <col min="15400" max="15400" width="11.85546875" style="45" customWidth="1"/>
    <col min="15401" max="15401" width="15" style="45" customWidth="1"/>
    <col min="15402" max="15405" width="0" style="45" hidden="1" customWidth="1"/>
    <col min="15406" max="15406" width="12" style="45" customWidth="1"/>
    <col min="15407" max="15407" width="6.7109375" style="45" customWidth="1"/>
    <col min="15408" max="15408" width="13.85546875" style="45" customWidth="1"/>
    <col min="15409" max="15412" width="0" style="45" hidden="1" customWidth="1"/>
    <col min="15413" max="15413" width="11.5703125" style="45" customWidth="1"/>
    <col min="15414" max="15414" width="6.7109375" style="45" customWidth="1"/>
    <col min="15415" max="15415" width="14.7109375" style="45" customWidth="1"/>
    <col min="15416" max="15419" width="0" style="45" hidden="1" customWidth="1"/>
    <col min="15420" max="15420" width="12.42578125" style="45" bestFit="1" customWidth="1"/>
    <col min="15421" max="15421" width="0" style="45" hidden="1" customWidth="1"/>
    <col min="15422" max="15422" width="5.7109375" style="45" bestFit="1" customWidth="1"/>
    <col min="15423" max="15423" width="12.42578125" style="45" bestFit="1" customWidth="1"/>
    <col min="15424" max="15428" width="0" style="45" hidden="1" customWidth="1"/>
    <col min="15429" max="15429" width="15.7109375" style="45" customWidth="1"/>
    <col min="15430" max="15430" width="0" style="45" hidden="1" customWidth="1"/>
    <col min="15431" max="15431" width="6.7109375" style="45" customWidth="1"/>
    <col min="15432" max="15432" width="12" style="45" bestFit="1" customWidth="1"/>
    <col min="15433" max="15437" width="0" style="45" hidden="1" customWidth="1"/>
    <col min="15438" max="15438" width="17.28515625" style="45" customWidth="1"/>
    <col min="15439" max="15439" width="0" style="45" hidden="1" customWidth="1"/>
    <col min="15440" max="15440" width="6.7109375" style="45" customWidth="1"/>
    <col min="15441" max="15441" width="10.5703125" style="45" bestFit="1" customWidth="1"/>
    <col min="15442" max="15446" width="0" style="45" hidden="1" customWidth="1"/>
    <col min="15447" max="15447" width="16.85546875" style="45" customWidth="1"/>
    <col min="15448" max="15453" width="0" style="45" hidden="1" customWidth="1"/>
    <col min="15454" max="15454" width="17.7109375" style="45" customWidth="1"/>
    <col min="15455" max="15455" width="0" style="45" hidden="1" customWidth="1"/>
    <col min="15456" max="15456" width="6.7109375" style="45" customWidth="1"/>
    <col min="15457" max="15457" width="13.5703125" style="45" customWidth="1"/>
    <col min="15458" max="15462" width="0" style="45" hidden="1" customWidth="1"/>
    <col min="15463" max="15463" width="12.140625" style="45" customWidth="1"/>
    <col min="15464" max="15464" width="0" style="45" hidden="1" customWidth="1"/>
    <col min="15465" max="15465" width="5.7109375" style="45" bestFit="1" customWidth="1"/>
    <col min="15466" max="15466" width="15.140625" style="45" customWidth="1"/>
    <col min="15467" max="15467" width="0" style="45" hidden="1" customWidth="1"/>
    <col min="15468" max="15630" width="9.140625" style="45"/>
    <col min="15631" max="15631" width="44.140625" style="45" customWidth="1"/>
    <col min="15632" max="15635" width="0" style="45" hidden="1" customWidth="1"/>
    <col min="15636" max="15636" width="13.85546875" style="45" customWidth="1"/>
    <col min="15637" max="15637" width="15.5703125" style="45" customWidth="1"/>
    <col min="15638" max="15641" width="0" style="45" hidden="1" customWidth="1"/>
    <col min="15642" max="15642" width="12.85546875" style="45" customWidth="1"/>
    <col min="15643" max="15643" width="6.7109375" style="45" customWidth="1"/>
    <col min="15644" max="15644" width="15.28515625" style="45" customWidth="1"/>
    <col min="15645" max="15648" width="0" style="45" hidden="1" customWidth="1"/>
    <col min="15649" max="15649" width="13.42578125" style="45" customWidth="1"/>
    <col min="15650" max="15650" width="6.7109375" style="45" customWidth="1"/>
    <col min="15651" max="15651" width="14.42578125" style="45" customWidth="1"/>
    <col min="15652" max="15655" width="0" style="45" hidden="1" customWidth="1"/>
    <col min="15656" max="15656" width="11.85546875" style="45" customWidth="1"/>
    <col min="15657" max="15657" width="15" style="45" customWidth="1"/>
    <col min="15658" max="15661" width="0" style="45" hidden="1" customWidth="1"/>
    <col min="15662" max="15662" width="12" style="45" customWidth="1"/>
    <col min="15663" max="15663" width="6.7109375" style="45" customWidth="1"/>
    <col min="15664" max="15664" width="13.85546875" style="45" customWidth="1"/>
    <col min="15665" max="15668" width="0" style="45" hidden="1" customWidth="1"/>
    <col min="15669" max="15669" width="11.5703125" style="45" customWidth="1"/>
    <col min="15670" max="15670" width="6.7109375" style="45" customWidth="1"/>
    <col min="15671" max="15671" width="14.7109375" style="45" customWidth="1"/>
    <col min="15672" max="15675" width="0" style="45" hidden="1" customWidth="1"/>
    <col min="15676" max="15676" width="12.42578125" style="45" bestFit="1" customWidth="1"/>
    <col min="15677" max="15677" width="0" style="45" hidden="1" customWidth="1"/>
    <col min="15678" max="15678" width="5.7109375" style="45" bestFit="1" customWidth="1"/>
    <col min="15679" max="15679" width="12.42578125" style="45" bestFit="1" customWidth="1"/>
    <col min="15680" max="15684" width="0" style="45" hidden="1" customWidth="1"/>
    <col min="15685" max="15685" width="15.7109375" style="45" customWidth="1"/>
    <col min="15686" max="15686" width="0" style="45" hidden="1" customWidth="1"/>
    <col min="15687" max="15687" width="6.7109375" style="45" customWidth="1"/>
    <col min="15688" max="15688" width="12" style="45" bestFit="1" customWidth="1"/>
    <col min="15689" max="15693" width="0" style="45" hidden="1" customWidth="1"/>
    <col min="15694" max="15694" width="17.28515625" style="45" customWidth="1"/>
    <col min="15695" max="15695" width="0" style="45" hidden="1" customWidth="1"/>
    <col min="15696" max="15696" width="6.7109375" style="45" customWidth="1"/>
    <col min="15697" max="15697" width="10.5703125" style="45" bestFit="1" customWidth="1"/>
    <col min="15698" max="15702" width="0" style="45" hidden="1" customWidth="1"/>
    <col min="15703" max="15703" width="16.85546875" style="45" customWidth="1"/>
    <col min="15704" max="15709" width="0" style="45" hidden="1" customWidth="1"/>
    <col min="15710" max="15710" width="17.7109375" style="45" customWidth="1"/>
    <col min="15711" max="15711" width="0" style="45" hidden="1" customWidth="1"/>
    <col min="15712" max="15712" width="6.7109375" style="45" customWidth="1"/>
    <col min="15713" max="15713" width="13.5703125" style="45" customWidth="1"/>
    <col min="15714" max="15718" width="0" style="45" hidden="1" customWidth="1"/>
    <col min="15719" max="15719" width="12.140625" style="45" customWidth="1"/>
    <col min="15720" max="15720" width="0" style="45" hidden="1" customWidth="1"/>
    <col min="15721" max="15721" width="5.7109375" style="45" bestFit="1" customWidth="1"/>
    <col min="15722" max="15722" width="15.140625" style="45" customWidth="1"/>
    <col min="15723" max="15723" width="0" style="45" hidden="1" customWidth="1"/>
    <col min="15724" max="15886" width="9.140625" style="45"/>
    <col min="15887" max="15887" width="44.140625" style="45" customWidth="1"/>
    <col min="15888" max="15891" width="0" style="45" hidden="1" customWidth="1"/>
    <col min="15892" max="15892" width="13.85546875" style="45" customWidth="1"/>
    <col min="15893" max="15893" width="15.5703125" style="45" customWidth="1"/>
    <col min="15894" max="15897" width="0" style="45" hidden="1" customWidth="1"/>
    <col min="15898" max="15898" width="12.85546875" style="45" customWidth="1"/>
    <col min="15899" max="15899" width="6.7109375" style="45" customWidth="1"/>
    <col min="15900" max="15900" width="15.28515625" style="45" customWidth="1"/>
    <col min="15901" max="15904" width="0" style="45" hidden="1" customWidth="1"/>
    <col min="15905" max="15905" width="13.42578125" style="45" customWidth="1"/>
    <col min="15906" max="15906" width="6.7109375" style="45" customWidth="1"/>
    <col min="15907" max="15907" width="14.42578125" style="45" customWidth="1"/>
    <col min="15908" max="15911" width="0" style="45" hidden="1" customWidth="1"/>
    <col min="15912" max="15912" width="11.85546875" style="45" customWidth="1"/>
    <col min="15913" max="15913" width="15" style="45" customWidth="1"/>
    <col min="15914" max="15917" width="0" style="45" hidden="1" customWidth="1"/>
    <col min="15918" max="15918" width="12" style="45" customWidth="1"/>
    <col min="15919" max="15919" width="6.7109375" style="45" customWidth="1"/>
    <col min="15920" max="15920" width="13.85546875" style="45" customWidth="1"/>
    <col min="15921" max="15924" width="0" style="45" hidden="1" customWidth="1"/>
    <col min="15925" max="15925" width="11.5703125" style="45" customWidth="1"/>
    <col min="15926" max="15926" width="6.7109375" style="45" customWidth="1"/>
    <col min="15927" max="15927" width="14.7109375" style="45" customWidth="1"/>
    <col min="15928" max="15931" width="0" style="45" hidden="1" customWidth="1"/>
    <col min="15932" max="15932" width="12.42578125" style="45" bestFit="1" customWidth="1"/>
    <col min="15933" max="15933" width="0" style="45" hidden="1" customWidth="1"/>
    <col min="15934" max="15934" width="5.7109375" style="45" bestFit="1" customWidth="1"/>
    <col min="15935" max="15935" width="12.42578125" style="45" bestFit="1" customWidth="1"/>
    <col min="15936" max="15940" width="0" style="45" hidden="1" customWidth="1"/>
    <col min="15941" max="15941" width="15.7109375" style="45" customWidth="1"/>
    <col min="15942" max="15942" width="0" style="45" hidden="1" customWidth="1"/>
    <col min="15943" max="15943" width="6.7109375" style="45" customWidth="1"/>
    <col min="15944" max="15944" width="12" style="45" bestFit="1" customWidth="1"/>
    <col min="15945" max="15949" width="0" style="45" hidden="1" customWidth="1"/>
    <col min="15950" max="15950" width="17.28515625" style="45" customWidth="1"/>
    <col min="15951" max="15951" width="0" style="45" hidden="1" customWidth="1"/>
    <col min="15952" max="15952" width="6.7109375" style="45" customWidth="1"/>
    <col min="15953" max="15953" width="10.5703125" style="45" bestFit="1" customWidth="1"/>
    <col min="15954" max="15958" width="0" style="45" hidden="1" customWidth="1"/>
    <col min="15959" max="15959" width="16.85546875" style="45" customWidth="1"/>
    <col min="15960" max="15965" width="0" style="45" hidden="1" customWidth="1"/>
    <col min="15966" max="15966" width="17.7109375" style="45" customWidth="1"/>
    <col min="15967" max="15967" width="0" style="45" hidden="1" customWidth="1"/>
    <col min="15968" max="15968" width="6.7109375" style="45" customWidth="1"/>
    <col min="15969" max="15969" width="13.5703125" style="45" customWidth="1"/>
    <col min="15970" max="15974" width="0" style="45" hidden="1" customWidth="1"/>
    <col min="15975" max="15975" width="12.140625" style="45" customWidth="1"/>
    <col min="15976" max="15976" width="0" style="45" hidden="1" customWidth="1"/>
    <col min="15977" max="15977" width="5.7109375" style="45" bestFit="1" customWidth="1"/>
    <col min="15978" max="15978" width="15.140625" style="45" customWidth="1"/>
    <col min="15979" max="15979" width="0" style="45" hidden="1" customWidth="1"/>
    <col min="15980" max="16142" width="9.140625" style="45"/>
    <col min="16143" max="16143" width="44.140625" style="45" customWidth="1"/>
    <col min="16144" max="16147" width="0" style="45" hidden="1" customWidth="1"/>
    <col min="16148" max="16148" width="13.85546875" style="45" customWidth="1"/>
    <col min="16149" max="16149" width="15.5703125" style="45" customWidth="1"/>
    <col min="16150" max="16153" width="0" style="45" hidden="1" customWidth="1"/>
    <col min="16154" max="16154" width="12.85546875" style="45" customWidth="1"/>
    <col min="16155" max="16155" width="6.7109375" style="45" customWidth="1"/>
    <col min="16156" max="16156" width="15.28515625" style="45" customWidth="1"/>
    <col min="16157" max="16160" width="0" style="45" hidden="1" customWidth="1"/>
    <col min="16161" max="16161" width="13.42578125" style="45" customWidth="1"/>
    <col min="16162" max="16162" width="6.7109375" style="45" customWidth="1"/>
    <col min="16163" max="16163" width="14.42578125" style="45" customWidth="1"/>
    <col min="16164" max="16167" width="0" style="45" hidden="1" customWidth="1"/>
    <col min="16168" max="16168" width="11.85546875" style="45" customWidth="1"/>
    <col min="16169" max="16169" width="15" style="45" customWidth="1"/>
    <col min="16170" max="16173" width="0" style="45" hidden="1" customWidth="1"/>
    <col min="16174" max="16174" width="12" style="45" customWidth="1"/>
    <col min="16175" max="16175" width="6.7109375" style="45" customWidth="1"/>
    <col min="16176" max="16176" width="13.85546875" style="45" customWidth="1"/>
    <col min="16177" max="16180" width="0" style="45" hidden="1" customWidth="1"/>
    <col min="16181" max="16181" width="11.5703125" style="45" customWidth="1"/>
    <col min="16182" max="16182" width="6.7109375" style="45" customWidth="1"/>
    <col min="16183" max="16183" width="14.7109375" style="45" customWidth="1"/>
    <col min="16184" max="16187" width="0" style="45" hidden="1" customWidth="1"/>
    <col min="16188" max="16188" width="12.42578125" style="45" bestFit="1" customWidth="1"/>
    <col min="16189" max="16189" width="0" style="45" hidden="1" customWidth="1"/>
    <col min="16190" max="16190" width="5.7109375" style="45" bestFit="1" customWidth="1"/>
    <col min="16191" max="16191" width="12.42578125" style="45" bestFit="1" customWidth="1"/>
    <col min="16192" max="16196" width="0" style="45" hidden="1" customWidth="1"/>
    <col min="16197" max="16197" width="15.7109375" style="45" customWidth="1"/>
    <col min="16198" max="16198" width="0" style="45" hidden="1" customWidth="1"/>
    <col min="16199" max="16199" width="6.7109375" style="45" customWidth="1"/>
    <col min="16200" max="16200" width="12" style="45" bestFit="1" customWidth="1"/>
    <col min="16201" max="16205" width="0" style="45" hidden="1" customWidth="1"/>
    <col min="16206" max="16206" width="17.28515625" style="45" customWidth="1"/>
    <col min="16207" max="16207" width="0" style="45" hidden="1" customWidth="1"/>
    <col min="16208" max="16208" width="6.7109375" style="45" customWidth="1"/>
    <col min="16209" max="16209" width="10.5703125" style="45" bestFit="1" customWidth="1"/>
    <col min="16210" max="16214" width="0" style="45" hidden="1" customWidth="1"/>
    <col min="16215" max="16215" width="16.85546875" style="45" customWidth="1"/>
    <col min="16216" max="16221" width="0" style="45" hidden="1" customWidth="1"/>
    <col min="16222" max="16222" width="17.7109375" style="45" customWidth="1"/>
    <col min="16223" max="16223" width="0" style="45" hidden="1" customWidth="1"/>
    <col min="16224" max="16224" width="6.7109375" style="45" customWidth="1"/>
    <col min="16225" max="16225" width="13.5703125" style="45" customWidth="1"/>
    <col min="16226" max="16230" width="0" style="45" hidden="1" customWidth="1"/>
    <col min="16231" max="16231" width="12.140625" style="45" customWidth="1"/>
    <col min="16232" max="16232" width="0" style="45" hidden="1" customWidth="1"/>
    <col min="16233" max="16233" width="5.7109375" style="45" bestFit="1" customWidth="1"/>
    <col min="16234" max="16234" width="15.140625" style="45" customWidth="1"/>
    <col min="16235" max="16235" width="0" style="45" hidden="1" customWidth="1"/>
    <col min="16236" max="16384" width="9.140625" style="45"/>
  </cols>
  <sheetData>
    <row r="1" spans="1:182" ht="72" customHeight="1" x14ac:dyDescent="0.15">
      <c r="A1" s="80"/>
      <c r="B1" s="192" t="s">
        <v>78</v>
      </c>
      <c r="C1" s="193"/>
      <c r="D1" s="193"/>
      <c r="E1" s="193"/>
      <c r="F1" s="193"/>
      <c r="G1" s="193"/>
      <c r="H1" s="194"/>
      <c r="I1" s="192" t="s">
        <v>79</v>
      </c>
      <c r="J1" s="193"/>
      <c r="K1" s="193"/>
      <c r="L1" s="193"/>
      <c r="M1" s="193"/>
      <c r="N1" s="193"/>
      <c r="O1" s="194"/>
      <c r="P1" s="192" t="s">
        <v>80</v>
      </c>
      <c r="Q1" s="193"/>
      <c r="R1" s="193"/>
      <c r="S1" s="193"/>
      <c r="T1" s="193"/>
      <c r="U1" s="193"/>
      <c r="V1" s="194"/>
      <c r="W1" s="192" t="s">
        <v>81</v>
      </c>
      <c r="X1" s="193"/>
      <c r="Y1" s="193"/>
      <c r="Z1" s="193"/>
      <c r="AA1" s="193"/>
      <c r="AB1" s="193"/>
      <c r="AC1" s="194"/>
      <c r="AD1" s="192" t="s">
        <v>82</v>
      </c>
      <c r="AE1" s="193"/>
      <c r="AF1" s="193"/>
      <c r="AG1" s="193"/>
      <c r="AH1" s="193"/>
      <c r="AI1" s="193"/>
      <c r="AJ1" s="194"/>
      <c r="AK1" s="192" t="s">
        <v>83</v>
      </c>
      <c r="AL1" s="193"/>
      <c r="AM1" s="193"/>
      <c r="AN1" s="193"/>
      <c r="AO1" s="193"/>
      <c r="AP1" s="193"/>
      <c r="AQ1" s="193"/>
      <c r="AR1" s="193"/>
      <c r="AS1" s="193"/>
      <c r="AT1" s="194"/>
      <c r="AU1" s="195" t="s">
        <v>84</v>
      </c>
      <c r="AV1" s="195"/>
      <c r="AW1" s="195"/>
      <c r="AX1" s="195"/>
      <c r="AY1" s="195"/>
      <c r="AZ1" s="195"/>
      <c r="BA1" s="195"/>
      <c r="BB1" s="195"/>
      <c r="BC1" s="195"/>
      <c r="BD1" s="195"/>
      <c r="BE1" s="38"/>
      <c r="BF1" s="38"/>
      <c r="BG1" s="38"/>
      <c r="BH1" s="38"/>
      <c r="BI1" s="189" t="s">
        <v>85</v>
      </c>
      <c r="BJ1" s="190"/>
      <c r="BK1" s="190"/>
      <c r="BL1" s="190"/>
      <c r="BM1" s="190"/>
      <c r="BN1" s="190"/>
      <c r="BO1" s="191"/>
      <c r="BP1" s="39"/>
      <c r="BQ1" s="38"/>
      <c r="BR1" s="40"/>
      <c r="BS1" s="40"/>
      <c r="BT1" s="189" t="s">
        <v>86</v>
      </c>
      <c r="BU1" s="190"/>
      <c r="BV1" s="190"/>
      <c r="BW1" s="190"/>
      <c r="BX1" s="190"/>
      <c r="BY1" s="41"/>
      <c r="BZ1" s="40"/>
      <c r="CA1" s="40"/>
      <c r="CB1" s="40"/>
      <c r="CC1" s="40"/>
      <c r="CD1" s="190" t="s">
        <v>87</v>
      </c>
      <c r="CE1" s="190"/>
      <c r="CF1" s="190"/>
      <c r="CG1" s="191"/>
      <c r="CH1" s="40"/>
      <c r="CI1" s="41"/>
      <c r="CJ1" s="42"/>
      <c r="CK1" s="43"/>
      <c r="CL1" s="43"/>
      <c r="CM1" s="43"/>
      <c r="CN1" s="192" t="s">
        <v>88</v>
      </c>
      <c r="CO1" s="193"/>
      <c r="CP1" s="193"/>
      <c r="CQ1" s="193"/>
      <c r="CR1" s="193"/>
      <c r="CS1" s="44"/>
      <c r="CT1" s="192" t="s">
        <v>89</v>
      </c>
      <c r="CU1" s="196"/>
      <c r="CV1" s="196"/>
      <c r="CW1" s="196"/>
      <c r="CX1" s="196"/>
      <c r="CY1" s="196"/>
      <c r="CZ1" s="196"/>
      <c r="DA1" s="196"/>
      <c r="DB1" s="196"/>
      <c r="DC1" s="196"/>
    </row>
    <row r="2" spans="1:182" s="92" customFormat="1" ht="21.95" customHeight="1" x14ac:dyDescent="0.2">
      <c r="A2" s="84" t="s">
        <v>50</v>
      </c>
      <c r="B2" s="85" t="s">
        <v>21</v>
      </c>
      <c r="C2" s="85" t="s">
        <v>22</v>
      </c>
      <c r="D2" s="85" t="s">
        <v>59</v>
      </c>
      <c r="E2" s="85" t="s">
        <v>23</v>
      </c>
      <c r="F2" s="85" t="s">
        <v>24</v>
      </c>
      <c r="G2" s="85" t="s">
        <v>71</v>
      </c>
      <c r="H2" s="85" t="s">
        <v>91</v>
      </c>
      <c r="I2" s="85" t="s">
        <v>21</v>
      </c>
      <c r="J2" s="85" t="s">
        <v>22</v>
      </c>
      <c r="K2" s="85" t="s">
        <v>59</v>
      </c>
      <c r="L2" s="85" t="s">
        <v>23</v>
      </c>
      <c r="M2" s="85" t="s">
        <v>24</v>
      </c>
      <c r="N2" s="86" t="s">
        <v>71</v>
      </c>
      <c r="O2" s="85" t="s">
        <v>91</v>
      </c>
      <c r="P2" s="85" t="s">
        <v>21</v>
      </c>
      <c r="Q2" s="85" t="s">
        <v>22</v>
      </c>
      <c r="R2" s="85" t="s">
        <v>59</v>
      </c>
      <c r="S2" s="85" t="s">
        <v>23</v>
      </c>
      <c r="T2" s="85" t="s">
        <v>24</v>
      </c>
      <c r="U2" s="86" t="s">
        <v>71</v>
      </c>
      <c r="V2" s="85" t="s">
        <v>91</v>
      </c>
      <c r="W2" s="85" t="s">
        <v>21</v>
      </c>
      <c r="X2" s="85" t="s">
        <v>22</v>
      </c>
      <c r="Y2" s="85" t="s">
        <v>59</v>
      </c>
      <c r="Z2" s="85" t="s">
        <v>23</v>
      </c>
      <c r="AA2" s="85" t="s">
        <v>24</v>
      </c>
      <c r="AB2" s="85" t="s">
        <v>71</v>
      </c>
      <c r="AC2" s="85" t="s">
        <v>91</v>
      </c>
      <c r="AD2" s="85" t="s">
        <v>21</v>
      </c>
      <c r="AE2" s="85" t="s">
        <v>22</v>
      </c>
      <c r="AF2" s="85" t="s">
        <v>59</v>
      </c>
      <c r="AG2" s="85" t="s">
        <v>23</v>
      </c>
      <c r="AH2" s="85" t="s">
        <v>24</v>
      </c>
      <c r="AI2" s="86" t="s">
        <v>107</v>
      </c>
      <c r="AJ2" s="85" t="s">
        <v>91</v>
      </c>
      <c r="AK2" s="85" t="s">
        <v>21</v>
      </c>
      <c r="AL2" s="85" t="s">
        <v>22</v>
      </c>
      <c r="AM2" s="85" t="s">
        <v>23</v>
      </c>
      <c r="AN2" s="85" t="s">
        <v>24</v>
      </c>
      <c r="AO2" s="85" t="s">
        <v>21</v>
      </c>
      <c r="AP2" s="86" t="s">
        <v>109</v>
      </c>
      <c r="AQ2" s="86" t="s">
        <v>107</v>
      </c>
      <c r="AR2" s="87" t="s">
        <v>59</v>
      </c>
      <c r="AS2" s="86" t="s">
        <v>76</v>
      </c>
      <c r="AT2" s="85" t="s">
        <v>91</v>
      </c>
      <c r="AU2" s="85" t="s">
        <v>21</v>
      </c>
      <c r="AV2" s="85" t="s">
        <v>22</v>
      </c>
      <c r="AW2" s="85" t="s">
        <v>23</v>
      </c>
      <c r="AX2" s="85" t="s">
        <v>24</v>
      </c>
      <c r="AY2" s="85" t="s">
        <v>21</v>
      </c>
      <c r="AZ2" s="86" t="s">
        <v>109</v>
      </c>
      <c r="BA2" s="86" t="s">
        <v>76</v>
      </c>
      <c r="BB2" s="86" t="s">
        <v>71</v>
      </c>
      <c r="BC2" s="88"/>
      <c r="BD2" s="85" t="s">
        <v>91</v>
      </c>
      <c r="BE2" s="89" t="s">
        <v>21</v>
      </c>
      <c r="BF2" s="89" t="s">
        <v>22</v>
      </c>
      <c r="BG2" s="89" t="s">
        <v>23</v>
      </c>
      <c r="BH2" s="89" t="s">
        <v>24</v>
      </c>
      <c r="BI2" s="85" t="s">
        <v>21</v>
      </c>
      <c r="BJ2" s="86" t="s">
        <v>109</v>
      </c>
      <c r="BK2" s="86" t="s">
        <v>76</v>
      </c>
      <c r="BL2" s="86" t="s">
        <v>71</v>
      </c>
      <c r="BM2" s="88"/>
      <c r="BN2" s="89" t="s">
        <v>91</v>
      </c>
      <c r="BO2" s="89" t="s">
        <v>91</v>
      </c>
      <c r="BP2" s="89" t="s">
        <v>21</v>
      </c>
      <c r="BQ2" s="89" t="s">
        <v>22</v>
      </c>
      <c r="BR2" s="89" t="s">
        <v>23</v>
      </c>
      <c r="BS2" s="89" t="s">
        <v>24</v>
      </c>
      <c r="BT2" s="85" t="s">
        <v>21</v>
      </c>
      <c r="BU2" s="86" t="s">
        <v>109</v>
      </c>
      <c r="BV2" s="86" t="s">
        <v>109</v>
      </c>
      <c r="BW2" s="86" t="s">
        <v>76</v>
      </c>
      <c r="BX2" s="86" t="s">
        <v>71</v>
      </c>
      <c r="BY2" s="89" t="s">
        <v>91</v>
      </c>
      <c r="BZ2" s="85" t="s">
        <v>21</v>
      </c>
      <c r="CA2" s="85" t="s">
        <v>22</v>
      </c>
      <c r="CB2" s="85" t="s">
        <v>23</v>
      </c>
      <c r="CC2" s="85" t="s">
        <v>24</v>
      </c>
      <c r="CD2" s="85" t="s">
        <v>21</v>
      </c>
      <c r="CE2" s="86" t="s">
        <v>109</v>
      </c>
      <c r="CF2" s="86" t="s">
        <v>76</v>
      </c>
      <c r="CG2" s="186" t="s">
        <v>71</v>
      </c>
      <c r="CH2" s="187"/>
      <c r="CI2" s="188"/>
      <c r="CJ2" s="85" t="s">
        <v>21</v>
      </c>
      <c r="CK2" s="85" t="s">
        <v>22</v>
      </c>
      <c r="CL2" s="85" t="s">
        <v>23</v>
      </c>
      <c r="CM2" s="85" t="s">
        <v>24</v>
      </c>
      <c r="CN2" s="85" t="s">
        <v>21</v>
      </c>
      <c r="CO2" s="86" t="s">
        <v>109</v>
      </c>
      <c r="CP2" s="90" t="s">
        <v>59</v>
      </c>
      <c r="CQ2" s="90" t="s">
        <v>76</v>
      </c>
      <c r="CR2" s="90" t="s">
        <v>71</v>
      </c>
      <c r="CS2" s="85" t="s">
        <v>91</v>
      </c>
      <c r="CT2" s="85" t="s">
        <v>21</v>
      </c>
      <c r="CU2" s="85" t="s">
        <v>22</v>
      </c>
      <c r="CV2" s="85" t="s">
        <v>23</v>
      </c>
      <c r="CW2" s="85" t="s">
        <v>24</v>
      </c>
      <c r="CX2" s="85" t="s">
        <v>21</v>
      </c>
      <c r="CY2" s="86" t="s">
        <v>109</v>
      </c>
      <c r="CZ2" s="90" t="s">
        <v>59</v>
      </c>
      <c r="DA2" s="90" t="s">
        <v>76</v>
      </c>
      <c r="DB2" s="90" t="s">
        <v>71</v>
      </c>
      <c r="DC2" s="85" t="s">
        <v>91</v>
      </c>
      <c r="DD2" s="91"/>
      <c r="DE2" s="91"/>
      <c r="DF2" s="91"/>
      <c r="DG2" s="91"/>
      <c r="DH2" s="91"/>
      <c r="DI2" s="91"/>
      <c r="DJ2" s="91"/>
      <c r="DK2" s="91"/>
      <c r="DL2" s="91"/>
      <c r="DM2" s="91"/>
      <c r="DN2" s="91"/>
      <c r="DO2" s="91"/>
      <c r="DP2" s="91"/>
      <c r="DQ2" s="91"/>
      <c r="DR2" s="91"/>
      <c r="DS2" s="91"/>
      <c r="DT2" s="91"/>
      <c r="DU2" s="91"/>
      <c r="DV2" s="91"/>
      <c r="DW2" s="91"/>
      <c r="DX2" s="91"/>
      <c r="DY2" s="91"/>
      <c r="DZ2" s="91"/>
      <c r="EA2" s="91"/>
      <c r="EB2" s="91"/>
      <c r="EC2" s="91"/>
      <c r="ED2" s="91"/>
      <c r="EE2" s="91"/>
      <c r="EF2" s="91"/>
      <c r="EG2" s="91"/>
      <c r="EH2" s="91"/>
      <c r="EI2" s="91"/>
      <c r="EJ2" s="91"/>
      <c r="EK2" s="91"/>
      <c r="EL2" s="91"/>
      <c r="EM2" s="91"/>
      <c r="EN2" s="91"/>
      <c r="EO2" s="91"/>
      <c r="EP2" s="91"/>
      <c r="EQ2" s="91"/>
      <c r="ER2" s="91"/>
      <c r="ES2" s="91"/>
      <c r="ET2" s="91"/>
      <c r="EU2" s="91"/>
      <c r="EV2" s="91"/>
      <c r="EW2" s="91"/>
      <c r="EX2" s="91"/>
      <c r="EY2" s="91"/>
      <c r="EZ2" s="91"/>
      <c r="FA2" s="91"/>
      <c r="FB2" s="91"/>
      <c r="FC2" s="91"/>
      <c r="FD2" s="91"/>
      <c r="FE2" s="91"/>
      <c r="FF2" s="91"/>
      <c r="FG2" s="91"/>
      <c r="FH2" s="91"/>
      <c r="FI2" s="91"/>
      <c r="FJ2" s="91"/>
      <c r="FK2" s="91"/>
      <c r="FL2" s="91"/>
      <c r="FM2" s="91"/>
      <c r="FN2" s="91"/>
      <c r="FO2" s="91"/>
      <c r="FP2" s="91"/>
      <c r="FQ2" s="91"/>
      <c r="FR2" s="91"/>
      <c r="FS2" s="91"/>
      <c r="FT2" s="91"/>
      <c r="FU2" s="91"/>
      <c r="FV2" s="91"/>
      <c r="FW2" s="91"/>
      <c r="FX2" s="91"/>
      <c r="FY2" s="91"/>
      <c r="FZ2" s="91"/>
    </row>
    <row r="3" spans="1:182" s="56" customFormat="1" ht="15.95" customHeight="1" x14ac:dyDescent="0.15">
      <c r="A3" s="46" t="s">
        <v>26</v>
      </c>
      <c r="B3" s="47" t="s">
        <v>100</v>
      </c>
      <c r="C3" s="9">
        <v>1702</v>
      </c>
      <c r="D3" s="48" t="s">
        <v>55</v>
      </c>
      <c r="E3" s="48" t="str">
        <f>[1]EMPRESA!$D$5</f>
        <v>2019</v>
      </c>
      <c r="F3" s="49" t="s">
        <v>51</v>
      </c>
      <c r="G3" s="50">
        <f>21*8*[1]Efetivo!R12</f>
        <v>104496</v>
      </c>
      <c r="H3" s="50">
        <f>[2]Gestão!G7</f>
        <v>104496</v>
      </c>
      <c r="I3" s="47" t="s">
        <v>92</v>
      </c>
      <c r="J3" s="9">
        <v>1702</v>
      </c>
      <c r="K3" s="48" t="s">
        <v>48</v>
      </c>
      <c r="L3" s="48" t="str">
        <f>[1]EMPRESA!$D$5</f>
        <v>2019</v>
      </c>
      <c r="M3" s="49" t="s">
        <v>51</v>
      </c>
      <c r="N3" s="50">
        <f>[2]Gestão!L7</f>
        <v>92579</v>
      </c>
      <c r="O3" s="50">
        <f>[2]Gestão!N7</f>
        <v>92579</v>
      </c>
      <c r="P3" s="47" t="s">
        <v>99</v>
      </c>
      <c r="Q3" s="9">
        <v>1702</v>
      </c>
      <c r="R3" s="34" t="s">
        <v>68</v>
      </c>
      <c r="S3" s="48" t="str">
        <f>[1]EMPRESA!$D$5</f>
        <v>2019</v>
      </c>
      <c r="T3" s="49" t="s">
        <v>51</v>
      </c>
      <c r="U3" s="50">
        <f>[2]Gestão!S7</f>
        <v>3390</v>
      </c>
      <c r="V3" s="50">
        <f>[2]Gestão!U7</f>
        <v>3390</v>
      </c>
      <c r="W3" s="47" t="s">
        <v>106</v>
      </c>
      <c r="X3" s="9">
        <v>1702</v>
      </c>
      <c r="Y3" s="34" t="s">
        <v>47</v>
      </c>
      <c r="Z3" s="48" t="str">
        <f>[1]EMPRESA!$D$5</f>
        <v>2019</v>
      </c>
      <c r="AA3" s="49" t="s">
        <v>51</v>
      </c>
      <c r="AB3" s="50">
        <f t="shared" ref="AB3:AB15" si="0">N3+U3</f>
        <v>95969</v>
      </c>
      <c r="AC3" s="50">
        <f>[2]Gestão!AA7</f>
        <v>95969</v>
      </c>
      <c r="AD3" s="47" t="s">
        <v>93</v>
      </c>
      <c r="AE3" s="9">
        <v>1702</v>
      </c>
      <c r="AF3" s="34" t="s">
        <v>73</v>
      </c>
      <c r="AG3" s="48" t="str">
        <f>[1]EMPRESA!$D$5</f>
        <v>2019</v>
      </c>
      <c r="AH3" s="49" t="s">
        <v>51</v>
      </c>
      <c r="AI3" s="50">
        <f>[2]Gestão!AF7</f>
        <v>5</v>
      </c>
      <c r="AJ3" s="50">
        <f>[2]Gestão!AH7</f>
        <v>5</v>
      </c>
      <c r="AK3" s="47"/>
      <c r="AL3" s="48"/>
      <c r="AM3" s="48"/>
      <c r="AN3" s="49"/>
      <c r="AO3" s="49" t="s">
        <v>94</v>
      </c>
      <c r="AP3" s="49" t="s">
        <v>74</v>
      </c>
      <c r="AQ3" s="50">
        <f>[2]Gestão!AM7</f>
        <v>0</v>
      </c>
      <c r="AR3" s="51">
        <v>18</v>
      </c>
      <c r="AS3" s="81" t="s">
        <v>51</v>
      </c>
      <c r="AT3" s="50">
        <f>[2]Gestão!AO7</f>
        <v>0</v>
      </c>
      <c r="AU3" s="47"/>
      <c r="AV3" s="48"/>
      <c r="AW3" s="48"/>
      <c r="AX3" s="49"/>
      <c r="AY3" s="49" t="s">
        <v>108</v>
      </c>
      <c r="AZ3" s="49" t="s">
        <v>98</v>
      </c>
      <c r="BA3" s="81" t="s">
        <v>51</v>
      </c>
      <c r="BB3" s="49"/>
      <c r="BC3" s="52">
        <f>[2]Gestão!AT7/1000</f>
        <v>7127.7550000000001</v>
      </c>
      <c r="BD3" s="50">
        <f>[2]Gestão!AV7/1000</f>
        <v>7127.7550000000001</v>
      </c>
      <c r="BE3" s="53"/>
      <c r="BF3" s="48"/>
      <c r="BG3" s="48"/>
      <c r="BH3" s="49"/>
      <c r="BI3" s="49" t="s">
        <v>110</v>
      </c>
      <c r="BJ3" s="49" t="s">
        <v>102</v>
      </c>
      <c r="BK3" s="81" t="s">
        <v>51</v>
      </c>
      <c r="BL3" s="49"/>
      <c r="BM3" s="50">
        <f>[2]Gestão!BA7/1000</f>
        <v>1200.9469999999999</v>
      </c>
      <c r="BN3" s="50"/>
      <c r="BO3" s="50">
        <f>[2]Gestão!BC7/1000</f>
        <v>1200.9469999999999</v>
      </c>
      <c r="BP3" s="53"/>
      <c r="BQ3" s="48"/>
      <c r="BR3" s="48"/>
      <c r="BS3" s="49"/>
      <c r="BT3" s="49" t="s">
        <v>111</v>
      </c>
      <c r="BU3" s="50">
        <f>[2]Gestão!BH7/1000</f>
        <v>351.57299999999998</v>
      </c>
      <c r="BV3" s="50">
        <v>21</v>
      </c>
      <c r="BW3" s="81" t="s">
        <v>51</v>
      </c>
      <c r="BX3" s="50"/>
      <c r="BY3" s="50">
        <f>[2]Gestão!BJ7/1000</f>
        <v>351.57299999999998</v>
      </c>
      <c r="BZ3" s="53"/>
      <c r="CA3" s="48"/>
      <c r="CB3" s="48"/>
      <c r="CC3" s="49"/>
      <c r="CD3" s="49" t="s">
        <v>95</v>
      </c>
      <c r="CE3" s="49" t="s">
        <v>104</v>
      </c>
      <c r="CF3" s="49" t="s">
        <v>51</v>
      </c>
      <c r="CG3" s="49"/>
      <c r="CH3" s="50">
        <f t="shared" ref="CH3:CH15" si="1">BM3+BU3</f>
        <v>1552.52</v>
      </c>
      <c r="CI3" s="50">
        <f>[2]Gestão!BP7/1000</f>
        <v>1552.52</v>
      </c>
      <c r="CJ3" s="53"/>
      <c r="CK3" s="48"/>
      <c r="CL3" s="48"/>
      <c r="CM3" s="49"/>
      <c r="CN3" s="49" t="s">
        <v>95</v>
      </c>
      <c r="CO3" s="81">
        <f>[2]Gestão!BU7/1000</f>
        <v>594.15700000000004</v>
      </c>
      <c r="CP3" s="81">
        <v>22</v>
      </c>
      <c r="CQ3" s="81" t="s">
        <v>51</v>
      </c>
      <c r="CR3" s="50"/>
      <c r="CS3" s="50">
        <f>[2]Gestão!BW7/1000</f>
        <v>594.15700000000004</v>
      </c>
      <c r="CT3" s="47"/>
      <c r="CU3" s="48"/>
      <c r="CV3" s="48"/>
      <c r="CW3" s="49"/>
      <c r="CX3" s="49" t="s">
        <v>97</v>
      </c>
      <c r="CY3" s="50">
        <f>[2]Gestão!CB7/1000</f>
        <v>0</v>
      </c>
      <c r="CZ3" s="50">
        <v>23</v>
      </c>
      <c r="DA3" s="81" t="s">
        <v>51</v>
      </c>
      <c r="DB3" s="54"/>
      <c r="DC3" s="54">
        <f>[2]Gestão!CD7/1000</f>
        <v>0</v>
      </c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  <c r="DO3" s="55"/>
      <c r="DP3" s="55"/>
      <c r="DQ3" s="55"/>
      <c r="DR3" s="55"/>
      <c r="DS3" s="55"/>
      <c r="DT3" s="55"/>
      <c r="DU3" s="55"/>
      <c r="DV3" s="55"/>
      <c r="DW3" s="55"/>
      <c r="DX3" s="55"/>
      <c r="DY3" s="55"/>
      <c r="DZ3" s="55"/>
      <c r="EA3" s="55"/>
      <c r="EB3" s="55"/>
      <c r="EC3" s="55"/>
      <c r="ED3" s="55"/>
      <c r="EE3" s="55"/>
      <c r="EF3" s="55"/>
      <c r="EG3" s="55"/>
      <c r="EH3" s="55"/>
      <c r="EI3" s="55"/>
      <c r="EJ3" s="55"/>
      <c r="EK3" s="55"/>
      <c r="EL3" s="55"/>
      <c r="EM3" s="55"/>
      <c r="EN3" s="55"/>
      <c r="EO3" s="55"/>
      <c r="EP3" s="55"/>
      <c r="EQ3" s="55"/>
      <c r="ER3" s="55"/>
      <c r="ES3" s="55"/>
      <c r="ET3" s="55"/>
      <c r="EU3" s="55"/>
      <c r="EV3" s="55"/>
      <c r="EW3" s="55"/>
      <c r="EX3" s="55"/>
      <c r="EY3" s="55"/>
      <c r="EZ3" s="55"/>
      <c r="FA3" s="55"/>
      <c r="FB3" s="55"/>
      <c r="FC3" s="55"/>
      <c r="FD3" s="55"/>
      <c r="FE3" s="55"/>
      <c r="FF3" s="55"/>
      <c r="FG3" s="55"/>
      <c r="FH3" s="55"/>
      <c r="FI3" s="55"/>
      <c r="FJ3" s="55"/>
      <c r="FK3" s="55"/>
      <c r="FL3" s="55"/>
      <c r="FM3" s="55"/>
      <c r="FN3" s="55"/>
      <c r="FO3" s="55"/>
      <c r="FP3" s="55"/>
      <c r="FQ3" s="55"/>
      <c r="FR3" s="55"/>
      <c r="FS3" s="55"/>
      <c r="FT3" s="55"/>
      <c r="FU3" s="55"/>
      <c r="FV3" s="55"/>
      <c r="FW3" s="55"/>
      <c r="FX3" s="55"/>
      <c r="FY3" s="55"/>
      <c r="FZ3" s="55"/>
    </row>
    <row r="4" spans="1:182" s="56" customFormat="1" ht="15.95" customHeight="1" x14ac:dyDescent="0.15">
      <c r="A4" s="46" t="s">
        <v>27</v>
      </c>
      <c r="B4" s="47" t="s">
        <v>100</v>
      </c>
      <c r="C4" s="9">
        <v>1903</v>
      </c>
      <c r="D4" s="48" t="s">
        <v>47</v>
      </c>
      <c r="E4" s="48" t="str">
        <f>[1]EMPRESA!$D$5</f>
        <v>2019</v>
      </c>
      <c r="F4" s="49" t="s">
        <v>51</v>
      </c>
      <c r="G4" s="50">
        <f>21*8*[1]Efetivo!R13</f>
        <v>897624</v>
      </c>
      <c r="H4" s="50">
        <f>[3]Gestão!G7</f>
        <v>897624</v>
      </c>
      <c r="I4" s="47" t="s">
        <v>92</v>
      </c>
      <c r="J4" s="9">
        <v>1903</v>
      </c>
      <c r="K4" s="48" t="s">
        <v>48</v>
      </c>
      <c r="L4" s="48" t="str">
        <f>[1]EMPRESA!$D$5</f>
        <v>2019</v>
      </c>
      <c r="M4" s="49" t="s">
        <v>51</v>
      </c>
      <c r="N4" s="50">
        <f>[3]Gestão!L7</f>
        <v>763362.57</v>
      </c>
      <c r="O4" s="50">
        <f>[3]Gestão!N7</f>
        <v>763362.57</v>
      </c>
      <c r="P4" s="47" t="s">
        <v>99</v>
      </c>
      <c r="Q4" s="9">
        <v>1903</v>
      </c>
      <c r="R4" s="34" t="s">
        <v>68</v>
      </c>
      <c r="S4" s="48" t="str">
        <f>[1]EMPRESA!$D$5</f>
        <v>2019</v>
      </c>
      <c r="T4" s="49" t="s">
        <v>51</v>
      </c>
      <c r="U4" s="50">
        <f>[3]Gestão!S7</f>
        <v>54748.95</v>
      </c>
      <c r="V4" s="50">
        <f>[3]Gestão!U7</f>
        <v>54748.95</v>
      </c>
      <c r="W4" s="47" t="s">
        <v>106</v>
      </c>
      <c r="X4" s="9">
        <v>1903</v>
      </c>
      <c r="Y4" s="34" t="s">
        <v>47</v>
      </c>
      <c r="Z4" s="48" t="str">
        <f>[1]EMPRESA!$D$5</f>
        <v>2019</v>
      </c>
      <c r="AA4" s="49" t="s">
        <v>51</v>
      </c>
      <c r="AB4" s="50">
        <f t="shared" si="0"/>
        <v>818111.5199999999</v>
      </c>
      <c r="AC4" s="50">
        <f>[3]Gestão!AA7</f>
        <v>818111.5199999999</v>
      </c>
      <c r="AD4" s="47" t="s">
        <v>93</v>
      </c>
      <c r="AE4" s="9">
        <v>1903</v>
      </c>
      <c r="AF4" s="34" t="s">
        <v>73</v>
      </c>
      <c r="AG4" s="48" t="str">
        <f>[1]EMPRESA!$D$5</f>
        <v>2019</v>
      </c>
      <c r="AH4" s="49" t="s">
        <v>51</v>
      </c>
      <c r="AI4" s="50">
        <f>[3]Gestão!AF7</f>
        <v>22</v>
      </c>
      <c r="AJ4" s="50">
        <f>[3]Gestão!AH7</f>
        <v>22</v>
      </c>
      <c r="AK4" s="47" t="s">
        <v>94</v>
      </c>
      <c r="AL4" s="48">
        <f>[1]EMPRESA!$E$3</f>
        <v>0</v>
      </c>
      <c r="AM4" s="48" t="str">
        <f>[1]EMPRESA!$D$5</f>
        <v>2019</v>
      </c>
      <c r="AN4" s="49" t="s">
        <v>29</v>
      </c>
      <c r="AO4" s="49" t="s">
        <v>94</v>
      </c>
      <c r="AP4" s="49" t="s">
        <v>74</v>
      </c>
      <c r="AQ4" s="50">
        <f>[3]Gestão!AM7</f>
        <v>24</v>
      </c>
      <c r="AR4" s="51">
        <v>18</v>
      </c>
      <c r="AS4" s="81" t="s">
        <v>51</v>
      </c>
      <c r="AT4" s="50">
        <f>[3]Gestão!AO7</f>
        <v>24</v>
      </c>
      <c r="AU4" s="53">
        <v>320</v>
      </c>
      <c r="AV4" s="48">
        <f>[1]EMPRESA!$E$3</f>
        <v>0</v>
      </c>
      <c r="AW4" s="48" t="str">
        <f>[1]EMPRESA!$D$5</f>
        <v>2019</v>
      </c>
      <c r="AX4" s="49" t="s">
        <v>29</v>
      </c>
      <c r="AY4" s="49" t="s">
        <v>108</v>
      </c>
      <c r="AZ4" s="49" t="s">
        <v>98</v>
      </c>
      <c r="BA4" s="81" t="s">
        <v>51</v>
      </c>
      <c r="BB4" s="49"/>
      <c r="BC4" s="52">
        <f>[3]Gestão!AT7</f>
        <v>75559.010030000005</v>
      </c>
      <c r="BD4" s="50">
        <f>[3]Gestão!AV7</f>
        <v>75559.010030000005</v>
      </c>
      <c r="BE4" s="53">
        <v>328</v>
      </c>
      <c r="BF4" s="48">
        <f>[1]EMPRESA!$E$3</f>
        <v>0</v>
      </c>
      <c r="BG4" s="48" t="str">
        <f>[1]EMPRESA!$D$5</f>
        <v>2019</v>
      </c>
      <c r="BH4" s="49" t="s">
        <v>29</v>
      </c>
      <c r="BI4" s="49" t="s">
        <v>110</v>
      </c>
      <c r="BJ4" s="49" t="s">
        <v>102</v>
      </c>
      <c r="BK4" s="81" t="s">
        <v>51</v>
      </c>
      <c r="BL4" s="49"/>
      <c r="BM4" s="50">
        <f>[3]Gestão!BA7</f>
        <v>11115.552469999999</v>
      </c>
      <c r="BN4" s="50"/>
      <c r="BO4" s="50">
        <f>[3]Gestão!BC7</f>
        <v>11115.552469999999</v>
      </c>
      <c r="BP4" s="53">
        <v>329</v>
      </c>
      <c r="BQ4" s="48">
        <f>[1]EMPRESA!$E$3</f>
        <v>0</v>
      </c>
      <c r="BR4" s="48" t="str">
        <f>[1]EMPRESA!$D$5</f>
        <v>2019</v>
      </c>
      <c r="BS4" s="49" t="s">
        <v>29</v>
      </c>
      <c r="BT4" s="49" t="s">
        <v>111</v>
      </c>
      <c r="BU4" s="50">
        <f>[3]Gestão!BH7</f>
        <v>3033.7801199999999</v>
      </c>
      <c r="BV4" s="50">
        <v>21</v>
      </c>
      <c r="BW4" s="81" t="s">
        <v>51</v>
      </c>
      <c r="BX4" s="50"/>
      <c r="BY4" s="50">
        <f>[3]Gestão!BJ7</f>
        <v>3033.7801199999999</v>
      </c>
      <c r="BZ4" s="53">
        <v>327</v>
      </c>
      <c r="CA4" s="48">
        <f>[1]EMPRESA!$E$3</f>
        <v>0</v>
      </c>
      <c r="CB4" s="48" t="str">
        <f>[1]EMPRESA!$D$5</f>
        <v>2019</v>
      </c>
      <c r="CC4" s="49" t="s">
        <v>29</v>
      </c>
      <c r="CD4" s="49" t="s">
        <v>95</v>
      </c>
      <c r="CE4" s="49" t="s">
        <v>104</v>
      </c>
      <c r="CF4" s="49" t="s">
        <v>51</v>
      </c>
      <c r="CG4" s="49"/>
      <c r="CH4" s="50">
        <f t="shared" si="1"/>
        <v>14149.332589999998</v>
      </c>
      <c r="CI4" s="50">
        <f>[3]Gestão!BP7</f>
        <v>14149.332589999998</v>
      </c>
      <c r="CJ4" s="53">
        <v>325</v>
      </c>
      <c r="CK4" s="48">
        <f>[1]EMPRESA!$E$3</f>
        <v>0</v>
      </c>
      <c r="CL4" s="48" t="str">
        <f>[1]EMPRESA!$D$5</f>
        <v>2019</v>
      </c>
      <c r="CM4" s="49" t="s">
        <v>29</v>
      </c>
      <c r="CN4" s="49" t="s">
        <v>95</v>
      </c>
      <c r="CO4" s="81">
        <f>[3]Gestão!BU7</f>
        <v>17157.915439999997</v>
      </c>
      <c r="CP4" s="81">
        <v>22</v>
      </c>
      <c r="CQ4" s="81" t="s">
        <v>51</v>
      </c>
      <c r="CR4" s="50"/>
      <c r="CS4" s="50">
        <f>[3]Gestão!BW7</f>
        <v>17157.915439999997</v>
      </c>
      <c r="CT4" s="47" t="s">
        <v>95</v>
      </c>
      <c r="CU4" s="48">
        <f>[1]EMPRESA!$E$3</f>
        <v>0</v>
      </c>
      <c r="CV4" s="48" t="str">
        <f>[1]EMPRESA!$D$5</f>
        <v>2019</v>
      </c>
      <c r="CW4" s="49" t="s">
        <v>29</v>
      </c>
      <c r="CX4" s="49" t="s">
        <v>97</v>
      </c>
      <c r="CY4" s="50">
        <f>[3]Gestão!CB7</f>
        <v>0</v>
      </c>
      <c r="CZ4" s="50">
        <v>23</v>
      </c>
      <c r="DA4" s="81" t="s">
        <v>51</v>
      </c>
      <c r="DB4" s="54"/>
      <c r="DC4" s="54">
        <f>[3]Gestão!CD7</f>
        <v>0</v>
      </c>
      <c r="DD4" s="55"/>
      <c r="DE4" s="55"/>
      <c r="DF4" s="55"/>
      <c r="DG4" s="55"/>
      <c r="DH4" s="55"/>
      <c r="DI4" s="55"/>
      <c r="DJ4" s="55"/>
      <c r="DK4" s="55"/>
      <c r="DL4" s="55"/>
      <c r="DM4" s="55"/>
      <c r="DN4" s="55"/>
      <c r="DO4" s="55"/>
      <c r="DP4" s="55"/>
      <c r="DQ4" s="55"/>
      <c r="DR4" s="55"/>
      <c r="DS4" s="55"/>
      <c r="DT4" s="55"/>
      <c r="DU4" s="55"/>
      <c r="DV4" s="55"/>
      <c r="DW4" s="55"/>
      <c r="DX4" s="55"/>
      <c r="DY4" s="55"/>
      <c r="DZ4" s="55"/>
      <c r="EA4" s="55"/>
      <c r="EB4" s="55"/>
      <c r="EC4" s="55"/>
      <c r="ED4" s="55"/>
      <c r="EE4" s="55"/>
      <c r="EF4" s="55"/>
      <c r="EG4" s="55"/>
      <c r="EH4" s="55"/>
      <c r="EI4" s="55"/>
      <c r="EJ4" s="55"/>
      <c r="EK4" s="55"/>
      <c r="EL4" s="55"/>
      <c r="EM4" s="55"/>
      <c r="EN4" s="55"/>
      <c r="EO4" s="55"/>
      <c r="EP4" s="55"/>
      <c r="EQ4" s="55"/>
      <c r="ER4" s="55"/>
      <c r="ES4" s="55"/>
      <c r="ET4" s="55"/>
      <c r="EU4" s="55"/>
      <c r="EV4" s="55"/>
      <c r="EW4" s="55"/>
      <c r="EX4" s="55"/>
      <c r="EY4" s="55"/>
      <c r="EZ4" s="55"/>
      <c r="FA4" s="55"/>
      <c r="FB4" s="55"/>
      <c r="FC4" s="55"/>
      <c r="FD4" s="55"/>
      <c r="FE4" s="55"/>
      <c r="FF4" s="55"/>
      <c r="FG4" s="55"/>
      <c r="FH4" s="55"/>
      <c r="FI4" s="55"/>
      <c r="FJ4" s="55"/>
      <c r="FK4" s="55"/>
      <c r="FL4" s="55"/>
      <c r="FM4" s="55"/>
      <c r="FN4" s="55"/>
      <c r="FO4" s="55"/>
      <c r="FP4" s="55"/>
      <c r="FQ4" s="55"/>
      <c r="FR4" s="55"/>
      <c r="FS4" s="55"/>
      <c r="FT4" s="55"/>
      <c r="FU4" s="55"/>
      <c r="FV4" s="55"/>
      <c r="FW4" s="55"/>
      <c r="FX4" s="55"/>
      <c r="FY4" s="55"/>
      <c r="FZ4" s="55"/>
    </row>
    <row r="5" spans="1:182" s="56" customFormat="1" ht="15.95" customHeight="1" x14ac:dyDescent="0.15">
      <c r="A5" s="46" t="s">
        <v>32</v>
      </c>
      <c r="B5" s="47" t="s">
        <v>100</v>
      </c>
      <c r="C5" s="9">
        <v>2406</v>
      </c>
      <c r="D5" s="48" t="s">
        <v>48</v>
      </c>
      <c r="E5" s="48" t="str">
        <f>[1]EMPRESA!$D$5</f>
        <v>2019</v>
      </c>
      <c r="F5" s="49" t="s">
        <v>51</v>
      </c>
      <c r="G5" s="50">
        <f>21*8*[1]Efetivo!R14</f>
        <v>1463448</v>
      </c>
      <c r="H5" s="50">
        <f>[4]Gestão!G7</f>
        <v>1463448</v>
      </c>
      <c r="I5" s="47" t="s">
        <v>92</v>
      </c>
      <c r="J5" s="9">
        <v>2406</v>
      </c>
      <c r="K5" s="48" t="s">
        <v>48</v>
      </c>
      <c r="L5" s="48" t="str">
        <f>[1]EMPRESA!$D$5</f>
        <v>2019</v>
      </c>
      <c r="M5" s="49" t="s">
        <v>51</v>
      </c>
      <c r="N5" s="50">
        <f>[4]Gestão!L7</f>
        <v>1102314</v>
      </c>
      <c r="O5" s="50">
        <f>[4]Gestão!N7</f>
        <v>1102314</v>
      </c>
      <c r="P5" s="47" t="s">
        <v>99</v>
      </c>
      <c r="Q5" s="9">
        <v>2406</v>
      </c>
      <c r="R5" s="34" t="s">
        <v>68</v>
      </c>
      <c r="S5" s="48" t="str">
        <f>[1]EMPRESA!$D$5</f>
        <v>2019</v>
      </c>
      <c r="T5" s="49" t="s">
        <v>51</v>
      </c>
      <c r="U5" s="50">
        <f>[4]Gestão!S7</f>
        <v>35685</v>
      </c>
      <c r="V5" s="50">
        <f>[4]Gestão!U7</f>
        <v>35685</v>
      </c>
      <c r="W5" s="47" t="s">
        <v>106</v>
      </c>
      <c r="X5" s="9">
        <v>2406</v>
      </c>
      <c r="Y5" s="34" t="s">
        <v>47</v>
      </c>
      <c r="Z5" s="48" t="str">
        <f>[1]EMPRESA!$D$5</f>
        <v>2019</v>
      </c>
      <c r="AA5" s="49" t="s">
        <v>51</v>
      </c>
      <c r="AB5" s="50">
        <f t="shared" si="0"/>
        <v>1137999</v>
      </c>
      <c r="AC5" s="50">
        <f>[4]Gestão!AA7</f>
        <v>1137999</v>
      </c>
      <c r="AD5" s="47" t="s">
        <v>93</v>
      </c>
      <c r="AE5" s="9">
        <v>2406</v>
      </c>
      <c r="AF5" s="34" t="s">
        <v>73</v>
      </c>
      <c r="AG5" s="48" t="str">
        <f>[1]EMPRESA!$D$5</f>
        <v>2019</v>
      </c>
      <c r="AH5" s="49" t="s">
        <v>51</v>
      </c>
      <c r="AI5" s="50">
        <f>[4]Gestão!AF7</f>
        <v>35</v>
      </c>
      <c r="AJ5" s="50">
        <f>[4]Gestão!AH7</f>
        <v>35</v>
      </c>
      <c r="AK5" s="47" t="s">
        <v>94</v>
      </c>
      <c r="AL5" s="48">
        <f>[1]EMPRESA!$E$3</f>
        <v>0</v>
      </c>
      <c r="AM5" s="48" t="str">
        <f>[1]EMPRESA!$D$5</f>
        <v>2019</v>
      </c>
      <c r="AN5" s="49" t="s">
        <v>33</v>
      </c>
      <c r="AO5" s="49" t="s">
        <v>94</v>
      </c>
      <c r="AP5" s="49" t="s">
        <v>74</v>
      </c>
      <c r="AQ5" s="50">
        <f>[4]Gestão!AM7</f>
        <v>49</v>
      </c>
      <c r="AR5" s="51">
        <v>18</v>
      </c>
      <c r="AS5" s="81" t="s">
        <v>51</v>
      </c>
      <c r="AT5" s="50">
        <f>[4]Gestão!AO7</f>
        <v>49</v>
      </c>
      <c r="AU5" s="53">
        <v>320</v>
      </c>
      <c r="AV5" s="48">
        <f>[1]EMPRESA!$E$3</f>
        <v>0</v>
      </c>
      <c r="AW5" s="48" t="str">
        <f>[1]EMPRESA!$D$5</f>
        <v>2019</v>
      </c>
      <c r="AX5" s="49" t="s">
        <v>33</v>
      </c>
      <c r="AY5" s="49" t="s">
        <v>108</v>
      </c>
      <c r="AZ5" s="49" t="s">
        <v>98</v>
      </c>
      <c r="BA5" s="81" t="s">
        <v>51</v>
      </c>
      <c r="BB5" s="49"/>
      <c r="BC5" s="52">
        <f>[4]Gestão!AT7</f>
        <v>77564.867888462235</v>
      </c>
      <c r="BD5" s="50">
        <f>[4]Gestão!AV7</f>
        <v>77564.867888462235</v>
      </c>
      <c r="BE5" s="53">
        <v>328</v>
      </c>
      <c r="BF5" s="48">
        <f>[1]EMPRESA!$E$3</f>
        <v>0</v>
      </c>
      <c r="BG5" s="48" t="str">
        <f>[1]EMPRESA!$D$5</f>
        <v>2019</v>
      </c>
      <c r="BH5" s="49" t="s">
        <v>33</v>
      </c>
      <c r="BI5" s="49" t="s">
        <v>110</v>
      </c>
      <c r="BJ5" s="49" t="s">
        <v>102</v>
      </c>
      <c r="BK5" s="81" t="s">
        <v>51</v>
      </c>
      <c r="BL5" s="49"/>
      <c r="BM5" s="50">
        <f>[4]Gestão!BA7</f>
        <v>9708.4731800000027</v>
      </c>
      <c r="BN5" s="50"/>
      <c r="BO5" s="50">
        <f>[4]Gestão!BC7</f>
        <v>9708.4731800000027</v>
      </c>
      <c r="BP5" s="53">
        <v>329</v>
      </c>
      <c r="BQ5" s="48">
        <f>[1]EMPRESA!$E$3</f>
        <v>0</v>
      </c>
      <c r="BR5" s="48" t="str">
        <f>[1]EMPRESA!$D$5</f>
        <v>2019</v>
      </c>
      <c r="BS5" s="49" t="s">
        <v>33</v>
      </c>
      <c r="BT5" s="49" t="s">
        <v>111</v>
      </c>
      <c r="BU5" s="50">
        <f>[4]Gestão!BH7</f>
        <v>3876.9177699999996</v>
      </c>
      <c r="BV5" s="50">
        <v>21</v>
      </c>
      <c r="BW5" s="81" t="s">
        <v>51</v>
      </c>
      <c r="BX5" s="50"/>
      <c r="BY5" s="50">
        <f>[4]Gestão!BJ7</f>
        <v>3876.9177699999996</v>
      </c>
      <c r="BZ5" s="53">
        <v>327</v>
      </c>
      <c r="CA5" s="48">
        <f>[1]EMPRESA!$E$3</f>
        <v>0</v>
      </c>
      <c r="CB5" s="48" t="str">
        <f>[1]EMPRESA!$D$5</f>
        <v>2019</v>
      </c>
      <c r="CC5" s="49" t="s">
        <v>33</v>
      </c>
      <c r="CD5" s="49" t="s">
        <v>95</v>
      </c>
      <c r="CE5" s="49" t="s">
        <v>104</v>
      </c>
      <c r="CF5" s="49" t="s">
        <v>51</v>
      </c>
      <c r="CG5" s="49"/>
      <c r="CH5" s="50">
        <f t="shared" si="1"/>
        <v>13585.390950000003</v>
      </c>
      <c r="CI5" s="50">
        <f>[4]Gestão!BP7</f>
        <v>13585.390950000003</v>
      </c>
      <c r="CJ5" s="53">
        <v>325</v>
      </c>
      <c r="CK5" s="48">
        <f>[1]EMPRESA!$E$3</f>
        <v>0</v>
      </c>
      <c r="CL5" s="48" t="str">
        <f>[1]EMPRESA!$D$5</f>
        <v>2019</v>
      </c>
      <c r="CM5" s="49" t="s">
        <v>33</v>
      </c>
      <c r="CN5" s="49" t="s">
        <v>95</v>
      </c>
      <c r="CO5" s="81">
        <f>[4]Gestão!BU7</f>
        <v>8359.6085399999993</v>
      </c>
      <c r="CP5" s="81">
        <v>22</v>
      </c>
      <c r="CQ5" s="81" t="s">
        <v>51</v>
      </c>
      <c r="CR5" s="50"/>
      <c r="CS5" s="50">
        <f>[4]Gestão!BW7</f>
        <v>8359.6085399999993</v>
      </c>
      <c r="CT5" s="47" t="s">
        <v>95</v>
      </c>
      <c r="CU5" s="48">
        <f>[1]EMPRESA!$E$3</f>
        <v>0</v>
      </c>
      <c r="CV5" s="48" t="str">
        <f>[1]EMPRESA!$D$5</f>
        <v>2019</v>
      </c>
      <c r="CW5" s="49" t="s">
        <v>33</v>
      </c>
      <c r="CX5" s="49" t="s">
        <v>97</v>
      </c>
      <c r="CY5" s="50">
        <f>[4]Gestão!CB7</f>
        <v>0</v>
      </c>
      <c r="CZ5" s="50">
        <v>23</v>
      </c>
      <c r="DA5" s="81" t="s">
        <v>51</v>
      </c>
      <c r="DB5" s="54"/>
      <c r="DC5" s="54">
        <f>[4]Gestão!CD7</f>
        <v>0</v>
      </c>
      <c r="DD5" s="55"/>
      <c r="DE5" s="55"/>
      <c r="DF5" s="55"/>
      <c r="DG5" s="55"/>
      <c r="DH5" s="55"/>
      <c r="DI5" s="55"/>
      <c r="DJ5" s="55"/>
      <c r="DK5" s="55"/>
      <c r="DL5" s="55"/>
      <c r="DM5" s="55"/>
      <c r="DN5" s="55"/>
      <c r="DO5" s="55"/>
      <c r="DP5" s="55"/>
      <c r="DQ5" s="55"/>
      <c r="DR5" s="55"/>
      <c r="DS5" s="55"/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  <c r="EO5" s="55"/>
      <c r="EP5" s="55"/>
      <c r="EQ5" s="55"/>
      <c r="ER5" s="55"/>
      <c r="ES5" s="55"/>
      <c r="ET5" s="55"/>
      <c r="EU5" s="55"/>
      <c r="EV5" s="55"/>
      <c r="EW5" s="55"/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/>
      <c r="FM5" s="55"/>
      <c r="FN5" s="55"/>
      <c r="FO5" s="55"/>
      <c r="FP5" s="55"/>
      <c r="FQ5" s="55"/>
      <c r="FR5" s="55"/>
      <c r="FS5" s="55"/>
      <c r="FT5" s="55"/>
      <c r="FU5" s="55"/>
      <c r="FV5" s="55"/>
      <c r="FW5" s="55"/>
      <c r="FX5" s="55"/>
      <c r="FY5" s="55"/>
      <c r="FZ5" s="55"/>
    </row>
    <row r="6" spans="1:182" s="56" customFormat="1" ht="15.95" customHeight="1" x14ac:dyDescent="0.15">
      <c r="A6" s="46" t="s">
        <v>5</v>
      </c>
      <c r="B6" s="47" t="s">
        <v>100</v>
      </c>
      <c r="C6" s="9">
        <v>1701</v>
      </c>
      <c r="D6" s="48" t="s">
        <v>68</v>
      </c>
      <c r="E6" s="48" t="str">
        <f>[1]EMPRESA!$D$5</f>
        <v>2019</v>
      </c>
      <c r="F6" s="49" t="s">
        <v>51</v>
      </c>
      <c r="G6" s="50">
        <f>21*8*[1]Efetivo!R15</f>
        <v>406392</v>
      </c>
      <c r="H6" s="50">
        <f>[5]Gestão!G7</f>
        <v>422688</v>
      </c>
      <c r="I6" s="47" t="s">
        <v>92</v>
      </c>
      <c r="J6" s="9">
        <v>1701</v>
      </c>
      <c r="K6" s="48" t="s">
        <v>48</v>
      </c>
      <c r="L6" s="48" t="str">
        <f>[1]EMPRESA!$D$5</f>
        <v>2019</v>
      </c>
      <c r="M6" s="49" t="s">
        <v>51</v>
      </c>
      <c r="N6" s="50">
        <f>[5]Gestão!L7</f>
        <v>332128.42</v>
      </c>
      <c r="O6" s="50">
        <f>[5]Gestão!N7</f>
        <v>332128.42</v>
      </c>
      <c r="P6" s="47" t="s">
        <v>99</v>
      </c>
      <c r="Q6" s="9">
        <v>1701</v>
      </c>
      <c r="R6" s="34" t="s">
        <v>68</v>
      </c>
      <c r="S6" s="48" t="str">
        <f>[1]EMPRESA!$D$5</f>
        <v>2019</v>
      </c>
      <c r="T6" s="49" t="s">
        <v>51</v>
      </c>
      <c r="U6" s="50">
        <f>[5]Gestão!S7</f>
        <v>33770.5</v>
      </c>
      <c r="V6" s="50">
        <f>[5]Gestão!U7</f>
        <v>33770.5</v>
      </c>
      <c r="W6" s="47" t="s">
        <v>106</v>
      </c>
      <c r="X6" s="9">
        <v>1701</v>
      </c>
      <c r="Y6" s="34" t="s">
        <v>47</v>
      </c>
      <c r="Z6" s="48" t="str">
        <f>[1]EMPRESA!$D$5</f>
        <v>2019</v>
      </c>
      <c r="AA6" s="49" t="s">
        <v>51</v>
      </c>
      <c r="AB6" s="50">
        <f t="shared" si="0"/>
        <v>365898.92</v>
      </c>
      <c r="AC6" s="50">
        <f>[5]Gestão!AA7</f>
        <v>365898.92</v>
      </c>
      <c r="AD6" s="47" t="s">
        <v>93</v>
      </c>
      <c r="AE6" s="9">
        <v>1701</v>
      </c>
      <c r="AF6" s="34" t="s">
        <v>73</v>
      </c>
      <c r="AG6" s="48" t="str">
        <f>[1]EMPRESA!$D$5</f>
        <v>2019</v>
      </c>
      <c r="AH6" s="49" t="s">
        <v>51</v>
      </c>
      <c r="AI6" s="50">
        <f>[5]Gestão!AF7</f>
        <v>15</v>
      </c>
      <c r="AJ6" s="50">
        <f>[5]Gestão!AH7</f>
        <v>15</v>
      </c>
      <c r="AK6" s="47" t="s">
        <v>94</v>
      </c>
      <c r="AL6" s="48">
        <f>[1]EMPRESA!$E$3</f>
        <v>0</v>
      </c>
      <c r="AM6" s="48" t="str">
        <f>[1]EMPRESA!$D$5</f>
        <v>2019</v>
      </c>
      <c r="AN6" s="49" t="s">
        <v>34</v>
      </c>
      <c r="AO6" s="49" t="s">
        <v>94</v>
      </c>
      <c r="AP6" s="49" t="s">
        <v>74</v>
      </c>
      <c r="AQ6" s="50">
        <f>[5]Gestão!AM7</f>
        <v>34</v>
      </c>
      <c r="AR6" s="51">
        <v>18</v>
      </c>
      <c r="AS6" s="81" t="s">
        <v>51</v>
      </c>
      <c r="AT6" s="50">
        <f>[5]Gestão!AO7</f>
        <v>34</v>
      </c>
      <c r="AU6" s="53">
        <v>320</v>
      </c>
      <c r="AV6" s="48">
        <f>[1]EMPRESA!$E$3</f>
        <v>0</v>
      </c>
      <c r="AW6" s="48" t="str">
        <f>[1]EMPRESA!$D$5</f>
        <v>2019</v>
      </c>
      <c r="AX6" s="49" t="s">
        <v>34</v>
      </c>
      <c r="AY6" s="49" t="s">
        <v>108</v>
      </c>
      <c r="AZ6" s="49" t="s">
        <v>98</v>
      </c>
      <c r="BA6" s="81" t="s">
        <v>51</v>
      </c>
      <c r="BB6" s="49"/>
      <c r="BC6" s="52">
        <f>[5]Gestão!AT7</f>
        <v>24324.267250000001</v>
      </c>
      <c r="BD6" s="50">
        <f>[5]Gestão!AV7</f>
        <v>24324.267250000001</v>
      </c>
      <c r="BE6" s="53">
        <v>328</v>
      </c>
      <c r="BF6" s="48">
        <f>[1]EMPRESA!$E$3</f>
        <v>0</v>
      </c>
      <c r="BG6" s="48" t="str">
        <f>[1]EMPRESA!$D$5</f>
        <v>2019</v>
      </c>
      <c r="BH6" s="49" t="s">
        <v>34</v>
      </c>
      <c r="BI6" s="49" t="s">
        <v>110</v>
      </c>
      <c r="BJ6" s="49" t="s">
        <v>102</v>
      </c>
      <c r="BK6" s="81" t="s">
        <v>51</v>
      </c>
      <c r="BL6" s="49"/>
      <c r="BM6" s="50">
        <f>[5]Gestão!BA7</f>
        <v>4018.1072200000008</v>
      </c>
      <c r="BN6" s="50"/>
      <c r="BO6" s="50">
        <f>[5]Gestão!BC7</f>
        <v>4018.1072200000008</v>
      </c>
      <c r="BP6" s="53">
        <v>329</v>
      </c>
      <c r="BQ6" s="48">
        <f>[1]EMPRESA!$E$3</f>
        <v>0</v>
      </c>
      <c r="BR6" s="48" t="str">
        <f>[1]EMPRESA!$D$5</f>
        <v>2019</v>
      </c>
      <c r="BS6" s="49" t="s">
        <v>34</v>
      </c>
      <c r="BT6" s="49" t="s">
        <v>111</v>
      </c>
      <c r="BU6" s="50">
        <f>[5]Gestão!BH7</f>
        <v>1508.9121499999999</v>
      </c>
      <c r="BV6" s="50">
        <v>21</v>
      </c>
      <c r="BW6" s="81" t="s">
        <v>51</v>
      </c>
      <c r="BX6" s="50"/>
      <c r="BY6" s="50">
        <f>[5]Gestão!BJ7</f>
        <v>1508.9121499999999</v>
      </c>
      <c r="BZ6" s="53">
        <v>327</v>
      </c>
      <c r="CA6" s="48">
        <f>[1]EMPRESA!$E$3</f>
        <v>0</v>
      </c>
      <c r="CB6" s="48" t="str">
        <f>[1]EMPRESA!$D$5</f>
        <v>2019</v>
      </c>
      <c r="CC6" s="49" t="s">
        <v>34</v>
      </c>
      <c r="CD6" s="49" t="s">
        <v>95</v>
      </c>
      <c r="CE6" s="49" t="s">
        <v>104</v>
      </c>
      <c r="CF6" s="49" t="s">
        <v>51</v>
      </c>
      <c r="CG6" s="49"/>
      <c r="CH6" s="50">
        <f t="shared" si="1"/>
        <v>5527.0193700000009</v>
      </c>
      <c r="CI6" s="50">
        <f>[5]Gestão!BP7</f>
        <v>5527.0193700000009</v>
      </c>
      <c r="CJ6" s="53">
        <v>325</v>
      </c>
      <c r="CK6" s="48">
        <f>[1]EMPRESA!$E$3</f>
        <v>0</v>
      </c>
      <c r="CL6" s="48" t="str">
        <f>[1]EMPRESA!$D$5</f>
        <v>2019</v>
      </c>
      <c r="CM6" s="49" t="s">
        <v>34</v>
      </c>
      <c r="CN6" s="49" t="s">
        <v>95</v>
      </c>
      <c r="CO6" s="81">
        <f>[5]Gestão!BU7</f>
        <v>2962.8087099999998</v>
      </c>
      <c r="CP6" s="81">
        <v>22</v>
      </c>
      <c r="CQ6" s="81" t="s">
        <v>51</v>
      </c>
      <c r="CR6" s="50"/>
      <c r="CS6" s="50">
        <f>[5]Gestão!BW7</f>
        <v>2962.8087099999998</v>
      </c>
      <c r="CT6" s="47" t="s">
        <v>95</v>
      </c>
      <c r="CU6" s="48">
        <f>[1]EMPRESA!$E$3</f>
        <v>0</v>
      </c>
      <c r="CV6" s="48" t="str">
        <f>[1]EMPRESA!$D$5</f>
        <v>2019</v>
      </c>
      <c r="CW6" s="49" t="s">
        <v>34</v>
      </c>
      <c r="CX6" s="49" t="s">
        <v>97</v>
      </c>
      <c r="CY6" s="50">
        <f>[5]Gestão!CB7</f>
        <v>0</v>
      </c>
      <c r="CZ6" s="50">
        <v>23</v>
      </c>
      <c r="DA6" s="81" t="s">
        <v>51</v>
      </c>
      <c r="DB6" s="54"/>
      <c r="DC6" s="54">
        <f>[5]Gestão!CD7</f>
        <v>0</v>
      </c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/>
      <c r="DV6" s="55"/>
      <c r="DW6" s="55"/>
      <c r="DX6" s="55"/>
      <c r="DY6" s="55"/>
      <c r="DZ6" s="55"/>
      <c r="EA6" s="55"/>
      <c r="EB6" s="55"/>
      <c r="EC6" s="55"/>
      <c r="ED6" s="55"/>
      <c r="EE6" s="55"/>
      <c r="EF6" s="55"/>
      <c r="EG6" s="55"/>
      <c r="EH6" s="55"/>
      <c r="EI6" s="55"/>
      <c r="EJ6" s="55"/>
      <c r="EK6" s="55"/>
      <c r="EL6" s="55"/>
      <c r="EM6" s="55"/>
      <c r="EN6" s="55"/>
      <c r="EO6" s="55"/>
      <c r="EP6" s="55"/>
      <c r="EQ6" s="55"/>
      <c r="ER6" s="55"/>
      <c r="ES6" s="55"/>
      <c r="ET6" s="55"/>
      <c r="EU6" s="55"/>
      <c r="EV6" s="55"/>
      <c r="EW6" s="55"/>
      <c r="EX6" s="55"/>
      <c r="EY6" s="55"/>
      <c r="EZ6" s="55"/>
      <c r="FA6" s="55"/>
      <c r="FB6" s="55"/>
      <c r="FC6" s="55"/>
      <c r="FD6" s="55"/>
      <c r="FE6" s="55"/>
      <c r="FF6" s="55"/>
      <c r="FG6" s="55"/>
      <c r="FH6" s="55"/>
      <c r="FI6" s="55"/>
      <c r="FJ6" s="55"/>
      <c r="FK6" s="55"/>
      <c r="FL6" s="55"/>
      <c r="FM6" s="55"/>
      <c r="FN6" s="55"/>
      <c r="FO6" s="55"/>
      <c r="FP6" s="55"/>
      <c r="FQ6" s="55"/>
      <c r="FR6" s="55"/>
      <c r="FS6" s="55"/>
      <c r="FT6" s="55"/>
      <c r="FU6" s="55"/>
      <c r="FV6" s="55"/>
      <c r="FW6" s="55"/>
      <c r="FX6" s="55"/>
      <c r="FY6" s="55"/>
      <c r="FZ6" s="55"/>
    </row>
    <row r="7" spans="1:182" s="56" customFormat="1" ht="15.95" customHeight="1" x14ac:dyDescent="0.15">
      <c r="A7" s="46" t="s">
        <v>35</v>
      </c>
      <c r="B7" s="47" t="s">
        <v>100</v>
      </c>
      <c r="C7" s="9">
        <v>1606</v>
      </c>
      <c r="D7" s="48" t="s">
        <v>72</v>
      </c>
      <c r="E7" s="48" t="str">
        <f>[1]EMPRESA!$D$5</f>
        <v>2019</v>
      </c>
      <c r="F7" s="49" t="s">
        <v>51</v>
      </c>
      <c r="G7" s="50">
        <f>21*8*[1]Efetivo!R15</f>
        <v>406392</v>
      </c>
      <c r="H7" s="50">
        <f>[6]Gestão!G7</f>
        <v>920640</v>
      </c>
      <c r="I7" s="47" t="s">
        <v>92</v>
      </c>
      <c r="J7" s="9">
        <v>1606</v>
      </c>
      <c r="K7" s="48" t="s">
        <v>48</v>
      </c>
      <c r="L7" s="48" t="str">
        <f>[1]EMPRESA!$D$5</f>
        <v>2019</v>
      </c>
      <c r="M7" s="49" t="s">
        <v>51</v>
      </c>
      <c r="N7" s="50">
        <f>[6]Gestão!L7</f>
        <v>789711</v>
      </c>
      <c r="O7" s="50">
        <f>[6]Gestão!N7</f>
        <v>789711</v>
      </c>
      <c r="P7" s="47" t="s">
        <v>99</v>
      </c>
      <c r="Q7" s="9">
        <v>1606</v>
      </c>
      <c r="R7" s="34" t="s">
        <v>68</v>
      </c>
      <c r="S7" s="48" t="str">
        <f>[1]EMPRESA!$D$5</f>
        <v>2019</v>
      </c>
      <c r="T7" s="49" t="s">
        <v>51</v>
      </c>
      <c r="U7" s="50">
        <f>[6]Gestão!S7</f>
        <v>40321</v>
      </c>
      <c r="V7" s="50">
        <f>[6]Gestão!U7</f>
        <v>40321</v>
      </c>
      <c r="W7" s="47" t="s">
        <v>106</v>
      </c>
      <c r="X7" s="9">
        <v>1606</v>
      </c>
      <c r="Y7" s="34" t="s">
        <v>47</v>
      </c>
      <c r="Z7" s="48" t="str">
        <f>[1]EMPRESA!$D$5</f>
        <v>2019</v>
      </c>
      <c r="AA7" s="49" t="s">
        <v>51</v>
      </c>
      <c r="AB7" s="50">
        <f t="shared" si="0"/>
        <v>830032</v>
      </c>
      <c r="AC7" s="50">
        <f>[6]Gestão!AA7</f>
        <v>830032</v>
      </c>
      <c r="AD7" s="47" t="s">
        <v>93</v>
      </c>
      <c r="AE7" s="9">
        <v>1606</v>
      </c>
      <c r="AF7" s="34" t="s">
        <v>73</v>
      </c>
      <c r="AG7" s="48" t="str">
        <f>[1]EMPRESA!$D$5</f>
        <v>2019</v>
      </c>
      <c r="AH7" s="49" t="s">
        <v>51</v>
      </c>
      <c r="AI7" s="50">
        <f>[6]Gestão!AF7</f>
        <v>100</v>
      </c>
      <c r="AJ7" s="50">
        <f>[6]Gestão!AH7</f>
        <v>100</v>
      </c>
      <c r="AK7" s="47" t="s">
        <v>94</v>
      </c>
      <c r="AL7" s="48">
        <f>[1]EMPRESA!$E$3</f>
        <v>0</v>
      </c>
      <c r="AM7" s="48" t="str">
        <f>[1]EMPRESA!$D$5</f>
        <v>2019</v>
      </c>
      <c r="AN7" s="49" t="s">
        <v>34</v>
      </c>
      <c r="AO7" s="49" t="s">
        <v>94</v>
      </c>
      <c r="AP7" s="49" t="s">
        <v>74</v>
      </c>
      <c r="AQ7" s="50">
        <f>[6]Gestão!AM7</f>
        <v>42</v>
      </c>
      <c r="AR7" s="51">
        <v>18</v>
      </c>
      <c r="AS7" s="81" t="s">
        <v>51</v>
      </c>
      <c r="AT7" s="50">
        <f>[6]Gestão!AO7</f>
        <v>42</v>
      </c>
      <c r="AU7" s="53">
        <v>320</v>
      </c>
      <c r="AV7" s="48">
        <f>[1]EMPRESA!$E$3</f>
        <v>0</v>
      </c>
      <c r="AW7" s="48" t="str">
        <f>[1]EMPRESA!$D$5</f>
        <v>2019</v>
      </c>
      <c r="AX7" s="49" t="s">
        <v>34</v>
      </c>
      <c r="AY7" s="49" t="s">
        <v>108</v>
      </c>
      <c r="AZ7" s="49" t="s">
        <v>98</v>
      </c>
      <c r="BA7" s="81" t="s">
        <v>51</v>
      </c>
      <c r="BB7" s="49"/>
      <c r="BC7" s="52">
        <f>[6]Gestão!AT7</f>
        <v>71038</v>
      </c>
      <c r="BD7" s="50">
        <f>[6]Gestão!AV7</f>
        <v>71038</v>
      </c>
      <c r="BE7" s="53">
        <v>327</v>
      </c>
      <c r="BF7" s="48">
        <f>[1]EMPRESA!$E$3</f>
        <v>0</v>
      </c>
      <c r="BG7" s="48" t="str">
        <f>[1]EMPRESA!$D$5</f>
        <v>2019</v>
      </c>
      <c r="BH7" s="49" t="s">
        <v>34</v>
      </c>
      <c r="BI7" s="49" t="s">
        <v>110</v>
      </c>
      <c r="BJ7" s="49" t="s">
        <v>102</v>
      </c>
      <c r="BK7" s="81" t="s">
        <v>51</v>
      </c>
      <c r="BL7" s="49"/>
      <c r="BM7" s="50">
        <f>[6]Gestão!BA7</f>
        <v>10179</v>
      </c>
      <c r="BN7" s="50"/>
      <c r="BO7" s="50">
        <f>[6]Gestão!BC7</f>
        <v>10179</v>
      </c>
      <c r="BP7" s="53">
        <v>329</v>
      </c>
      <c r="BQ7" s="48">
        <f>[1]EMPRESA!$E$3</f>
        <v>0</v>
      </c>
      <c r="BR7" s="48" t="str">
        <f>[1]EMPRESA!$D$5</f>
        <v>2019</v>
      </c>
      <c r="BS7" s="49" t="s">
        <v>34</v>
      </c>
      <c r="BT7" s="49" t="s">
        <v>111</v>
      </c>
      <c r="BU7" s="50">
        <f>[6]Gestão!BH7</f>
        <v>4438</v>
      </c>
      <c r="BV7" s="50">
        <v>21</v>
      </c>
      <c r="BW7" s="81" t="s">
        <v>51</v>
      </c>
      <c r="BX7" s="50"/>
      <c r="BY7" s="50">
        <f>[6]Gestão!BJ7</f>
        <v>4438</v>
      </c>
      <c r="BZ7" s="53">
        <v>327</v>
      </c>
      <c r="CA7" s="48">
        <f>[1]EMPRESA!$E$3</f>
        <v>0</v>
      </c>
      <c r="CB7" s="48" t="str">
        <f>[1]EMPRESA!$D$5</f>
        <v>2019</v>
      </c>
      <c r="CC7" s="49" t="s">
        <v>34</v>
      </c>
      <c r="CD7" s="49" t="s">
        <v>95</v>
      </c>
      <c r="CE7" s="49" t="s">
        <v>104</v>
      </c>
      <c r="CF7" s="49" t="s">
        <v>51</v>
      </c>
      <c r="CG7" s="49"/>
      <c r="CH7" s="50">
        <f t="shared" si="1"/>
        <v>14617</v>
      </c>
      <c r="CI7" s="50">
        <f>[6]Gestão!BP7</f>
        <v>14617</v>
      </c>
      <c r="CJ7" s="53">
        <v>325</v>
      </c>
      <c r="CK7" s="48">
        <f>[1]EMPRESA!$E$3</f>
        <v>0</v>
      </c>
      <c r="CL7" s="48" t="str">
        <f>[1]EMPRESA!$D$5</f>
        <v>2019</v>
      </c>
      <c r="CM7" s="49" t="s">
        <v>34</v>
      </c>
      <c r="CN7" s="49" t="s">
        <v>95</v>
      </c>
      <c r="CO7" s="81">
        <f>[6]Gestão!BU7</f>
        <v>11740</v>
      </c>
      <c r="CP7" s="81">
        <v>22</v>
      </c>
      <c r="CQ7" s="81" t="s">
        <v>51</v>
      </c>
      <c r="CR7" s="50"/>
      <c r="CS7" s="50">
        <f>[6]Gestão!BW7</f>
        <v>11740</v>
      </c>
      <c r="CT7" s="47" t="s">
        <v>95</v>
      </c>
      <c r="CU7" s="48">
        <f>[1]EMPRESA!$E$3</f>
        <v>0</v>
      </c>
      <c r="CV7" s="48" t="str">
        <f>[1]EMPRESA!$D$5</f>
        <v>2019</v>
      </c>
      <c r="CW7" s="49" t="s">
        <v>34</v>
      </c>
      <c r="CX7" s="49" t="s">
        <v>97</v>
      </c>
      <c r="CY7" s="50">
        <f>[6]Gestão!CB7</f>
        <v>0</v>
      </c>
      <c r="CZ7" s="50">
        <v>23</v>
      </c>
      <c r="DA7" s="81" t="s">
        <v>51</v>
      </c>
      <c r="DB7" s="54"/>
      <c r="DC7" s="54">
        <f>[6]Gestão!CD7</f>
        <v>0</v>
      </c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  <c r="EB7" s="55"/>
      <c r="EC7" s="55"/>
      <c r="ED7" s="55"/>
      <c r="EE7" s="55"/>
      <c r="EF7" s="55"/>
      <c r="EG7" s="55"/>
      <c r="EH7" s="55"/>
      <c r="EI7" s="55"/>
      <c r="EJ7" s="55"/>
      <c r="EK7" s="55"/>
      <c r="EL7" s="55"/>
      <c r="EM7" s="55"/>
      <c r="EN7" s="55"/>
      <c r="EO7" s="55"/>
      <c r="EP7" s="55"/>
      <c r="EQ7" s="55"/>
      <c r="ER7" s="55"/>
      <c r="ES7" s="55"/>
      <c r="ET7" s="55"/>
      <c r="EU7" s="55"/>
      <c r="EV7" s="55"/>
      <c r="EW7" s="55"/>
      <c r="EX7" s="55"/>
      <c r="EY7" s="55"/>
      <c r="EZ7" s="55"/>
      <c r="FA7" s="55"/>
      <c r="FB7" s="55"/>
      <c r="FC7" s="55"/>
      <c r="FD7" s="55"/>
      <c r="FE7" s="55"/>
      <c r="FF7" s="55"/>
      <c r="FG7" s="55"/>
      <c r="FH7" s="55"/>
      <c r="FI7" s="55"/>
      <c r="FJ7" s="55"/>
      <c r="FK7" s="55"/>
      <c r="FL7" s="55"/>
      <c r="FM7" s="55"/>
      <c r="FN7" s="55"/>
      <c r="FO7" s="55"/>
      <c r="FP7" s="55"/>
      <c r="FQ7" s="55"/>
      <c r="FR7" s="55"/>
      <c r="FS7" s="55"/>
      <c r="FT7" s="55"/>
      <c r="FU7" s="55"/>
      <c r="FV7" s="55"/>
      <c r="FW7" s="55"/>
      <c r="FX7" s="55"/>
      <c r="FY7" s="55"/>
      <c r="FZ7" s="55"/>
    </row>
    <row r="8" spans="1:182" s="56" customFormat="1" ht="15.95" customHeight="1" x14ac:dyDescent="0.15">
      <c r="A8" s="46" t="s">
        <v>36</v>
      </c>
      <c r="B8" s="47" t="s">
        <v>100</v>
      </c>
      <c r="C8" s="9">
        <v>5555</v>
      </c>
      <c r="D8" s="48" t="s">
        <v>73</v>
      </c>
      <c r="E8" s="48" t="str">
        <f>[1]EMPRESA!$D$5</f>
        <v>2019</v>
      </c>
      <c r="F8" s="49" t="s">
        <v>51</v>
      </c>
      <c r="G8" s="50">
        <f>21*8*[1]Efetivo!R17</f>
        <v>244776</v>
      </c>
      <c r="H8" s="50">
        <f>[7]Gestão!G7</f>
        <v>244776</v>
      </c>
      <c r="I8" s="47" t="s">
        <v>92</v>
      </c>
      <c r="J8" s="9">
        <v>5555</v>
      </c>
      <c r="K8" s="48" t="s">
        <v>48</v>
      </c>
      <c r="L8" s="48" t="str">
        <f>[1]EMPRESA!$D$5</f>
        <v>2019</v>
      </c>
      <c r="M8" s="49" t="s">
        <v>51</v>
      </c>
      <c r="N8" s="50">
        <f>[7]Gestão!L7</f>
        <v>227382.17</v>
      </c>
      <c r="O8" s="50">
        <f>[7]Gestão!N7</f>
        <v>227382.17</v>
      </c>
      <c r="P8" s="47" t="s">
        <v>99</v>
      </c>
      <c r="Q8" s="9">
        <v>5555</v>
      </c>
      <c r="R8" s="34" t="s">
        <v>68</v>
      </c>
      <c r="S8" s="48" t="str">
        <f>[1]EMPRESA!$D$5</f>
        <v>2019</v>
      </c>
      <c r="T8" s="49" t="s">
        <v>51</v>
      </c>
      <c r="U8" s="50">
        <f>[7]Gestão!S7</f>
        <v>9143.1200000000008</v>
      </c>
      <c r="V8" s="50">
        <f>[7]Gestão!U7</f>
        <v>9143.1200000000008</v>
      </c>
      <c r="W8" s="47" t="s">
        <v>106</v>
      </c>
      <c r="X8" s="9">
        <v>5555</v>
      </c>
      <c r="Y8" s="34" t="s">
        <v>47</v>
      </c>
      <c r="Z8" s="48" t="str">
        <f>[1]EMPRESA!$D$5</f>
        <v>2019</v>
      </c>
      <c r="AA8" s="49" t="s">
        <v>51</v>
      </c>
      <c r="AB8" s="50">
        <f t="shared" si="0"/>
        <v>236525.29</v>
      </c>
      <c r="AC8" s="50">
        <f>[7]Gestão!AA7</f>
        <v>236525.29</v>
      </c>
      <c r="AD8" s="47" t="s">
        <v>93</v>
      </c>
      <c r="AE8" s="9">
        <v>5555</v>
      </c>
      <c r="AF8" s="34" t="s">
        <v>73</v>
      </c>
      <c r="AG8" s="48" t="str">
        <f>[1]EMPRESA!$D$5</f>
        <v>2019</v>
      </c>
      <c r="AH8" s="49" t="s">
        <v>51</v>
      </c>
      <c r="AI8" s="50">
        <f>[7]Gestão!AF7</f>
        <v>9</v>
      </c>
      <c r="AJ8" s="50">
        <f>[7]Gestão!AH7</f>
        <v>9</v>
      </c>
      <c r="AK8" s="47" t="s">
        <v>96</v>
      </c>
      <c r="AL8" s="48">
        <f>[1]EMPRESA!$E$3</f>
        <v>0</v>
      </c>
      <c r="AM8" s="48" t="str">
        <f>[1]EMPRESA!$D$5</f>
        <v>2019</v>
      </c>
      <c r="AN8" s="49" t="s">
        <v>37</v>
      </c>
      <c r="AO8" s="49" t="s">
        <v>94</v>
      </c>
      <c r="AP8" s="49" t="s">
        <v>74</v>
      </c>
      <c r="AQ8" s="50">
        <f>[7]Gestão!AM7</f>
        <v>5</v>
      </c>
      <c r="AR8" s="51">
        <v>18</v>
      </c>
      <c r="AS8" s="81" t="s">
        <v>51</v>
      </c>
      <c r="AT8" s="50">
        <f>[7]Gestão!AO7</f>
        <v>5</v>
      </c>
      <c r="AU8" s="53">
        <v>321</v>
      </c>
      <c r="AV8" s="48">
        <f>[1]EMPRESA!$E$3</f>
        <v>0</v>
      </c>
      <c r="AW8" s="48" t="str">
        <f>[1]EMPRESA!$D$5</f>
        <v>2019</v>
      </c>
      <c r="AX8" s="49" t="s">
        <v>37</v>
      </c>
      <c r="AY8" s="49" t="s">
        <v>108</v>
      </c>
      <c r="AZ8" s="49" t="s">
        <v>98</v>
      </c>
      <c r="BA8" s="81" t="s">
        <v>51</v>
      </c>
      <c r="BB8" s="49"/>
      <c r="BC8" s="52">
        <f>[7]Gestão!AT7/1000</f>
        <v>11902.53759</v>
      </c>
      <c r="BD8" s="50">
        <f>[7]Gestão!AV7/1000</f>
        <v>11902.53759</v>
      </c>
      <c r="BE8" s="53">
        <v>329</v>
      </c>
      <c r="BF8" s="48">
        <f>[1]EMPRESA!$E$3</f>
        <v>0</v>
      </c>
      <c r="BG8" s="48" t="str">
        <f>[1]EMPRESA!$D$5</f>
        <v>2019</v>
      </c>
      <c r="BH8" s="49" t="s">
        <v>37</v>
      </c>
      <c r="BI8" s="49" t="s">
        <v>110</v>
      </c>
      <c r="BJ8" s="49" t="s">
        <v>102</v>
      </c>
      <c r="BK8" s="81" t="s">
        <v>51</v>
      </c>
      <c r="BL8" s="49"/>
      <c r="BM8" s="50">
        <f>[7]Gestão!BA7/1000</f>
        <v>3563.8265599999995</v>
      </c>
      <c r="BN8" s="50"/>
      <c r="BO8" s="50">
        <f>[7]Gestão!BC7/1000</f>
        <v>3563.8265599999995</v>
      </c>
      <c r="BP8" s="53">
        <v>330</v>
      </c>
      <c r="BQ8" s="48">
        <f>[1]EMPRESA!$E$3</f>
        <v>0</v>
      </c>
      <c r="BR8" s="48" t="str">
        <f>[1]EMPRESA!$D$5</f>
        <v>2019</v>
      </c>
      <c r="BS8" s="49" t="s">
        <v>37</v>
      </c>
      <c r="BT8" s="49" t="s">
        <v>111</v>
      </c>
      <c r="BU8" s="50">
        <f>[7]Gestão!BH7/1000</f>
        <v>889.88558</v>
      </c>
      <c r="BV8" s="50">
        <v>21</v>
      </c>
      <c r="BW8" s="81" t="s">
        <v>51</v>
      </c>
      <c r="BX8" s="50"/>
      <c r="BY8" s="50">
        <f>[7]Gestão!BJ7/1000</f>
        <v>889.88558</v>
      </c>
      <c r="BZ8" s="53">
        <v>328</v>
      </c>
      <c r="CA8" s="48">
        <f>[1]EMPRESA!$E$3</f>
        <v>0</v>
      </c>
      <c r="CB8" s="48" t="str">
        <f>[1]EMPRESA!$D$5</f>
        <v>2019</v>
      </c>
      <c r="CC8" s="49" t="s">
        <v>37</v>
      </c>
      <c r="CD8" s="49" t="s">
        <v>95</v>
      </c>
      <c r="CE8" s="49" t="s">
        <v>104</v>
      </c>
      <c r="CF8" s="49" t="s">
        <v>51</v>
      </c>
      <c r="CG8" s="49"/>
      <c r="CH8" s="50">
        <f t="shared" si="1"/>
        <v>4453.7121399999996</v>
      </c>
      <c r="CI8" s="50">
        <f>[7]Gestão!BP7/1000</f>
        <v>4453.7121399999996</v>
      </c>
      <c r="CJ8" s="53">
        <v>326</v>
      </c>
      <c r="CK8" s="48">
        <f>[1]EMPRESA!$E$3</f>
        <v>0</v>
      </c>
      <c r="CL8" s="48" t="str">
        <f>[1]EMPRESA!$D$5</f>
        <v>2019</v>
      </c>
      <c r="CM8" s="49" t="s">
        <v>37</v>
      </c>
      <c r="CN8" s="49" t="s">
        <v>95</v>
      </c>
      <c r="CO8" s="81">
        <f>[7]Gestão!BU7</f>
        <v>2059873.4</v>
      </c>
      <c r="CP8" s="81">
        <v>22</v>
      </c>
      <c r="CQ8" s="81" t="s">
        <v>51</v>
      </c>
      <c r="CR8" s="50"/>
      <c r="CS8" s="50">
        <f>[7]Gestão!BW7</f>
        <v>2059873.4</v>
      </c>
      <c r="CT8" s="47" t="s">
        <v>97</v>
      </c>
      <c r="CU8" s="48">
        <f>[1]EMPRESA!$E$3</f>
        <v>0</v>
      </c>
      <c r="CV8" s="48" t="str">
        <f>[1]EMPRESA!$D$5</f>
        <v>2019</v>
      </c>
      <c r="CW8" s="49" t="s">
        <v>37</v>
      </c>
      <c r="CX8" s="49" t="s">
        <v>97</v>
      </c>
      <c r="CY8" s="50">
        <f>[7]Gestão!CB7/1000</f>
        <v>0</v>
      </c>
      <c r="CZ8" s="50">
        <v>23</v>
      </c>
      <c r="DA8" s="81" t="s">
        <v>51</v>
      </c>
      <c r="DB8" s="54"/>
      <c r="DC8" s="54">
        <f>[7]Gestão!CD7/1000</f>
        <v>0</v>
      </c>
      <c r="DD8" s="55"/>
      <c r="DE8" s="55"/>
      <c r="DF8" s="55"/>
      <c r="DG8" s="55"/>
      <c r="DH8" s="55"/>
      <c r="DI8" s="55"/>
      <c r="DJ8" s="55"/>
      <c r="DK8" s="55"/>
      <c r="DL8" s="55"/>
      <c r="DM8" s="55"/>
      <c r="DN8" s="55"/>
      <c r="DO8" s="55"/>
      <c r="DP8" s="55"/>
      <c r="DQ8" s="55"/>
      <c r="DR8" s="55"/>
      <c r="DS8" s="55"/>
      <c r="DT8" s="55"/>
      <c r="DU8" s="55"/>
      <c r="DV8" s="55"/>
      <c r="DW8" s="55"/>
      <c r="DX8" s="55"/>
      <c r="DY8" s="55"/>
      <c r="DZ8" s="55"/>
      <c r="EA8" s="55"/>
      <c r="EB8" s="55"/>
      <c r="EC8" s="55"/>
      <c r="ED8" s="55"/>
      <c r="EE8" s="55"/>
      <c r="EF8" s="55"/>
      <c r="EG8" s="55"/>
      <c r="EH8" s="55"/>
      <c r="EI8" s="55"/>
      <c r="EJ8" s="55"/>
      <c r="EK8" s="55"/>
      <c r="EL8" s="55"/>
      <c r="EM8" s="55"/>
      <c r="EN8" s="55"/>
      <c r="EO8" s="55"/>
      <c r="EP8" s="55"/>
      <c r="EQ8" s="55"/>
      <c r="ER8" s="55"/>
      <c r="ES8" s="55"/>
      <c r="ET8" s="55"/>
      <c r="EU8" s="55"/>
      <c r="EV8" s="55"/>
      <c r="EW8" s="55"/>
      <c r="EX8" s="55"/>
      <c r="EY8" s="55"/>
      <c r="EZ8" s="55"/>
      <c r="FA8" s="55"/>
      <c r="FB8" s="55"/>
      <c r="FC8" s="55"/>
      <c r="FD8" s="55"/>
      <c r="FE8" s="55"/>
      <c r="FF8" s="55"/>
      <c r="FG8" s="55"/>
      <c r="FH8" s="55"/>
      <c r="FI8" s="55"/>
      <c r="FJ8" s="55"/>
      <c r="FK8" s="55"/>
      <c r="FL8" s="55"/>
      <c r="FM8" s="55"/>
      <c r="FN8" s="55"/>
      <c r="FO8" s="55"/>
      <c r="FP8" s="55"/>
      <c r="FQ8" s="55"/>
      <c r="FR8" s="55"/>
      <c r="FS8" s="55"/>
      <c r="FT8" s="55"/>
      <c r="FU8" s="55"/>
      <c r="FV8" s="55"/>
      <c r="FW8" s="55"/>
      <c r="FX8" s="55"/>
      <c r="FY8" s="55"/>
      <c r="FZ8" s="55"/>
    </row>
    <row r="9" spans="1:182" s="56" customFormat="1" ht="15.95" customHeight="1" x14ac:dyDescent="0.15">
      <c r="A9" s="46" t="s">
        <v>39</v>
      </c>
      <c r="B9" s="47" t="s">
        <v>100</v>
      </c>
      <c r="C9" s="9">
        <v>2104</v>
      </c>
      <c r="D9" s="48" t="s">
        <v>74</v>
      </c>
      <c r="E9" s="48" t="str">
        <f>[1]EMPRESA!$D$5</f>
        <v>2019</v>
      </c>
      <c r="F9" s="49" t="s">
        <v>51</v>
      </c>
      <c r="G9" s="50">
        <f>21*8*[1]Efetivo!R18</f>
        <v>463008</v>
      </c>
      <c r="H9" s="50">
        <f>[8]Gestão!G7</f>
        <v>463008</v>
      </c>
      <c r="I9" s="47" t="s">
        <v>92</v>
      </c>
      <c r="J9" s="9">
        <v>2104</v>
      </c>
      <c r="K9" s="48" t="s">
        <v>48</v>
      </c>
      <c r="L9" s="48" t="str">
        <f>[1]EMPRESA!$D$5</f>
        <v>2019</v>
      </c>
      <c r="M9" s="49" t="s">
        <v>51</v>
      </c>
      <c r="N9" s="50">
        <f>[8]Gestão!L7</f>
        <v>352887.21</v>
      </c>
      <c r="O9" s="50">
        <f>[8]Gestão!N7</f>
        <v>352887.21</v>
      </c>
      <c r="P9" s="47" t="s">
        <v>99</v>
      </c>
      <c r="Q9" s="9">
        <v>2104</v>
      </c>
      <c r="R9" s="34" t="s">
        <v>68</v>
      </c>
      <c r="S9" s="48" t="str">
        <f>[1]EMPRESA!$D$5</f>
        <v>2019</v>
      </c>
      <c r="T9" s="49" t="s">
        <v>51</v>
      </c>
      <c r="U9" s="50">
        <f>[8]Gestão!S7</f>
        <v>21647.17</v>
      </c>
      <c r="V9" s="50">
        <f>[8]Gestão!U7</f>
        <v>21647.17</v>
      </c>
      <c r="W9" s="47" t="s">
        <v>106</v>
      </c>
      <c r="X9" s="9">
        <v>2104</v>
      </c>
      <c r="Y9" s="34" t="s">
        <v>47</v>
      </c>
      <c r="Z9" s="48" t="str">
        <f>[1]EMPRESA!$D$5</f>
        <v>2019</v>
      </c>
      <c r="AA9" s="49" t="s">
        <v>51</v>
      </c>
      <c r="AB9" s="50">
        <f t="shared" si="0"/>
        <v>374534.38</v>
      </c>
      <c r="AC9" s="50">
        <f>[8]Gestão!AA7</f>
        <v>374534.38</v>
      </c>
      <c r="AD9" s="47" t="s">
        <v>93</v>
      </c>
      <c r="AE9" s="9">
        <v>2104</v>
      </c>
      <c r="AF9" s="34" t="s">
        <v>73</v>
      </c>
      <c r="AG9" s="48" t="str">
        <f>[1]EMPRESA!$D$5</f>
        <v>2019</v>
      </c>
      <c r="AH9" s="49" t="s">
        <v>51</v>
      </c>
      <c r="AI9" s="50">
        <f>[8]Gestão!AF7</f>
        <v>8</v>
      </c>
      <c r="AJ9" s="50">
        <f>[8]Gestão!AH7</f>
        <v>8</v>
      </c>
      <c r="AK9" s="47" t="s">
        <v>94</v>
      </c>
      <c r="AL9" s="48">
        <f>[1]EMPRESA!$E$3</f>
        <v>0</v>
      </c>
      <c r="AM9" s="48" t="str">
        <f>[1]EMPRESA!$D$5</f>
        <v>2019</v>
      </c>
      <c r="AN9" s="49" t="s">
        <v>37</v>
      </c>
      <c r="AO9" s="49" t="s">
        <v>94</v>
      </c>
      <c r="AP9" s="49" t="s">
        <v>74</v>
      </c>
      <c r="AQ9" s="50">
        <f>[8]Gestão!AM7</f>
        <v>10</v>
      </c>
      <c r="AR9" s="51">
        <v>18</v>
      </c>
      <c r="AS9" s="81" t="s">
        <v>51</v>
      </c>
      <c r="AT9" s="50">
        <f>[8]Gestão!AO7</f>
        <v>10</v>
      </c>
      <c r="AU9" s="53">
        <v>320</v>
      </c>
      <c r="AV9" s="48">
        <f>[1]EMPRESA!$E$3</f>
        <v>0</v>
      </c>
      <c r="AW9" s="48" t="str">
        <f>[1]EMPRESA!$D$5</f>
        <v>2019</v>
      </c>
      <c r="AX9" s="49" t="s">
        <v>37</v>
      </c>
      <c r="AY9" s="49" t="s">
        <v>108</v>
      </c>
      <c r="AZ9" s="49" t="s">
        <v>98</v>
      </c>
      <c r="BA9" s="81" t="s">
        <v>51</v>
      </c>
      <c r="BB9" s="49"/>
      <c r="BC9" s="52">
        <f>[8]Gestão!AT7</f>
        <v>22666.144999999997</v>
      </c>
      <c r="BD9" s="50">
        <f>[8]Gestão!AV7</f>
        <v>22666.144999999997</v>
      </c>
      <c r="BE9" s="53">
        <v>328</v>
      </c>
      <c r="BF9" s="48">
        <f>[1]EMPRESA!$E$3</f>
        <v>0</v>
      </c>
      <c r="BG9" s="48" t="str">
        <f>[1]EMPRESA!$D$5</f>
        <v>2019</v>
      </c>
      <c r="BH9" s="49" t="s">
        <v>37</v>
      </c>
      <c r="BI9" s="49" t="s">
        <v>110</v>
      </c>
      <c r="BJ9" s="49" t="s">
        <v>102</v>
      </c>
      <c r="BK9" s="81" t="s">
        <v>51</v>
      </c>
      <c r="BL9" s="49"/>
      <c r="BM9" s="50">
        <f>[8]Gestão!BA7</f>
        <v>3857.39</v>
      </c>
      <c r="BN9" s="50"/>
      <c r="BO9" s="50">
        <f>[8]Gestão!BC7</f>
        <v>3857.39</v>
      </c>
      <c r="BP9" s="53">
        <v>329</v>
      </c>
      <c r="BQ9" s="48">
        <f>[1]EMPRESA!$E$3</f>
        <v>0</v>
      </c>
      <c r="BR9" s="48" t="str">
        <f>[1]EMPRESA!$D$5</f>
        <v>2019</v>
      </c>
      <c r="BS9" s="49" t="s">
        <v>37</v>
      </c>
      <c r="BT9" s="49" t="s">
        <v>111</v>
      </c>
      <c r="BU9" s="50">
        <f>[8]Gestão!BH7</f>
        <v>1496.92</v>
      </c>
      <c r="BV9" s="50">
        <v>21</v>
      </c>
      <c r="BW9" s="81" t="s">
        <v>51</v>
      </c>
      <c r="BX9" s="50"/>
      <c r="BY9" s="50">
        <f>[8]Gestão!BJ7</f>
        <v>1496.92</v>
      </c>
      <c r="BZ9" s="53">
        <v>327</v>
      </c>
      <c r="CA9" s="48">
        <f>[1]EMPRESA!$E$3</f>
        <v>0</v>
      </c>
      <c r="CB9" s="48" t="str">
        <f>[1]EMPRESA!$D$5</f>
        <v>2019</v>
      </c>
      <c r="CC9" s="49" t="s">
        <v>37</v>
      </c>
      <c r="CD9" s="49" t="s">
        <v>95</v>
      </c>
      <c r="CE9" s="49" t="s">
        <v>104</v>
      </c>
      <c r="CF9" s="49" t="s">
        <v>51</v>
      </c>
      <c r="CG9" s="49"/>
      <c r="CH9" s="50">
        <f t="shared" si="1"/>
        <v>5354.3099999999995</v>
      </c>
      <c r="CI9" s="50">
        <f>[8]Gestão!BP7</f>
        <v>5354.3099999999995</v>
      </c>
      <c r="CJ9" s="53">
        <v>325</v>
      </c>
      <c r="CK9" s="48">
        <f>[1]EMPRESA!$E$3</f>
        <v>0</v>
      </c>
      <c r="CL9" s="48" t="str">
        <f>[1]EMPRESA!$D$5</f>
        <v>2019</v>
      </c>
      <c r="CM9" s="49" t="s">
        <v>37</v>
      </c>
      <c r="CN9" s="49" t="s">
        <v>95</v>
      </c>
      <c r="CO9" s="81">
        <f>[8]Gestão!BU7</f>
        <v>2953.1</v>
      </c>
      <c r="CP9" s="81">
        <v>22</v>
      </c>
      <c r="CQ9" s="81" t="s">
        <v>51</v>
      </c>
      <c r="CR9" s="50"/>
      <c r="CS9" s="50">
        <f>[8]Gestão!BW7</f>
        <v>2953.1</v>
      </c>
      <c r="CT9" s="47" t="s">
        <v>95</v>
      </c>
      <c r="CU9" s="48">
        <f>[1]EMPRESA!$E$3</f>
        <v>0</v>
      </c>
      <c r="CV9" s="48" t="str">
        <f>[1]EMPRESA!$D$5</f>
        <v>2019</v>
      </c>
      <c r="CW9" s="49" t="s">
        <v>37</v>
      </c>
      <c r="CX9" s="49" t="s">
        <v>97</v>
      </c>
      <c r="CY9" s="50">
        <f>[8]Gestão!CB7</f>
        <v>0</v>
      </c>
      <c r="CZ9" s="50">
        <v>23</v>
      </c>
      <c r="DA9" s="81" t="s">
        <v>51</v>
      </c>
      <c r="DB9" s="54"/>
      <c r="DC9" s="54">
        <f>[8]Gestão!CD7</f>
        <v>0</v>
      </c>
      <c r="DD9" s="55"/>
      <c r="DE9" s="55"/>
      <c r="DF9" s="55"/>
      <c r="DG9" s="55"/>
      <c r="DH9" s="55"/>
      <c r="DI9" s="55"/>
      <c r="DJ9" s="55"/>
      <c r="DK9" s="55"/>
      <c r="DL9" s="55"/>
      <c r="DM9" s="55"/>
      <c r="DN9" s="55"/>
      <c r="DO9" s="55"/>
      <c r="DP9" s="55"/>
      <c r="DQ9" s="55"/>
      <c r="DR9" s="55"/>
      <c r="DS9" s="55"/>
      <c r="DT9" s="55"/>
      <c r="DU9" s="55"/>
      <c r="DV9" s="55"/>
      <c r="DW9" s="55"/>
      <c r="DX9" s="55"/>
      <c r="DY9" s="55"/>
      <c r="DZ9" s="55"/>
      <c r="EA9" s="55"/>
      <c r="EB9" s="55"/>
      <c r="EC9" s="55"/>
      <c r="ED9" s="55"/>
      <c r="EE9" s="55"/>
      <c r="EF9" s="55"/>
      <c r="EG9" s="55"/>
      <c r="EH9" s="55"/>
      <c r="EI9" s="55"/>
      <c r="EJ9" s="55"/>
      <c r="EK9" s="55"/>
      <c r="EL9" s="55"/>
      <c r="EM9" s="55"/>
      <c r="EN9" s="55"/>
      <c r="EO9" s="55"/>
      <c r="EP9" s="55"/>
      <c r="EQ9" s="55"/>
      <c r="ER9" s="55"/>
      <c r="ES9" s="55"/>
      <c r="ET9" s="55"/>
      <c r="EU9" s="55"/>
      <c r="EV9" s="55"/>
      <c r="EW9" s="55"/>
      <c r="EX9" s="55"/>
      <c r="EY9" s="55"/>
      <c r="EZ9" s="55"/>
      <c r="FA9" s="55"/>
      <c r="FB9" s="55"/>
      <c r="FC9" s="55"/>
      <c r="FD9" s="55"/>
      <c r="FE9" s="55"/>
      <c r="FF9" s="55"/>
      <c r="FG9" s="55"/>
      <c r="FH9" s="55"/>
      <c r="FI9" s="55"/>
      <c r="FJ9" s="55"/>
      <c r="FK9" s="55"/>
      <c r="FL9" s="55"/>
      <c r="FM9" s="55"/>
      <c r="FN9" s="55"/>
      <c r="FO9" s="55"/>
      <c r="FP9" s="55"/>
      <c r="FQ9" s="55"/>
      <c r="FR9" s="55"/>
      <c r="FS9" s="55"/>
      <c r="FT9" s="55"/>
      <c r="FU9" s="55"/>
      <c r="FV9" s="55"/>
      <c r="FW9" s="55"/>
      <c r="FX9" s="55"/>
      <c r="FY9" s="55"/>
      <c r="FZ9" s="55"/>
    </row>
    <row r="10" spans="1:182" s="56" customFormat="1" ht="15.95" customHeight="1" x14ac:dyDescent="0.25">
      <c r="A10" s="46" t="s">
        <v>40</v>
      </c>
      <c r="B10" s="47" t="s">
        <v>100</v>
      </c>
      <c r="C10" s="1">
        <v>1704</v>
      </c>
      <c r="D10" s="48" t="s">
        <v>98</v>
      </c>
      <c r="E10" s="48" t="str">
        <f>[1]EMPRESA!$D$5</f>
        <v>2019</v>
      </c>
      <c r="F10" s="49" t="s">
        <v>51</v>
      </c>
      <c r="G10" s="50">
        <f>21*8*[1]Efetivo!R19</f>
        <v>0</v>
      </c>
      <c r="H10" s="50">
        <f>[9]Gestão!G7</f>
        <v>0</v>
      </c>
      <c r="I10" s="47" t="s">
        <v>92</v>
      </c>
      <c r="J10" s="1">
        <v>1704</v>
      </c>
      <c r="K10" s="48" t="s">
        <v>48</v>
      </c>
      <c r="L10" s="48" t="str">
        <f>[1]EMPRESA!$D$5</f>
        <v>2019</v>
      </c>
      <c r="M10" s="49" t="s">
        <v>51</v>
      </c>
      <c r="N10" s="50">
        <f>[9]Gestão!L7</f>
        <v>0</v>
      </c>
      <c r="O10" s="50">
        <f>[9]Gestão!N7</f>
        <v>0</v>
      </c>
      <c r="P10" s="47" t="s">
        <v>99</v>
      </c>
      <c r="Q10" s="1">
        <v>1704</v>
      </c>
      <c r="R10" s="34" t="s">
        <v>68</v>
      </c>
      <c r="S10" s="48" t="str">
        <f>[1]EMPRESA!$D$5</f>
        <v>2019</v>
      </c>
      <c r="T10" s="49" t="s">
        <v>51</v>
      </c>
      <c r="U10" s="50">
        <f>[9]Gestão!S7</f>
        <v>0</v>
      </c>
      <c r="V10" s="50">
        <f>[9]Gestão!U7</f>
        <v>0</v>
      </c>
      <c r="W10" s="47" t="s">
        <v>106</v>
      </c>
      <c r="X10" s="1">
        <v>1704</v>
      </c>
      <c r="Y10" s="34" t="s">
        <v>47</v>
      </c>
      <c r="Z10" s="48" t="str">
        <f>[1]EMPRESA!$D$5</f>
        <v>2019</v>
      </c>
      <c r="AA10" s="49" t="s">
        <v>51</v>
      </c>
      <c r="AB10" s="50">
        <f t="shared" si="0"/>
        <v>0</v>
      </c>
      <c r="AC10" s="50">
        <f>[9]Gestão!AA7</f>
        <v>0</v>
      </c>
      <c r="AD10" s="47" t="s">
        <v>93</v>
      </c>
      <c r="AE10" s="1">
        <v>1704</v>
      </c>
      <c r="AF10" s="34" t="s">
        <v>73</v>
      </c>
      <c r="AG10" s="48" t="str">
        <f>[1]EMPRESA!$D$5</f>
        <v>2019</v>
      </c>
      <c r="AH10" s="49" t="s">
        <v>51</v>
      </c>
      <c r="AI10" s="50">
        <f>[9]Gestão!AF7</f>
        <v>0</v>
      </c>
      <c r="AJ10" s="50">
        <f>[9]Gestão!AH7</f>
        <v>0</v>
      </c>
      <c r="AK10" s="47"/>
      <c r="AL10" s="48"/>
      <c r="AM10" s="48"/>
      <c r="AN10" s="49"/>
      <c r="AO10" s="49" t="s">
        <v>94</v>
      </c>
      <c r="AP10" s="49" t="s">
        <v>74</v>
      </c>
      <c r="AQ10" s="50">
        <f>[9]Gestão!AM7</f>
        <v>0</v>
      </c>
      <c r="AR10" s="51">
        <v>18</v>
      </c>
      <c r="AS10" s="81" t="s">
        <v>51</v>
      </c>
      <c r="AT10" s="50">
        <f>[9]Gestão!AO7</f>
        <v>0</v>
      </c>
      <c r="AU10" s="53"/>
      <c r="AV10" s="48"/>
      <c r="AW10" s="48"/>
      <c r="AX10" s="49"/>
      <c r="AY10" s="49" t="s">
        <v>108</v>
      </c>
      <c r="AZ10" s="49" t="s">
        <v>98</v>
      </c>
      <c r="BA10" s="81" t="s">
        <v>51</v>
      </c>
      <c r="BB10" s="49"/>
      <c r="BC10" s="52">
        <f>[9]Gestão!AT7</f>
        <v>0</v>
      </c>
      <c r="BD10" s="50">
        <f>[9]Gestão!AV7</f>
        <v>0</v>
      </c>
      <c r="BE10" s="53"/>
      <c r="BF10" s="48"/>
      <c r="BG10" s="48"/>
      <c r="BH10" s="49"/>
      <c r="BI10" s="49" t="s">
        <v>110</v>
      </c>
      <c r="BJ10" s="49" t="s">
        <v>102</v>
      </c>
      <c r="BK10" s="81" t="s">
        <v>51</v>
      </c>
      <c r="BL10" s="49"/>
      <c r="BM10" s="50">
        <f>[9]Gestão!BA7</f>
        <v>0</v>
      </c>
      <c r="BN10" s="50"/>
      <c r="BO10" s="50">
        <f>[9]Gestão!BC7</f>
        <v>0</v>
      </c>
      <c r="BP10" s="53"/>
      <c r="BQ10" s="48"/>
      <c r="BR10" s="48"/>
      <c r="BS10" s="49"/>
      <c r="BT10" s="49" t="s">
        <v>111</v>
      </c>
      <c r="BU10" s="50">
        <f>[9]Gestão!BH7</f>
        <v>0</v>
      </c>
      <c r="BV10" s="50">
        <v>21</v>
      </c>
      <c r="BW10" s="81" t="s">
        <v>51</v>
      </c>
      <c r="BX10" s="50"/>
      <c r="BY10" s="50">
        <f>[9]Gestão!BJ7</f>
        <v>0</v>
      </c>
      <c r="BZ10" s="53"/>
      <c r="CA10" s="48"/>
      <c r="CB10" s="48"/>
      <c r="CC10" s="49"/>
      <c r="CD10" s="49" t="s">
        <v>95</v>
      </c>
      <c r="CE10" s="49" t="s">
        <v>104</v>
      </c>
      <c r="CF10" s="49" t="s">
        <v>51</v>
      </c>
      <c r="CG10" s="49"/>
      <c r="CH10" s="50">
        <f t="shared" si="1"/>
        <v>0</v>
      </c>
      <c r="CI10" s="50">
        <f>[9]Gestão!BP7</f>
        <v>0</v>
      </c>
      <c r="CJ10" s="53"/>
      <c r="CK10" s="48"/>
      <c r="CL10" s="48"/>
      <c r="CM10" s="49"/>
      <c r="CN10" s="49" t="s">
        <v>95</v>
      </c>
      <c r="CO10" s="81">
        <f>[9]Gestão!BU7</f>
        <v>0</v>
      </c>
      <c r="CP10" s="81">
        <v>22</v>
      </c>
      <c r="CQ10" s="81" t="s">
        <v>51</v>
      </c>
      <c r="CR10" s="50"/>
      <c r="CS10" s="50">
        <f>[9]Gestão!BW7</f>
        <v>0</v>
      </c>
      <c r="CT10" s="47"/>
      <c r="CU10" s="48"/>
      <c r="CV10" s="48"/>
      <c r="CW10" s="49"/>
      <c r="CX10" s="49" t="s">
        <v>97</v>
      </c>
      <c r="CY10" s="50">
        <f>[9]Gestão!CB7</f>
        <v>0</v>
      </c>
      <c r="CZ10" s="50">
        <v>23</v>
      </c>
      <c r="DA10" s="81" t="s">
        <v>51</v>
      </c>
      <c r="DB10" s="54"/>
      <c r="DC10" s="54">
        <f>[9]Gestão!CD7</f>
        <v>0</v>
      </c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  <c r="EI10" s="55"/>
      <c r="EJ10" s="55"/>
      <c r="EK10" s="55"/>
      <c r="EL10" s="55"/>
      <c r="EM10" s="55"/>
      <c r="EN10" s="55"/>
      <c r="EO10" s="55"/>
      <c r="EP10" s="55"/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/>
      <c r="FM10" s="55"/>
      <c r="FN10" s="55"/>
      <c r="FO10" s="55"/>
      <c r="FP10" s="55"/>
      <c r="FQ10" s="55"/>
      <c r="FR10" s="55"/>
      <c r="FS10" s="55"/>
      <c r="FT10" s="55"/>
      <c r="FU10" s="55"/>
      <c r="FV10" s="55"/>
      <c r="FW10" s="55"/>
      <c r="FX10" s="55"/>
      <c r="FY10" s="55"/>
      <c r="FZ10" s="55"/>
    </row>
    <row r="11" spans="1:182" s="56" customFormat="1" ht="15.95" customHeight="1" x14ac:dyDescent="0.15">
      <c r="A11" s="46" t="s">
        <v>42</v>
      </c>
      <c r="B11" s="47" t="s">
        <v>100</v>
      </c>
      <c r="C11" s="33" t="s">
        <v>56</v>
      </c>
      <c r="D11" s="48" t="s">
        <v>101</v>
      </c>
      <c r="E11" s="48" t="str">
        <f>[1]EMPRESA!$D$5</f>
        <v>2019</v>
      </c>
      <c r="F11" s="49" t="s">
        <v>51</v>
      </c>
      <c r="G11" s="50">
        <f>21*8*[1]Efetivo!R20</f>
        <v>2486400</v>
      </c>
      <c r="H11" s="50">
        <f>[10]Gestão!G7</f>
        <v>2486400</v>
      </c>
      <c r="I11" s="47" t="s">
        <v>92</v>
      </c>
      <c r="J11" s="33" t="s">
        <v>56</v>
      </c>
      <c r="K11" s="48" t="s">
        <v>48</v>
      </c>
      <c r="L11" s="48" t="str">
        <f>[1]EMPRESA!$D$5</f>
        <v>2019</v>
      </c>
      <c r="M11" s="49" t="s">
        <v>51</v>
      </c>
      <c r="N11" s="50">
        <f>[10]Gestão!L7</f>
        <v>2089283.0999999915</v>
      </c>
      <c r="O11" s="50">
        <f>[10]Gestão!N7</f>
        <v>2089283.0999999915</v>
      </c>
      <c r="P11" s="47" t="s">
        <v>99</v>
      </c>
      <c r="Q11" s="33" t="s">
        <v>56</v>
      </c>
      <c r="R11" s="34" t="s">
        <v>68</v>
      </c>
      <c r="S11" s="48" t="str">
        <f>[1]EMPRESA!$D$5</f>
        <v>2019</v>
      </c>
      <c r="T11" s="49" t="s">
        <v>51</v>
      </c>
      <c r="U11" s="50">
        <f>[10]Gestão!S7</f>
        <v>116474</v>
      </c>
      <c r="V11" s="50">
        <f>[10]Gestão!U7</f>
        <v>116474</v>
      </c>
      <c r="W11" s="47" t="s">
        <v>106</v>
      </c>
      <c r="X11" s="33" t="s">
        <v>56</v>
      </c>
      <c r="Y11" s="34" t="s">
        <v>47</v>
      </c>
      <c r="Z11" s="48" t="str">
        <f>[1]EMPRESA!$D$5</f>
        <v>2019</v>
      </c>
      <c r="AA11" s="49" t="s">
        <v>51</v>
      </c>
      <c r="AB11" s="50">
        <f t="shared" si="0"/>
        <v>2205757.0999999912</v>
      </c>
      <c r="AC11" s="50">
        <f>[10]Gestão!AA7</f>
        <v>2205757.0999999912</v>
      </c>
      <c r="AD11" s="47" t="s">
        <v>93</v>
      </c>
      <c r="AE11" s="33" t="s">
        <v>56</v>
      </c>
      <c r="AF11" s="34" t="s">
        <v>73</v>
      </c>
      <c r="AG11" s="48" t="str">
        <f>[1]EMPRESA!$D$5</f>
        <v>2019</v>
      </c>
      <c r="AH11" s="49" t="s">
        <v>51</v>
      </c>
      <c r="AI11" s="50">
        <f>[10]Gestão!AF7</f>
        <v>177</v>
      </c>
      <c r="AJ11" s="50">
        <f>[10]Gestão!AH7</f>
        <v>177</v>
      </c>
      <c r="AK11" s="47"/>
      <c r="AL11" s="48"/>
      <c r="AM11" s="48"/>
      <c r="AN11" s="49"/>
      <c r="AO11" s="49" t="s">
        <v>94</v>
      </c>
      <c r="AP11" s="49" t="s">
        <v>74</v>
      </c>
      <c r="AQ11" s="50">
        <f>[10]Gestão!AM7</f>
        <v>138</v>
      </c>
      <c r="AR11" s="51">
        <v>18</v>
      </c>
      <c r="AS11" s="81" t="s">
        <v>51</v>
      </c>
      <c r="AT11" s="50">
        <f>[10]Gestão!AO7</f>
        <v>138</v>
      </c>
      <c r="AU11" s="53"/>
      <c r="AV11" s="48"/>
      <c r="AW11" s="48"/>
      <c r="AX11" s="49"/>
      <c r="AY11" s="49" t="s">
        <v>108</v>
      </c>
      <c r="AZ11" s="49" t="s">
        <v>98</v>
      </c>
      <c r="BA11" s="81" t="s">
        <v>51</v>
      </c>
      <c r="BB11" s="49"/>
      <c r="BC11" s="52">
        <f>[10]Gestão!AT7</f>
        <v>100814</v>
      </c>
      <c r="BD11" s="50">
        <f>[10]Gestão!AV7</f>
        <v>100814</v>
      </c>
      <c r="BE11" s="53"/>
      <c r="BF11" s="48"/>
      <c r="BG11" s="48"/>
      <c r="BH11" s="49"/>
      <c r="BI11" s="49" t="s">
        <v>110</v>
      </c>
      <c r="BJ11" s="49" t="s">
        <v>102</v>
      </c>
      <c r="BK11" s="81" t="s">
        <v>51</v>
      </c>
      <c r="BL11" s="49"/>
      <c r="BM11" s="50">
        <f>[10]Gestão!BA7</f>
        <v>19893</v>
      </c>
      <c r="BN11" s="50"/>
      <c r="BO11" s="50">
        <f>[10]Gestão!BC7</f>
        <v>19893</v>
      </c>
      <c r="BP11" s="53"/>
      <c r="BQ11" s="48"/>
      <c r="BR11" s="48"/>
      <c r="BS11" s="49"/>
      <c r="BT11" s="49" t="s">
        <v>111</v>
      </c>
      <c r="BU11" s="50">
        <f>[10]Gestão!BH7</f>
        <v>8626</v>
      </c>
      <c r="BV11" s="50">
        <v>21</v>
      </c>
      <c r="BW11" s="81" t="s">
        <v>51</v>
      </c>
      <c r="BX11" s="50"/>
      <c r="BY11" s="50">
        <f>[10]Gestão!BJ7</f>
        <v>8626</v>
      </c>
      <c r="BZ11" s="53"/>
      <c r="CA11" s="48"/>
      <c r="CB11" s="48"/>
      <c r="CC11" s="49"/>
      <c r="CD11" s="49" t="s">
        <v>95</v>
      </c>
      <c r="CE11" s="49" t="s">
        <v>104</v>
      </c>
      <c r="CF11" s="49" t="s">
        <v>51</v>
      </c>
      <c r="CG11" s="49"/>
      <c r="CH11" s="50">
        <f t="shared" si="1"/>
        <v>28519</v>
      </c>
      <c r="CI11" s="50">
        <f>[10]Gestão!BP7</f>
        <v>28519</v>
      </c>
      <c r="CJ11" s="53"/>
      <c r="CK11" s="48"/>
      <c r="CL11" s="48"/>
      <c r="CM11" s="49"/>
      <c r="CN11" s="49" t="s">
        <v>95</v>
      </c>
      <c r="CO11" s="81">
        <f>[10]Gestão!BU7</f>
        <v>9847</v>
      </c>
      <c r="CP11" s="81">
        <v>22</v>
      </c>
      <c r="CQ11" s="81" t="s">
        <v>51</v>
      </c>
      <c r="CR11" s="50"/>
      <c r="CS11" s="50">
        <f>[10]Gestão!BW7</f>
        <v>9847</v>
      </c>
      <c r="CT11" s="47"/>
      <c r="CU11" s="48"/>
      <c r="CV11" s="48"/>
      <c r="CW11" s="49"/>
      <c r="CX11" s="49" t="s">
        <v>97</v>
      </c>
      <c r="CY11" s="50">
        <f>[10]Gestão!CB7</f>
        <v>21964</v>
      </c>
      <c r="CZ11" s="50">
        <v>23</v>
      </c>
      <c r="DA11" s="81" t="s">
        <v>51</v>
      </c>
      <c r="DB11" s="54"/>
      <c r="DC11" s="54">
        <f>[10]Gestão!CD7</f>
        <v>21964</v>
      </c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  <c r="EI11" s="55"/>
      <c r="EJ11" s="55"/>
      <c r="EK11" s="55"/>
      <c r="EL11" s="55"/>
      <c r="EM11" s="55"/>
      <c r="EN11" s="55"/>
      <c r="EO11" s="55"/>
      <c r="EP11" s="55"/>
      <c r="EQ11" s="55"/>
      <c r="ER11" s="55"/>
      <c r="ES11" s="55"/>
      <c r="ET11" s="55"/>
      <c r="EU11" s="55"/>
      <c r="EV11" s="55"/>
      <c r="EW11" s="55"/>
      <c r="EX11" s="55"/>
      <c r="EY11" s="55"/>
      <c r="EZ11" s="55"/>
      <c r="FA11" s="55"/>
      <c r="FB11" s="55"/>
      <c r="FC11" s="55"/>
      <c r="FD11" s="55"/>
      <c r="FE11" s="55"/>
      <c r="FF11" s="55"/>
      <c r="FG11" s="55"/>
      <c r="FH11" s="55"/>
      <c r="FI11" s="55"/>
      <c r="FJ11" s="55"/>
      <c r="FK11" s="55"/>
      <c r="FL11" s="55"/>
      <c r="FM11" s="55"/>
      <c r="FN11" s="55"/>
      <c r="FO11" s="55"/>
      <c r="FP11" s="55"/>
      <c r="FQ11" s="55"/>
      <c r="FR11" s="55"/>
      <c r="FS11" s="55"/>
      <c r="FT11" s="55"/>
      <c r="FU11" s="55"/>
      <c r="FV11" s="55"/>
      <c r="FW11" s="55"/>
      <c r="FX11" s="55"/>
      <c r="FY11" s="55"/>
      <c r="FZ11" s="55"/>
    </row>
    <row r="12" spans="1:182" s="63" customFormat="1" ht="15.95" customHeight="1" x14ac:dyDescent="0.25">
      <c r="A12" s="57" t="s">
        <v>43</v>
      </c>
      <c r="B12" s="47" t="s">
        <v>100</v>
      </c>
      <c r="C12" s="1">
        <v>2404</v>
      </c>
      <c r="D12" s="48" t="s">
        <v>102</v>
      </c>
      <c r="E12" s="48" t="str">
        <f>[1]EMPRESA!$D$5</f>
        <v>2019</v>
      </c>
      <c r="F12" s="49" t="s">
        <v>51</v>
      </c>
      <c r="G12" s="52">
        <f>21*8*[1]Efetivo!R21</f>
        <v>218904</v>
      </c>
      <c r="H12" s="52">
        <f>[11]Gestão!G7</f>
        <v>218904</v>
      </c>
      <c r="I12" s="47" t="s">
        <v>92</v>
      </c>
      <c r="J12" s="1">
        <v>2404</v>
      </c>
      <c r="K12" s="48" t="s">
        <v>48</v>
      </c>
      <c r="L12" s="59" t="str">
        <f>[1]EMPRESA!$D$5</f>
        <v>2019</v>
      </c>
      <c r="M12" s="49" t="s">
        <v>51</v>
      </c>
      <c r="N12" s="52">
        <f>[11]Gestão!L7</f>
        <v>274560</v>
      </c>
      <c r="O12" s="52">
        <f>[11]Gestão!N7</f>
        <v>274560</v>
      </c>
      <c r="P12" s="47" t="s">
        <v>99</v>
      </c>
      <c r="Q12" s="1">
        <v>2404</v>
      </c>
      <c r="R12" s="34" t="s">
        <v>68</v>
      </c>
      <c r="S12" s="48" t="str">
        <f>[1]EMPRESA!$D$5</f>
        <v>2019</v>
      </c>
      <c r="T12" s="49" t="s">
        <v>51</v>
      </c>
      <c r="U12" s="52">
        <f>[11]Gestão!S7</f>
        <v>10271</v>
      </c>
      <c r="V12" s="52">
        <f>[11]Gestão!U7</f>
        <v>10271</v>
      </c>
      <c r="W12" s="47" t="s">
        <v>106</v>
      </c>
      <c r="X12" s="1">
        <v>2404</v>
      </c>
      <c r="Y12" s="34" t="s">
        <v>47</v>
      </c>
      <c r="Z12" s="48" t="str">
        <f>[1]EMPRESA!$D$5</f>
        <v>2019</v>
      </c>
      <c r="AA12" s="49" t="s">
        <v>51</v>
      </c>
      <c r="AB12" s="52">
        <f t="shared" si="0"/>
        <v>284831</v>
      </c>
      <c r="AC12" s="52">
        <f>[11]Gestão!AA7</f>
        <v>284831</v>
      </c>
      <c r="AD12" s="47" t="s">
        <v>93</v>
      </c>
      <c r="AE12" s="1">
        <v>2404</v>
      </c>
      <c r="AF12" s="34" t="s">
        <v>73</v>
      </c>
      <c r="AG12" s="48" t="str">
        <f>[1]EMPRESA!$D$5</f>
        <v>2019</v>
      </c>
      <c r="AH12" s="49" t="s">
        <v>51</v>
      </c>
      <c r="AI12" s="52">
        <f>[11]Gestão!AF7</f>
        <v>15</v>
      </c>
      <c r="AJ12" s="52">
        <f>[11]Gestão!AH7</f>
        <v>15</v>
      </c>
      <c r="AK12" s="58"/>
      <c r="AL12" s="59"/>
      <c r="AM12" s="59"/>
      <c r="AN12" s="60"/>
      <c r="AO12" s="49" t="s">
        <v>94</v>
      </c>
      <c r="AP12" s="49" t="s">
        <v>74</v>
      </c>
      <c r="AQ12" s="52">
        <f>[11]Gestão!AM7</f>
        <v>8</v>
      </c>
      <c r="AR12" s="51">
        <v>18</v>
      </c>
      <c r="AS12" s="81" t="s">
        <v>51</v>
      </c>
      <c r="AT12" s="52">
        <f>[11]Gestão!AO7</f>
        <v>8</v>
      </c>
      <c r="AU12" s="61"/>
      <c r="AV12" s="59"/>
      <c r="AW12" s="59"/>
      <c r="AX12" s="60"/>
      <c r="AY12" s="49" t="s">
        <v>108</v>
      </c>
      <c r="AZ12" s="49" t="s">
        <v>98</v>
      </c>
      <c r="BA12" s="81" t="s">
        <v>51</v>
      </c>
      <c r="BB12" s="60"/>
      <c r="BC12" s="52">
        <f>[11]Gestão!AT7/1000</f>
        <v>3927.7548900000002</v>
      </c>
      <c r="BD12" s="52">
        <f>[11]Gestão!AV7/1000</f>
        <v>3927.7548900000002</v>
      </c>
      <c r="BE12" s="61"/>
      <c r="BF12" s="59"/>
      <c r="BG12" s="59"/>
      <c r="BH12" s="60"/>
      <c r="BI12" s="49" t="s">
        <v>110</v>
      </c>
      <c r="BJ12" s="49" t="s">
        <v>102</v>
      </c>
      <c r="BK12" s="81" t="s">
        <v>51</v>
      </c>
      <c r="BL12" s="60"/>
      <c r="BM12" s="52">
        <f>[11]Gestão!BA7/1000</f>
        <v>2201.7882200000004</v>
      </c>
      <c r="BN12" s="52"/>
      <c r="BO12" s="52">
        <f>[11]Gestão!BC7/1000</f>
        <v>2201.7882200000004</v>
      </c>
      <c r="BP12" s="61"/>
      <c r="BQ12" s="59"/>
      <c r="BR12" s="59"/>
      <c r="BS12" s="60"/>
      <c r="BT12" s="49" t="s">
        <v>111</v>
      </c>
      <c r="BU12" s="52">
        <f>[11]Gestão!BH7/1000</f>
        <v>384.45278000000002</v>
      </c>
      <c r="BV12" s="50">
        <v>21</v>
      </c>
      <c r="BW12" s="81" t="s">
        <v>51</v>
      </c>
      <c r="BX12" s="52"/>
      <c r="BY12" s="52">
        <f>[11]Gestão!BJ7/1000</f>
        <v>384.45278000000002</v>
      </c>
      <c r="BZ12" s="61"/>
      <c r="CA12" s="59"/>
      <c r="CB12" s="59"/>
      <c r="CC12" s="60"/>
      <c r="CD12" s="49" t="s">
        <v>95</v>
      </c>
      <c r="CE12" s="49" t="s">
        <v>104</v>
      </c>
      <c r="CF12" s="49" t="s">
        <v>51</v>
      </c>
      <c r="CG12" s="60"/>
      <c r="CH12" s="52">
        <f t="shared" si="1"/>
        <v>2586.2410000000004</v>
      </c>
      <c r="CI12" s="52">
        <f>[11]Gestão!BP7/1000</f>
        <v>2586.241</v>
      </c>
      <c r="CJ12" s="61"/>
      <c r="CK12" s="59"/>
      <c r="CL12" s="59"/>
      <c r="CM12" s="60"/>
      <c r="CN12" s="49" t="s">
        <v>95</v>
      </c>
      <c r="CO12" s="82">
        <f>[11]Gestão!BU7/1000</f>
        <v>805.91800000000001</v>
      </c>
      <c r="CP12" s="81">
        <v>22</v>
      </c>
      <c r="CQ12" s="81" t="s">
        <v>51</v>
      </c>
      <c r="CR12" s="52"/>
      <c r="CS12" s="52">
        <f>[11]Gestão!BW7/1000</f>
        <v>805.91800000000001</v>
      </c>
      <c r="CT12" s="58"/>
      <c r="CU12" s="59"/>
      <c r="CV12" s="59"/>
      <c r="CW12" s="60"/>
      <c r="CX12" s="49" t="s">
        <v>97</v>
      </c>
      <c r="CY12" s="52">
        <f>[11]Gestão!CB7/1000</f>
        <v>0</v>
      </c>
      <c r="CZ12" s="50">
        <v>23</v>
      </c>
      <c r="DA12" s="81" t="s">
        <v>51</v>
      </c>
      <c r="DB12" s="62"/>
      <c r="DC12" s="54">
        <f>[11]Gestão!CD7/1000</f>
        <v>0</v>
      </c>
    </row>
    <row r="13" spans="1:182" s="56" customFormat="1" ht="15.95" customHeight="1" x14ac:dyDescent="0.25">
      <c r="A13" s="46" t="s">
        <v>45</v>
      </c>
      <c r="B13" s="47" t="s">
        <v>100</v>
      </c>
      <c r="C13" s="1">
        <v>205</v>
      </c>
      <c r="D13" s="48" t="s">
        <v>103</v>
      </c>
      <c r="E13" s="48" t="str">
        <f>[1]EMPRESA!$D$5</f>
        <v>2019</v>
      </c>
      <c r="F13" s="49" t="s">
        <v>51</v>
      </c>
      <c r="G13" s="50">
        <f>21*8*[1]Efetivo!R22</f>
        <v>648816</v>
      </c>
      <c r="H13" s="50">
        <f>[12]Gestão!G7</f>
        <v>648816</v>
      </c>
      <c r="I13" s="47" t="s">
        <v>92</v>
      </c>
      <c r="J13" s="1">
        <v>205</v>
      </c>
      <c r="K13" s="48" t="s">
        <v>48</v>
      </c>
      <c r="L13" s="48" t="str">
        <f>[1]EMPRESA!$D$5</f>
        <v>2019</v>
      </c>
      <c r="M13" s="49" t="s">
        <v>51</v>
      </c>
      <c r="N13" s="50">
        <f>[12]Gestão!L7</f>
        <v>665881.71</v>
      </c>
      <c r="O13" s="50">
        <f>[12]Gestão!N7</f>
        <v>665881.71</v>
      </c>
      <c r="P13" s="47" t="s">
        <v>99</v>
      </c>
      <c r="Q13" s="1">
        <v>205</v>
      </c>
      <c r="R13" s="34" t="s">
        <v>68</v>
      </c>
      <c r="S13" s="48" t="str">
        <f>[1]EMPRESA!$D$5</f>
        <v>2019</v>
      </c>
      <c r="T13" s="49" t="s">
        <v>51</v>
      </c>
      <c r="U13" s="50">
        <f>[12]Gestão!S7</f>
        <v>26834.06</v>
      </c>
      <c r="V13" s="50">
        <f>[12]Gestão!U7</f>
        <v>26834.06</v>
      </c>
      <c r="W13" s="47" t="s">
        <v>106</v>
      </c>
      <c r="X13" s="1">
        <v>205</v>
      </c>
      <c r="Y13" s="34" t="s">
        <v>47</v>
      </c>
      <c r="Z13" s="48" t="str">
        <f>[1]EMPRESA!$D$5</f>
        <v>2019</v>
      </c>
      <c r="AA13" s="49" t="s">
        <v>51</v>
      </c>
      <c r="AB13" s="50">
        <f t="shared" si="0"/>
        <v>692715.77</v>
      </c>
      <c r="AC13" s="50">
        <f>[12]Gestão!AA7</f>
        <v>692715.77</v>
      </c>
      <c r="AD13" s="47" t="s">
        <v>93</v>
      </c>
      <c r="AE13" s="1">
        <v>205</v>
      </c>
      <c r="AF13" s="34" t="s">
        <v>73</v>
      </c>
      <c r="AG13" s="48" t="str">
        <f>[1]EMPRESA!$D$5</f>
        <v>2019</v>
      </c>
      <c r="AH13" s="49" t="s">
        <v>51</v>
      </c>
      <c r="AI13" s="50">
        <f>[12]Gestão!AF7</f>
        <v>25</v>
      </c>
      <c r="AJ13" s="50">
        <f>[12]Gestão!AH7</f>
        <v>25</v>
      </c>
      <c r="AK13" s="47" t="s">
        <v>94</v>
      </c>
      <c r="AL13" s="48">
        <f>[1]EMPRESA!$E$3</f>
        <v>0</v>
      </c>
      <c r="AM13" s="48" t="str">
        <f>[1]EMPRESA!$D$5</f>
        <v>2019</v>
      </c>
      <c r="AN13" s="49" t="s">
        <v>41</v>
      </c>
      <c r="AO13" s="49" t="s">
        <v>94</v>
      </c>
      <c r="AP13" s="49" t="s">
        <v>74</v>
      </c>
      <c r="AQ13" s="50">
        <f>[12]Gestão!AM7</f>
        <v>32</v>
      </c>
      <c r="AR13" s="51">
        <v>18</v>
      </c>
      <c r="AS13" s="81" t="s">
        <v>51</v>
      </c>
      <c r="AT13" s="50">
        <f>[12]Gestão!AO7</f>
        <v>32</v>
      </c>
      <c r="AU13" s="53">
        <v>320</v>
      </c>
      <c r="AV13" s="48">
        <f>[1]EMPRESA!$E$3</f>
        <v>0</v>
      </c>
      <c r="AW13" s="48" t="str">
        <f>[1]EMPRESA!$D$5</f>
        <v>2019</v>
      </c>
      <c r="AX13" s="49" t="s">
        <v>41</v>
      </c>
      <c r="AY13" s="49" t="s">
        <v>108</v>
      </c>
      <c r="AZ13" s="49" t="s">
        <v>98</v>
      </c>
      <c r="BA13" s="81" t="s">
        <v>51</v>
      </c>
      <c r="BB13" s="49"/>
      <c r="BC13" s="52">
        <f>[12]Gestão!AT7/1000</f>
        <v>38920.017999999996</v>
      </c>
      <c r="BD13" s="50">
        <f>[12]Gestão!AV7/1000</f>
        <v>38920.017999999996</v>
      </c>
      <c r="BE13" s="53">
        <v>328</v>
      </c>
      <c r="BF13" s="48">
        <f>[1]EMPRESA!$E$3</f>
        <v>0</v>
      </c>
      <c r="BG13" s="48" t="str">
        <f>[1]EMPRESA!$D$5</f>
        <v>2019</v>
      </c>
      <c r="BH13" s="49" t="s">
        <v>41</v>
      </c>
      <c r="BI13" s="49" t="s">
        <v>110</v>
      </c>
      <c r="BJ13" s="49" t="s">
        <v>102</v>
      </c>
      <c r="BK13" s="81" t="s">
        <v>51</v>
      </c>
      <c r="BL13" s="49"/>
      <c r="BM13" s="50">
        <f>[12]Gestão!BA7/1000</f>
        <v>8259.9410000000007</v>
      </c>
      <c r="BN13" s="50"/>
      <c r="BO13" s="50">
        <f>[12]Gestão!BC7/1000</f>
        <v>8259.9410000000007</v>
      </c>
      <c r="BP13" s="53">
        <v>329</v>
      </c>
      <c r="BQ13" s="48">
        <f>[1]EMPRESA!$E$3</f>
        <v>0</v>
      </c>
      <c r="BR13" s="48" t="str">
        <f>[1]EMPRESA!$D$5</f>
        <v>2019</v>
      </c>
      <c r="BS13" s="49" t="s">
        <v>41</v>
      </c>
      <c r="BT13" s="49" t="s">
        <v>111</v>
      </c>
      <c r="BU13" s="50">
        <f>[12]Gestão!BH7/1000</f>
        <v>2124.1906300000001</v>
      </c>
      <c r="BV13" s="50">
        <v>21</v>
      </c>
      <c r="BW13" s="81" t="s">
        <v>51</v>
      </c>
      <c r="BX13" s="50"/>
      <c r="BY13" s="50">
        <f>[12]Gestão!BJ7/1000</f>
        <v>2124.1906300000001</v>
      </c>
      <c r="BZ13" s="53">
        <v>327</v>
      </c>
      <c r="CA13" s="48">
        <f>[1]EMPRESA!$E$3</f>
        <v>0</v>
      </c>
      <c r="CB13" s="48" t="str">
        <f>[1]EMPRESA!$D$5</f>
        <v>2019</v>
      </c>
      <c r="CC13" s="49" t="s">
        <v>41</v>
      </c>
      <c r="CD13" s="49" t="s">
        <v>95</v>
      </c>
      <c r="CE13" s="49" t="s">
        <v>104</v>
      </c>
      <c r="CF13" s="49" t="s">
        <v>51</v>
      </c>
      <c r="CG13" s="49"/>
      <c r="CH13" s="50">
        <f t="shared" si="1"/>
        <v>10384.13163</v>
      </c>
      <c r="CI13" s="50">
        <f>[12]Gestão!BP7/1000</f>
        <v>10384.13163</v>
      </c>
      <c r="CJ13" s="53">
        <v>325</v>
      </c>
      <c r="CK13" s="48">
        <f>[1]EMPRESA!$E$3</f>
        <v>0</v>
      </c>
      <c r="CL13" s="48" t="str">
        <f>[1]EMPRESA!$D$5</f>
        <v>2019</v>
      </c>
      <c r="CM13" s="49" t="s">
        <v>41</v>
      </c>
      <c r="CN13" s="49" t="s">
        <v>95</v>
      </c>
      <c r="CO13" s="81">
        <f>[12]Gestão!BU7/1000</f>
        <v>7479.5132599999997</v>
      </c>
      <c r="CP13" s="81">
        <v>22</v>
      </c>
      <c r="CQ13" s="81" t="s">
        <v>51</v>
      </c>
      <c r="CR13" s="50"/>
      <c r="CS13" s="50">
        <f>[12]Gestão!BW7/1000</f>
        <v>7479.5132599999997</v>
      </c>
      <c r="CT13" s="47" t="s">
        <v>95</v>
      </c>
      <c r="CU13" s="48">
        <f>[1]EMPRESA!$E$3</f>
        <v>0</v>
      </c>
      <c r="CV13" s="48" t="str">
        <f>[1]EMPRESA!$D$5</f>
        <v>2019</v>
      </c>
      <c r="CW13" s="49" t="s">
        <v>41</v>
      </c>
      <c r="CX13" s="49" t="s">
        <v>97</v>
      </c>
      <c r="CY13" s="50">
        <f>[12]Gestão!CB7/1000</f>
        <v>0</v>
      </c>
      <c r="CZ13" s="50">
        <v>23</v>
      </c>
      <c r="DA13" s="81" t="s">
        <v>51</v>
      </c>
      <c r="DB13" s="54"/>
      <c r="DC13" s="54">
        <f>[12]Gestão!CD7/1000</f>
        <v>0</v>
      </c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55"/>
      <c r="DR13" s="55"/>
      <c r="DS13" s="55"/>
      <c r="DT13" s="55"/>
      <c r="DU13" s="55"/>
      <c r="DV13" s="55"/>
      <c r="DW13" s="55"/>
      <c r="DX13" s="55"/>
      <c r="DY13" s="55"/>
      <c r="DZ13" s="55"/>
      <c r="EA13" s="55"/>
      <c r="EB13" s="55"/>
      <c r="EC13" s="55"/>
      <c r="ED13" s="55"/>
      <c r="EE13" s="55"/>
      <c r="EF13" s="55"/>
      <c r="EG13" s="55"/>
      <c r="EH13" s="55"/>
      <c r="EI13" s="55"/>
      <c r="EJ13" s="55"/>
      <c r="EK13" s="55"/>
      <c r="EL13" s="55"/>
      <c r="EM13" s="55"/>
      <c r="EN13" s="55"/>
      <c r="EO13" s="55"/>
      <c r="EP13" s="55"/>
      <c r="EQ13" s="55"/>
      <c r="ER13" s="55"/>
      <c r="ES13" s="55"/>
      <c r="ET13" s="55"/>
      <c r="EU13" s="55"/>
      <c r="EV13" s="55"/>
      <c r="EW13" s="55"/>
      <c r="EX13" s="55"/>
      <c r="EY13" s="55"/>
      <c r="EZ13" s="55"/>
      <c r="FA13" s="55"/>
      <c r="FB13" s="55"/>
      <c r="FC13" s="55"/>
      <c r="FD13" s="55"/>
      <c r="FE13" s="55"/>
      <c r="FF13" s="55"/>
      <c r="FG13" s="55"/>
      <c r="FH13" s="55"/>
      <c r="FI13" s="55"/>
      <c r="FJ13" s="55"/>
      <c r="FK13" s="55"/>
      <c r="FL13" s="55"/>
      <c r="FM13" s="55"/>
      <c r="FN13" s="55"/>
      <c r="FO13" s="55"/>
      <c r="FP13" s="55"/>
      <c r="FQ13" s="55"/>
      <c r="FR13" s="55"/>
      <c r="FS13" s="55"/>
      <c r="FT13" s="55"/>
      <c r="FU13" s="55"/>
      <c r="FV13" s="55"/>
      <c r="FW13" s="55"/>
      <c r="FX13" s="55"/>
      <c r="FY13" s="55"/>
      <c r="FZ13" s="55"/>
    </row>
    <row r="14" spans="1:182" s="56" customFormat="1" ht="15.95" customHeight="1" x14ac:dyDescent="0.25">
      <c r="A14" s="46" t="s">
        <v>46</v>
      </c>
      <c r="B14" s="47" t="s">
        <v>100</v>
      </c>
      <c r="C14" s="1">
        <v>2009</v>
      </c>
      <c r="D14" s="48" t="s">
        <v>104</v>
      </c>
      <c r="E14" s="48" t="str">
        <f>[1]EMPRESA!$D$5</f>
        <v>2019</v>
      </c>
      <c r="F14" s="49" t="s">
        <v>51</v>
      </c>
      <c r="G14" s="67">
        <f>21*8*[1]Efetivo!R23</f>
        <v>833280</v>
      </c>
      <c r="H14" s="67">
        <f>[13]Gestão!G7</f>
        <v>833280</v>
      </c>
      <c r="I14" s="47" t="s">
        <v>92</v>
      </c>
      <c r="J14" s="1">
        <v>2009</v>
      </c>
      <c r="K14" s="48" t="s">
        <v>48</v>
      </c>
      <c r="L14" s="48" t="str">
        <f>[1]EMPRESA!$D$5</f>
        <v>2019</v>
      </c>
      <c r="M14" s="49" t="s">
        <v>51</v>
      </c>
      <c r="N14" s="67">
        <f>[13]Gestão!L7</f>
        <v>730959.35499999998</v>
      </c>
      <c r="O14" s="67">
        <f>[13]Gestão!N7</f>
        <v>730959.35499999998</v>
      </c>
      <c r="P14" s="47" t="s">
        <v>99</v>
      </c>
      <c r="Q14" s="1">
        <v>2009</v>
      </c>
      <c r="R14" s="34" t="s">
        <v>68</v>
      </c>
      <c r="S14" s="48" t="str">
        <f>[1]EMPRESA!$D$5</f>
        <v>2019</v>
      </c>
      <c r="T14" s="49" t="s">
        <v>51</v>
      </c>
      <c r="U14" s="67">
        <f>[13]Gestão!S7</f>
        <v>20083.829000000002</v>
      </c>
      <c r="V14" s="67">
        <f>[13]Gestão!U7</f>
        <v>20083.829000000002</v>
      </c>
      <c r="W14" s="47" t="s">
        <v>106</v>
      </c>
      <c r="X14" s="1">
        <v>2009</v>
      </c>
      <c r="Y14" s="34" t="s">
        <v>47</v>
      </c>
      <c r="Z14" s="48" t="str">
        <f>[1]EMPRESA!$D$5</f>
        <v>2019</v>
      </c>
      <c r="AA14" s="49" t="s">
        <v>51</v>
      </c>
      <c r="AB14" s="67">
        <f t="shared" si="0"/>
        <v>751043.18400000001</v>
      </c>
      <c r="AC14" s="67">
        <f>[13]Gestão!AA7</f>
        <v>751043.18400000001</v>
      </c>
      <c r="AD14" s="47" t="s">
        <v>93</v>
      </c>
      <c r="AE14" s="1">
        <v>2009</v>
      </c>
      <c r="AF14" s="34" t="s">
        <v>73</v>
      </c>
      <c r="AG14" s="48" t="str">
        <f>[1]EMPRESA!$D$5</f>
        <v>2019</v>
      </c>
      <c r="AH14" s="49" t="s">
        <v>51</v>
      </c>
      <c r="AI14" s="67">
        <f>[13]Gestão!AF7</f>
        <v>39</v>
      </c>
      <c r="AJ14" s="67">
        <f>[13]Gestão!AH7</f>
        <v>39</v>
      </c>
      <c r="AK14" s="64"/>
      <c r="AL14" s="65"/>
      <c r="AM14" s="65"/>
      <c r="AN14" s="66"/>
      <c r="AO14" s="49" t="s">
        <v>94</v>
      </c>
      <c r="AP14" s="49" t="s">
        <v>74</v>
      </c>
      <c r="AQ14" s="67">
        <f>[13]Gestão!AM7</f>
        <v>79</v>
      </c>
      <c r="AR14" s="51">
        <v>18</v>
      </c>
      <c r="AS14" s="81" t="s">
        <v>51</v>
      </c>
      <c r="AT14" s="67">
        <f>[13]Gestão!AO7</f>
        <v>79</v>
      </c>
      <c r="AU14" s="68"/>
      <c r="AV14" s="65"/>
      <c r="AW14" s="65"/>
      <c r="AX14" s="66"/>
      <c r="AY14" s="49" t="s">
        <v>108</v>
      </c>
      <c r="AZ14" s="49" t="s">
        <v>98</v>
      </c>
      <c r="BA14" s="81" t="s">
        <v>51</v>
      </c>
      <c r="BB14" s="66"/>
      <c r="BC14" s="69">
        <f>[13]Gestão!AT7/1000</f>
        <v>57536.68707</v>
      </c>
      <c r="BD14" s="67">
        <f>[13]Gestão!AV7/1000</f>
        <v>57536.68707</v>
      </c>
      <c r="BE14" s="68"/>
      <c r="BF14" s="65"/>
      <c r="BG14" s="65"/>
      <c r="BH14" s="66"/>
      <c r="BI14" s="49" t="s">
        <v>110</v>
      </c>
      <c r="BJ14" s="49" t="s">
        <v>102</v>
      </c>
      <c r="BK14" s="81" t="s">
        <v>51</v>
      </c>
      <c r="BL14" s="66"/>
      <c r="BM14" s="67">
        <f>[13]Gestão!BA7/1000</f>
        <v>8554.9715899999992</v>
      </c>
      <c r="BN14" s="67"/>
      <c r="BO14" s="67">
        <f>[13]Gestão!BC7/1000</f>
        <v>8554.9715899999992</v>
      </c>
      <c r="BP14" s="68"/>
      <c r="BQ14" s="65"/>
      <c r="BR14" s="65"/>
      <c r="BS14" s="66"/>
      <c r="BT14" s="49" t="s">
        <v>111</v>
      </c>
      <c r="BU14" s="67">
        <f>[13]Gestão!BH7/1000</f>
        <v>2562.2803599999997</v>
      </c>
      <c r="BV14" s="50">
        <v>21</v>
      </c>
      <c r="BW14" s="81" t="s">
        <v>51</v>
      </c>
      <c r="BX14" s="67"/>
      <c r="BY14" s="67">
        <f>[13]Gestão!BJ7/1000</f>
        <v>2562.2803599999997</v>
      </c>
      <c r="BZ14" s="68"/>
      <c r="CA14" s="65"/>
      <c r="CB14" s="65"/>
      <c r="CC14" s="66"/>
      <c r="CD14" s="49" t="s">
        <v>95</v>
      </c>
      <c r="CE14" s="49" t="s">
        <v>104</v>
      </c>
      <c r="CF14" s="49" t="s">
        <v>51</v>
      </c>
      <c r="CG14" s="66"/>
      <c r="CH14" s="67">
        <f t="shared" si="1"/>
        <v>11117.251949999998</v>
      </c>
      <c r="CI14" s="67">
        <f>[13]Gestão!BP7/1000</f>
        <v>11117.25195</v>
      </c>
      <c r="CJ14" s="68"/>
      <c r="CK14" s="65"/>
      <c r="CL14" s="65"/>
      <c r="CM14" s="66"/>
      <c r="CN14" s="49" t="s">
        <v>95</v>
      </c>
      <c r="CO14" s="83">
        <f>[13]Gestão!BU7/1000</f>
        <v>7007.6336700000002</v>
      </c>
      <c r="CP14" s="81">
        <v>22</v>
      </c>
      <c r="CQ14" s="81" t="s">
        <v>51</v>
      </c>
      <c r="CR14" s="67"/>
      <c r="CS14" s="67">
        <f>[13]Gestão!BW7/1000</f>
        <v>7007.6336700000002</v>
      </c>
      <c r="CT14" s="64"/>
      <c r="CU14" s="65"/>
      <c r="CV14" s="65"/>
      <c r="CW14" s="66"/>
      <c r="CX14" s="49" t="s">
        <v>97</v>
      </c>
      <c r="CY14" s="67">
        <f>[13]Gestão!CB7/1000</f>
        <v>6858.01494</v>
      </c>
      <c r="CZ14" s="50">
        <v>23</v>
      </c>
      <c r="DA14" s="81" t="s">
        <v>51</v>
      </c>
      <c r="DB14" s="70"/>
      <c r="DC14" s="70">
        <f>[13]Gestão!CD7/1000</f>
        <v>6858.01494</v>
      </c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/>
      <c r="DT14" s="55"/>
      <c r="DU14" s="55"/>
      <c r="DV14" s="55"/>
      <c r="DW14" s="55"/>
      <c r="DX14" s="55"/>
      <c r="DY14" s="55"/>
      <c r="DZ14" s="55"/>
      <c r="EA14" s="55"/>
      <c r="EB14" s="55"/>
      <c r="EC14" s="55"/>
      <c r="ED14" s="55"/>
      <c r="EE14" s="55"/>
      <c r="EF14" s="55"/>
      <c r="EG14" s="55"/>
      <c r="EH14" s="55"/>
      <c r="EI14" s="55"/>
      <c r="EJ14" s="55"/>
      <c r="EK14" s="55"/>
      <c r="EL14" s="55"/>
      <c r="EM14" s="55"/>
      <c r="EN14" s="55"/>
      <c r="EO14" s="55"/>
      <c r="EP14" s="55"/>
      <c r="EQ14" s="55"/>
      <c r="ER14" s="55"/>
      <c r="ES14" s="55"/>
      <c r="ET14" s="55"/>
      <c r="EU14" s="55"/>
      <c r="EV14" s="55"/>
      <c r="EW14" s="55"/>
      <c r="EX14" s="55"/>
      <c r="EY14" s="55"/>
      <c r="EZ14" s="55"/>
      <c r="FA14" s="55"/>
      <c r="FB14" s="55"/>
      <c r="FC14" s="55"/>
      <c r="FD14" s="55"/>
      <c r="FE14" s="55"/>
      <c r="FF14" s="55"/>
      <c r="FG14" s="55"/>
      <c r="FH14" s="55"/>
      <c r="FI14" s="55"/>
      <c r="FJ14" s="55"/>
      <c r="FK14" s="55"/>
      <c r="FL14" s="55"/>
      <c r="FM14" s="55"/>
      <c r="FN14" s="55"/>
      <c r="FO14" s="55"/>
      <c r="FP14" s="55"/>
      <c r="FQ14" s="55"/>
      <c r="FR14" s="55"/>
      <c r="FS14" s="55"/>
      <c r="FT14" s="55"/>
      <c r="FU14" s="55"/>
      <c r="FV14" s="55"/>
      <c r="FW14" s="55"/>
      <c r="FX14" s="55"/>
      <c r="FY14" s="55"/>
      <c r="FZ14" s="55"/>
    </row>
    <row r="15" spans="1:182" s="56" customFormat="1" ht="15.95" customHeight="1" x14ac:dyDescent="0.25">
      <c r="A15" s="71" t="s">
        <v>14</v>
      </c>
      <c r="B15" s="47" t="s">
        <v>100</v>
      </c>
      <c r="C15" s="1">
        <v>2001</v>
      </c>
      <c r="D15" s="48" t="s">
        <v>105</v>
      </c>
      <c r="E15" s="48" t="str">
        <f>[1]EMPRESA!$D$5</f>
        <v>2019</v>
      </c>
      <c r="F15" s="49" t="s">
        <v>51</v>
      </c>
      <c r="G15" s="67">
        <f>21*8*[1]Efetivo!R24</f>
        <v>2401728</v>
      </c>
      <c r="H15" s="67">
        <f>[14]Gestão!G7</f>
        <v>2401728</v>
      </c>
      <c r="I15" s="47" t="s">
        <v>92</v>
      </c>
      <c r="J15" s="1">
        <v>2001</v>
      </c>
      <c r="K15" s="48" t="s">
        <v>48</v>
      </c>
      <c r="L15" s="48" t="str">
        <f>[1]EMPRESA!$D$5</f>
        <v>2019</v>
      </c>
      <c r="M15" s="49" t="s">
        <v>51</v>
      </c>
      <c r="N15" s="67">
        <f>[14]Gestão!L7</f>
        <v>2108261</v>
      </c>
      <c r="O15" s="67">
        <f>[14]Gestão!N7</f>
        <v>2108261</v>
      </c>
      <c r="P15" s="47" t="s">
        <v>99</v>
      </c>
      <c r="Q15" s="1">
        <v>2001</v>
      </c>
      <c r="R15" s="34" t="s">
        <v>68</v>
      </c>
      <c r="S15" s="48" t="str">
        <f>[1]EMPRESA!$D$5</f>
        <v>2019</v>
      </c>
      <c r="T15" s="49" t="s">
        <v>51</v>
      </c>
      <c r="U15" s="67">
        <f>[14]Gestão!S7</f>
        <v>46090</v>
      </c>
      <c r="V15" s="67">
        <f>[14]Gestão!U7</f>
        <v>46090</v>
      </c>
      <c r="W15" s="47" t="s">
        <v>106</v>
      </c>
      <c r="X15" s="1">
        <v>2001</v>
      </c>
      <c r="Y15" s="34" t="s">
        <v>47</v>
      </c>
      <c r="Z15" s="48" t="str">
        <f>[1]EMPRESA!$D$5</f>
        <v>2019</v>
      </c>
      <c r="AA15" s="49" t="s">
        <v>51</v>
      </c>
      <c r="AB15" s="67">
        <f t="shared" si="0"/>
        <v>2154351</v>
      </c>
      <c r="AC15" s="67">
        <f>[14]Gestão!AA7</f>
        <v>2154351</v>
      </c>
      <c r="AD15" s="47" t="s">
        <v>93</v>
      </c>
      <c r="AE15" s="1">
        <v>2001</v>
      </c>
      <c r="AF15" s="34" t="s">
        <v>73</v>
      </c>
      <c r="AG15" s="48" t="str">
        <f>[1]EMPRESA!$D$5</f>
        <v>2019</v>
      </c>
      <c r="AH15" s="49" t="s">
        <v>51</v>
      </c>
      <c r="AI15" s="67">
        <f>[14]Gestão!AF7</f>
        <v>115</v>
      </c>
      <c r="AJ15" s="67">
        <f>[14]Gestão!AH7</f>
        <v>115</v>
      </c>
      <c r="AK15" s="72"/>
      <c r="AL15" s="73"/>
      <c r="AM15" s="73"/>
      <c r="AN15" s="74"/>
      <c r="AO15" s="49" t="s">
        <v>94</v>
      </c>
      <c r="AP15" s="49" t="s">
        <v>74</v>
      </c>
      <c r="AQ15" s="67">
        <f>[14]Gestão!AM7</f>
        <v>122</v>
      </c>
      <c r="AR15" s="51">
        <v>18</v>
      </c>
      <c r="AS15" s="81" t="s">
        <v>51</v>
      </c>
      <c r="AT15" s="67">
        <f>[14]Gestão!AO7</f>
        <v>122</v>
      </c>
      <c r="AU15" s="75"/>
      <c r="AV15" s="73"/>
      <c r="AW15" s="73"/>
      <c r="AX15" s="74"/>
      <c r="AY15" s="49" t="s">
        <v>108</v>
      </c>
      <c r="AZ15" s="49" t="s">
        <v>98</v>
      </c>
      <c r="BA15" s="81" t="s">
        <v>51</v>
      </c>
      <c r="BB15" s="74"/>
      <c r="BC15" s="69">
        <f>[14]Gestão!AT7</f>
        <v>72679</v>
      </c>
      <c r="BD15" s="67">
        <f>[14]Gestão!AV7</f>
        <v>72679</v>
      </c>
      <c r="BE15" s="75"/>
      <c r="BF15" s="73"/>
      <c r="BG15" s="73"/>
      <c r="BH15" s="74"/>
      <c r="BI15" s="49" t="s">
        <v>110</v>
      </c>
      <c r="BJ15" s="49" t="s">
        <v>102</v>
      </c>
      <c r="BK15" s="81" t="s">
        <v>51</v>
      </c>
      <c r="BL15" s="74"/>
      <c r="BM15" s="67">
        <f>[14]Gestão!BA7</f>
        <v>1711</v>
      </c>
      <c r="BN15" s="67"/>
      <c r="BO15" s="67">
        <f>[14]Gestão!BC7</f>
        <v>1711</v>
      </c>
      <c r="BP15" s="75"/>
      <c r="BQ15" s="73"/>
      <c r="BR15" s="73"/>
      <c r="BS15" s="74"/>
      <c r="BT15" s="49" t="s">
        <v>111</v>
      </c>
      <c r="BU15" s="67">
        <f>[14]Gestão!BH7</f>
        <v>3829</v>
      </c>
      <c r="BV15" s="50">
        <v>21</v>
      </c>
      <c r="BW15" s="81" t="s">
        <v>51</v>
      </c>
      <c r="BX15" s="67"/>
      <c r="BY15" s="67">
        <f>[14]Gestão!BJ7</f>
        <v>3829</v>
      </c>
      <c r="BZ15" s="75"/>
      <c r="CA15" s="73"/>
      <c r="CB15" s="73"/>
      <c r="CC15" s="74"/>
      <c r="CD15" s="49" t="s">
        <v>95</v>
      </c>
      <c r="CE15" s="49" t="s">
        <v>104</v>
      </c>
      <c r="CF15" s="49" t="s">
        <v>51</v>
      </c>
      <c r="CG15" s="74"/>
      <c r="CH15" s="67">
        <f t="shared" si="1"/>
        <v>5540</v>
      </c>
      <c r="CI15" s="67">
        <f>[14]Gestão!BP7</f>
        <v>5540</v>
      </c>
      <c r="CJ15" s="75"/>
      <c r="CK15" s="73"/>
      <c r="CL15" s="73"/>
      <c r="CM15" s="74"/>
      <c r="CN15" s="49" t="s">
        <v>95</v>
      </c>
      <c r="CO15" s="83">
        <f>[14]Gestão!BU7</f>
        <v>23968</v>
      </c>
      <c r="CP15" s="81">
        <v>22</v>
      </c>
      <c r="CQ15" s="81" t="s">
        <v>51</v>
      </c>
      <c r="CR15" s="67"/>
      <c r="CS15" s="67">
        <f>[14]Gestão!BW7</f>
        <v>23968</v>
      </c>
      <c r="CT15" s="72"/>
      <c r="CU15" s="73"/>
      <c r="CV15" s="73"/>
      <c r="CW15" s="74"/>
      <c r="CX15" s="49" t="s">
        <v>97</v>
      </c>
      <c r="CY15" s="67">
        <f>[14]Gestão!CB7</f>
        <v>0</v>
      </c>
      <c r="CZ15" s="50">
        <v>23</v>
      </c>
      <c r="DA15" s="81" t="s">
        <v>51</v>
      </c>
      <c r="DB15" s="76"/>
      <c r="DC15" s="70">
        <f>[14]Gestão!CD7</f>
        <v>0</v>
      </c>
      <c r="DD15" s="55"/>
      <c r="DE15" s="55"/>
      <c r="DF15" s="55"/>
      <c r="DG15" s="55"/>
      <c r="DH15" s="55"/>
      <c r="DI15" s="55"/>
      <c r="DJ15" s="55"/>
      <c r="DK15" s="55"/>
      <c r="DL15" s="55"/>
      <c r="DM15" s="55"/>
      <c r="DN15" s="55"/>
      <c r="DO15" s="55"/>
      <c r="DP15" s="55"/>
      <c r="DQ15" s="55"/>
      <c r="DR15" s="55"/>
      <c r="DS15" s="55"/>
      <c r="DT15" s="55"/>
      <c r="DU15" s="55"/>
      <c r="DV15" s="55"/>
      <c r="DW15" s="55"/>
      <c r="DX15" s="55"/>
      <c r="DY15" s="55"/>
      <c r="DZ15" s="55"/>
      <c r="EA15" s="55"/>
      <c r="EB15" s="55"/>
      <c r="EC15" s="55"/>
      <c r="ED15" s="55"/>
      <c r="EE15" s="55"/>
      <c r="EF15" s="55"/>
      <c r="EG15" s="55"/>
      <c r="EH15" s="55"/>
      <c r="EI15" s="55"/>
      <c r="EJ15" s="55"/>
      <c r="EK15" s="55"/>
      <c r="EL15" s="55"/>
      <c r="EM15" s="55"/>
      <c r="EN15" s="55"/>
      <c r="EO15" s="55"/>
      <c r="EP15" s="55"/>
      <c r="EQ15" s="55"/>
      <c r="ER15" s="55"/>
      <c r="ES15" s="55"/>
      <c r="ET15" s="55"/>
      <c r="EU15" s="55"/>
      <c r="EV15" s="55"/>
      <c r="EW15" s="55"/>
      <c r="EX15" s="55"/>
      <c r="EY15" s="55"/>
      <c r="EZ15" s="55"/>
      <c r="FA15" s="55"/>
      <c r="FB15" s="55"/>
      <c r="FC15" s="55"/>
      <c r="FD15" s="55"/>
      <c r="FE15" s="55"/>
      <c r="FF15" s="55"/>
      <c r="FG15" s="55"/>
      <c r="FH15" s="55"/>
      <c r="FI15" s="55"/>
      <c r="FJ15" s="55"/>
      <c r="FK15" s="55"/>
      <c r="FL15" s="55"/>
      <c r="FM15" s="55"/>
      <c r="FN15" s="55"/>
      <c r="FO15" s="55"/>
      <c r="FP15" s="55"/>
      <c r="FQ15" s="55"/>
      <c r="FR15" s="55"/>
      <c r="FS15" s="55"/>
      <c r="FT15" s="55"/>
      <c r="FU15" s="55"/>
      <c r="FV15" s="55"/>
      <c r="FW15" s="55"/>
      <c r="FX15" s="55"/>
      <c r="FY15" s="55"/>
      <c r="FZ15" s="55"/>
    </row>
    <row r="16" spans="1:182" s="37" customFormat="1" x14ac:dyDescent="0.15"/>
    <row r="17" s="37" customFormat="1" x14ac:dyDescent="0.15"/>
    <row r="18" s="37" customFormat="1" x14ac:dyDescent="0.15"/>
    <row r="19" s="37" customFormat="1" x14ac:dyDescent="0.15"/>
    <row r="20" s="37" customFormat="1" x14ac:dyDescent="0.15"/>
    <row r="21" s="37" customFormat="1" x14ac:dyDescent="0.15"/>
    <row r="22" s="37" customFormat="1" x14ac:dyDescent="0.15"/>
    <row r="23" s="37" customFormat="1" x14ac:dyDescent="0.15"/>
    <row r="24" s="37" customFormat="1" x14ac:dyDescent="0.15"/>
    <row r="25" s="37" customFormat="1" x14ac:dyDescent="0.15"/>
    <row r="26" s="37" customFormat="1" x14ac:dyDescent="0.15"/>
    <row r="27" s="37" customFormat="1" x14ac:dyDescent="0.15"/>
    <row r="28" s="37" customFormat="1" x14ac:dyDescent="0.15"/>
    <row r="29" s="37" customFormat="1" x14ac:dyDescent="0.15"/>
    <row r="30" s="37" customFormat="1" x14ac:dyDescent="0.15"/>
    <row r="31" s="37" customFormat="1" x14ac:dyDescent="0.15"/>
    <row r="32" s="37" customFormat="1" x14ac:dyDescent="0.15"/>
    <row r="33" s="37" customFormat="1" x14ac:dyDescent="0.15"/>
    <row r="34" s="37" customFormat="1" x14ac:dyDescent="0.15"/>
    <row r="35" s="37" customFormat="1" x14ac:dyDescent="0.15"/>
    <row r="36" s="37" customFormat="1" x14ac:dyDescent="0.15"/>
    <row r="37" s="37" customFormat="1" x14ac:dyDescent="0.15"/>
    <row r="38" s="37" customFormat="1" x14ac:dyDescent="0.15"/>
    <row r="39" s="37" customFormat="1" x14ac:dyDescent="0.15"/>
    <row r="40" s="37" customFormat="1" x14ac:dyDescent="0.15"/>
    <row r="41" s="37" customFormat="1" x14ac:dyDescent="0.15"/>
    <row r="42" s="37" customFormat="1" x14ac:dyDescent="0.15"/>
    <row r="43" s="37" customFormat="1" x14ac:dyDescent="0.15"/>
    <row r="44" s="37" customFormat="1" x14ac:dyDescent="0.15"/>
    <row r="45" s="37" customFormat="1" x14ac:dyDescent="0.15"/>
    <row r="46" s="37" customFormat="1" x14ac:dyDescent="0.15"/>
    <row r="47" s="37" customFormat="1" x14ac:dyDescent="0.15"/>
    <row r="48" s="37" customFormat="1" x14ac:dyDescent="0.15"/>
    <row r="49" s="37" customFormat="1" x14ac:dyDescent="0.15"/>
    <row r="50" s="37" customFormat="1" x14ac:dyDescent="0.15"/>
    <row r="51" s="37" customFormat="1" x14ac:dyDescent="0.15"/>
    <row r="52" s="37" customFormat="1" x14ac:dyDescent="0.15"/>
    <row r="53" s="37" customFormat="1" x14ac:dyDescent="0.15"/>
    <row r="54" s="37" customFormat="1" x14ac:dyDescent="0.15"/>
    <row r="55" s="37" customFormat="1" x14ac:dyDescent="0.15"/>
    <row r="56" s="37" customFormat="1" x14ac:dyDescent="0.15"/>
    <row r="57" s="37" customFormat="1" x14ac:dyDescent="0.15"/>
    <row r="58" s="37" customFormat="1" x14ac:dyDescent="0.15"/>
    <row r="59" s="37" customFormat="1" x14ac:dyDescent="0.15"/>
    <row r="60" s="37" customFormat="1" x14ac:dyDescent="0.15"/>
    <row r="61" s="37" customFormat="1" x14ac:dyDescent="0.15"/>
    <row r="62" s="37" customFormat="1" x14ac:dyDescent="0.15"/>
    <row r="63" s="37" customFormat="1" x14ac:dyDescent="0.15"/>
    <row r="64" s="37" customFormat="1" x14ac:dyDescent="0.15"/>
    <row r="65" s="37" customFormat="1" x14ac:dyDescent="0.15"/>
    <row r="66" s="37" customFormat="1" x14ac:dyDescent="0.15"/>
    <row r="67" s="37" customFormat="1" x14ac:dyDescent="0.15"/>
    <row r="68" s="37" customFormat="1" x14ac:dyDescent="0.15"/>
    <row r="69" s="37" customFormat="1" x14ac:dyDescent="0.15"/>
    <row r="70" s="37" customFormat="1" x14ac:dyDescent="0.15"/>
    <row r="71" s="37" customFormat="1" x14ac:dyDescent="0.15"/>
    <row r="72" s="37" customFormat="1" x14ac:dyDescent="0.15"/>
    <row r="73" s="37" customFormat="1" x14ac:dyDescent="0.15"/>
    <row r="74" s="37" customFormat="1" x14ac:dyDescent="0.15"/>
    <row r="75" s="37" customFormat="1" x14ac:dyDescent="0.15"/>
    <row r="76" s="37" customFormat="1" x14ac:dyDescent="0.15"/>
    <row r="77" s="37" customFormat="1" x14ac:dyDescent="0.15"/>
    <row r="78" s="37" customFormat="1" x14ac:dyDescent="0.15"/>
    <row r="79" s="37" customFormat="1" x14ac:dyDescent="0.15"/>
    <row r="80" s="37" customFormat="1" x14ac:dyDescent="0.15"/>
    <row r="81" s="37" customFormat="1" x14ac:dyDescent="0.15"/>
    <row r="82" s="37" customFormat="1" x14ac:dyDescent="0.15"/>
    <row r="83" s="37" customFormat="1" x14ac:dyDescent="0.15"/>
    <row r="84" s="37" customFormat="1" x14ac:dyDescent="0.15"/>
    <row r="85" s="37" customFormat="1" x14ac:dyDescent="0.15"/>
    <row r="86" s="37" customFormat="1" x14ac:dyDescent="0.15"/>
    <row r="87" s="37" customFormat="1" x14ac:dyDescent="0.15"/>
    <row r="88" s="37" customFormat="1" x14ac:dyDescent="0.15"/>
    <row r="89" s="37" customFormat="1" x14ac:dyDescent="0.15"/>
    <row r="90" s="37" customFormat="1" x14ac:dyDescent="0.15"/>
    <row r="91" s="37" customFormat="1" x14ac:dyDescent="0.15"/>
    <row r="92" s="37" customFormat="1" x14ac:dyDescent="0.15"/>
    <row r="93" s="37" customFormat="1" x14ac:dyDescent="0.15"/>
    <row r="94" s="37" customFormat="1" x14ac:dyDescent="0.15"/>
    <row r="95" s="37" customFormat="1" x14ac:dyDescent="0.15"/>
    <row r="96" s="37" customFormat="1" x14ac:dyDescent="0.15"/>
    <row r="97" s="37" customFormat="1" x14ac:dyDescent="0.15"/>
    <row r="98" s="37" customFormat="1" x14ac:dyDescent="0.15"/>
    <row r="99" s="37" customFormat="1" x14ac:dyDescent="0.15"/>
    <row r="100" s="37" customFormat="1" x14ac:dyDescent="0.15"/>
    <row r="101" s="37" customFormat="1" x14ac:dyDescent="0.15"/>
    <row r="102" s="37" customFormat="1" x14ac:dyDescent="0.15"/>
    <row r="103" s="37" customFormat="1" x14ac:dyDescent="0.15"/>
    <row r="104" s="37" customFormat="1" x14ac:dyDescent="0.15"/>
    <row r="105" s="37" customFormat="1" x14ac:dyDescent="0.15"/>
    <row r="106" s="37" customFormat="1" x14ac:dyDescent="0.15"/>
    <row r="107" s="37" customFormat="1" x14ac:dyDescent="0.15"/>
    <row r="108" s="37" customFormat="1" x14ac:dyDescent="0.15"/>
    <row r="109" s="37" customFormat="1" x14ac:dyDescent="0.15"/>
    <row r="110" s="37" customFormat="1" x14ac:dyDescent="0.15"/>
    <row r="111" s="37" customFormat="1" x14ac:dyDescent="0.15"/>
    <row r="112" s="37" customFormat="1" x14ac:dyDescent="0.15"/>
    <row r="113" s="37" customFormat="1" x14ac:dyDescent="0.15"/>
    <row r="114" s="37" customFormat="1" x14ac:dyDescent="0.15"/>
    <row r="115" s="37" customFormat="1" x14ac:dyDescent="0.15"/>
    <row r="116" s="37" customFormat="1" x14ac:dyDescent="0.15"/>
    <row r="117" s="37" customFormat="1" x14ac:dyDescent="0.15"/>
    <row r="118" s="37" customFormat="1" x14ac:dyDescent="0.15"/>
    <row r="119" s="37" customFormat="1" x14ac:dyDescent="0.15"/>
    <row r="120" s="37" customFormat="1" x14ac:dyDescent="0.15"/>
    <row r="121" s="37" customFormat="1" x14ac:dyDescent="0.15"/>
    <row r="122" s="37" customFormat="1" x14ac:dyDescent="0.15"/>
    <row r="123" s="37" customFormat="1" x14ac:dyDescent="0.15"/>
    <row r="124" s="37" customFormat="1" x14ac:dyDescent="0.15"/>
    <row r="125" s="37" customFormat="1" x14ac:dyDescent="0.15"/>
    <row r="126" s="37" customFormat="1" x14ac:dyDescent="0.15"/>
    <row r="127" s="37" customFormat="1" x14ac:dyDescent="0.15"/>
    <row r="128" s="37" customFormat="1" x14ac:dyDescent="0.15"/>
    <row r="129" s="37" customFormat="1" x14ac:dyDescent="0.15"/>
    <row r="130" s="37" customFormat="1" x14ac:dyDescent="0.15"/>
    <row r="131" s="37" customFormat="1" x14ac:dyDescent="0.15"/>
    <row r="132" s="37" customFormat="1" x14ac:dyDescent="0.15"/>
    <row r="133" s="37" customFormat="1" x14ac:dyDescent="0.15"/>
    <row r="134" s="37" customFormat="1" x14ac:dyDescent="0.15"/>
    <row r="135" s="37" customFormat="1" x14ac:dyDescent="0.15"/>
    <row r="136" s="37" customFormat="1" x14ac:dyDescent="0.15"/>
    <row r="137" s="37" customFormat="1" x14ac:dyDescent="0.15"/>
    <row r="138" s="37" customFormat="1" x14ac:dyDescent="0.15"/>
    <row r="139" s="37" customFormat="1" x14ac:dyDescent="0.15"/>
    <row r="140" s="37" customFormat="1" x14ac:dyDescent="0.15"/>
    <row r="141" s="37" customFormat="1" x14ac:dyDescent="0.15"/>
    <row r="142" s="37" customFormat="1" x14ac:dyDescent="0.15"/>
    <row r="143" s="37" customFormat="1" x14ac:dyDescent="0.15"/>
    <row r="144" s="37" customFormat="1" x14ac:dyDescent="0.15"/>
    <row r="145" s="37" customFormat="1" x14ac:dyDescent="0.15"/>
    <row r="146" s="37" customFormat="1" x14ac:dyDescent="0.15"/>
    <row r="147" s="37" customFormat="1" x14ac:dyDescent="0.15"/>
    <row r="148" s="37" customFormat="1" x14ac:dyDescent="0.15"/>
    <row r="149" s="37" customFormat="1" x14ac:dyDescent="0.15"/>
    <row r="150" s="37" customFormat="1" x14ac:dyDescent="0.15"/>
    <row r="151" s="37" customFormat="1" x14ac:dyDescent="0.15"/>
    <row r="152" s="37" customFormat="1" x14ac:dyDescent="0.15"/>
    <row r="153" s="37" customFormat="1" x14ac:dyDescent="0.15"/>
    <row r="154" s="37" customFormat="1" x14ac:dyDescent="0.15"/>
    <row r="155" s="37" customFormat="1" x14ac:dyDescent="0.15"/>
    <row r="156" s="37" customFormat="1" x14ac:dyDescent="0.15"/>
    <row r="157" s="37" customFormat="1" x14ac:dyDescent="0.15"/>
    <row r="158" s="37" customFormat="1" x14ac:dyDescent="0.15"/>
    <row r="159" s="37" customFormat="1" x14ac:dyDescent="0.15"/>
    <row r="160" s="37" customFormat="1" x14ac:dyDescent="0.15"/>
    <row r="161" s="37" customFormat="1" x14ac:dyDescent="0.15"/>
    <row r="162" s="37" customFormat="1" x14ac:dyDescent="0.15"/>
    <row r="163" s="37" customFormat="1" x14ac:dyDescent="0.15"/>
    <row r="164" s="37" customFormat="1" x14ac:dyDescent="0.15"/>
    <row r="165" s="37" customFormat="1" x14ac:dyDescent="0.15"/>
    <row r="166" s="37" customFormat="1" x14ac:dyDescent="0.15"/>
    <row r="167" s="37" customFormat="1" x14ac:dyDescent="0.15"/>
    <row r="168" s="37" customFormat="1" x14ac:dyDescent="0.15"/>
    <row r="169" s="37" customFormat="1" x14ac:dyDescent="0.15"/>
    <row r="170" s="37" customFormat="1" x14ac:dyDescent="0.15"/>
    <row r="171" s="37" customFormat="1" x14ac:dyDescent="0.15"/>
    <row r="172" s="37" customFormat="1" x14ac:dyDescent="0.15"/>
    <row r="173" s="37" customFormat="1" x14ac:dyDescent="0.15"/>
    <row r="174" s="37" customFormat="1" x14ac:dyDescent="0.15"/>
    <row r="175" s="37" customFormat="1" x14ac:dyDescent="0.15"/>
    <row r="176" s="37" customFormat="1" x14ac:dyDescent="0.15"/>
    <row r="177" s="37" customFormat="1" x14ac:dyDescent="0.15"/>
    <row r="178" s="37" customFormat="1" x14ac:dyDescent="0.15"/>
    <row r="179" s="37" customFormat="1" x14ac:dyDescent="0.15"/>
    <row r="180" s="37" customFormat="1" x14ac:dyDescent="0.15"/>
    <row r="181" s="37" customFormat="1" x14ac:dyDescent="0.15"/>
    <row r="182" s="37" customFormat="1" x14ac:dyDescent="0.15"/>
    <row r="183" s="37" customFormat="1" x14ac:dyDescent="0.15"/>
    <row r="184" s="37" customFormat="1" x14ac:dyDescent="0.15"/>
    <row r="185" s="37" customFormat="1" x14ac:dyDescent="0.15"/>
    <row r="186" s="37" customFormat="1" x14ac:dyDescent="0.15"/>
    <row r="187" s="37" customFormat="1" x14ac:dyDescent="0.15"/>
    <row r="188" s="37" customFormat="1" x14ac:dyDescent="0.15"/>
    <row r="189" s="37" customFormat="1" x14ac:dyDescent="0.15"/>
    <row r="190" s="37" customFormat="1" x14ac:dyDescent="0.15"/>
    <row r="191" s="37" customFormat="1" x14ac:dyDescent="0.15"/>
    <row r="192" s="37" customFormat="1" x14ac:dyDescent="0.15"/>
    <row r="193" s="37" customFormat="1" x14ac:dyDescent="0.15"/>
    <row r="194" s="37" customFormat="1" x14ac:dyDescent="0.15"/>
    <row r="195" s="37" customFormat="1" x14ac:dyDescent="0.15"/>
    <row r="196" s="37" customFormat="1" x14ac:dyDescent="0.15"/>
    <row r="197" s="37" customFormat="1" x14ac:dyDescent="0.15"/>
    <row r="198" s="37" customFormat="1" x14ac:dyDescent="0.15"/>
    <row r="199" s="37" customFormat="1" x14ac:dyDescent="0.15"/>
    <row r="200" s="37" customFormat="1" x14ac:dyDescent="0.15"/>
    <row r="201" s="37" customFormat="1" x14ac:dyDescent="0.15"/>
    <row r="202" s="37" customFormat="1" x14ac:dyDescent="0.15"/>
    <row r="203" s="37" customFormat="1" x14ac:dyDescent="0.15"/>
    <row r="204" s="37" customFormat="1" x14ac:dyDescent="0.15"/>
    <row r="205" s="37" customFormat="1" x14ac:dyDescent="0.15"/>
    <row r="206" s="37" customFormat="1" x14ac:dyDescent="0.15"/>
  </sheetData>
  <mergeCells count="13">
    <mergeCell ref="CN1:CR1"/>
    <mergeCell ref="CT1:DC1"/>
    <mergeCell ref="CG2:CI2"/>
    <mergeCell ref="BI1:BO1"/>
    <mergeCell ref="B1:H1"/>
    <mergeCell ref="I1:O1"/>
    <mergeCell ref="P1:V1"/>
    <mergeCell ref="W1:AC1"/>
    <mergeCell ref="AD1:AJ1"/>
    <mergeCell ref="AK1:AT1"/>
    <mergeCell ref="CD1:CG1"/>
    <mergeCell ref="AU1:BD1"/>
    <mergeCell ref="BT1:BX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39"/>
  <sheetViews>
    <sheetView workbookViewId="0">
      <selection activeCell="A5" sqref="A5"/>
    </sheetView>
  </sheetViews>
  <sheetFormatPr defaultRowHeight="15" x14ac:dyDescent="0.25"/>
  <cols>
    <col min="1" max="1" width="48.7109375" customWidth="1"/>
    <col min="2" max="2" width="13.28515625" customWidth="1"/>
    <col min="3" max="3" width="13.42578125" customWidth="1"/>
    <col min="4" max="4" width="13.42578125" style="6" customWidth="1"/>
    <col min="7" max="7" width="15" customWidth="1"/>
    <col min="8" max="8" width="13.85546875" customWidth="1"/>
    <col min="9" max="9" width="11.85546875" customWidth="1"/>
    <col min="10" max="10" width="11.85546875" style="6" customWidth="1"/>
    <col min="13" max="13" width="9.140625" style="6"/>
    <col min="14" max="14" width="11.5703125" style="6" customWidth="1"/>
    <col min="15" max="16" width="12.42578125" style="6" customWidth="1"/>
    <col min="17" max="18" width="9.140625" style="6"/>
    <col min="21" max="21" width="10.28515625" customWidth="1"/>
    <col min="22" max="22" width="14" customWidth="1"/>
    <col min="23" max="23" width="14" style="6" customWidth="1"/>
    <col min="24" max="24" width="9.5703125" customWidth="1"/>
    <col min="25" max="25" width="9.85546875" customWidth="1"/>
    <col min="26" max="26" width="9.140625" style="6"/>
    <col min="27" max="27" width="11.140625" style="6" customWidth="1"/>
    <col min="28" max="29" width="12.85546875" style="6" customWidth="1"/>
    <col min="30" max="30" width="9.140625" style="6"/>
    <col min="32" max="32" width="12.7109375" style="6" customWidth="1"/>
    <col min="33" max="33" width="12" style="6" customWidth="1"/>
    <col min="34" max="36" width="9.140625" style="6"/>
    <col min="38" max="38" width="14.85546875" customWidth="1"/>
    <col min="39" max="39" width="11.28515625" customWidth="1"/>
    <col min="40" max="40" width="11.28515625" style="6" customWidth="1"/>
    <col min="41" max="41" width="13.28515625" customWidth="1"/>
    <col min="44" max="44" width="12" customWidth="1"/>
    <col min="45" max="45" width="13" customWidth="1"/>
    <col min="46" max="46" width="13" style="6" customWidth="1"/>
  </cols>
  <sheetData>
    <row r="1" spans="1:124" x14ac:dyDescent="0.25">
      <c r="A1" s="104" t="s">
        <v>16</v>
      </c>
      <c r="B1" s="96"/>
      <c r="C1" s="96"/>
      <c r="D1" s="96"/>
      <c r="E1" s="96"/>
      <c r="F1" s="96"/>
      <c r="G1" s="174" t="s">
        <v>119</v>
      </c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201"/>
      <c r="W1" s="201"/>
      <c r="X1" s="201"/>
      <c r="Y1" s="201"/>
      <c r="Z1" s="201"/>
      <c r="AA1" s="201"/>
      <c r="AB1" s="201"/>
      <c r="AC1" s="201"/>
      <c r="AD1" s="201"/>
      <c r="AE1" s="201"/>
      <c r="AF1" s="201"/>
      <c r="AG1" s="201"/>
      <c r="AH1" s="201"/>
      <c r="AI1" s="201"/>
      <c r="AJ1" s="201"/>
      <c r="AK1" s="201"/>
      <c r="AL1" s="201"/>
      <c r="AM1" s="201"/>
      <c r="AN1" s="201"/>
      <c r="AO1" s="201"/>
      <c r="AP1" s="201"/>
      <c r="AQ1" s="201"/>
      <c r="AR1" s="201"/>
      <c r="AS1" s="201"/>
      <c r="AT1" s="201"/>
      <c r="AU1" s="201"/>
      <c r="AV1" s="201"/>
      <c r="AW1" s="201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</row>
    <row r="2" spans="1:124" ht="15" customHeight="1" x14ac:dyDescent="0.25">
      <c r="A2" s="118"/>
      <c r="B2" s="209" t="s">
        <v>25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40"/>
      <c r="O2" s="240"/>
      <c r="P2" s="240"/>
      <c r="Q2" s="240"/>
      <c r="R2" s="241" t="s">
        <v>120</v>
      </c>
      <c r="S2" s="241"/>
      <c r="T2" s="241"/>
      <c r="U2" s="241"/>
      <c r="V2" s="241"/>
      <c r="W2" s="241"/>
      <c r="X2" s="241"/>
      <c r="Y2" s="241"/>
      <c r="Z2" s="296"/>
      <c r="AA2" s="297" t="s">
        <v>121</v>
      </c>
      <c r="AB2" s="298"/>
      <c r="AC2" s="298"/>
      <c r="AD2" s="298"/>
      <c r="AE2" s="298"/>
      <c r="AF2" s="298"/>
      <c r="AG2" s="298"/>
      <c r="AH2" s="298"/>
      <c r="AI2" s="298"/>
      <c r="AJ2" s="298"/>
      <c r="AK2" s="298"/>
      <c r="AL2" s="358" t="s">
        <v>122</v>
      </c>
      <c r="AM2" s="358"/>
      <c r="AN2" s="358"/>
      <c r="AO2" s="358"/>
      <c r="AP2" s="358"/>
      <c r="AQ2" s="358"/>
      <c r="AR2" s="358"/>
      <c r="AS2" s="358"/>
      <c r="AT2" s="358"/>
      <c r="AU2" s="358"/>
      <c r="AV2" s="358"/>
      <c r="AW2" s="358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</row>
    <row r="3" spans="1:124" ht="15" customHeight="1" x14ac:dyDescent="0.25">
      <c r="A3" s="94"/>
      <c r="B3" s="234" t="s">
        <v>129</v>
      </c>
      <c r="C3" s="235"/>
      <c r="D3" s="235"/>
      <c r="E3" s="235"/>
      <c r="F3" s="235"/>
      <c r="G3" s="236"/>
      <c r="H3" s="237" t="s">
        <v>130</v>
      </c>
      <c r="I3" s="238"/>
      <c r="J3" s="238"/>
      <c r="K3" s="238"/>
      <c r="L3" s="238"/>
      <c r="M3" s="239"/>
      <c r="N3" s="242" t="s">
        <v>123</v>
      </c>
      <c r="O3" s="243"/>
      <c r="P3" s="243"/>
      <c r="Q3" s="243"/>
      <c r="R3" s="243"/>
      <c r="S3" s="244"/>
      <c r="T3" s="255" t="s">
        <v>135</v>
      </c>
      <c r="U3" s="256"/>
      <c r="V3" s="256"/>
      <c r="W3" s="256"/>
      <c r="X3" s="256"/>
      <c r="Y3" s="256"/>
      <c r="Z3" s="303" t="s">
        <v>123</v>
      </c>
      <c r="AA3" s="304"/>
      <c r="AB3" s="304"/>
      <c r="AC3" s="304"/>
      <c r="AD3" s="304"/>
      <c r="AE3" s="305"/>
      <c r="AF3" s="323" t="s">
        <v>124</v>
      </c>
      <c r="AG3" s="324"/>
      <c r="AH3" s="324"/>
      <c r="AI3" s="324"/>
      <c r="AJ3" s="324"/>
      <c r="AK3" s="325"/>
      <c r="AL3" s="359" t="s">
        <v>123</v>
      </c>
      <c r="AM3" s="360"/>
      <c r="AN3" s="360"/>
      <c r="AO3" s="360"/>
      <c r="AP3" s="360"/>
      <c r="AQ3" s="361"/>
      <c r="AR3" s="378" t="s">
        <v>124</v>
      </c>
      <c r="AS3" s="379"/>
      <c r="AT3" s="379"/>
      <c r="AU3" s="379"/>
      <c r="AV3" s="379"/>
      <c r="AW3" s="380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</row>
    <row r="4" spans="1:124" s="105" customFormat="1" ht="15" customHeight="1" x14ac:dyDescent="0.25">
      <c r="A4" s="219" t="s">
        <v>50</v>
      </c>
      <c r="B4" s="222" t="s">
        <v>21</v>
      </c>
      <c r="C4" s="211" t="s">
        <v>22</v>
      </c>
      <c r="D4" s="211" t="s">
        <v>59</v>
      </c>
      <c r="E4" s="211" t="s">
        <v>23</v>
      </c>
      <c r="F4" s="211" t="s">
        <v>24</v>
      </c>
      <c r="G4" s="223" t="s">
        <v>71</v>
      </c>
      <c r="H4" s="232" t="s">
        <v>21</v>
      </c>
      <c r="I4" s="212" t="s">
        <v>22</v>
      </c>
      <c r="J4" s="212" t="s">
        <v>59</v>
      </c>
      <c r="K4" s="212" t="s">
        <v>23</v>
      </c>
      <c r="L4" s="212" t="s">
        <v>24</v>
      </c>
      <c r="M4" s="233" t="s">
        <v>107</v>
      </c>
      <c r="N4" s="245" t="s">
        <v>21</v>
      </c>
      <c r="O4" s="245" t="s">
        <v>22</v>
      </c>
      <c r="P4" s="245" t="s">
        <v>59</v>
      </c>
      <c r="Q4" s="245" t="s">
        <v>23</v>
      </c>
      <c r="R4" s="245" t="s">
        <v>24</v>
      </c>
      <c r="S4" s="246" t="s">
        <v>71</v>
      </c>
      <c r="T4" s="257" t="s">
        <v>107</v>
      </c>
      <c r="U4" s="258" t="s">
        <v>21</v>
      </c>
      <c r="V4" s="258" t="s">
        <v>22</v>
      </c>
      <c r="W4" s="258" t="s">
        <v>59</v>
      </c>
      <c r="X4" s="258" t="s">
        <v>23</v>
      </c>
      <c r="Y4" s="290" t="s">
        <v>24</v>
      </c>
      <c r="Z4" s="306" t="s">
        <v>107</v>
      </c>
      <c r="AA4" s="307" t="s">
        <v>21</v>
      </c>
      <c r="AB4" s="307" t="s">
        <v>22</v>
      </c>
      <c r="AC4" s="307" t="s">
        <v>59</v>
      </c>
      <c r="AD4" s="307" t="s">
        <v>23</v>
      </c>
      <c r="AE4" s="308" t="s">
        <v>24</v>
      </c>
      <c r="AF4" s="326" t="s">
        <v>21</v>
      </c>
      <c r="AG4" s="327" t="s">
        <v>22</v>
      </c>
      <c r="AH4" s="328" t="s">
        <v>59</v>
      </c>
      <c r="AI4" s="327" t="s">
        <v>23</v>
      </c>
      <c r="AJ4" s="327" t="s">
        <v>24</v>
      </c>
      <c r="AK4" s="329" t="s">
        <v>71</v>
      </c>
      <c r="AL4" s="362" t="s">
        <v>71</v>
      </c>
      <c r="AM4" s="363" t="s">
        <v>21</v>
      </c>
      <c r="AN4" s="363" t="s">
        <v>59</v>
      </c>
      <c r="AO4" s="363" t="s">
        <v>22</v>
      </c>
      <c r="AP4" s="363" t="s">
        <v>23</v>
      </c>
      <c r="AQ4" s="364" t="s">
        <v>24</v>
      </c>
      <c r="AR4" s="381" t="s">
        <v>21</v>
      </c>
      <c r="AS4" s="382" t="s">
        <v>22</v>
      </c>
      <c r="AT4" s="382" t="s">
        <v>59</v>
      </c>
      <c r="AU4" s="382" t="s">
        <v>23</v>
      </c>
      <c r="AV4" s="382" t="s">
        <v>24</v>
      </c>
      <c r="AW4" s="383" t="s">
        <v>71</v>
      </c>
    </row>
    <row r="5" spans="1:124" x14ac:dyDescent="0.25">
      <c r="A5" s="220" t="s">
        <v>26</v>
      </c>
      <c r="B5" s="224" t="s">
        <v>127</v>
      </c>
      <c r="C5" s="213">
        <v>1702</v>
      </c>
      <c r="D5" s="214" t="s">
        <v>128</v>
      </c>
      <c r="E5" s="215" t="s">
        <v>28</v>
      </c>
      <c r="F5" s="216" t="s">
        <v>51</v>
      </c>
      <c r="G5" s="225">
        <v>21</v>
      </c>
      <c r="H5" s="224" t="s">
        <v>131</v>
      </c>
      <c r="I5" s="213">
        <v>1702</v>
      </c>
      <c r="J5" s="214" t="s">
        <v>132</v>
      </c>
      <c r="K5" s="215" t="s">
        <v>28</v>
      </c>
      <c r="L5" s="216" t="s">
        <v>51</v>
      </c>
      <c r="M5" s="225">
        <v>350</v>
      </c>
      <c r="N5" s="247" t="s">
        <v>133</v>
      </c>
      <c r="O5" s="248">
        <v>1702</v>
      </c>
      <c r="P5" s="249" t="s">
        <v>134</v>
      </c>
      <c r="Q5" s="249" t="s">
        <v>28</v>
      </c>
      <c r="R5" s="250" t="s">
        <v>51</v>
      </c>
      <c r="S5" s="251">
        <v>0</v>
      </c>
      <c r="T5" s="259">
        <v>0</v>
      </c>
      <c r="U5" s="260" t="s">
        <v>136</v>
      </c>
      <c r="V5" s="261">
        <v>1702</v>
      </c>
      <c r="W5" s="262" t="s">
        <v>137</v>
      </c>
      <c r="X5" s="263" t="s">
        <v>28</v>
      </c>
      <c r="Y5" s="291" t="s">
        <v>51</v>
      </c>
      <c r="Z5" s="309">
        <v>0</v>
      </c>
      <c r="AA5" s="310">
        <v>516</v>
      </c>
      <c r="AB5" s="311">
        <v>1702</v>
      </c>
      <c r="AC5" s="310">
        <v>38</v>
      </c>
      <c r="AD5" s="312" t="s">
        <v>28</v>
      </c>
      <c r="AE5" s="313" t="s">
        <v>51</v>
      </c>
      <c r="AF5" s="330">
        <v>517</v>
      </c>
      <c r="AG5" s="331">
        <v>1702</v>
      </c>
      <c r="AH5" s="332" t="s">
        <v>138</v>
      </c>
      <c r="AI5" s="333">
        <v>2019</v>
      </c>
      <c r="AJ5" s="333" t="s">
        <v>51</v>
      </c>
      <c r="AK5" s="334">
        <v>0</v>
      </c>
      <c r="AL5" s="365">
        <v>21</v>
      </c>
      <c r="AM5" s="366" t="s">
        <v>139</v>
      </c>
      <c r="AN5" s="367" t="s">
        <v>221</v>
      </c>
      <c r="AO5" s="368">
        <v>1702</v>
      </c>
      <c r="AP5" s="369" t="s">
        <v>28</v>
      </c>
      <c r="AQ5" s="370" t="s">
        <v>51</v>
      </c>
      <c r="AR5" s="384" t="s">
        <v>140</v>
      </c>
      <c r="AS5" s="385">
        <v>1702</v>
      </c>
      <c r="AT5" s="386" t="s">
        <v>141</v>
      </c>
      <c r="AU5" s="387" t="s">
        <v>28</v>
      </c>
      <c r="AV5" s="388" t="s">
        <v>51</v>
      </c>
      <c r="AW5" s="389">
        <v>350</v>
      </c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</row>
    <row r="6" spans="1:124" x14ac:dyDescent="0.25">
      <c r="A6" s="220" t="s">
        <v>27</v>
      </c>
      <c r="B6" s="224" t="s">
        <v>127</v>
      </c>
      <c r="C6" s="213">
        <v>1903</v>
      </c>
      <c r="D6" s="214" t="s">
        <v>128</v>
      </c>
      <c r="E6" s="215" t="s">
        <v>28</v>
      </c>
      <c r="F6" s="216" t="s">
        <v>51</v>
      </c>
      <c r="G6" s="225">
        <v>172</v>
      </c>
      <c r="H6" s="224" t="s">
        <v>131</v>
      </c>
      <c r="I6" s="213">
        <v>1903</v>
      </c>
      <c r="J6" s="214" t="s">
        <v>132</v>
      </c>
      <c r="K6" s="215" t="s">
        <v>28</v>
      </c>
      <c r="L6" s="216" t="s">
        <v>51</v>
      </c>
      <c r="M6" s="225">
        <v>5181.5</v>
      </c>
      <c r="N6" s="247" t="s">
        <v>133</v>
      </c>
      <c r="O6" s="248">
        <v>1903</v>
      </c>
      <c r="P6" s="249" t="s">
        <v>134</v>
      </c>
      <c r="Q6" s="249" t="s">
        <v>28</v>
      </c>
      <c r="R6" s="250" t="s">
        <v>51</v>
      </c>
      <c r="S6" s="251">
        <v>0</v>
      </c>
      <c r="T6" s="259">
        <v>0</v>
      </c>
      <c r="U6" s="260" t="s">
        <v>136</v>
      </c>
      <c r="V6" s="261">
        <v>1903</v>
      </c>
      <c r="W6" s="262" t="s">
        <v>137</v>
      </c>
      <c r="X6" s="263" t="s">
        <v>28</v>
      </c>
      <c r="Y6" s="291" t="s">
        <v>51</v>
      </c>
      <c r="Z6" s="309">
        <v>0</v>
      </c>
      <c r="AA6" s="310">
        <v>516</v>
      </c>
      <c r="AB6" s="311">
        <v>1903</v>
      </c>
      <c r="AC6" s="310">
        <v>38</v>
      </c>
      <c r="AD6" s="312" t="s">
        <v>28</v>
      </c>
      <c r="AE6" s="313" t="s">
        <v>51</v>
      </c>
      <c r="AF6" s="330">
        <v>517</v>
      </c>
      <c r="AG6" s="331">
        <v>1903</v>
      </c>
      <c r="AH6" s="332" t="s">
        <v>138</v>
      </c>
      <c r="AI6" s="333">
        <v>2019</v>
      </c>
      <c r="AJ6" s="333" t="s">
        <v>51</v>
      </c>
      <c r="AK6" s="334">
        <v>0</v>
      </c>
      <c r="AL6" s="365">
        <v>172</v>
      </c>
      <c r="AM6" s="366" t="s">
        <v>139</v>
      </c>
      <c r="AN6" s="367" t="s">
        <v>221</v>
      </c>
      <c r="AO6" s="368">
        <v>1903</v>
      </c>
      <c r="AP6" s="369" t="s">
        <v>28</v>
      </c>
      <c r="AQ6" s="370" t="s">
        <v>51</v>
      </c>
      <c r="AR6" s="384" t="s">
        <v>140</v>
      </c>
      <c r="AS6" s="385">
        <v>1903</v>
      </c>
      <c r="AT6" s="386" t="s">
        <v>141</v>
      </c>
      <c r="AU6" s="387" t="s">
        <v>28</v>
      </c>
      <c r="AV6" s="388" t="s">
        <v>51</v>
      </c>
      <c r="AW6" s="389">
        <v>5181.5</v>
      </c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</row>
    <row r="7" spans="1:124" x14ac:dyDescent="0.25">
      <c r="A7" s="220" t="s">
        <v>32</v>
      </c>
      <c r="B7" s="224" t="s">
        <v>127</v>
      </c>
      <c r="C7" s="213">
        <v>2406</v>
      </c>
      <c r="D7" s="214" t="s">
        <v>128</v>
      </c>
      <c r="E7" s="215" t="s">
        <v>28</v>
      </c>
      <c r="F7" s="216" t="s">
        <v>51</v>
      </c>
      <c r="G7" s="225">
        <v>842</v>
      </c>
      <c r="H7" s="224" t="s">
        <v>131</v>
      </c>
      <c r="I7" s="213">
        <v>2406</v>
      </c>
      <c r="J7" s="214" t="s">
        <v>132</v>
      </c>
      <c r="K7" s="215" t="s">
        <v>28</v>
      </c>
      <c r="L7" s="216" t="s">
        <v>51</v>
      </c>
      <c r="M7" s="225">
        <v>11500.710000000025</v>
      </c>
      <c r="N7" s="247" t="s">
        <v>133</v>
      </c>
      <c r="O7" s="248">
        <v>2406</v>
      </c>
      <c r="P7" s="249" t="s">
        <v>134</v>
      </c>
      <c r="Q7" s="249" t="s">
        <v>28</v>
      </c>
      <c r="R7" s="250" t="s">
        <v>51</v>
      </c>
      <c r="S7" s="251">
        <v>0</v>
      </c>
      <c r="T7" s="259">
        <v>0</v>
      </c>
      <c r="U7" s="260" t="s">
        <v>136</v>
      </c>
      <c r="V7" s="261">
        <v>2406</v>
      </c>
      <c r="W7" s="262" t="s">
        <v>137</v>
      </c>
      <c r="X7" s="263" t="s">
        <v>28</v>
      </c>
      <c r="Y7" s="291" t="s">
        <v>51</v>
      </c>
      <c r="Z7" s="309">
        <v>0</v>
      </c>
      <c r="AA7" s="310">
        <v>516</v>
      </c>
      <c r="AB7" s="311">
        <v>2406</v>
      </c>
      <c r="AC7" s="310">
        <v>38</v>
      </c>
      <c r="AD7" s="312" t="s">
        <v>28</v>
      </c>
      <c r="AE7" s="313" t="s">
        <v>51</v>
      </c>
      <c r="AF7" s="330">
        <v>517</v>
      </c>
      <c r="AG7" s="331">
        <v>2406</v>
      </c>
      <c r="AH7" s="332" t="s">
        <v>138</v>
      </c>
      <c r="AI7" s="333">
        <v>2019</v>
      </c>
      <c r="AJ7" s="333" t="s">
        <v>51</v>
      </c>
      <c r="AK7" s="334">
        <v>16</v>
      </c>
      <c r="AL7" s="365">
        <v>840</v>
      </c>
      <c r="AM7" s="366" t="s">
        <v>139</v>
      </c>
      <c r="AN7" s="367" t="s">
        <v>221</v>
      </c>
      <c r="AO7" s="368">
        <v>2406</v>
      </c>
      <c r="AP7" s="369" t="s">
        <v>28</v>
      </c>
      <c r="AQ7" s="370" t="s">
        <v>51</v>
      </c>
      <c r="AR7" s="384" t="s">
        <v>140</v>
      </c>
      <c r="AS7" s="385">
        <v>2406</v>
      </c>
      <c r="AT7" s="386" t="s">
        <v>141</v>
      </c>
      <c r="AU7" s="387" t="s">
        <v>28</v>
      </c>
      <c r="AV7" s="388" t="s">
        <v>51</v>
      </c>
      <c r="AW7" s="389">
        <v>11484.710000000025</v>
      </c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</row>
    <row r="8" spans="1:124" x14ac:dyDescent="0.25">
      <c r="A8" s="220" t="s">
        <v>5</v>
      </c>
      <c r="B8" s="224" t="s">
        <v>127</v>
      </c>
      <c r="C8" s="213">
        <v>1701</v>
      </c>
      <c r="D8" s="214" t="s">
        <v>128</v>
      </c>
      <c r="E8" s="215" t="s">
        <v>28</v>
      </c>
      <c r="F8" s="216" t="s">
        <v>51</v>
      </c>
      <c r="G8" s="225">
        <v>176</v>
      </c>
      <c r="H8" s="224" t="s">
        <v>131</v>
      </c>
      <c r="I8" s="213">
        <v>1701</v>
      </c>
      <c r="J8" s="214" t="s">
        <v>132</v>
      </c>
      <c r="K8" s="215" t="s">
        <v>28</v>
      </c>
      <c r="L8" s="216" t="s">
        <v>51</v>
      </c>
      <c r="M8" s="225">
        <v>3641</v>
      </c>
      <c r="N8" s="247" t="s">
        <v>133</v>
      </c>
      <c r="O8" s="248">
        <v>1701</v>
      </c>
      <c r="P8" s="249" t="s">
        <v>134</v>
      </c>
      <c r="Q8" s="249" t="s">
        <v>28</v>
      </c>
      <c r="R8" s="250" t="s">
        <v>51</v>
      </c>
      <c r="S8" s="251">
        <v>0</v>
      </c>
      <c r="T8" s="259">
        <v>0</v>
      </c>
      <c r="U8" s="260" t="s">
        <v>136</v>
      </c>
      <c r="V8" s="261">
        <v>1701</v>
      </c>
      <c r="W8" s="262" t="s">
        <v>137</v>
      </c>
      <c r="X8" s="263" t="s">
        <v>28</v>
      </c>
      <c r="Y8" s="291" t="s">
        <v>51</v>
      </c>
      <c r="Z8" s="309">
        <v>0</v>
      </c>
      <c r="AA8" s="310">
        <v>516</v>
      </c>
      <c r="AB8" s="311">
        <v>1701</v>
      </c>
      <c r="AC8" s="310">
        <v>38</v>
      </c>
      <c r="AD8" s="312" t="s">
        <v>28</v>
      </c>
      <c r="AE8" s="313" t="s">
        <v>51</v>
      </c>
      <c r="AF8" s="330">
        <v>517</v>
      </c>
      <c r="AG8" s="331">
        <v>1701</v>
      </c>
      <c r="AH8" s="332" t="s">
        <v>138</v>
      </c>
      <c r="AI8" s="333">
        <v>2019</v>
      </c>
      <c r="AJ8" s="333" t="s">
        <v>51</v>
      </c>
      <c r="AK8" s="334">
        <v>0</v>
      </c>
      <c r="AL8" s="365">
        <v>176</v>
      </c>
      <c r="AM8" s="366" t="s">
        <v>139</v>
      </c>
      <c r="AN8" s="367" t="s">
        <v>221</v>
      </c>
      <c r="AO8" s="368">
        <v>1701</v>
      </c>
      <c r="AP8" s="369" t="s">
        <v>28</v>
      </c>
      <c r="AQ8" s="370" t="s">
        <v>51</v>
      </c>
      <c r="AR8" s="384" t="s">
        <v>140</v>
      </c>
      <c r="AS8" s="385">
        <v>1701</v>
      </c>
      <c r="AT8" s="386" t="s">
        <v>141</v>
      </c>
      <c r="AU8" s="387" t="s">
        <v>28</v>
      </c>
      <c r="AV8" s="388" t="s">
        <v>51</v>
      </c>
      <c r="AW8" s="389">
        <v>3641</v>
      </c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</row>
    <row r="9" spans="1:124" x14ac:dyDescent="0.25">
      <c r="A9" s="220" t="s">
        <v>35</v>
      </c>
      <c r="B9" s="224" t="s">
        <v>127</v>
      </c>
      <c r="C9" s="213">
        <v>1606</v>
      </c>
      <c r="D9" s="214" t="s">
        <v>128</v>
      </c>
      <c r="E9" s="215" t="s">
        <v>28</v>
      </c>
      <c r="F9" s="216" t="s">
        <v>51</v>
      </c>
      <c r="G9" s="225">
        <v>353</v>
      </c>
      <c r="H9" s="224" t="s">
        <v>131</v>
      </c>
      <c r="I9" s="213">
        <v>1606</v>
      </c>
      <c r="J9" s="214" t="s">
        <v>132</v>
      </c>
      <c r="K9" s="215" t="s">
        <v>28</v>
      </c>
      <c r="L9" s="216" t="s">
        <v>51</v>
      </c>
      <c r="M9" s="225">
        <v>3428</v>
      </c>
      <c r="N9" s="247" t="s">
        <v>133</v>
      </c>
      <c r="O9" s="248">
        <v>1606</v>
      </c>
      <c r="P9" s="249" t="s">
        <v>134</v>
      </c>
      <c r="Q9" s="249" t="s">
        <v>28</v>
      </c>
      <c r="R9" s="250" t="s">
        <v>51</v>
      </c>
      <c r="S9" s="251">
        <v>0</v>
      </c>
      <c r="T9" s="259">
        <v>0</v>
      </c>
      <c r="U9" s="260" t="s">
        <v>136</v>
      </c>
      <c r="V9" s="261">
        <v>1606</v>
      </c>
      <c r="W9" s="262" t="s">
        <v>137</v>
      </c>
      <c r="X9" s="263" t="s">
        <v>28</v>
      </c>
      <c r="Y9" s="291" t="s">
        <v>51</v>
      </c>
      <c r="Z9" s="309">
        <v>0</v>
      </c>
      <c r="AA9" s="310">
        <v>516</v>
      </c>
      <c r="AB9" s="311">
        <v>1606</v>
      </c>
      <c r="AC9" s="310">
        <v>38</v>
      </c>
      <c r="AD9" s="312" t="s">
        <v>28</v>
      </c>
      <c r="AE9" s="313" t="s">
        <v>51</v>
      </c>
      <c r="AF9" s="330">
        <v>517</v>
      </c>
      <c r="AG9" s="331">
        <v>1606</v>
      </c>
      <c r="AH9" s="332" t="s">
        <v>138</v>
      </c>
      <c r="AI9" s="333">
        <v>2019</v>
      </c>
      <c r="AJ9" s="333" t="s">
        <v>51</v>
      </c>
      <c r="AK9" s="334">
        <v>12</v>
      </c>
      <c r="AL9" s="365">
        <v>350</v>
      </c>
      <c r="AM9" s="366" t="s">
        <v>139</v>
      </c>
      <c r="AN9" s="367" t="s">
        <v>221</v>
      </c>
      <c r="AO9" s="368">
        <v>1606</v>
      </c>
      <c r="AP9" s="369" t="s">
        <v>28</v>
      </c>
      <c r="AQ9" s="370" t="s">
        <v>51</v>
      </c>
      <c r="AR9" s="384" t="s">
        <v>140</v>
      </c>
      <c r="AS9" s="385">
        <v>1606</v>
      </c>
      <c r="AT9" s="386" t="s">
        <v>141</v>
      </c>
      <c r="AU9" s="387" t="s">
        <v>28</v>
      </c>
      <c r="AV9" s="388" t="s">
        <v>51</v>
      </c>
      <c r="AW9" s="389">
        <v>3416</v>
      </c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</row>
    <row r="10" spans="1:124" x14ac:dyDescent="0.25">
      <c r="A10" s="220" t="s">
        <v>36</v>
      </c>
      <c r="B10" s="224" t="s">
        <v>127</v>
      </c>
      <c r="C10" s="213">
        <v>5555</v>
      </c>
      <c r="D10" s="214" t="s">
        <v>128</v>
      </c>
      <c r="E10" s="215" t="s">
        <v>28</v>
      </c>
      <c r="F10" s="216" t="s">
        <v>51</v>
      </c>
      <c r="G10" s="225">
        <v>146</v>
      </c>
      <c r="H10" s="224" t="s">
        <v>131</v>
      </c>
      <c r="I10" s="213">
        <v>5555</v>
      </c>
      <c r="J10" s="214" t="s">
        <v>132</v>
      </c>
      <c r="K10" s="215" t="s">
        <v>28</v>
      </c>
      <c r="L10" s="216" t="s">
        <v>51</v>
      </c>
      <c r="M10" s="225">
        <v>1411</v>
      </c>
      <c r="N10" s="247" t="s">
        <v>133</v>
      </c>
      <c r="O10" s="248">
        <v>5555</v>
      </c>
      <c r="P10" s="249" t="s">
        <v>134</v>
      </c>
      <c r="Q10" s="249" t="s">
        <v>28</v>
      </c>
      <c r="R10" s="250" t="s">
        <v>51</v>
      </c>
      <c r="S10" s="251">
        <v>0</v>
      </c>
      <c r="T10" s="259">
        <v>0</v>
      </c>
      <c r="U10" s="260" t="s">
        <v>136</v>
      </c>
      <c r="V10" s="261">
        <v>5555</v>
      </c>
      <c r="W10" s="262" t="s">
        <v>137</v>
      </c>
      <c r="X10" s="263" t="s">
        <v>28</v>
      </c>
      <c r="Y10" s="291" t="s">
        <v>51</v>
      </c>
      <c r="Z10" s="309">
        <v>0</v>
      </c>
      <c r="AA10" s="310">
        <v>516</v>
      </c>
      <c r="AB10" s="311">
        <v>5555</v>
      </c>
      <c r="AC10" s="310">
        <v>38</v>
      </c>
      <c r="AD10" s="312" t="s">
        <v>28</v>
      </c>
      <c r="AE10" s="313" t="s">
        <v>51</v>
      </c>
      <c r="AF10" s="330">
        <v>517</v>
      </c>
      <c r="AG10" s="331">
        <v>5555</v>
      </c>
      <c r="AH10" s="332" t="s">
        <v>138</v>
      </c>
      <c r="AI10" s="333">
        <v>2019</v>
      </c>
      <c r="AJ10" s="333" t="s">
        <v>51</v>
      </c>
      <c r="AK10" s="334">
        <v>0</v>
      </c>
      <c r="AL10" s="365">
        <v>146</v>
      </c>
      <c r="AM10" s="366" t="s">
        <v>139</v>
      </c>
      <c r="AN10" s="367" t="s">
        <v>221</v>
      </c>
      <c r="AO10" s="368">
        <v>5555</v>
      </c>
      <c r="AP10" s="369" t="s">
        <v>28</v>
      </c>
      <c r="AQ10" s="370" t="s">
        <v>51</v>
      </c>
      <c r="AR10" s="384" t="s">
        <v>140</v>
      </c>
      <c r="AS10" s="385">
        <v>5555</v>
      </c>
      <c r="AT10" s="386" t="s">
        <v>141</v>
      </c>
      <c r="AU10" s="387" t="s">
        <v>28</v>
      </c>
      <c r="AV10" s="388" t="s">
        <v>51</v>
      </c>
      <c r="AW10" s="389">
        <v>1411</v>
      </c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</row>
    <row r="11" spans="1:124" x14ac:dyDescent="0.25">
      <c r="A11" s="220" t="s">
        <v>39</v>
      </c>
      <c r="B11" s="224" t="s">
        <v>127</v>
      </c>
      <c r="C11" s="213">
        <v>2104</v>
      </c>
      <c r="D11" s="214" t="s">
        <v>128</v>
      </c>
      <c r="E11" s="215" t="s">
        <v>28</v>
      </c>
      <c r="F11" s="216" t="s">
        <v>51</v>
      </c>
      <c r="G11" s="225">
        <v>66</v>
      </c>
      <c r="H11" s="224" t="s">
        <v>131</v>
      </c>
      <c r="I11" s="213">
        <v>2104</v>
      </c>
      <c r="J11" s="214" t="s">
        <v>132</v>
      </c>
      <c r="K11" s="215" t="s">
        <v>28</v>
      </c>
      <c r="L11" s="216" t="s">
        <v>51</v>
      </c>
      <c r="M11" s="225">
        <v>1672</v>
      </c>
      <c r="N11" s="247" t="s">
        <v>133</v>
      </c>
      <c r="O11" s="248">
        <v>2104</v>
      </c>
      <c r="P11" s="249" t="s">
        <v>134</v>
      </c>
      <c r="Q11" s="249" t="s">
        <v>28</v>
      </c>
      <c r="R11" s="250" t="s">
        <v>51</v>
      </c>
      <c r="S11" s="251">
        <v>0</v>
      </c>
      <c r="T11" s="259">
        <v>0</v>
      </c>
      <c r="U11" s="260" t="s">
        <v>136</v>
      </c>
      <c r="V11" s="261">
        <v>2104</v>
      </c>
      <c r="W11" s="262" t="s">
        <v>137</v>
      </c>
      <c r="X11" s="263" t="s">
        <v>28</v>
      </c>
      <c r="Y11" s="291" t="s">
        <v>51</v>
      </c>
      <c r="Z11" s="309">
        <v>0</v>
      </c>
      <c r="AA11" s="310">
        <v>516</v>
      </c>
      <c r="AB11" s="311">
        <v>2104</v>
      </c>
      <c r="AC11" s="310">
        <v>38</v>
      </c>
      <c r="AD11" s="312" t="s">
        <v>28</v>
      </c>
      <c r="AE11" s="313" t="s">
        <v>51</v>
      </c>
      <c r="AF11" s="330">
        <v>517</v>
      </c>
      <c r="AG11" s="331">
        <v>2104</v>
      </c>
      <c r="AH11" s="332" t="s">
        <v>138</v>
      </c>
      <c r="AI11" s="333">
        <v>2019</v>
      </c>
      <c r="AJ11" s="333" t="s">
        <v>51</v>
      </c>
      <c r="AK11" s="334">
        <v>0</v>
      </c>
      <c r="AL11" s="365">
        <v>66</v>
      </c>
      <c r="AM11" s="366" t="s">
        <v>139</v>
      </c>
      <c r="AN11" s="367" t="s">
        <v>221</v>
      </c>
      <c r="AO11" s="368">
        <v>2104</v>
      </c>
      <c r="AP11" s="369" t="s">
        <v>28</v>
      </c>
      <c r="AQ11" s="370" t="s">
        <v>51</v>
      </c>
      <c r="AR11" s="384" t="s">
        <v>140</v>
      </c>
      <c r="AS11" s="385">
        <v>2104</v>
      </c>
      <c r="AT11" s="386" t="s">
        <v>141</v>
      </c>
      <c r="AU11" s="387" t="s">
        <v>28</v>
      </c>
      <c r="AV11" s="388" t="s">
        <v>51</v>
      </c>
      <c r="AW11" s="389">
        <v>1672</v>
      </c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</row>
    <row r="12" spans="1:124" x14ac:dyDescent="0.25">
      <c r="A12" s="220" t="s">
        <v>40</v>
      </c>
      <c r="B12" s="224" t="s">
        <v>127</v>
      </c>
      <c r="C12" s="217">
        <v>1704</v>
      </c>
      <c r="D12" s="214" t="s">
        <v>128</v>
      </c>
      <c r="E12" s="215" t="s">
        <v>28</v>
      </c>
      <c r="F12" s="216" t="s">
        <v>51</v>
      </c>
      <c r="G12" s="225">
        <v>0</v>
      </c>
      <c r="H12" s="224" t="s">
        <v>131</v>
      </c>
      <c r="I12" s="217">
        <v>1704</v>
      </c>
      <c r="J12" s="214" t="s">
        <v>132</v>
      </c>
      <c r="K12" s="215" t="s">
        <v>28</v>
      </c>
      <c r="L12" s="216" t="s">
        <v>51</v>
      </c>
      <c r="M12" s="225">
        <v>0</v>
      </c>
      <c r="N12" s="247" t="s">
        <v>133</v>
      </c>
      <c r="O12" s="252">
        <v>1704</v>
      </c>
      <c r="P12" s="249" t="s">
        <v>134</v>
      </c>
      <c r="Q12" s="249" t="s">
        <v>28</v>
      </c>
      <c r="R12" s="250" t="s">
        <v>51</v>
      </c>
      <c r="S12" s="251">
        <v>0</v>
      </c>
      <c r="T12" s="259">
        <v>0</v>
      </c>
      <c r="U12" s="260" t="s">
        <v>136</v>
      </c>
      <c r="V12" s="264">
        <v>1704</v>
      </c>
      <c r="W12" s="262" t="s">
        <v>137</v>
      </c>
      <c r="X12" s="263" t="s">
        <v>28</v>
      </c>
      <c r="Y12" s="291" t="s">
        <v>51</v>
      </c>
      <c r="Z12" s="309">
        <v>0</v>
      </c>
      <c r="AA12" s="310">
        <v>516</v>
      </c>
      <c r="AB12" s="314">
        <v>1704</v>
      </c>
      <c r="AC12" s="310">
        <v>38</v>
      </c>
      <c r="AD12" s="312" t="s">
        <v>28</v>
      </c>
      <c r="AE12" s="313" t="s">
        <v>51</v>
      </c>
      <c r="AF12" s="330">
        <v>517</v>
      </c>
      <c r="AG12" s="335">
        <v>1704</v>
      </c>
      <c r="AH12" s="332" t="s">
        <v>138</v>
      </c>
      <c r="AI12" s="333">
        <v>2019</v>
      </c>
      <c r="AJ12" s="333" t="s">
        <v>51</v>
      </c>
      <c r="AK12" s="334">
        <v>0</v>
      </c>
      <c r="AL12" s="365">
        <v>0</v>
      </c>
      <c r="AM12" s="366" t="s">
        <v>139</v>
      </c>
      <c r="AN12" s="367" t="s">
        <v>221</v>
      </c>
      <c r="AO12" s="371">
        <v>1704</v>
      </c>
      <c r="AP12" s="369" t="s">
        <v>28</v>
      </c>
      <c r="AQ12" s="370" t="s">
        <v>51</v>
      </c>
      <c r="AR12" s="384" t="s">
        <v>140</v>
      </c>
      <c r="AS12" s="390">
        <v>1704</v>
      </c>
      <c r="AT12" s="386" t="s">
        <v>141</v>
      </c>
      <c r="AU12" s="387" t="s">
        <v>28</v>
      </c>
      <c r="AV12" s="388" t="s">
        <v>51</v>
      </c>
      <c r="AW12" s="389">
        <v>0</v>
      </c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</row>
    <row r="13" spans="1:124" x14ac:dyDescent="0.25">
      <c r="A13" s="220" t="s">
        <v>42</v>
      </c>
      <c r="B13" s="224" t="s">
        <v>127</v>
      </c>
      <c r="C13" s="218" t="s">
        <v>56</v>
      </c>
      <c r="D13" s="214" t="s">
        <v>128</v>
      </c>
      <c r="E13" s="215" t="s">
        <v>28</v>
      </c>
      <c r="F13" s="216" t="s">
        <v>51</v>
      </c>
      <c r="G13" s="225">
        <v>1514</v>
      </c>
      <c r="H13" s="224" t="s">
        <v>131</v>
      </c>
      <c r="I13" s="218" t="s">
        <v>56</v>
      </c>
      <c r="J13" s="214" t="s">
        <v>132</v>
      </c>
      <c r="K13" s="215" t="s">
        <v>28</v>
      </c>
      <c r="L13" s="216" t="s">
        <v>51</v>
      </c>
      <c r="M13" s="225">
        <v>11097</v>
      </c>
      <c r="N13" s="247" t="s">
        <v>133</v>
      </c>
      <c r="O13" s="253" t="s">
        <v>56</v>
      </c>
      <c r="P13" s="249" t="s">
        <v>134</v>
      </c>
      <c r="Q13" s="249" t="s">
        <v>28</v>
      </c>
      <c r="R13" s="250" t="s">
        <v>51</v>
      </c>
      <c r="S13" s="251">
        <v>0</v>
      </c>
      <c r="T13" s="259">
        <v>0</v>
      </c>
      <c r="U13" s="260" t="s">
        <v>136</v>
      </c>
      <c r="V13" s="265" t="s">
        <v>56</v>
      </c>
      <c r="W13" s="262" t="s">
        <v>137</v>
      </c>
      <c r="X13" s="263" t="s">
        <v>28</v>
      </c>
      <c r="Y13" s="291" t="s">
        <v>51</v>
      </c>
      <c r="Z13" s="309">
        <v>0</v>
      </c>
      <c r="AA13" s="310">
        <v>516</v>
      </c>
      <c r="AB13" s="315" t="s">
        <v>56</v>
      </c>
      <c r="AC13" s="310">
        <v>38</v>
      </c>
      <c r="AD13" s="312" t="s">
        <v>28</v>
      </c>
      <c r="AE13" s="313" t="s">
        <v>51</v>
      </c>
      <c r="AF13" s="330">
        <v>517</v>
      </c>
      <c r="AG13" s="336" t="s">
        <v>56</v>
      </c>
      <c r="AH13" s="332" t="s">
        <v>138</v>
      </c>
      <c r="AI13" s="333">
        <v>2019</v>
      </c>
      <c r="AJ13" s="333" t="s">
        <v>51</v>
      </c>
      <c r="AK13" s="334">
        <v>359</v>
      </c>
      <c r="AL13" s="365">
        <v>1465</v>
      </c>
      <c r="AM13" s="366" t="s">
        <v>139</v>
      </c>
      <c r="AN13" s="367" t="s">
        <v>221</v>
      </c>
      <c r="AO13" s="372" t="s">
        <v>56</v>
      </c>
      <c r="AP13" s="369" t="s">
        <v>28</v>
      </c>
      <c r="AQ13" s="370" t="s">
        <v>51</v>
      </c>
      <c r="AR13" s="384" t="s">
        <v>140</v>
      </c>
      <c r="AS13" s="391" t="s">
        <v>56</v>
      </c>
      <c r="AT13" s="386" t="s">
        <v>141</v>
      </c>
      <c r="AU13" s="387" t="s">
        <v>28</v>
      </c>
      <c r="AV13" s="388" t="s">
        <v>51</v>
      </c>
      <c r="AW13" s="389">
        <v>10738</v>
      </c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</row>
    <row r="14" spans="1:124" x14ac:dyDescent="0.25">
      <c r="A14" s="220" t="s">
        <v>43</v>
      </c>
      <c r="B14" s="224" t="s">
        <v>127</v>
      </c>
      <c r="C14" s="217">
        <v>2404</v>
      </c>
      <c r="D14" s="214" t="s">
        <v>128</v>
      </c>
      <c r="E14" s="215" t="s">
        <v>28</v>
      </c>
      <c r="F14" s="216" t="s">
        <v>51</v>
      </c>
      <c r="G14" s="225">
        <v>135</v>
      </c>
      <c r="H14" s="224" t="s">
        <v>131</v>
      </c>
      <c r="I14" s="217">
        <v>2404</v>
      </c>
      <c r="J14" s="214" t="s">
        <v>132</v>
      </c>
      <c r="K14" s="215" t="s">
        <v>28</v>
      </c>
      <c r="L14" s="216" t="s">
        <v>51</v>
      </c>
      <c r="M14" s="225">
        <v>3464</v>
      </c>
      <c r="N14" s="247" t="s">
        <v>133</v>
      </c>
      <c r="O14" s="252">
        <v>2404</v>
      </c>
      <c r="P14" s="249" t="s">
        <v>134</v>
      </c>
      <c r="Q14" s="249" t="s">
        <v>28</v>
      </c>
      <c r="R14" s="250" t="s">
        <v>51</v>
      </c>
      <c r="S14" s="251">
        <v>67</v>
      </c>
      <c r="T14" s="259">
        <v>1672</v>
      </c>
      <c r="U14" s="260" t="s">
        <v>136</v>
      </c>
      <c r="V14" s="264">
        <v>2404</v>
      </c>
      <c r="W14" s="262" t="s">
        <v>137</v>
      </c>
      <c r="X14" s="263" t="s">
        <v>28</v>
      </c>
      <c r="Y14" s="291" t="s">
        <v>51</v>
      </c>
      <c r="Z14" s="309">
        <v>0</v>
      </c>
      <c r="AA14" s="310">
        <v>516</v>
      </c>
      <c r="AB14" s="314">
        <v>2404</v>
      </c>
      <c r="AC14" s="310">
        <v>38</v>
      </c>
      <c r="AD14" s="312" t="s">
        <v>28</v>
      </c>
      <c r="AE14" s="313" t="s">
        <v>51</v>
      </c>
      <c r="AF14" s="330">
        <v>517</v>
      </c>
      <c r="AG14" s="335">
        <v>2404</v>
      </c>
      <c r="AH14" s="332" t="s">
        <v>138</v>
      </c>
      <c r="AI14" s="333">
        <v>2019</v>
      </c>
      <c r="AJ14" s="333" t="s">
        <v>51</v>
      </c>
      <c r="AK14" s="334">
        <v>120</v>
      </c>
      <c r="AL14" s="365">
        <v>67</v>
      </c>
      <c r="AM14" s="366" t="s">
        <v>139</v>
      </c>
      <c r="AN14" s="367" t="s">
        <v>221</v>
      </c>
      <c r="AO14" s="371">
        <v>2404</v>
      </c>
      <c r="AP14" s="369" t="s">
        <v>28</v>
      </c>
      <c r="AQ14" s="370" t="s">
        <v>51</v>
      </c>
      <c r="AR14" s="384" t="s">
        <v>140</v>
      </c>
      <c r="AS14" s="390">
        <v>2404</v>
      </c>
      <c r="AT14" s="386" t="s">
        <v>141</v>
      </c>
      <c r="AU14" s="387" t="s">
        <v>28</v>
      </c>
      <c r="AV14" s="388" t="s">
        <v>51</v>
      </c>
      <c r="AW14" s="389">
        <v>1672</v>
      </c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</row>
    <row r="15" spans="1:124" x14ac:dyDescent="0.25">
      <c r="A15" s="220" t="s">
        <v>45</v>
      </c>
      <c r="B15" s="224" t="s">
        <v>127</v>
      </c>
      <c r="C15" s="217">
        <v>205</v>
      </c>
      <c r="D15" s="214" t="s">
        <v>128</v>
      </c>
      <c r="E15" s="215" t="s">
        <v>28</v>
      </c>
      <c r="F15" s="216" t="s">
        <v>51</v>
      </c>
      <c r="G15" s="225">
        <v>363</v>
      </c>
      <c r="H15" s="224" t="s">
        <v>131</v>
      </c>
      <c r="I15" s="217">
        <v>205</v>
      </c>
      <c r="J15" s="214" t="s">
        <v>132</v>
      </c>
      <c r="K15" s="215" t="s">
        <v>28</v>
      </c>
      <c r="L15" s="216" t="s">
        <v>51</v>
      </c>
      <c r="M15" s="225">
        <v>3194</v>
      </c>
      <c r="N15" s="247" t="s">
        <v>133</v>
      </c>
      <c r="O15" s="252">
        <v>205</v>
      </c>
      <c r="P15" s="249" t="s">
        <v>134</v>
      </c>
      <c r="Q15" s="249" t="s">
        <v>28</v>
      </c>
      <c r="R15" s="250" t="s">
        <v>51</v>
      </c>
      <c r="S15" s="251">
        <v>0</v>
      </c>
      <c r="T15" s="259">
        <v>0</v>
      </c>
      <c r="U15" s="260" t="s">
        <v>136</v>
      </c>
      <c r="V15" s="264">
        <v>205</v>
      </c>
      <c r="W15" s="262" t="s">
        <v>137</v>
      </c>
      <c r="X15" s="263" t="s">
        <v>28</v>
      </c>
      <c r="Y15" s="291" t="s">
        <v>51</v>
      </c>
      <c r="Z15" s="309">
        <v>0</v>
      </c>
      <c r="AA15" s="310">
        <v>516</v>
      </c>
      <c r="AB15" s="314">
        <v>205</v>
      </c>
      <c r="AC15" s="310">
        <v>38</v>
      </c>
      <c r="AD15" s="312" t="s">
        <v>28</v>
      </c>
      <c r="AE15" s="313" t="s">
        <v>51</v>
      </c>
      <c r="AF15" s="330">
        <v>517</v>
      </c>
      <c r="AG15" s="335">
        <v>205</v>
      </c>
      <c r="AH15" s="332" t="s">
        <v>138</v>
      </c>
      <c r="AI15" s="333">
        <v>2019</v>
      </c>
      <c r="AJ15" s="333" t="s">
        <v>51</v>
      </c>
      <c r="AK15" s="334">
        <v>0</v>
      </c>
      <c r="AL15" s="365">
        <v>363</v>
      </c>
      <c r="AM15" s="366" t="s">
        <v>139</v>
      </c>
      <c r="AN15" s="367" t="s">
        <v>221</v>
      </c>
      <c r="AO15" s="371">
        <v>205</v>
      </c>
      <c r="AP15" s="369" t="s">
        <v>28</v>
      </c>
      <c r="AQ15" s="370" t="s">
        <v>51</v>
      </c>
      <c r="AR15" s="384" t="s">
        <v>140</v>
      </c>
      <c r="AS15" s="390">
        <v>205</v>
      </c>
      <c r="AT15" s="386" t="s">
        <v>141</v>
      </c>
      <c r="AU15" s="387" t="s">
        <v>28</v>
      </c>
      <c r="AV15" s="388" t="s">
        <v>51</v>
      </c>
      <c r="AW15" s="389">
        <v>3194</v>
      </c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</row>
    <row r="16" spans="1:124" x14ac:dyDescent="0.25">
      <c r="A16" s="220" t="s">
        <v>46</v>
      </c>
      <c r="B16" s="224" t="s">
        <v>127</v>
      </c>
      <c r="C16" s="217">
        <v>2009</v>
      </c>
      <c r="D16" s="214" t="s">
        <v>128</v>
      </c>
      <c r="E16" s="215" t="s">
        <v>28</v>
      </c>
      <c r="F16" s="216" t="s">
        <v>51</v>
      </c>
      <c r="G16" s="226">
        <v>246</v>
      </c>
      <c r="H16" s="224" t="s">
        <v>131</v>
      </c>
      <c r="I16" s="217">
        <v>2009</v>
      </c>
      <c r="J16" s="214" t="s">
        <v>132</v>
      </c>
      <c r="K16" s="215" t="s">
        <v>28</v>
      </c>
      <c r="L16" s="216" t="s">
        <v>51</v>
      </c>
      <c r="M16" s="225">
        <v>5922.8810000000003</v>
      </c>
      <c r="N16" s="247" t="s">
        <v>133</v>
      </c>
      <c r="O16" s="252">
        <v>2009</v>
      </c>
      <c r="P16" s="249" t="s">
        <v>134</v>
      </c>
      <c r="Q16" s="249" t="s">
        <v>28</v>
      </c>
      <c r="R16" s="250" t="s">
        <v>51</v>
      </c>
      <c r="S16" s="251">
        <v>0</v>
      </c>
      <c r="T16" s="266">
        <v>0</v>
      </c>
      <c r="U16" s="260" t="s">
        <v>136</v>
      </c>
      <c r="V16" s="264">
        <v>2009</v>
      </c>
      <c r="W16" s="262" t="s">
        <v>137</v>
      </c>
      <c r="X16" s="263" t="s">
        <v>28</v>
      </c>
      <c r="Y16" s="291" t="s">
        <v>51</v>
      </c>
      <c r="Z16" s="309">
        <v>0</v>
      </c>
      <c r="AA16" s="310">
        <v>516</v>
      </c>
      <c r="AB16" s="314">
        <v>2009</v>
      </c>
      <c r="AC16" s="310">
        <v>38</v>
      </c>
      <c r="AD16" s="312" t="s">
        <v>28</v>
      </c>
      <c r="AE16" s="313" t="s">
        <v>51</v>
      </c>
      <c r="AF16" s="330">
        <v>517</v>
      </c>
      <c r="AG16" s="335">
        <v>2009</v>
      </c>
      <c r="AH16" s="332" t="s">
        <v>138</v>
      </c>
      <c r="AI16" s="333">
        <v>2019</v>
      </c>
      <c r="AJ16" s="333" t="s">
        <v>51</v>
      </c>
      <c r="AK16" s="337">
        <v>16.63</v>
      </c>
      <c r="AL16" s="373">
        <v>244</v>
      </c>
      <c r="AM16" s="366" t="s">
        <v>139</v>
      </c>
      <c r="AN16" s="367" t="s">
        <v>221</v>
      </c>
      <c r="AO16" s="371">
        <v>2009</v>
      </c>
      <c r="AP16" s="369" t="s">
        <v>28</v>
      </c>
      <c r="AQ16" s="370" t="s">
        <v>51</v>
      </c>
      <c r="AR16" s="384" t="s">
        <v>140</v>
      </c>
      <c r="AS16" s="390">
        <v>2009</v>
      </c>
      <c r="AT16" s="386" t="s">
        <v>141</v>
      </c>
      <c r="AU16" s="387" t="s">
        <v>28</v>
      </c>
      <c r="AV16" s="388" t="s">
        <v>51</v>
      </c>
      <c r="AW16" s="392">
        <v>5906.2510000000002</v>
      </c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</row>
    <row r="17" spans="1:124" x14ac:dyDescent="0.25">
      <c r="A17" s="221" t="s">
        <v>14</v>
      </c>
      <c r="B17" s="227" t="s">
        <v>127</v>
      </c>
      <c r="C17" s="217">
        <v>2001</v>
      </c>
      <c r="D17" s="228" t="s">
        <v>128</v>
      </c>
      <c r="E17" s="229" t="s">
        <v>28</v>
      </c>
      <c r="F17" s="230" t="s">
        <v>51</v>
      </c>
      <c r="G17" s="231">
        <v>0</v>
      </c>
      <c r="H17" s="227" t="s">
        <v>131</v>
      </c>
      <c r="I17" s="217">
        <v>2001</v>
      </c>
      <c r="J17" s="228" t="s">
        <v>132</v>
      </c>
      <c r="K17" s="229" t="s">
        <v>28</v>
      </c>
      <c r="L17" s="230" t="s">
        <v>51</v>
      </c>
      <c r="M17" s="231">
        <v>0</v>
      </c>
      <c r="N17" s="247" t="s">
        <v>133</v>
      </c>
      <c r="O17" s="252">
        <v>2001</v>
      </c>
      <c r="P17" s="249" t="s">
        <v>134</v>
      </c>
      <c r="Q17" s="249" t="s">
        <v>28</v>
      </c>
      <c r="R17" s="254" t="s">
        <v>51</v>
      </c>
      <c r="S17" s="251">
        <v>0</v>
      </c>
      <c r="T17" s="267">
        <v>0</v>
      </c>
      <c r="U17" s="268" t="s">
        <v>136</v>
      </c>
      <c r="V17" s="264">
        <v>2001</v>
      </c>
      <c r="W17" s="269" t="s">
        <v>137</v>
      </c>
      <c r="X17" s="270" t="s">
        <v>28</v>
      </c>
      <c r="Y17" s="292" t="s">
        <v>51</v>
      </c>
      <c r="Z17" s="316">
        <v>0</v>
      </c>
      <c r="AA17" s="317">
        <v>516</v>
      </c>
      <c r="AB17" s="314">
        <v>2001</v>
      </c>
      <c r="AC17" s="317">
        <v>38</v>
      </c>
      <c r="AD17" s="318" t="s">
        <v>28</v>
      </c>
      <c r="AE17" s="319" t="s">
        <v>51</v>
      </c>
      <c r="AF17" s="338">
        <v>517</v>
      </c>
      <c r="AG17" s="335">
        <v>2001</v>
      </c>
      <c r="AH17" s="339" t="s">
        <v>138</v>
      </c>
      <c r="AI17" s="340">
        <v>2019</v>
      </c>
      <c r="AJ17" s="340" t="s">
        <v>51</v>
      </c>
      <c r="AK17" s="341">
        <v>0</v>
      </c>
      <c r="AL17" s="374">
        <v>0</v>
      </c>
      <c r="AM17" s="375" t="s">
        <v>139</v>
      </c>
      <c r="AN17" s="367" t="s">
        <v>221</v>
      </c>
      <c r="AO17" s="371">
        <v>2001</v>
      </c>
      <c r="AP17" s="376" t="s">
        <v>28</v>
      </c>
      <c r="AQ17" s="377" t="s">
        <v>51</v>
      </c>
      <c r="AR17" s="393" t="s">
        <v>140</v>
      </c>
      <c r="AS17" s="390">
        <v>2001</v>
      </c>
      <c r="AT17" s="394" t="s">
        <v>141</v>
      </c>
      <c r="AU17" s="395" t="s">
        <v>28</v>
      </c>
      <c r="AV17" s="396" t="s">
        <v>51</v>
      </c>
      <c r="AW17" s="397">
        <v>0</v>
      </c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</row>
    <row r="18" spans="1:124" x14ac:dyDescent="0.25">
      <c r="A18" s="102" t="s">
        <v>25</v>
      </c>
      <c r="B18" s="102"/>
      <c r="C18" s="102"/>
      <c r="D18" s="102"/>
      <c r="E18" s="102"/>
      <c r="F18" s="102"/>
      <c r="G18" s="103">
        <v>4034</v>
      </c>
      <c r="H18" s="102"/>
      <c r="I18" s="102"/>
      <c r="J18" s="102"/>
      <c r="K18" s="102"/>
      <c r="L18" s="102"/>
      <c r="M18" s="102"/>
      <c r="N18" s="107"/>
      <c r="O18" s="108"/>
      <c r="P18" s="108"/>
      <c r="Q18" s="108"/>
      <c r="R18" s="109"/>
      <c r="S18" s="110">
        <v>67</v>
      </c>
      <c r="T18" s="103">
        <v>1672</v>
      </c>
      <c r="U18" s="102"/>
      <c r="V18" s="102"/>
      <c r="W18" s="102"/>
      <c r="X18" s="102"/>
      <c r="Y18" s="102"/>
      <c r="Z18" s="100"/>
      <c r="AA18" s="100"/>
      <c r="AB18" s="100"/>
      <c r="AC18" s="100"/>
      <c r="AD18" s="100"/>
      <c r="AE18" s="103">
        <v>57</v>
      </c>
      <c r="AF18" s="100"/>
      <c r="AG18" s="100"/>
      <c r="AH18" s="100"/>
      <c r="AI18" s="100"/>
      <c r="AJ18" s="100"/>
      <c r="AK18" s="103">
        <v>523.63</v>
      </c>
      <c r="AL18" s="103">
        <v>3910</v>
      </c>
      <c r="AM18" s="102"/>
      <c r="AN18" s="157"/>
      <c r="AO18" s="102"/>
      <c r="AP18" s="102"/>
      <c r="AQ18" s="102"/>
      <c r="AR18" s="102"/>
      <c r="AS18" s="102"/>
      <c r="AT18" s="102"/>
      <c r="AU18" s="102"/>
      <c r="AV18" s="102"/>
      <c r="AW18" s="103">
        <v>48666.461000000025</v>
      </c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</row>
    <row r="19" spans="1:124" x14ac:dyDescent="0.25">
      <c r="A19" s="95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95"/>
      <c r="AI19" s="95"/>
      <c r="AJ19" s="95"/>
      <c r="AK19" s="95"/>
      <c r="AL19" s="95"/>
      <c r="AM19" s="95"/>
      <c r="AN19" s="143"/>
      <c r="AO19" s="95"/>
      <c r="AP19" s="95"/>
      <c r="AQ19" s="95"/>
      <c r="AR19" s="95"/>
      <c r="AS19" s="95"/>
      <c r="AT19" s="95"/>
      <c r="AU19" s="95"/>
      <c r="AV19" s="95"/>
      <c r="AW19" s="95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</row>
    <row r="20" spans="1:124" x14ac:dyDescent="0.25">
      <c r="A20" s="95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143"/>
      <c r="AO20" s="95"/>
      <c r="AP20" s="95"/>
      <c r="AQ20" s="95"/>
      <c r="AR20" s="95"/>
      <c r="AS20" s="95"/>
      <c r="AT20" s="95"/>
      <c r="AU20" s="95"/>
      <c r="AV20" s="95"/>
      <c r="AW20" s="95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</row>
    <row r="21" spans="1:124" x14ac:dyDescent="0.25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5"/>
      <c r="AI21" s="95"/>
      <c r="AJ21" s="95"/>
      <c r="AK21" s="95"/>
      <c r="AL21" s="95"/>
      <c r="AM21" s="95"/>
      <c r="AN21" s="143"/>
      <c r="AO21" s="95"/>
      <c r="AP21" s="95"/>
      <c r="AQ21" s="95"/>
      <c r="AR21" s="95"/>
      <c r="AS21" s="95"/>
      <c r="AT21" s="95"/>
      <c r="AU21" s="95"/>
      <c r="AV21" s="95"/>
      <c r="AW21" s="95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</row>
    <row r="22" spans="1:124" x14ac:dyDescent="0.25">
      <c r="A22" s="95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143"/>
      <c r="AO22" s="95"/>
      <c r="AP22" s="95"/>
      <c r="AQ22" s="95"/>
      <c r="AR22" s="95"/>
      <c r="AS22" s="95"/>
      <c r="AT22" s="95"/>
      <c r="AU22" s="95"/>
      <c r="AV22" s="95"/>
      <c r="AW22" s="95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</row>
    <row r="23" spans="1:124" x14ac:dyDescent="0.25">
      <c r="A23" s="95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95"/>
      <c r="AI23" s="95"/>
      <c r="AJ23" s="95"/>
      <c r="AK23" s="95"/>
      <c r="AL23" s="95"/>
      <c r="AM23" s="95"/>
      <c r="AN23" s="143"/>
      <c r="AO23" s="95"/>
      <c r="AP23" s="95"/>
      <c r="AQ23" s="95"/>
      <c r="AR23" s="95"/>
      <c r="AS23" s="95"/>
      <c r="AT23" s="95"/>
      <c r="AU23" s="95"/>
      <c r="AV23" s="95"/>
      <c r="AW23" s="95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</row>
    <row r="24" spans="1:124" x14ac:dyDescent="0.25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143"/>
      <c r="AO24" s="95"/>
      <c r="AP24" s="95"/>
      <c r="AQ24" s="95"/>
      <c r="AR24" s="95"/>
      <c r="AS24" s="95"/>
      <c r="AT24" s="95"/>
      <c r="AU24" s="95"/>
      <c r="AV24" s="95"/>
      <c r="AW24" s="95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</row>
    <row r="25" spans="1:124" x14ac:dyDescent="0.25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95"/>
      <c r="AI25" s="95"/>
      <c r="AJ25" s="95"/>
      <c r="AK25" s="95"/>
      <c r="AL25" s="95"/>
      <c r="AM25" s="95"/>
      <c r="AN25" s="143"/>
      <c r="AO25" s="95"/>
      <c r="AP25" s="95"/>
      <c r="AQ25" s="95"/>
      <c r="AR25" s="95"/>
      <c r="AS25" s="95"/>
      <c r="AT25" s="95"/>
      <c r="AU25" s="95"/>
      <c r="AV25" s="95"/>
      <c r="AW25" s="95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</row>
    <row r="26" spans="1:124" x14ac:dyDescent="0.25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95"/>
      <c r="AI26" s="95"/>
      <c r="AJ26" s="95"/>
      <c r="AK26" s="95"/>
      <c r="AL26" s="95"/>
      <c r="AM26" s="95"/>
      <c r="AN26" s="143"/>
      <c r="AO26" s="95"/>
      <c r="AP26" s="95"/>
      <c r="AQ26" s="95"/>
      <c r="AR26" s="95"/>
      <c r="AS26" s="95"/>
      <c r="AT26" s="95"/>
      <c r="AU26" s="95"/>
      <c r="AV26" s="95"/>
      <c r="AW26" s="95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</row>
    <row r="27" spans="1:124" x14ac:dyDescent="0.25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143"/>
      <c r="AO27" s="95"/>
      <c r="AP27" s="95"/>
      <c r="AQ27" s="95"/>
      <c r="AR27" s="95"/>
      <c r="AS27" s="95"/>
      <c r="AT27" s="95"/>
      <c r="AU27" s="95"/>
      <c r="AV27" s="95"/>
      <c r="AW27" s="95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</row>
    <row r="28" spans="1:124" x14ac:dyDescent="0.25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95"/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5"/>
      <c r="AI28" s="95"/>
      <c r="AJ28" s="95"/>
      <c r="AK28" s="95"/>
      <c r="AL28" s="95"/>
      <c r="AM28" s="95"/>
      <c r="AN28" s="143"/>
      <c r="AO28" s="95"/>
      <c r="AP28" s="95"/>
      <c r="AQ28" s="95"/>
      <c r="AR28" s="95"/>
      <c r="AS28" s="95"/>
      <c r="AT28" s="95"/>
      <c r="AU28" s="95"/>
      <c r="AV28" s="95"/>
      <c r="AW28" s="95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</row>
    <row r="29" spans="1:124" x14ac:dyDescent="0.25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  <c r="W29" s="95"/>
      <c r="X29" s="95"/>
      <c r="Y29" s="95"/>
      <c r="Z29" s="95"/>
      <c r="AA29" s="95"/>
      <c r="AB29" s="95"/>
      <c r="AC29" s="95"/>
      <c r="AD29" s="95"/>
      <c r="AE29" s="95"/>
      <c r="AF29" s="95"/>
      <c r="AG29" s="95"/>
      <c r="AH29" s="95"/>
      <c r="AI29" s="95"/>
      <c r="AJ29" s="95"/>
      <c r="AK29" s="95"/>
      <c r="AL29" s="95"/>
      <c r="AM29" s="95"/>
      <c r="AN29" s="143"/>
      <c r="AO29" s="95"/>
      <c r="AP29" s="95"/>
      <c r="AQ29" s="95"/>
      <c r="AR29" s="95"/>
      <c r="AS29" s="95"/>
      <c r="AT29" s="95"/>
      <c r="AU29" s="95"/>
      <c r="AV29" s="95"/>
      <c r="AW29" s="95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</row>
    <row r="30" spans="1:124" x14ac:dyDescent="0.25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143"/>
      <c r="AO30" s="95"/>
      <c r="AP30" s="95"/>
      <c r="AQ30" s="95"/>
      <c r="AR30" s="95"/>
      <c r="AS30" s="95"/>
      <c r="AT30" s="95"/>
      <c r="AU30" s="95"/>
      <c r="AV30" s="95"/>
      <c r="AW30" s="95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</row>
    <row r="31" spans="1:124" x14ac:dyDescent="0.25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  <c r="W31" s="95"/>
      <c r="X31" s="95"/>
      <c r="Y31" s="95"/>
      <c r="Z31" s="95"/>
      <c r="AA31" s="95"/>
      <c r="AB31" s="95"/>
      <c r="AC31" s="95"/>
      <c r="AD31" s="95"/>
      <c r="AE31" s="95"/>
      <c r="AF31" s="95"/>
      <c r="AG31" s="95"/>
      <c r="AH31" s="95"/>
      <c r="AI31" s="95"/>
      <c r="AJ31" s="95"/>
      <c r="AK31" s="95"/>
      <c r="AL31" s="95"/>
      <c r="AM31" s="95"/>
      <c r="AN31" s="143"/>
      <c r="AO31" s="95"/>
      <c r="AP31" s="95"/>
      <c r="AQ31" s="95"/>
      <c r="AR31" s="95"/>
      <c r="AS31" s="95"/>
      <c r="AT31" s="95"/>
      <c r="AU31" s="95"/>
      <c r="AV31" s="95"/>
      <c r="AW31" s="95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</row>
    <row r="32" spans="1:124" x14ac:dyDescent="0.25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95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  <c r="W32" s="95"/>
      <c r="X32" s="95"/>
      <c r="Y32" s="95"/>
      <c r="Z32" s="95"/>
      <c r="AA32" s="95"/>
      <c r="AB32" s="95"/>
      <c r="AC32" s="95"/>
      <c r="AD32" s="95"/>
      <c r="AE32" s="95"/>
      <c r="AF32" s="95"/>
      <c r="AG32" s="95"/>
      <c r="AH32" s="95"/>
      <c r="AI32" s="95"/>
      <c r="AJ32" s="95"/>
      <c r="AK32" s="95"/>
      <c r="AL32" s="95"/>
      <c r="AM32" s="95"/>
      <c r="AN32" s="143"/>
      <c r="AO32" s="95"/>
      <c r="AP32" s="95"/>
      <c r="AQ32" s="95"/>
      <c r="AR32" s="95"/>
      <c r="AS32" s="95"/>
      <c r="AT32" s="95"/>
      <c r="AU32" s="95"/>
      <c r="AV32" s="95"/>
      <c r="AW32" s="95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</row>
    <row r="33" spans="1:124" x14ac:dyDescent="0.25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5"/>
      <c r="AB33" s="95"/>
      <c r="AC33" s="95"/>
      <c r="AD33" s="95"/>
      <c r="AE33" s="95"/>
      <c r="AF33" s="95"/>
      <c r="AG33" s="95"/>
      <c r="AH33" s="95"/>
      <c r="AI33" s="95"/>
      <c r="AJ33" s="95"/>
      <c r="AK33" s="95"/>
      <c r="AL33" s="95"/>
      <c r="AM33" s="95"/>
      <c r="AN33" s="143"/>
      <c r="AO33" s="95"/>
      <c r="AP33" s="95"/>
      <c r="AQ33" s="95"/>
      <c r="AR33" s="95"/>
      <c r="AS33" s="95"/>
      <c r="AT33" s="95"/>
      <c r="AU33" s="95"/>
      <c r="AV33" s="95"/>
      <c r="AW33" s="95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</row>
    <row r="34" spans="1:124" x14ac:dyDescent="0.25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  <c r="W34" s="95"/>
      <c r="X34" s="95"/>
      <c r="Y34" s="95"/>
      <c r="Z34" s="95"/>
      <c r="AA34" s="95"/>
      <c r="AB34" s="95"/>
      <c r="AC34" s="95"/>
      <c r="AD34" s="95"/>
      <c r="AE34" s="95"/>
      <c r="AF34" s="95"/>
      <c r="AG34" s="95"/>
      <c r="AH34" s="95"/>
      <c r="AI34" s="95"/>
      <c r="AJ34" s="95"/>
      <c r="AK34" s="95"/>
      <c r="AL34" s="95"/>
      <c r="AM34" s="95"/>
      <c r="AN34" s="143"/>
      <c r="AO34" s="95"/>
      <c r="AP34" s="95"/>
      <c r="AQ34" s="95"/>
      <c r="AR34" s="95"/>
      <c r="AS34" s="95"/>
      <c r="AT34" s="95"/>
      <c r="AU34" s="95"/>
      <c r="AV34" s="95"/>
      <c r="AW34" s="95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</row>
    <row r="35" spans="1:124" x14ac:dyDescent="0.25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I35" s="95"/>
      <c r="AJ35" s="95"/>
      <c r="AK35" s="95"/>
      <c r="AL35" s="95"/>
      <c r="AM35" s="95"/>
      <c r="AN35" s="143"/>
      <c r="AO35" s="95"/>
      <c r="AP35" s="95"/>
      <c r="AQ35" s="95"/>
      <c r="AR35" s="95"/>
      <c r="AS35" s="95"/>
      <c r="AT35" s="95"/>
      <c r="AU35" s="95"/>
      <c r="AV35" s="95"/>
      <c r="AW35" s="95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</row>
    <row r="36" spans="1:124" x14ac:dyDescent="0.25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5"/>
      <c r="AB36" s="95"/>
      <c r="AC36" s="95"/>
      <c r="AD36" s="95"/>
      <c r="AE36" s="95"/>
      <c r="AF36" s="95"/>
      <c r="AG36" s="95"/>
      <c r="AH36" s="95"/>
      <c r="AI36" s="95"/>
      <c r="AJ36" s="95"/>
      <c r="AK36" s="95"/>
      <c r="AL36" s="95"/>
      <c r="AM36" s="95"/>
      <c r="AN36" s="143"/>
      <c r="AO36" s="95"/>
      <c r="AP36" s="95"/>
      <c r="AQ36" s="95"/>
      <c r="AR36" s="95"/>
      <c r="AS36" s="95"/>
      <c r="AT36" s="95"/>
      <c r="AU36" s="95"/>
      <c r="AV36" s="95"/>
      <c r="AW36" s="95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</row>
    <row r="37" spans="1:124" x14ac:dyDescent="0.25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/>
      <c r="AA37" s="95"/>
      <c r="AB37" s="95"/>
      <c r="AC37" s="95"/>
      <c r="AD37" s="95"/>
      <c r="AE37" s="95"/>
      <c r="AF37" s="95"/>
      <c r="AG37" s="95"/>
      <c r="AH37" s="95"/>
      <c r="AI37" s="95"/>
      <c r="AJ37" s="95"/>
      <c r="AK37" s="95"/>
      <c r="AL37" s="95"/>
      <c r="AM37" s="95"/>
      <c r="AN37" s="143"/>
      <c r="AO37" s="95"/>
      <c r="AP37" s="95"/>
      <c r="AQ37" s="95"/>
      <c r="AR37" s="95"/>
      <c r="AS37" s="95"/>
      <c r="AT37" s="95"/>
      <c r="AU37" s="95"/>
      <c r="AV37" s="95"/>
      <c r="AW37" s="95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</row>
    <row r="38" spans="1:124" x14ac:dyDescent="0.25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5"/>
      <c r="AB38" s="95"/>
      <c r="AC38" s="95"/>
      <c r="AD38" s="95"/>
      <c r="AE38" s="95"/>
      <c r="AF38" s="95"/>
      <c r="AG38" s="95"/>
      <c r="AH38" s="95"/>
      <c r="AI38" s="95"/>
      <c r="AJ38" s="95"/>
      <c r="AK38" s="95"/>
      <c r="AL38" s="95"/>
      <c r="AM38" s="95"/>
      <c r="AN38" s="143"/>
      <c r="AO38" s="95"/>
      <c r="AP38" s="95"/>
      <c r="AQ38" s="95"/>
      <c r="AR38" s="95"/>
      <c r="AS38" s="95"/>
      <c r="AT38" s="95"/>
      <c r="AU38" s="95"/>
      <c r="AV38" s="95"/>
      <c r="AW38" s="95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</row>
    <row r="39" spans="1:124" x14ac:dyDescent="0.25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143"/>
      <c r="AO39" s="95"/>
      <c r="AP39" s="95"/>
      <c r="AQ39" s="95"/>
      <c r="AR39" s="95"/>
      <c r="AS39" s="95"/>
      <c r="AT39" s="95"/>
      <c r="AU39" s="95"/>
      <c r="AV39" s="95"/>
      <c r="AW39" s="95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</row>
    <row r="40" spans="1:124" x14ac:dyDescent="0.25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  <c r="W40" s="95"/>
      <c r="X40" s="95"/>
      <c r="Y40" s="95"/>
      <c r="Z40" s="95"/>
      <c r="AA40" s="95"/>
      <c r="AB40" s="95"/>
      <c r="AC40" s="95"/>
      <c r="AD40" s="95"/>
      <c r="AE40" s="95"/>
      <c r="AF40" s="95"/>
      <c r="AG40" s="95"/>
      <c r="AH40" s="95"/>
      <c r="AI40" s="95"/>
      <c r="AJ40" s="95"/>
      <c r="AK40" s="95"/>
      <c r="AL40" s="95"/>
      <c r="AM40" s="95"/>
      <c r="AN40" s="143"/>
      <c r="AO40" s="95"/>
      <c r="AP40" s="95"/>
      <c r="AQ40" s="95"/>
      <c r="AR40" s="95"/>
      <c r="AS40" s="95"/>
      <c r="AT40" s="95"/>
      <c r="AU40" s="95"/>
      <c r="AV40" s="95"/>
      <c r="AW40" s="95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</row>
    <row r="41" spans="1:124" x14ac:dyDescent="0.25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143"/>
      <c r="AO41" s="95"/>
      <c r="AP41" s="95"/>
      <c r="AQ41" s="95"/>
      <c r="AR41" s="95"/>
      <c r="AS41" s="95"/>
      <c r="AT41" s="95"/>
      <c r="AU41" s="95"/>
      <c r="AV41" s="95"/>
      <c r="AW41" s="95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</row>
    <row r="42" spans="1:124" x14ac:dyDescent="0.25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143"/>
      <c r="AO42" s="95"/>
      <c r="AP42" s="95"/>
      <c r="AQ42" s="95"/>
      <c r="AR42" s="95"/>
      <c r="AS42" s="95"/>
      <c r="AT42" s="95"/>
      <c r="AU42" s="95"/>
      <c r="AV42" s="95"/>
      <c r="AW42" s="95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</row>
    <row r="43" spans="1:124" x14ac:dyDescent="0.25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  <c r="AI43" s="95"/>
      <c r="AJ43" s="95"/>
      <c r="AK43" s="95"/>
      <c r="AL43" s="95"/>
      <c r="AM43" s="95"/>
      <c r="AN43" s="143"/>
      <c r="AO43" s="95"/>
      <c r="AP43" s="95"/>
      <c r="AQ43" s="95"/>
      <c r="AR43" s="95"/>
      <c r="AS43" s="95"/>
      <c r="AT43" s="95"/>
      <c r="AU43" s="95"/>
      <c r="AV43" s="95"/>
      <c r="AW43" s="95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</row>
    <row r="44" spans="1:124" x14ac:dyDescent="0.25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143"/>
      <c r="AO44" s="95"/>
      <c r="AP44" s="95"/>
      <c r="AQ44" s="95"/>
      <c r="AR44" s="95"/>
      <c r="AS44" s="95"/>
      <c r="AT44" s="95"/>
      <c r="AU44" s="95"/>
      <c r="AV44" s="95"/>
      <c r="AW44" s="95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</row>
    <row r="45" spans="1:124" x14ac:dyDescent="0.25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143"/>
      <c r="AO45" s="95"/>
      <c r="AP45" s="95"/>
      <c r="AQ45" s="95"/>
      <c r="AR45" s="95"/>
      <c r="AS45" s="95"/>
      <c r="AT45" s="95"/>
      <c r="AU45" s="95"/>
      <c r="AV45" s="95"/>
      <c r="AW45" s="95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</row>
    <row r="46" spans="1:124" x14ac:dyDescent="0.25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95"/>
      <c r="AB46" s="95"/>
      <c r="AC46" s="95"/>
      <c r="AD46" s="95"/>
      <c r="AE46" s="95"/>
      <c r="AF46" s="95"/>
      <c r="AG46" s="95"/>
      <c r="AH46" s="95"/>
      <c r="AI46" s="95"/>
      <c r="AJ46" s="95"/>
      <c r="AK46" s="95"/>
      <c r="AL46" s="95"/>
      <c r="AM46" s="95"/>
      <c r="AN46" s="143"/>
      <c r="AO46" s="95"/>
      <c r="AP46" s="95"/>
      <c r="AQ46" s="95"/>
      <c r="AR46" s="95"/>
      <c r="AS46" s="95"/>
      <c r="AT46" s="95"/>
      <c r="AU46" s="95"/>
      <c r="AV46" s="95"/>
      <c r="AW46" s="95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</row>
    <row r="47" spans="1:124" x14ac:dyDescent="0.25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95"/>
      <c r="Y47" s="95"/>
      <c r="Z47" s="95"/>
      <c r="AA47" s="95"/>
      <c r="AB47" s="95"/>
      <c r="AC47" s="95"/>
      <c r="AD47" s="95"/>
      <c r="AE47" s="95"/>
      <c r="AF47" s="95"/>
      <c r="AG47" s="95"/>
      <c r="AH47" s="95"/>
      <c r="AI47" s="95"/>
      <c r="AJ47" s="95"/>
      <c r="AK47" s="95"/>
      <c r="AL47" s="95"/>
      <c r="AM47" s="95"/>
      <c r="AN47" s="143"/>
      <c r="AO47" s="95"/>
      <c r="AP47" s="95"/>
      <c r="AQ47" s="95"/>
      <c r="AR47" s="95"/>
      <c r="AS47" s="95"/>
      <c r="AT47" s="95"/>
      <c r="AU47" s="95"/>
      <c r="AV47" s="95"/>
      <c r="AW47" s="95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</row>
    <row r="48" spans="1:124" x14ac:dyDescent="0.25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143"/>
      <c r="AO48" s="95"/>
      <c r="AP48" s="95"/>
      <c r="AQ48" s="95"/>
      <c r="AR48" s="95"/>
      <c r="AS48" s="95"/>
      <c r="AT48" s="95"/>
      <c r="AU48" s="95"/>
      <c r="AV48" s="95"/>
      <c r="AW48" s="95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</row>
    <row r="49" spans="1:124" x14ac:dyDescent="0.25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143"/>
      <c r="AO49" s="95"/>
      <c r="AP49" s="95"/>
      <c r="AQ49" s="95"/>
      <c r="AR49" s="95"/>
      <c r="AS49" s="95"/>
      <c r="AT49" s="95"/>
      <c r="AU49" s="95"/>
      <c r="AV49" s="95"/>
      <c r="AW49" s="95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</row>
    <row r="50" spans="1:124" x14ac:dyDescent="0.25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95"/>
      <c r="Y50" s="95"/>
      <c r="Z50" s="95"/>
      <c r="AA50" s="95"/>
      <c r="AB50" s="95"/>
      <c r="AC50" s="95"/>
      <c r="AD50" s="95"/>
      <c r="AE50" s="95"/>
      <c r="AF50" s="95"/>
      <c r="AG50" s="95"/>
      <c r="AH50" s="95"/>
      <c r="AI50" s="95"/>
      <c r="AJ50" s="95"/>
      <c r="AK50" s="95"/>
      <c r="AL50" s="95"/>
      <c r="AM50" s="95"/>
      <c r="AN50" s="143"/>
      <c r="AO50" s="95"/>
      <c r="AP50" s="95"/>
      <c r="AQ50" s="95"/>
      <c r="AR50" s="95"/>
      <c r="AS50" s="95"/>
      <c r="AT50" s="95"/>
      <c r="AU50" s="95"/>
      <c r="AV50" s="95"/>
      <c r="AW50" s="95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</row>
    <row r="51" spans="1:124" x14ac:dyDescent="0.25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95"/>
      <c r="Y51" s="95"/>
      <c r="Z51" s="95"/>
      <c r="AA51" s="95"/>
      <c r="AB51" s="95"/>
      <c r="AC51" s="95"/>
      <c r="AD51" s="95"/>
      <c r="AE51" s="95"/>
      <c r="AF51" s="95"/>
      <c r="AG51" s="95"/>
      <c r="AH51" s="95"/>
      <c r="AI51" s="95"/>
      <c r="AJ51" s="95"/>
      <c r="AK51" s="95"/>
      <c r="AL51" s="95"/>
      <c r="AM51" s="95"/>
      <c r="AN51" s="143"/>
      <c r="AO51" s="95"/>
      <c r="AP51" s="95"/>
      <c r="AQ51" s="95"/>
      <c r="AR51" s="95"/>
      <c r="AS51" s="95"/>
      <c r="AT51" s="95"/>
      <c r="AU51" s="95"/>
      <c r="AV51" s="95"/>
      <c r="AW51" s="95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</row>
    <row r="52" spans="1:124" x14ac:dyDescent="0.25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143"/>
      <c r="AO52" s="95"/>
      <c r="AP52" s="95"/>
      <c r="AQ52" s="95"/>
      <c r="AR52" s="95"/>
      <c r="AS52" s="95"/>
      <c r="AT52" s="95"/>
      <c r="AU52" s="95"/>
      <c r="AV52" s="95"/>
      <c r="AW52" s="95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</row>
    <row r="53" spans="1:124" x14ac:dyDescent="0.25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95"/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  <c r="W53" s="95"/>
      <c r="X53" s="95"/>
      <c r="Y53" s="9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K53" s="95"/>
      <c r="AL53" s="95"/>
      <c r="AM53" s="95"/>
      <c r="AN53" s="143"/>
      <c r="AO53" s="95"/>
      <c r="AP53" s="95"/>
      <c r="AQ53" s="95"/>
      <c r="AR53" s="95"/>
      <c r="AS53" s="95"/>
      <c r="AT53" s="95"/>
      <c r="AU53" s="95"/>
      <c r="AV53" s="95"/>
      <c r="AW53" s="95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</row>
    <row r="54" spans="1:124" x14ac:dyDescent="0.25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5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5"/>
      <c r="AN54" s="143"/>
      <c r="AO54" s="95"/>
      <c r="AP54" s="95"/>
      <c r="AQ54" s="95"/>
      <c r="AR54" s="95"/>
      <c r="AS54" s="95"/>
      <c r="AT54" s="95"/>
      <c r="AU54" s="95"/>
      <c r="AV54" s="95"/>
      <c r="AW54" s="95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</row>
    <row r="55" spans="1:124" x14ac:dyDescent="0.25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  <c r="W55" s="95"/>
      <c r="X55" s="95"/>
      <c r="Y55" s="9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K55" s="95"/>
      <c r="AL55" s="95"/>
      <c r="AM55" s="95"/>
      <c r="AN55" s="143"/>
      <c r="AO55" s="95"/>
      <c r="AP55" s="95"/>
      <c r="AQ55" s="95"/>
      <c r="AR55" s="95"/>
      <c r="AS55" s="95"/>
      <c r="AT55" s="95"/>
      <c r="AU55" s="95"/>
      <c r="AV55" s="95"/>
      <c r="AW55" s="95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</row>
    <row r="56" spans="1:124" x14ac:dyDescent="0.25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143"/>
      <c r="AO56" s="95"/>
      <c r="AP56" s="95"/>
      <c r="AQ56" s="95"/>
      <c r="AR56" s="95"/>
      <c r="AS56" s="95"/>
      <c r="AT56" s="95"/>
      <c r="AU56" s="95"/>
      <c r="AV56" s="95"/>
      <c r="AW56" s="95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</row>
    <row r="57" spans="1:124" x14ac:dyDescent="0.25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143"/>
      <c r="AO57" s="95"/>
      <c r="AP57" s="95"/>
      <c r="AQ57" s="95"/>
      <c r="AR57" s="95"/>
      <c r="AS57" s="95"/>
      <c r="AT57" s="95"/>
      <c r="AU57" s="95"/>
      <c r="AV57" s="95"/>
      <c r="AW57" s="95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</row>
    <row r="58" spans="1:124" x14ac:dyDescent="0.25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143"/>
      <c r="AO58" s="95"/>
      <c r="AP58" s="95"/>
      <c r="AQ58" s="95"/>
      <c r="AR58" s="95"/>
      <c r="AS58" s="95"/>
      <c r="AT58" s="95"/>
      <c r="AU58" s="95"/>
      <c r="AV58" s="95"/>
      <c r="AW58" s="95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</row>
    <row r="59" spans="1:124" x14ac:dyDescent="0.25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95"/>
      <c r="AD59" s="95"/>
      <c r="AE59" s="95"/>
      <c r="AF59" s="95"/>
      <c r="AG59" s="95"/>
      <c r="AH59" s="95"/>
      <c r="AI59" s="95"/>
      <c r="AJ59" s="95"/>
      <c r="AK59" s="95"/>
      <c r="AL59" s="95"/>
      <c r="AM59" s="95"/>
      <c r="AN59" s="143"/>
      <c r="AO59" s="95"/>
      <c r="AP59" s="95"/>
      <c r="AQ59" s="95"/>
      <c r="AR59" s="95"/>
      <c r="AS59" s="95"/>
      <c r="AT59" s="95"/>
      <c r="AU59" s="95"/>
      <c r="AV59" s="95"/>
      <c r="AW59" s="95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</row>
    <row r="60" spans="1:124" x14ac:dyDescent="0.25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143"/>
      <c r="AO60" s="95"/>
      <c r="AP60" s="95"/>
      <c r="AQ60" s="95"/>
      <c r="AR60" s="95"/>
      <c r="AS60" s="95"/>
      <c r="AT60" s="95"/>
      <c r="AU60" s="95"/>
      <c r="AV60" s="95"/>
      <c r="AW60" s="95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</row>
    <row r="61" spans="1:124" x14ac:dyDescent="0.25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143"/>
      <c r="AO61" s="95"/>
      <c r="AP61" s="95"/>
      <c r="AQ61" s="95"/>
      <c r="AR61" s="95"/>
      <c r="AS61" s="95"/>
      <c r="AT61" s="95"/>
      <c r="AU61" s="95"/>
      <c r="AV61" s="95"/>
      <c r="AW61" s="95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</row>
    <row r="62" spans="1:124" x14ac:dyDescent="0.25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  <c r="W62" s="95"/>
      <c r="X62" s="95"/>
      <c r="Y62" s="95"/>
      <c r="Z62" s="95"/>
      <c r="AA62" s="95"/>
      <c r="AB62" s="95"/>
      <c r="AC62" s="95"/>
      <c r="AD62" s="95"/>
      <c r="AE62" s="95"/>
      <c r="AF62" s="95"/>
      <c r="AG62" s="95"/>
      <c r="AH62" s="95"/>
      <c r="AI62" s="95"/>
      <c r="AJ62" s="95"/>
      <c r="AK62" s="95"/>
      <c r="AL62" s="95"/>
      <c r="AM62" s="95"/>
      <c r="AN62" s="143"/>
      <c r="AO62" s="95"/>
      <c r="AP62" s="95"/>
      <c r="AQ62" s="95"/>
      <c r="AR62" s="95"/>
      <c r="AS62" s="95"/>
      <c r="AT62" s="95"/>
      <c r="AU62" s="95"/>
      <c r="AV62" s="95"/>
      <c r="AW62" s="95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</row>
    <row r="63" spans="1:124" x14ac:dyDescent="0.25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  <c r="O63" s="95"/>
      <c r="P63" s="95"/>
      <c r="Q63" s="95"/>
      <c r="R63" s="95"/>
      <c r="S63" s="95"/>
      <c r="T63" s="95"/>
      <c r="U63" s="95"/>
      <c r="V63" s="95"/>
      <c r="W63" s="95"/>
      <c r="X63" s="95"/>
      <c r="Y63" s="95"/>
      <c r="Z63" s="95"/>
      <c r="AA63" s="95"/>
      <c r="AB63" s="95"/>
      <c r="AC63" s="95"/>
      <c r="AD63" s="95"/>
      <c r="AE63" s="95"/>
      <c r="AF63" s="95"/>
      <c r="AG63" s="95"/>
      <c r="AH63" s="95"/>
      <c r="AI63" s="95"/>
      <c r="AJ63" s="95"/>
      <c r="AK63" s="95"/>
      <c r="AL63" s="95"/>
      <c r="AM63" s="95"/>
      <c r="AN63" s="143"/>
      <c r="AO63" s="95"/>
      <c r="AP63" s="95"/>
      <c r="AQ63" s="95"/>
      <c r="AR63" s="95"/>
      <c r="AS63" s="95"/>
      <c r="AT63" s="95"/>
      <c r="AU63" s="95"/>
      <c r="AV63" s="95"/>
      <c r="AW63" s="95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</row>
    <row r="64" spans="1:124" x14ac:dyDescent="0.25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  <c r="W64" s="95"/>
      <c r="X64" s="95"/>
      <c r="Y64" s="95"/>
      <c r="Z64" s="95"/>
      <c r="AA64" s="95"/>
      <c r="AB64" s="95"/>
      <c r="AC64" s="95"/>
      <c r="AD64" s="95"/>
      <c r="AE64" s="95"/>
      <c r="AF64" s="95"/>
      <c r="AG64" s="95"/>
      <c r="AH64" s="95"/>
      <c r="AI64" s="95"/>
      <c r="AJ64" s="95"/>
      <c r="AK64" s="95"/>
      <c r="AL64" s="95"/>
      <c r="AM64" s="95"/>
      <c r="AN64" s="143"/>
      <c r="AO64" s="95"/>
      <c r="AP64" s="95"/>
      <c r="AQ64" s="95"/>
      <c r="AR64" s="95"/>
      <c r="AS64" s="95"/>
      <c r="AT64" s="95"/>
      <c r="AU64" s="95"/>
      <c r="AV64" s="95"/>
      <c r="AW64" s="95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</row>
    <row r="65" spans="1:124" x14ac:dyDescent="0.25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95"/>
      <c r="AE65" s="95"/>
      <c r="AF65" s="95"/>
      <c r="AG65" s="95"/>
      <c r="AH65" s="95"/>
      <c r="AI65" s="95"/>
      <c r="AJ65" s="95"/>
      <c r="AK65" s="95"/>
      <c r="AL65" s="95"/>
      <c r="AM65" s="95"/>
      <c r="AN65" s="143"/>
      <c r="AO65" s="95"/>
      <c r="AP65" s="95"/>
      <c r="AQ65" s="95"/>
      <c r="AR65" s="95"/>
      <c r="AS65" s="95"/>
      <c r="AT65" s="95"/>
      <c r="AU65" s="95"/>
      <c r="AV65" s="95"/>
      <c r="AW65" s="95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</row>
    <row r="66" spans="1:124" x14ac:dyDescent="0.25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G66" s="95"/>
      <c r="AH66" s="95"/>
      <c r="AI66" s="95"/>
      <c r="AJ66" s="95"/>
      <c r="AK66" s="95"/>
      <c r="AL66" s="95"/>
      <c r="AM66" s="95"/>
      <c r="AN66" s="143"/>
      <c r="AO66" s="95"/>
      <c r="AP66" s="95"/>
      <c r="AQ66" s="95"/>
      <c r="AR66" s="95"/>
      <c r="AS66" s="95"/>
      <c r="AT66" s="95"/>
      <c r="AU66" s="95"/>
      <c r="AV66" s="95"/>
      <c r="AW66" s="95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</row>
    <row r="67" spans="1:124" x14ac:dyDescent="0.25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  <c r="W67" s="95"/>
      <c r="X67" s="95"/>
      <c r="Y67" s="95"/>
      <c r="Z67" s="95"/>
      <c r="AA67" s="95"/>
      <c r="AB67" s="95"/>
      <c r="AC67" s="95"/>
      <c r="AD67" s="95"/>
      <c r="AE67" s="95"/>
      <c r="AF67" s="95"/>
      <c r="AG67" s="95"/>
      <c r="AH67" s="95"/>
      <c r="AI67" s="95"/>
      <c r="AJ67" s="95"/>
      <c r="AK67" s="95"/>
      <c r="AL67" s="95"/>
      <c r="AM67" s="95"/>
      <c r="AN67" s="143"/>
      <c r="AO67" s="95"/>
      <c r="AP67" s="95"/>
      <c r="AQ67" s="95"/>
      <c r="AR67" s="95"/>
      <c r="AS67" s="95"/>
      <c r="AT67" s="95"/>
      <c r="AU67" s="95"/>
      <c r="AV67" s="95"/>
      <c r="AW67" s="95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</row>
    <row r="68" spans="1:124" x14ac:dyDescent="0.25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  <c r="W68" s="95"/>
      <c r="X68" s="95"/>
      <c r="Y68" s="95"/>
      <c r="Z68" s="95"/>
      <c r="AA68" s="95"/>
      <c r="AB68" s="95"/>
      <c r="AC68" s="95"/>
      <c r="AD68" s="95"/>
      <c r="AE68" s="95"/>
      <c r="AF68" s="95"/>
      <c r="AG68" s="95"/>
      <c r="AH68" s="95"/>
      <c r="AI68" s="95"/>
      <c r="AJ68" s="95"/>
      <c r="AK68" s="95"/>
      <c r="AL68" s="95"/>
      <c r="AM68" s="95"/>
      <c r="AN68" s="143"/>
      <c r="AO68" s="95"/>
      <c r="AP68" s="95"/>
      <c r="AQ68" s="95"/>
      <c r="AR68" s="95"/>
      <c r="AS68" s="95"/>
      <c r="AT68" s="95"/>
      <c r="AU68" s="95"/>
      <c r="AV68" s="95"/>
      <c r="AW68" s="95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</row>
    <row r="69" spans="1:124" x14ac:dyDescent="0.25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143"/>
      <c r="AO69" s="95"/>
      <c r="AP69" s="95"/>
      <c r="AQ69" s="95"/>
      <c r="AR69" s="95"/>
      <c r="AS69" s="95"/>
      <c r="AT69" s="95"/>
      <c r="AU69" s="95"/>
      <c r="AV69" s="95"/>
      <c r="AW69" s="95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</row>
    <row r="70" spans="1:124" x14ac:dyDescent="0.25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143"/>
      <c r="AO70" s="95"/>
      <c r="AP70" s="95"/>
      <c r="AQ70" s="95"/>
      <c r="AR70" s="95"/>
      <c r="AS70" s="95"/>
      <c r="AT70" s="95"/>
      <c r="AU70" s="95"/>
      <c r="AV70" s="95"/>
      <c r="AW70" s="95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</row>
    <row r="71" spans="1:124" x14ac:dyDescent="0.25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143"/>
      <c r="AO71" s="95"/>
      <c r="AP71" s="95"/>
      <c r="AQ71" s="95"/>
      <c r="AR71" s="95"/>
      <c r="AS71" s="95"/>
      <c r="AT71" s="95"/>
      <c r="AU71" s="95"/>
      <c r="AV71" s="95"/>
      <c r="AW71" s="95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</row>
    <row r="72" spans="1:124" x14ac:dyDescent="0.25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  <c r="W72" s="95"/>
      <c r="X72" s="95"/>
      <c r="Y72" s="95"/>
      <c r="Z72" s="95"/>
      <c r="AA72" s="95"/>
      <c r="AB72" s="95"/>
      <c r="AC72" s="95"/>
      <c r="AD72" s="95"/>
      <c r="AE72" s="95"/>
      <c r="AF72" s="95"/>
      <c r="AG72" s="95"/>
      <c r="AH72" s="95"/>
      <c r="AI72" s="95"/>
      <c r="AJ72" s="95"/>
      <c r="AK72" s="95"/>
      <c r="AL72" s="95"/>
      <c r="AM72" s="95"/>
      <c r="AN72" s="143"/>
      <c r="AO72" s="95"/>
      <c r="AP72" s="95"/>
      <c r="AQ72" s="95"/>
      <c r="AR72" s="95"/>
      <c r="AS72" s="95"/>
      <c r="AT72" s="95"/>
      <c r="AU72" s="95"/>
      <c r="AV72" s="95"/>
      <c r="AW72" s="95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</row>
    <row r="73" spans="1:124" x14ac:dyDescent="0.25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G73" s="95"/>
      <c r="AH73" s="95"/>
      <c r="AI73" s="95"/>
      <c r="AJ73" s="95"/>
      <c r="AK73" s="95"/>
      <c r="AL73" s="95"/>
      <c r="AM73" s="95"/>
      <c r="AN73" s="143"/>
      <c r="AO73" s="95"/>
      <c r="AP73" s="95"/>
      <c r="AQ73" s="95"/>
      <c r="AR73" s="95"/>
      <c r="AS73" s="95"/>
      <c r="AT73" s="95"/>
      <c r="AU73" s="95"/>
      <c r="AV73" s="95"/>
      <c r="AW73" s="95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</row>
    <row r="74" spans="1:124" x14ac:dyDescent="0.25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/>
      <c r="AA74" s="95"/>
      <c r="AB74" s="95"/>
      <c r="AC74" s="95"/>
      <c r="AD74" s="95"/>
      <c r="AE74" s="95"/>
      <c r="AF74" s="95"/>
      <c r="AG74" s="95"/>
      <c r="AH74" s="95"/>
      <c r="AI74" s="95"/>
      <c r="AJ74" s="95"/>
      <c r="AK74" s="95"/>
      <c r="AL74" s="95"/>
      <c r="AM74" s="95"/>
      <c r="AN74" s="143"/>
      <c r="AO74" s="95"/>
      <c r="AP74" s="95"/>
      <c r="AQ74" s="95"/>
      <c r="AR74" s="95"/>
      <c r="AS74" s="95"/>
      <c r="AT74" s="95"/>
      <c r="AU74" s="95"/>
      <c r="AV74" s="95"/>
      <c r="AW74" s="95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</row>
    <row r="75" spans="1:124" x14ac:dyDescent="0.2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/>
      <c r="AA75" s="95"/>
      <c r="AB75" s="95"/>
      <c r="AC75" s="95"/>
      <c r="AD75" s="95"/>
      <c r="AE75" s="95"/>
      <c r="AF75" s="95"/>
      <c r="AG75" s="95"/>
      <c r="AH75" s="95"/>
      <c r="AI75" s="95"/>
      <c r="AJ75" s="95"/>
      <c r="AK75" s="95"/>
      <c r="AL75" s="95"/>
      <c r="AM75" s="95"/>
      <c r="AN75" s="143"/>
      <c r="AO75" s="95"/>
      <c r="AP75" s="95"/>
      <c r="AQ75" s="95"/>
      <c r="AR75" s="95"/>
      <c r="AS75" s="95"/>
      <c r="AT75" s="95"/>
      <c r="AU75" s="95"/>
      <c r="AV75" s="95"/>
      <c r="AW75" s="95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</row>
    <row r="76" spans="1:124" x14ac:dyDescent="0.25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  <c r="W76" s="95"/>
      <c r="X76" s="95"/>
      <c r="Y76" s="95"/>
      <c r="Z76" s="95"/>
      <c r="AA76" s="95"/>
      <c r="AB76" s="95"/>
      <c r="AC76" s="95"/>
      <c r="AD76" s="95"/>
      <c r="AE76" s="95"/>
      <c r="AF76" s="95"/>
      <c r="AG76" s="95"/>
      <c r="AH76" s="95"/>
      <c r="AI76" s="95"/>
      <c r="AJ76" s="95"/>
      <c r="AK76" s="95"/>
      <c r="AL76" s="95"/>
      <c r="AM76" s="95"/>
      <c r="AN76" s="143"/>
      <c r="AO76" s="95"/>
      <c r="AP76" s="95"/>
      <c r="AQ76" s="95"/>
      <c r="AR76" s="95"/>
      <c r="AS76" s="95"/>
      <c r="AT76" s="95"/>
      <c r="AU76" s="95"/>
      <c r="AV76" s="95"/>
      <c r="AW76" s="95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</row>
    <row r="77" spans="1:124" x14ac:dyDescent="0.25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143"/>
      <c r="AO77" s="95"/>
      <c r="AP77" s="95"/>
      <c r="AQ77" s="95"/>
      <c r="AR77" s="95"/>
      <c r="AS77" s="95"/>
      <c r="AT77" s="95"/>
      <c r="AU77" s="95"/>
      <c r="AV77" s="95"/>
      <c r="AW77" s="95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</row>
    <row r="78" spans="1:124" x14ac:dyDescent="0.25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143"/>
      <c r="AO78" s="95"/>
      <c r="AP78" s="95"/>
      <c r="AQ78" s="95"/>
      <c r="AR78" s="95"/>
      <c r="AS78" s="95"/>
      <c r="AT78" s="95"/>
      <c r="AU78" s="95"/>
      <c r="AV78" s="95"/>
      <c r="AW78" s="95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</row>
    <row r="79" spans="1:124" x14ac:dyDescent="0.25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143"/>
      <c r="AO79" s="95"/>
      <c r="AP79" s="95"/>
      <c r="AQ79" s="95"/>
      <c r="AR79" s="95"/>
      <c r="AS79" s="95"/>
      <c r="AT79" s="95"/>
      <c r="AU79" s="95"/>
      <c r="AV79" s="95"/>
      <c r="AW79" s="95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</row>
    <row r="80" spans="1:124" x14ac:dyDescent="0.25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95"/>
      <c r="L80" s="95"/>
      <c r="M80" s="95"/>
      <c r="N80" s="95"/>
      <c r="O80" s="95"/>
      <c r="P80" s="95"/>
      <c r="Q80" s="95"/>
      <c r="R80" s="9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95"/>
      <c r="AE80" s="95"/>
      <c r="AF80" s="95"/>
      <c r="AG80" s="95"/>
      <c r="AH80" s="95"/>
      <c r="AI80" s="95"/>
      <c r="AJ80" s="95"/>
      <c r="AK80" s="95"/>
      <c r="AL80" s="95"/>
      <c r="AM80" s="95"/>
      <c r="AN80" s="143"/>
      <c r="AO80" s="95"/>
      <c r="AP80" s="95"/>
      <c r="AQ80" s="95"/>
      <c r="AR80" s="95"/>
      <c r="AS80" s="95"/>
      <c r="AT80" s="95"/>
      <c r="AU80" s="95"/>
      <c r="AV80" s="95"/>
      <c r="AW80" s="95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</row>
    <row r="81" spans="1:124" x14ac:dyDescent="0.25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  <c r="W81" s="95"/>
      <c r="X81" s="95"/>
      <c r="Y81" s="95"/>
      <c r="Z81" s="95"/>
      <c r="AA81" s="95"/>
      <c r="AB81" s="95"/>
      <c r="AC81" s="95"/>
      <c r="AD81" s="95"/>
      <c r="AE81" s="95"/>
      <c r="AF81" s="95"/>
      <c r="AG81" s="95"/>
      <c r="AH81" s="95"/>
      <c r="AI81" s="95"/>
      <c r="AJ81" s="95"/>
      <c r="AK81" s="95"/>
      <c r="AL81" s="95"/>
      <c r="AM81" s="95"/>
      <c r="AN81" s="143"/>
      <c r="AO81" s="95"/>
      <c r="AP81" s="95"/>
      <c r="AQ81" s="95"/>
      <c r="AR81" s="95"/>
      <c r="AS81" s="95"/>
      <c r="AT81" s="95"/>
      <c r="AU81" s="95"/>
      <c r="AV81" s="95"/>
      <c r="AW81" s="95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6"/>
      <c r="DE81" s="6"/>
      <c r="DF81" s="6"/>
      <c r="DG81" s="6"/>
      <c r="DH81" s="6"/>
      <c r="DI81" s="6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</row>
    <row r="82" spans="1:124" x14ac:dyDescent="0.25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143"/>
      <c r="AO82" s="95"/>
      <c r="AP82" s="95"/>
      <c r="AQ82" s="95"/>
      <c r="AR82" s="95"/>
      <c r="AS82" s="95"/>
      <c r="AT82" s="95"/>
      <c r="AU82" s="95"/>
      <c r="AV82" s="95"/>
      <c r="AW82" s="95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6"/>
      <c r="DE82" s="6"/>
      <c r="DF82" s="6"/>
      <c r="DG82" s="6"/>
      <c r="DH82" s="6"/>
      <c r="DI82" s="6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</row>
    <row r="83" spans="1:124" x14ac:dyDescent="0.25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5"/>
      <c r="AJ83" s="95"/>
      <c r="AK83" s="95"/>
      <c r="AL83" s="95"/>
      <c r="AM83" s="95"/>
      <c r="AN83" s="143"/>
      <c r="AO83" s="95"/>
      <c r="AP83" s="95"/>
      <c r="AQ83" s="95"/>
      <c r="AR83" s="95"/>
      <c r="AS83" s="95"/>
      <c r="AT83" s="95"/>
      <c r="AU83" s="95"/>
      <c r="AV83" s="95"/>
      <c r="AW83" s="95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6"/>
      <c r="DE83" s="6"/>
      <c r="DF83" s="6"/>
      <c r="DG83" s="6"/>
      <c r="DH83" s="6"/>
      <c r="DI83" s="6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</row>
    <row r="84" spans="1:124" x14ac:dyDescent="0.25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  <c r="W84" s="95"/>
      <c r="X84" s="95"/>
      <c r="Y84" s="95"/>
      <c r="Z84" s="95"/>
      <c r="AA84" s="95"/>
      <c r="AB84" s="95"/>
      <c r="AC84" s="95"/>
      <c r="AD84" s="95"/>
      <c r="AE84" s="95"/>
      <c r="AF84" s="95"/>
      <c r="AG84" s="95"/>
      <c r="AH84" s="95"/>
      <c r="AI84" s="95"/>
      <c r="AJ84" s="95"/>
      <c r="AK84" s="95"/>
      <c r="AL84" s="95"/>
      <c r="AM84" s="95"/>
      <c r="AN84" s="143"/>
      <c r="AO84" s="95"/>
      <c r="AP84" s="95"/>
      <c r="AQ84" s="95"/>
      <c r="AR84" s="95"/>
      <c r="AS84" s="95"/>
      <c r="AT84" s="95"/>
      <c r="AU84" s="95"/>
      <c r="AV84" s="95"/>
      <c r="AW84" s="95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6"/>
      <c r="DE84" s="6"/>
      <c r="DF84" s="6"/>
      <c r="DG84" s="6"/>
      <c r="DH84" s="6"/>
      <c r="DI84" s="6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</row>
    <row r="85" spans="1:124" x14ac:dyDescent="0.25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95"/>
      <c r="L85" s="95"/>
      <c r="M85" s="95"/>
      <c r="N85" s="95"/>
      <c r="O85" s="95"/>
      <c r="P85" s="95"/>
      <c r="Q85" s="95"/>
      <c r="R85" s="95"/>
      <c r="S85" s="95"/>
      <c r="T85" s="95"/>
      <c r="U85" s="95"/>
      <c r="V85" s="95"/>
      <c r="W85" s="95"/>
      <c r="X85" s="95"/>
      <c r="Y85" s="95"/>
      <c r="Z85" s="95"/>
      <c r="AA85" s="95"/>
      <c r="AB85" s="95"/>
      <c r="AC85" s="95"/>
      <c r="AD85" s="95"/>
      <c r="AE85" s="95"/>
      <c r="AF85" s="95"/>
      <c r="AG85" s="95"/>
      <c r="AH85" s="95"/>
      <c r="AI85" s="95"/>
      <c r="AJ85" s="95"/>
      <c r="AK85" s="95"/>
      <c r="AL85" s="95"/>
      <c r="AM85" s="95"/>
      <c r="AN85" s="143"/>
      <c r="AO85" s="95"/>
      <c r="AP85" s="95"/>
      <c r="AQ85" s="95"/>
      <c r="AR85" s="95"/>
      <c r="AS85" s="95"/>
      <c r="AT85" s="95"/>
      <c r="AU85" s="95"/>
      <c r="AV85" s="95"/>
      <c r="AW85" s="95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6"/>
      <c r="DE85" s="6"/>
      <c r="DF85" s="6"/>
      <c r="DG85" s="6"/>
      <c r="DH85" s="6"/>
      <c r="DI85" s="6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</row>
    <row r="86" spans="1:124" x14ac:dyDescent="0.25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  <c r="W86" s="95"/>
      <c r="X86" s="95"/>
      <c r="Y86" s="95"/>
      <c r="Z86" s="95"/>
      <c r="AA86" s="95"/>
      <c r="AB86" s="95"/>
      <c r="AC86" s="95"/>
      <c r="AD86" s="95"/>
      <c r="AE86" s="95"/>
      <c r="AF86" s="95"/>
      <c r="AG86" s="95"/>
      <c r="AH86" s="95"/>
      <c r="AI86" s="95"/>
      <c r="AJ86" s="95"/>
      <c r="AK86" s="95"/>
      <c r="AL86" s="95"/>
      <c r="AM86" s="95"/>
      <c r="AN86" s="143"/>
      <c r="AO86" s="95"/>
      <c r="AP86" s="95"/>
      <c r="AQ86" s="95"/>
      <c r="AR86" s="95"/>
      <c r="AS86" s="95"/>
      <c r="AT86" s="95"/>
      <c r="AU86" s="95"/>
      <c r="AV86" s="95"/>
      <c r="AW86" s="95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6"/>
      <c r="DE86" s="6"/>
      <c r="DF86" s="6"/>
      <c r="DG86" s="6"/>
      <c r="DH86" s="6"/>
      <c r="DI86" s="6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</row>
    <row r="87" spans="1:124" x14ac:dyDescent="0.25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  <c r="W87" s="95"/>
      <c r="X87" s="95"/>
      <c r="Y87" s="95"/>
      <c r="Z87" s="95"/>
      <c r="AA87" s="95"/>
      <c r="AB87" s="95"/>
      <c r="AC87" s="95"/>
      <c r="AD87" s="95"/>
      <c r="AE87" s="95"/>
      <c r="AF87" s="95"/>
      <c r="AG87" s="95"/>
      <c r="AH87" s="95"/>
      <c r="AI87" s="95"/>
      <c r="AJ87" s="95"/>
      <c r="AK87" s="95"/>
      <c r="AL87" s="95"/>
      <c r="AM87" s="95"/>
      <c r="AN87" s="143"/>
      <c r="AO87" s="95"/>
      <c r="AP87" s="95"/>
      <c r="AQ87" s="95"/>
      <c r="AR87" s="95"/>
      <c r="AS87" s="95"/>
      <c r="AT87" s="95"/>
      <c r="AU87" s="95"/>
      <c r="AV87" s="95"/>
      <c r="AW87" s="95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6"/>
      <c r="DE87" s="6"/>
      <c r="DF87" s="6"/>
      <c r="DG87" s="6"/>
      <c r="DH87" s="6"/>
      <c r="DI87" s="6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</row>
    <row r="88" spans="1:124" x14ac:dyDescent="0.25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  <c r="W88" s="95"/>
      <c r="X88" s="95"/>
      <c r="Y88" s="95"/>
      <c r="Z88" s="95"/>
      <c r="AA88" s="95"/>
      <c r="AB88" s="95"/>
      <c r="AC88" s="95"/>
      <c r="AD88" s="95"/>
      <c r="AE88" s="95"/>
      <c r="AF88" s="95"/>
      <c r="AG88" s="95"/>
      <c r="AH88" s="95"/>
      <c r="AI88" s="95"/>
      <c r="AJ88" s="95"/>
      <c r="AK88" s="95"/>
      <c r="AL88" s="95"/>
      <c r="AM88" s="95"/>
      <c r="AN88" s="143"/>
      <c r="AO88" s="95"/>
      <c r="AP88" s="95"/>
      <c r="AQ88" s="95"/>
      <c r="AR88" s="95"/>
      <c r="AS88" s="95"/>
      <c r="AT88" s="95"/>
      <c r="AU88" s="95"/>
      <c r="AV88" s="95"/>
      <c r="AW88" s="95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6"/>
      <c r="DE88" s="6"/>
      <c r="DF88" s="6"/>
      <c r="DG88" s="6"/>
      <c r="DH88" s="6"/>
      <c r="DI88" s="6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</row>
    <row r="89" spans="1:124" x14ac:dyDescent="0.25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  <c r="W89" s="95"/>
      <c r="X89" s="95"/>
      <c r="Y89" s="95"/>
      <c r="Z89" s="95"/>
      <c r="AA89" s="95"/>
      <c r="AB89" s="95"/>
      <c r="AC89" s="95"/>
      <c r="AD89" s="95"/>
      <c r="AE89" s="95"/>
      <c r="AF89" s="95"/>
      <c r="AG89" s="95"/>
      <c r="AH89" s="95"/>
      <c r="AI89" s="95"/>
      <c r="AJ89" s="95"/>
      <c r="AK89" s="95"/>
      <c r="AL89" s="95"/>
      <c r="AM89" s="95"/>
      <c r="AN89" s="143"/>
      <c r="AO89" s="95"/>
      <c r="AP89" s="95"/>
      <c r="AQ89" s="95"/>
      <c r="AR89" s="95"/>
      <c r="AS89" s="95"/>
      <c r="AT89" s="95"/>
      <c r="AU89" s="95"/>
      <c r="AV89" s="95"/>
      <c r="AW89" s="95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6"/>
      <c r="DE89" s="6"/>
      <c r="DF89" s="6"/>
      <c r="DG89" s="6"/>
      <c r="DH89" s="6"/>
      <c r="DI89" s="6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</row>
    <row r="90" spans="1:124" x14ac:dyDescent="0.25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  <c r="W90" s="95"/>
      <c r="X90" s="95"/>
      <c r="Y90" s="95"/>
      <c r="Z90" s="95"/>
      <c r="AA90" s="95"/>
      <c r="AB90" s="95"/>
      <c r="AC90" s="95"/>
      <c r="AD90" s="95"/>
      <c r="AE90" s="95"/>
      <c r="AF90" s="95"/>
      <c r="AG90" s="95"/>
      <c r="AH90" s="95"/>
      <c r="AI90" s="95"/>
      <c r="AJ90" s="95"/>
      <c r="AK90" s="95"/>
      <c r="AL90" s="95"/>
      <c r="AM90" s="95"/>
      <c r="AN90" s="143"/>
      <c r="AO90" s="95"/>
      <c r="AP90" s="95"/>
      <c r="AQ90" s="95"/>
      <c r="AR90" s="95"/>
      <c r="AS90" s="95"/>
      <c r="AT90" s="95"/>
      <c r="AU90" s="95"/>
      <c r="AV90" s="95"/>
      <c r="AW90" s="95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6"/>
      <c r="DE90" s="6"/>
      <c r="DF90" s="6"/>
      <c r="DG90" s="6"/>
      <c r="DH90" s="6"/>
      <c r="DI90" s="6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</row>
    <row r="91" spans="1:124" x14ac:dyDescent="0.25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  <c r="W91" s="95"/>
      <c r="X91" s="95"/>
      <c r="Y91" s="95"/>
      <c r="Z91" s="95"/>
      <c r="AA91" s="95"/>
      <c r="AB91" s="95"/>
      <c r="AC91" s="95"/>
      <c r="AD91" s="95"/>
      <c r="AE91" s="95"/>
      <c r="AF91" s="95"/>
      <c r="AG91" s="95"/>
      <c r="AH91" s="95"/>
      <c r="AI91" s="95"/>
      <c r="AJ91" s="95"/>
      <c r="AK91" s="95"/>
      <c r="AL91" s="95"/>
      <c r="AM91" s="95"/>
      <c r="AN91" s="143"/>
      <c r="AO91" s="95"/>
      <c r="AP91" s="95"/>
      <c r="AQ91" s="95"/>
      <c r="AR91" s="95"/>
      <c r="AS91" s="95"/>
      <c r="AT91" s="95"/>
      <c r="AU91" s="95"/>
      <c r="AV91" s="95"/>
      <c r="AW91" s="95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6"/>
      <c r="DE91" s="6"/>
      <c r="DF91" s="6"/>
      <c r="DG91" s="6"/>
      <c r="DH91" s="6"/>
      <c r="DI91" s="6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</row>
    <row r="92" spans="1:124" x14ac:dyDescent="0.25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  <c r="W92" s="95"/>
      <c r="X92" s="95"/>
      <c r="Y92" s="95"/>
      <c r="Z92" s="95"/>
      <c r="AA92" s="95"/>
      <c r="AB92" s="95"/>
      <c r="AC92" s="95"/>
      <c r="AD92" s="95"/>
      <c r="AE92" s="95"/>
      <c r="AF92" s="95"/>
      <c r="AG92" s="95"/>
      <c r="AH92" s="95"/>
      <c r="AI92" s="95"/>
      <c r="AJ92" s="95"/>
      <c r="AK92" s="95"/>
      <c r="AL92" s="95"/>
      <c r="AM92" s="95"/>
      <c r="AN92" s="143"/>
      <c r="AO92" s="95"/>
      <c r="AP92" s="95"/>
      <c r="AQ92" s="95"/>
      <c r="AR92" s="95"/>
      <c r="AS92" s="95"/>
      <c r="AT92" s="95"/>
      <c r="AU92" s="95"/>
      <c r="AV92" s="95"/>
      <c r="AW92" s="95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6"/>
      <c r="DE92" s="6"/>
      <c r="DF92" s="6"/>
      <c r="DG92" s="6"/>
      <c r="DH92" s="6"/>
      <c r="DI92" s="6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</row>
    <row r="93" spans="1:124" x14ac:dyDescent="0.2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  <c r="W93" s="95"/>
      <c r="X93" s="95"/>
      <c r="Y93" s="95"/>
      <c r="Z93" s="95"/>
      <c r="AA93" s="95"/>
      <c r="AB93" s="95"/>
      <c r="AC93" s="95"/>
      <c r="AD93" s="95"/>
      <c r="AE93" s="95"/>
      <c r="AF93" s="95"/>
      <c r="AG93" s="95"/>
      <c r="AH93" s="95"/>
      <c r="AI93" s="95"/>
      <c r="AJ93" s="95"/>
      <c r="AK93" s="95"/>
      <c r="AL93" s="95"/>
      <c r="AM93" s="95"/>
      <c r="AN93" s="143"/>
      <c r="AO93" s="95"/>
      <c r="AP93" s="95"/>
      <c r="AQ93" s="95"/>
      <c r="AR93" s="95"/>
      <c r="AS93" s="95"/>
      <c r="AT93" s="95"/>
      <c r="AU93" s="95"/>
      <c r="AV93" s="95"/>
      <c r="AW93" s="95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6"/>
      <c r="DE93" s="6"/>
      <c r="DF93" s="6"/>
      <c r="DG93" s="6"/>
      <c r="DH93" s="6"/>
      <c r="DI93" s="6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</row>
    <row r="94" spans="1:124" x14ac:dyDescent="0.25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  <c r="W94" s="95"/>
      <c r="X94" s="95"/>
      <c r="Y94" s="95"/>
      <c r="Z94" s="95"/>
      <c r="AA94" s="95"/>
      <c r="AB94" s="95"/>
      <c r="AC94" s="95"/>
      <c r="AD94" s="95"/>
      <c r="AE94" s="95"/>
      <c r="AF94" s="95"/>
      <c r="AG94" s="95"/>
      <c r="AH94" s="95"/>
      <c r="AI94" s="95"/>
      <c r="AJ94" s="95"/>
      <c r="AK94" s="95"/>
      <c r="AL94" s="95"/>
      <c r="AM94" s="95"/>
      <c r="AN94" s="143"/>
      <c r="AO94" s="95"/>
      <c r="AP94" s="95"/>
      <c r="AQ94" s="95"/>
      <c r="AR94" s="95"/>
      <c r="AS94" s="95"/>
      <c r="AT94" s="95"/>
      <c r="AU94" s="95"/>
      <c r="AV94" s="95"/>
      <c r="AW94" s="95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6"/>
      <c r="DE94" s="6"/>
      <c r="DF94" s="6"/>
      <c r="DG94" s="6"/>
      <c r="DH94" s="6"/>
      <c r="DI94" s="6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</row>
    <row r="95" spans="1:124" x14ac:dyDescent="0.25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/>
      <c r="AA95" s="95"/>
      <c r="AB95" s="95"/>
      <c r="AC95" s="95"/>
      <c r="AD95" s="95"/>
      <c r="AE95" s="95"/>
      <c r="AF95" s="95"/>
      <c r="AG95" s="95"/>
      <c r="AH95" s="95"/>
      <c r="AI95" s="95"/>
      <c r="AJ95" s="95"/>
      <c r="AK95" s="95"/>
      <c r="AL95" s="95"/>
      <c r="AM95" s="95"/>
      <c r="AN95" s="143"/>
      <c r="AO95" s="95"/>
      <c r="AP95" s="95"/>
      <c r="AQ95" s="95"/>
      <c r="AR95" s="95"/>
      <c r="AS95" s="95"/>
      <c r="AT95" s="95"/>
      <c r="AU95" s="95"/>
      <c r="AV95" s="95"/>
      <c r="AW95" s="95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6"/>
      <c r="DE95" s="6"/>
      <c r="DF95" s="6"/>
      <c r="DG95" s="6"/>
      <c r="DH95" s="6"/>
      <c r="DI95" s="6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</row>
    <row r="96" spans="1:124" x14ac:dyDescent="0.25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/>
      <c r="AA96" s="95"/>
      <c r="AB96" s="95"/>
      <c r="AC96" s="95"/>
      <c r="AD96" s="95"/>
      <c r="AE96" s="95"/>
      <c r="AF96" s="95"/>
      <c r="AG96" s="95"/>
      <c r="AH96" s="95"/>
      <c r="AI96" s="95"/>
      <c r="AJ96" s="95"/>
      <c r="AK96" s="95"/>
      <c r="AL96" s="95"/>
      <c r="AM96" s="95"/>
      <c r="AN96" s="143"/>
      <c r="AO96" s="95"/>
      <c r="AP96" s="95"/>
      <c r="AQ96" s="95"/>
      <c r="AR96" s="95"/>
      <c r="AS96" s="95"/>
      <c r="AT96" s="95"/>
      <c r="AU96" s="95"/>
      <c r="AV96" s="95"/>
      <c r="AW96" s="95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6"/>
      <c r="DE96" s="6"/>
      <c r="DF96" s="6"/>
      <c r="DG96" s="6"/>
      <c r="DH96" s="6"/>
      <c r="DI96" s="6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</row>
    <row r="97" spans="1:124" x14ac:dyDescent="0.25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5"/>
      <c r="AJ97" s="95"/>
      <c r="AK97" s="95"/>
      <c r="AL97" s="95"/>
      <c r="AM97" s="95"/>
      <c r="AN97" s="143"/>
      <c r="AO97" s="95"/>
      <c r="AP97" s="95"/>
      <c r="AQ97" s="95"/>
      <c r="AR97" s="95"/>
      <c r="AS97" s="95"/>
      <c r="AT97" s="95"/>
      <c r="AU97" s="95"/>
      <c r="AV97" s="95"/>
      <c r="AW97" s="95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</row>
    <row r="98" spans="1:124" x14ac:dyDescent="0.25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143"/>
      <c r="AO98" s="95"/>
      <c r="AP98" s="95"/>
      <c r="AQ98" s="95"/>
      <c r="AR98" s="95"/>
      <c r="AS98" s="95"/>
      <c r="AT98" s="95"/>
      <c r="AU98" s="95"/>
      <c r="AV98" s="95"/>
      <c r="AW98" s="95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</row>
    <row r="99" spans="1:124" x14ac:dyDescent="0.25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143"/>
      <c r="AO99" s="95"/>
      <c r="AP99" s="95"/>
      <c r="AQ99" s="95"/>
      <c r="AR99" s="95"/>
      <c r="AS99" s="95"/>
      <c r="AT99" s="95"/>
      <c r="AU99" s="95"/>
      <c r="AV99" s="95"/>
      <c r="AW99" s="95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</row>
    <row r="100" spans="1:124" x14ac:dyDescent="0.25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  <c r="W100" s="95"/>
      <c r="X100" s="95"/>
      <c r="Y100" s="95"/>
      <c r="Z100" s="95"/>
      <c r="AA100" s="95"/>
      <c r="AB100" s="95"/>
      <c r="AC100" s="95"/>
      <c r="AD100" s="95"/>
      <c r="AE100" s="95"/>
      <c r="AF100" s="95"/>
      <c r="AG100" s="95"/>
      <c r="AH100" s="95"/>
      <c r="AI100" s="95"/>
      <c r="AJ100" s="95"/>
      <c r="AK100" s="95"/>
      <c r="AL100" s="95"/>
      <c r="AM100" s="95"/>
      <c r="AN100" s="143"/>
      <c r="AO100" s="95"/>
      <c r="AP100" s="95"/>
      <c r="AQ100" s="95"/>
      <c r="AR100" s="95"/>
      <c r="AS100" s="95"/>
      <c r="AT100" s="95"/>
      <c r="AU100" s="95"/>
      <c r="AV100" s="95"/>
      <c r="AW100" s="95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</row>
    <row r="101" spans="1:124" x14ac:dyDescent="0.25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  <c r="W101" s="95"/>
      <c r="X101" s="95"/>
      <c r="Y101" s="95"/>
      <c r="Z101" s="95"/>
      <c r="AA101" s="95"/>
      <c r="AB101" s="95"/>
      <c r="AC101" s="95"/>
      <c r="AD101" s="95"/>
      <c r="AE101" s="95"/>
      <c r="AF101" s="95"/>
      <c r="AG101" s="95"/>
      <c r="AH101" s="95"/>
      <c r="AI101" s="95"/>
      <c r="AJ101" s="95"/>
      <c r="AK101" s="95"/>
      <c r="AL101" s="95"/>
      <c r="AM101" s="95"/>
      <c r="AN101" s="143"/>
      <c r="AO101" s="95"/>
      <c r="AP101" s="95"/>
      <c r="AQ101" s="95"/>
      <c r="AR101" s="95"/>
      <c r="AS101" s="95"/>
      <c r="AT101" s="95"/>
      <c r="AU101" s="95"/>
      <c r="AV101" s="95"/>
      <c r="AW101" s="95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</row>
    <row r="102" spans="1:124" x14ac:dyDescent="0.25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95"/>
      <c r="AD102" s="95"/>
      <c r="AE102" s="95"/>
      <c r="AF102" s="95"/>
      <c r="AG102" s="95"/>
      <c r="AH102" s="95"/>
      <c r="AI102" s="95"/>
      <c r="AJ102" s="95"/>
      <c r="AK102" s="95"/>
      <c r="AL102" s="95"/>
      <c r="AM102" s="95"/>
      <c r="AN102" s="143"/>
      <c r="AO102" s="95"/>
      <c r="AP102" s="95"/>
      <c r="AQ102" s="95"/>
      <c r="AR102" s="95"/>
      <c r="AS102" s="95"/>
      <c r="AT102" s="95"/>
      <c r="AU102" s="95"/>
      <c r="AV102" s="95"/>
      <c r="AW102" s="95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</row>
    <row r="103" spans="1:124" x14ac:dyDescent="0.25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  <c r="W103" s="95"/>
      <c r="X103" s="95"/>
      <c r="Y103" s="95"/>
      <c r="Z103" s="95"/>
      <c r="AA103" s="95"/>
      <c r="AB103" s="95"/>
      <c r="AC103" s="95"/>
      <c r="AD103" s="95"/>
      <c r="AE103" s="95"/>
      <c r="AF103" s="95"/>
      <c r="AG103" s="95"/>
      <c r="AH103" s="95"/>
      <c r="AI103" s="95"/>
      <c r="AJ103" s="95"/>
      <c r="AK103" s="95"/>
      <c r="AL103" s="95"/>
      <c r="AM103" s="95"/>
      <c r="AN103" s="143"/>
      <c r="AO103" s="95"/>
      <c r="AP103" s="95"/>
      <c r="AQ103" s="95"/>
      <c r="AR103" s="95"/>
      <c r="AS103" s="95"/>
      <c r="AT103" s="95"/>
      <c r="AU103" s="95"/>
      <c r="AV103" s="95"/>
      <c r="AW103" s="95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</row>
    <row r="104" spans="1:124" x14ac:dyDescent="0.25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/>
      <c r="AA104" s="95"/>
      <c r="AB104" s="95"/>
      <c r="AC104" s="95"/>
      <c r="AD104" s="95"/>
      <c r="AE104" s="95"/>
      <c r="AF104" s="95"/>
      <c r="AG104" s="95"/>
      <c r="AH104" s="95"/>
      <c r="AI104" s="95"/>
      <c r="AJ104" s="95"/>
      <c r="AK104" s="95"/>
      <c r="AL104" s="95"/>
      <c r="AM104" s="95"/>
      <c r="AN104" s="143"/>
      <c r="AO104" s="95"/>
      <c r="AP104" s="95"/>
      <c r="AQ104" s="95"/>
      <c r="AR104" s="95"/>
      <c r="AS104" s="95"/>
      <c r="AT104" s="95"/>
      <c r="AU104" s="95"/>
      <c r="AV104" s="95"/>
      <c r="AW104" s="95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</row>
    <row r="105" spans="1:124" x14ac:dyDescent="0.25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143"/>
      <c r="AO105" s="95"/>
      <c r="AP105" s="95"/>
      <c r="AQ105" s="95"/>
      <c r="AR105" s="95"/>
      <c r="AS105" s="95"/>
      <c r="AT105" s="95"/>
      <c r="AU105" s="95"/>
      <c r="AV105" s="95"/>
      <c r="AW105" s="95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</row>
    <row r="106" spans="1:124" x14ac:dyDescent="0.25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143"/>
      <c r="AO106" s="95"/>
      <c r="AP106" s="95"/>
      <c r="AQ106" s="95"/>
      <c r="AR106" s="95"/>
      <c r="AS106" s="95"/>
      <c r="AT106" s="95"/>
      <c r="AU106" s="95"/>
      <c r="AV106" s="95"/>
      <c r="AW106" s="95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</row>
    <row r="107" spans="1:124" x14ac:dyDescent="0.25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143"/>
      <c r="AO107" s="95"/>
      <c r="AP107" s="95"/>
      <c r="AQ107" s="95"/>
      <c r="AR107" s="95"/>
      <c r="AS107" s="95"/>
      <c r="AT107" s="95"/>
      <c r="AU107" s="95"/>
      <c r="AV107" s="95"/>
      <c r="AW107" s="95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</row>
    <row r="108" spans="1:124" x14ac:dyDescent="0.25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143"/>
      <c r="AO108" s="95"/>
      <c r="AP108" s="95"/>
      <c r="AQ108" s="95"/>
      <c r="AR108" s="95"/>
      <c r="AS108" s="95"/>
      <c r="AT108" s="95"/>
      <c r="AU108" s="95"/>
      <c r="AV108" s="95"/>
      <c r="AW108" s="95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</row>
    <row r="109" spans="1:124" x14ac:dyDescent="0.25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143"/>
      <c r="AO109" s="95"/>
      <c r="AP109" s="95"/>
      <c r="AQ109" s="95"/>
      <c r="AR109" s="95"/>
      <c r="AS109" s="95"/>
      <c r="AT109" s="95"/>
      <c r="AU109" s="95"/>
      <c r="AV109" s="95"/>
      <c r="AW109" s="95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</row>
    <row r="110" spans="1:124" x14ac:dyDescent="0.25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143"/>
      <c r="AO110" s="95"/>
      <c r="AP110" s="95"/>
      <c r="AQ110" s="95"/>
      <c r="AR110" s="95"/>
      <c r="AS110" s="95"/>
      <c r="AT110" s="95"/>
      <c r="AU110" s="95"/>
      <c r="AV110" s="95"/>
      <c r="AW110" s="95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</row>
    <row r="111" spans="1:124" x14ac:dyDescent="0.25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143"/>
      <c r="AO111" s="95"/>
      <c r="AP111" s="95"/>
      <c r="AQ111" s="95"/>
      <c r="AR111" s="95"/>
      <c r="AS111" s="95"/>
      <c r="AT111" s="95"/>
      <c r="AU111" s="95"/>
      <c r="AV111" s="95"/>
      <c r="AW111" s="95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</row>
    <row r="112" spans="1:124" x14ac:dyDescent="0.25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143"/>
      <c r="AO112" s="95"/>
      <c r="AP112" s="95"/>
      <c r="AQ112" s="95"/>
      <c r="AR112" s="95"/>
      <c r="AS112" s="95"/>
      <c r="AT112" s="95"/>
      <c r="AU112" s="95"/>
      <c r="AV112" s="95"/>
      <c r="AW112" s="95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</row>
    <row r="113" spans="1:124" x14ac:dyDescent="0.25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143"/>
      <c r="AO113" s="95"/>
      <c r="AP113" s="95"/>
      <c r="AQ113" s="95"/>
      <c r="AR113" s="95"/>
      <c r="AS113" s="95"/>
      <c r="AT113" s="95"/>
      <c r="AU113" s="95"/>
      <c r="AV113" s="95"/>
      <c r="AW113" s="95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</row>
    <row r="114" spans="1:124" x14ac:dyDescent="0.25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143"/>
      <c r="AO114" s="95"/>
      <c r="AP114" s="95"/>
      <c r="AQ114" s="95"/>
      <c r="AR114" s="95"/>
      <c r="AS114" s="95"/>
      <c r="AT114" s="95"/>
      <c r="AU114" s="95"/>
      <c r="AV114" s="95"/>
      <c r="AW114" s="95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</row>
    <row r="115" spans="1:124" x14ac:dyDescent="0.25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143"/>
      <c r="AO115" s="95"/>
      <c r="AP115" s="95"/>
      <c r="AQ115" s="95"/>
      <c r="AR115" s="95"/>
      <c r="AS115" s="95"/>
      <c r="AT115" s="95"/>
      <c r="AU115" s="95"/>
      <c r="AV115" s="95"/>
      <c r="AW115" s="95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</row>
    <row r="116" spans="1:124" x14ac:dyDescent="0.25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143"/>
      <c r="AO116" s="95"/>
      <c r="AP116" s="95"/>
      <c r="AQ116" s="95"/>
      <c r="AR116" s="95"/>
      <c r="AS116" s="95"/>
      <c r="AT116" s="95"/>
      <c r="AU116" s="95"/>
      <c r="AV116" s="95"/>
      <c r="AW116" s="95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</row>
    <row r="117" spans="1:124" x14ac:dyDescent="0.25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143"/>
      <c r="AO117" s="95"/>
      <c r="AP117" s="95"/>
      <c r="AQ117" s="95"/>
      <c r="AR117" s="95"/>
      <c r="AS117" s="95"/>
      <c r="AT117" s="95"/>
      <c r="AU117" s="95"/>
      <c r="AV117" s="95"/>
      <c r="AW117" s="95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</row>
    <row r="118" spans="1:124" x14ac:dyDescent="0.25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143"/>
      <c r="AO118" s="95"/>
      <c r="AP118" s="95"/>
      <c r="AQ118" s="95"/>
      <c r="AR118" s="95"/>
      <c r="AS118" s="95"/>
      <c r="AT118" s="95"/>
      <c r="AU118" s="95"/>
      <c r="AV118" s="95"/>
      <c r="AW118" s="95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</row>
    <row r="119" spans="1:124" x14ac:dyDescent="0.25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143"/>
      <c r="AO119" s="95"/>
      <c r="AP119" s="95"/>
      <c r="AQ119" s="95"/>
      <c r="AR119" s="95"/>
      <c r="AS119" s="95"/>
      <c r="AT119" s="95"/>
      <c r="AU119" s="95"/>
      <c r="AV119" s="95"/>
      <c r="AW119" s="95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</row>
    <row r="120" spans="1:124" x14ac:dyDescent="0.25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143"/>
      <c r="AO120" s="95"/>
      <c r="AP120" s="95"/>
      <c r="AQ120" s="95"/>
      <c r="AR120" s="95"/>
      <c r="AS120" s="95"/>
      <c r="AT120" s="95"/>
      <c r="AU120" s="95"/>
      <c r="AV120" s="95"/>
      <c r="AW120" s="95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</row>
    <row r="121" spans="1:124" x14ac:dyDescent="0.25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143"/>
      <c r="AO121" s="95"/>
      <c r="AP121" s="95"/>
      <c r="AQ121" s="95"/>
      <c r="AR121" s="95"/>
      <c r="AS121" s="95"/>
      <c r="AT121" s="95"/>
      <c r="AU121" s="95"/>
      <c r="AV121" s="95"/>
      <c r="AW121" s="95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</row>
    <row r="122" spans="1:124" x14ac:dyDescent="0.25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143"/>
      <c r="AO122" s="95"/>
      <c r="AP122" s="95"/>
      <c r="AQ122" s="95"/>
      <c r="AR122" s="95"/>
      <c r="AS122" s="95"/>
      <c r="AT122" s="95"/>
      <c r="AU122" s="95"/>
      <c r="AV122" s="95"/>
      <c r="AW122" s="95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</row>
    <row r="123" spans="1:124" x14ac:dyDescent="0.25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143"/>
      <c r="AO123" s="95"/>
      <c r="AP123" s="95"/>
      <c r="AQ123" s="95"/>
      <c r="AR123" s="95"/>
      <c r="AS123" s="95"/>
      <c r="AT123" s="95"/>
      <c r="AU123" s="95"/>
      <c r="AV123" s="95"/>
      <c r="AW123" s="95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</row>
    <row r="124" spans="1:124" x14ac:dyDescent="0.25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143"/>
      <c r="AO124" s="95"/>
      <c r="AP124" s="95"/>
      <c r="AQ124" s="95"/>
      <c r="AR124" s="95"/>
      <c r="AS124" s="95"/>
      <c r="AT124" s="95"/>
      <c r="AU124" s="95"/>
      <c r="AV124" s="95"/>
      <c r="AW124" s="95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</row>
    <row r="125" spans="1:124" x14ac:dyDescent="0.25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143"/>
      <c r="AO125" s="95"/>
      <c r="AP125" s="95"/>
      <c r="AQ125" s="95"/>
      <c r="AR125" s="95"/>
      <c r="AS125" s="95"/>
      <c r="AT125" s="95"/>
      <c r="AU125" s="95"/>
      <c r="AV125" s="95"/>
      <c r="AW125" s="95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</row>
    <row r="126" spans="1:124" x14ac:dyDescent="0.25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143"/>
      <c r="AO126" s="95"/>
      <c r="AP126" s="95"/>
      <c r="AQ126" s="95"/>
      <c r="AR126" s="95"/>
      <c r="AS126" s="95"/>
      <c r="AT126" s="95"/>
      <c r="AU126" s="95"/>
      <c r="AV126" s="95"/>
      <c r="AW126" s="95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</row>
    <row r="127" spans="1:124" x14ac:dyDescent="0.25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143"/>
      <c r="AO127" s="95"/>
      <c r="AP127" s="95"/>
      <c r="AQ127" s="95"/>
      <c r="AR127" s="95"/>
      <c r="AS127" s="95"/>
      <c r="AT127" s="95"/>
      <c r="AU127" s="95"/>
      <c r="AV127" s="95"/>
      <c r="AW127" s="95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</row>
    <row r="128" spans="1:124" x14ac:dyDescent="0.25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143"/>
      <c r="AO128" s="95"/>
      <c r="AP128" s="95"/>
      <c r="AQ128" s="95"/>
      <c r="AR128" s="95"/>
      <c r="AS128" s="95"/>
      <c r="AT128" s="95"/>
      <c r="AU128" s="95"/>
      <c r="AV128" s="95"/>
      <c r="AW128" s="95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</row>
    <row r="129" spans="1:124" x14ac:dyDescent="0.25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143"/>
      <c r="AO129" s="95"/>
      <c r="AP129" s="95"/>
      <c r="AQ129" s="95"/>
      <c r="AR129" s="95"/>
      <c r="AS129" s="95"/>
      <c r="AT129" s="95"/>
      <c r="AU129" s="95"/>
      <c r="AV129" s="95"/>
      <c r="AW129" s="95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</row>
    <row r="130" spans="1:124" x14ac:dyDescent="0.25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143"/>
      <c r="AO130" s="95"/>
      <c r="AP130" s="95"/>
      <c r="AQ130" s="95"/>
      <c r="AR130" s="95"/>
      <c r="AS130" s="95"/>
      <c r="AT130" s="95"/>
      <c r="AU130" s="95"/>
      <c r="AV130" s="95"/>
      <c r="AW130" s="95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</row>
    <row r="131" spans="1:124" x14ac:dyDescent="0.25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143"/>
      <c r="AO131" s="95"/>
      <c r="AP131" s="95"/>
      <c r="AQ131" s="95"/>
      <c r="AR131" s="95"/>
      <c r="AS131" s="95"/>
      <c r="AT131" s="95"/>
      <c r="AU131" s="95"/>
      <c r="AV131" s="95"/>
      <c r="AW131" s="95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</row>
    <row r="132" spans="1:124" x14ac:dyDescent="0.25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  <c r="AL132" s="95"/>
      <c r="AM132" s="95"/>
      <c r="AN132" s="143"/>
      <c r="AO132" s="95"/>
      <c r="AP132" s="95"/>
      <c r="AQ132" s="95"/>
      <c r="AR132" s="95"/>
      <c r="AS132" s="95"/>
      <c r="AT132" s="95"/>
      <c r="AU132" s="95"/>
      <c r="AV132" s="95"/>
      <c r="AW132" s="95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</row>
    <row r="133" spans="1:124" x14ac:dyDescent="0.25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143"/>
      <c r="AO133" s="95"/>
      <c r="AP133" s="95"/>
      <c r="AQ133" s="95"/>
      <c r="AR133" s="95"/>
      <c r="AS133" s="95"/>
      <c r="AT133" s="95"/>
      <c r="AU133" s="95"/>
      <c r="AV133" s="95"/>
      <c r="AW133" s="95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</row>
    <row r="134" spans="1:124" x14ac:dyDescent="0.25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143"/>
      <c r="AO134" s="95"/>
      <c r="AP134" s="95"/>
      <c r="AQ134" s="95"/>
      <c r="AR134" s="95"/>
      <c r="AS134" s="95"/>
      <c r="AT134" s="95"/>
      <c r="AU134" s="95"/>
      <c r="AV134" s="95"/>
      <c r="AW134" s="95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</row>
    <row r="135" spans="1:124" x14ac:dyDescent="0.25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143"/>
      <c r="AO135" s="95"/>
      <c r="AP135" s="95"/>
      <c r="AQ135" s="95"/>
      <c r="AR135" s="95"/>
      <c r="AS135" s="95"/>
      <c r="AT135" s="95"/>
      <c r="AU135" s="95"/>
      <c r="AV135" s="95"/>
      <c r="AW135" s="95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</row>
    <row r="136" spans="1:124" x14ac:dyDescent="0.25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143"/>
      <c r="AO136" s="95"/>
      <c r="AP136" s="95"/>
      <c r="AQ136" s="95"/>
      <c r="AR136" s="95"/>
      <c r="AS136" s="95"/>
      <c r="AT136" s="95"/>
      <c r="AU136" s="95"/>
      <c r="AV136" s="95"/>
      <c r="AW136" s="95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</row>
    <row r="137" spans="1:124" x14ac:dyDescent="0.25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143"/>
      <c r="AO137" s="95"/>
      <c r="AP137" s="95"/>
      <c r="AQ137" s="95"/>
      <c r="AR137" s="95"/>
      <c r="AS137" s="95"/>
      <c r="AT137" s="95"/>
      <c r="AU137" s="95"/>
      <c r="AV137" s="95"/>
      <c r="AW137" s="95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</row>
    <row r="138" spans="1:124" x14ac:dyDescent="0.25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5"/>
      <c r="AN138" s="143"/>
      <c r="AO138" s="95"/>
      <c r="AP138" s="95"/>
      <c r="AQ138" s="95"/>
      <c r="AR138" s="95"/>
      <c r="AS138" s="95"/>
      <c r="AT138" s="95"/>
      <c r="AU138" s="95"/>
      <c r="AV138" s="95"/>
      <c r="AW138" s="95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</row>
    <row r="139" spans="1:124" x14ac:dyDescent="0.25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143"/>
      <c r="AO139" s="95"/>
      <c r="AP139" s="95"/>
      <c r="AQ139" s="95"/>
      <c r="AR139" s="95"/>
      <c r="AS139" s="95"/>
      <c r="AT139" s="95"/>
      <c r="AU139" s="95"/>
      <c r="AV139" s="95"/>
      <c r="AW139" s="95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</row>
  </sheetData>
  <mergeCells count="13">
    <mergeCell ref="H3:M3"/>
    <mergeCell ref="R2:Y2"/>
    <mergeCell ref="G1:AW1"/>
    <mergeCell ref="B3:G3"/>
    <mergeCell ref="N3:S3"/>
    <mergeCell ref="T3:Y3"/>
    <mergeCell ref="AA2:AK2"/>
    <mergeCell ref="B2:M2"/>
    <mergeCell ref="Z3:AE3"/>
    <mergeCell ref="AL2:AW2"/>
    <mergeCell ref="AF3:AK3"/>
    <mergeCell ref="AL3:AQ3"/>
    <mergeCell ref="AR3:AW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0"/>
  <sheetViews>
    <sheetView topLeftCell="I1" workbookViewId="0">
      <selection activeCell="N1" sqref="N1:Y1048576"/>
    </sheetView>
  </sheetViews>
  <sheetFormatPr defaultRowHeight="15" x14ac:dyDescent="0.25"/>
  <cols>
    <col min="1" max="1" width="27.28515625" customWidth="1"/>
    <col min="2" max="2" width="13.28515625" customWidth="1"/>
    <col min="3" max="3" width="17.42578125" customWidth="1"/>
    <col min="4" max="4" width="10.42578125" style="6" customWidth="1"/>
    <col min="8" max="8" width="11.140625" style="6" customWidth="1"/>
    <col min="9" max="9" width="12" style="6" customWidth="1"/>
    <col min="10" max="12" width="9.140625" style="6"/>
    <col min="14" max="14" width="12.7109375" customWidth="1"/>
    <col min="15" max="15" width="14.85546875" customWidth="1"/>
    <col min="20" max="20" width="9.85546875" bestFit="1" customWidth="1"/>
    <col min="21" max="21" width="11.85546875" bestFit="1" customWidth="1"/>
  </cols>
  <sheetData>
    <row r="1" spans="1:25" ht="15" customHeight="1" x14ac:dyDescent="0.25">
      <c r="A1" s="104"/>
      <c r="B1" s="200"/>
      <c r="C1" s="406"/>
      <c r="D1" s="406"/>
      <c r="E1" s="406"/>
      <c r="F1" s="406"/>
      <c r="G1" s="406"/>
      <c r="H1" s="406"/>
      <c r="I1" s="406"/>
      <c r="J1" s="406"/>
      <c r="K1" s="406"/>
      <c r="L1" s="406"/>
      <c r="M1" s="406"/>
    </row>
    <row r="2" spans="1:25" ht="21" customHeight="1" x14ac:dyDescent="0.25">
      <c r="A2" s="118"/>
      <c r="B2" s="200"/>
      <c r="C2" s="406"/>
      <c r="D2" s="406"/>
      <c r="E2" s="406"/>
      <c r="F2" s="406"/>
      <c r="G2" s="406"/>
      <c r="H2" s="406"/>
      <c r="I2" s="406"/>
      <c r="J2" s="406"/>
      <c r="K2" s="406"/>
      <c r="L2" s="406"/>
      <c r="M2" s="406"/>
      <c r="N2" s="655" t="s">
        <v>254</v>
      </c>
      <c r="O2" s="655"/>
      <c r="P2" s="655"/>
      <c r="Q2" s="655"/>
      <c r="R2" s="655"/>
      <c r="S2" s="655"/>
      <c r="T2" s="655" t="s">
        <v>254</v>
      </c>
      <c r="U2" s="655"/>
      <c r="V2" s="655"/>
      <c r="W2" s="655"/>
      <c r="X2" s="655"/>
      <c r="Y2" s="655"/>
    </row>
    <row r="3" spans="1:25" ht="15" customHeight="1" x14ac:dyDescent="0.25">
      <c r="A3" s="94"/>
      <c r="B3" s="427" t="s">
        <v>145</v>
      </c>
      <c r="C3" s="427"/>
      <c r="D3" s="427"/>
      <c r="E3" s="427"/>
      <c r="F3" s="427"/>
      <c r="G3" s="427"/>
      <c r="H3" s="407" t="s">
        <v>146</v>
      </c>
      <c r="I3" s="408"/>
      <c r="J3" s="408"/>
      <c r="K3" s="408"/>
      <c r="L3" s="408"/>
      <c r="M3" s="409"/>
      <c r="N3" s="646" t="s">
        <v>252</v>
      </c>
      <c r="O3" s="646"/>
      <c r="P3" s="646"/>
      <c r="Q3" s="646"/>
      <c r="R3" s="646"/>
      <c r="S3" s="646"/>
      <c r="T3" s="650" t="s">
        <v>253</v>
      </c>
      <c r="U3" s="651"/>
      <c r="V3" s="651"/>
      <c r="W3" s="651"/>
      <c r="X3" s="651"/>
      <c r="Y3" s="651"/>
    </row>
    <row r="4" spans="1:25" ht="15" customHeight="1" x14ac:dyDescent="0.25">
      <c r="A4" s="106" t="s">
        <v>142</v>
      </c>
      <c r="B4" s="415" t="s">
        <v>21</v>
      </c>
      <c r="C4" s="416" t="s">
        <v>22</v>
      </c>
      <c r="D4" s="416" t="s">
        <v>59</v>
      </c>
      <c r="E4" s="416" t="s">
        <v>23</v>
      </c>
      <c r="F4" s="416" t="s">
        <v>24</v>
      </c>
      <c r="G4" s="417" t="s">
        <v>71</v>
      </c>
      <c r="H4" s="410" t="s">
        <v>21</v>
      </c>
      <c r="I4" s="411" t="s">
        <v>22</v>
      </c>
      <c r="J4" s="411" t="s">
        <v>59</v>
      </c>
      <c r="K4" s="411" t="s">
        <v>23</v>
      </c>
      <c r="L4" s="411" t="s">
        <v>24</v>
      </c>
      <c r="M4" s="412" t="s">
        <v>71</v>
      </c>
      <c r="N4" s="647" t="s">
        <v>21</v>
      </c>
      <c r="O4" s="647" t="s">
        <v>22</v>
      </c>
      <c r="P4" s="647" t="s">
        <v>59</v>
      </c>
      <c r="Q4" s="647" t="s">
        <v>23</v>
      </c>
      <c r="R4" s="647" t="s">
        <v>24</v>
      </c>
      <c r="S4" s="648" t="s">
        <v>71</v>
      </c>
      <c r="T4" s="652" t="s">
        <v>21</v>
      </c>
      <c r="U4" s="652" t="s">
        <v>22</v>
      </c>
      <c r="V4" s="652" t="s">
        <v>59</v>
      </c>
      <c r="W4" s="652" t="s">
        <v>23</v>
      </c>
      <c r="X4" s="652" t="s">
        <v>24</v>
      </c>
      <c r="Y4" s="653" t="s">
        <v>71</v>
      </c>
    </row>
    <row r="5" spans="1:25" x14ac:dyDescent="0.25">
      <c r="A5" s="220" t="s">
        <v>26</v>
      </c>
      <c r="B5" s="418" t="s">
        <v>147</v>
      </c>
      <c r="C5" s="419">
        <v>1702</v>
      </c>
      <c r="D5" s="312" t="s">
        <v>148</v>
      </c>
      <c r="E5" s="312" t="s">
        <v>28</v>
      </c>
      <c r="F5" s="420" t="s">
        <v>51</v>
      </c>
      <c r="G5" s="320">
        <v>0.64308681672025725</v>
      </c>
      <c r="H5" s="384" t="s">
        <v>149</v>
      </c>
      <c r="I5" s="413">
        <v>1702</v>
      </c>
      <c r="J5" s="387" t="s">
        <v>150</v>
      </c>
      <c r="K5" s="387" t="s">
        <v>28</v>
      </c>
      <c r="L5" s="388" t="s">
        <v>51</v>
      </c>
      <c r="M5" s="389">
        <v>0.64308681672025725</v>
      </c>
      <c r="N5" s="649">
        <v>612</v>
      </c>
      <c r="O5" s="419">
        <v>1702</v>
      </c>
      <c r="P5" s="649">
        <v>47</v>
      </c>
      <c r="Q5" s="312" t="s">
        <v>28</v>
      </c>
      <c r="R5" s="420" t="s">
        <v>51</v>
      </c>
      <c r="S5" s="649" t="e">
        <f>(NUMERO de afastados inss/efetivo total)*100</f>
        <v>#NAME?</v>
      </c>
      <c r="T5" s="654">
        <v>613</v>
      </c>
      <c r="U5" s="413">
        <v>1702</v>
      </c>
      <c r="V5" s="654">
        <v>48</v>
      </c>
      <c r="W5" s="387" t="s">
        <v>28</v>
      </c>
      <c r="X5" s="388" t="s">
        <v>51</v>
      </c>
      <c r="Y5" s="654" t="e">
        <f>(HORAS perdidass/HORAS possiveis de trabalho)*100</f>
        <v>#NAME?</v>
      </c>
    </row>
    <row r="6" spans="1:25" x14ac:dyDescent="0.25">
      <c r="A6" s="220" t="s">
        <v>27</v>
      </c>
      <c r="B6" s="418" t="s">
        <v>147</v>
      </c>
      <c r="C6" s="419">
        <v>1903</v>
      </c>
      <c r="D6" s="312" t="s">
        <v>148</v>
      </c>
      <c r="E6" s="312" t="s">
        <v>28</v>
      </c>
      <c r="F6" s="420" t="s">
        <v>51</v>
      </c>
      <c r="G6" s="320">
        <v>51</v>
      </c>
      <c r="H6" s="384" t="s">
        <v>149</v>
      </c>
      <c r="I6" s="413">
        <v>1903</v>
      </c>
      <c r="J6" s="387" t="s">
        <v>150</v>
      </c>
      <c r="K6" s="387" t="s">
        <v>28</v>
      </c>
      <c r="L6" s="388" t="s">
        <v>51</v>
      </c>
      <c r="M6" s="389">
        <v>51</v>
      </c>
      <c r="N6" s="649">
        <v>612</v>
      </c>
      <c r="O6" s="419">
        <v>1903</v>
      </c>
      <c r="P6" s="649">
        <v>47</v>
      </c>
      <c r="Q6" s="312" t="s">
        <v>28</v>
      </c>
      <c r="R6" s="420" t="s">
        <v>51</v>
      </c>
      <c r="S6" s="649" t="e">
        <f>(NUMERO de afastados inss/efetivo total)*100</f>
        <v>#NAME?</v>
      </c>
      <c r="T6" s="654">
        <v>613</v>
      </c>
      <c r="U6" s="413">
        <v>1903</v>
      </c>
      <c r="V6" s="654">
        <v>48</v>
      </c>
      <c r="W6" s="387" t="s">
        <v>28</v>
      </c>
      <c r="X6" s="388" t="s">
        <v>51</v>
      </c>
      <c r="Y6" s="654" t="e">
        <f>(HORAS perdidass/HORAS possiveis de trabalho)*100</f>
        <v>#NAME?</v>
      </c>
    </row>
    <row r="7" spans="1:25" x14ac:dyDescent="0.25">
      <c r="A7" s="220" t="s">
        <v>32</v>
      </c>
      <c r="B7" s="418" t="s">
        <v>147</v>
      </c>
      <c r="C7" s="419">
        <v>2406</v>
      </c>
      <c r="D7" s="312" t="s">
        <v>148</v>
      </c>
      <c r="E7" s="312" t="s">
        <v>28</v>
      </c>
      <c r="F7" s="420" t="s">
        <v>51</v>
      </c>
      <c r="G7" s="320">
        <v>88</v>
      </c>
      <c r="H7" s="384" t="s">
        <v>149</v>
      </c>
      <c r="I7" s="413">
        <v>2406</v>
      </c>
      <c r="J7" s="387" t="s">
        <v>150</v>
      </c>
      <c r="K7" s="387" t="s">
        <v>28</v>
      </c>
      <c r="L7" s="388" t="s">
        <v>51</v>
      </c>
      <c r="M7" s="389">
        <v>88</v>
      </c>
      <c r="N7" s="649">
        <v>612</v>
      </c>
      <c r="O7" s="419">
        <v>2406</v>
      </c>
      <c r="P7" s="649">
        <v>47</v>
      </c>
      <c r="Q7" s="312" t="s">
        <v>28</v>
      </c>
      <c r="R7" s="420" t="s">
        <v>51</v>
      </c>
      <c r="S7" s="649" t="e">
        <f>(NUMERO de afastados inss/efetivo total)*100</f>
        <v>#NAME?</v>
      </c>
      <c r="T7" s="654">
        <v>613</v>
      </c>
      <c r="U7" s="413">
        <v>2406</v>
      </c>
      <c r="V7" s="654">
        <v>48</v>
      </c>
      <c r="W7" s="387" t="s">
        <v>28</v>
      </c>
      <c r="X7" s="388" t="s">
        <v>51</v>
      </c>
      <c r="Y7" s="654" t="e">
        <f>(HORAS perdidass/HORAS possiveis de trabalho)*100</f>
        <v>#NAME?</v>
      </c>
    </row>
    <row r="8" spans="1:25" x14ac:dyDescent="0.25">
      <c r="A8" s="220" t="s">
        <v>5</v>
      </c>
      <c r="B8" s="418" t="s">
        <v>147</v>
      </c>
      <c r="C8" s="419">
        <v>1701</v>
      </c>
      <c r="D8" s="312" t="s">
        <v>148</v>
      </c>
      <c r="E8" s="312" t="s">
        <v>28</v>
      </c>
      <c r="F8" s="420" t="s">
        <v>51</v>
      </c>
      <c r="G8" s="320">
        <v>14</v>
      </c>
      <c r="H8" s="384" t="s">
        <v>149</v>
      </c>
      <c r="I8" s="413">
        <v>1701</v>
      </c>
      <c r="J8" s="387" t="s">
        <v>150</v>
      </c>
      <c r="K8" s="387" t="s">
        <v>28</v>
      </c>
      <c r="L8" s="388" t="s">
        <v>51</v>
      </c>
      <c r="M8" s="389">
        <v>14</v>
      </c>
      <c r="N8" s="649">
        <v>612</v>
      </c>
      <c r="O8" s="419">
        <v>1701</v>
      </c>
      <c r="P8" s="649">
        <v>47</v>
      </c>
      <c r="Q8" s="312" t="s">
        <v>28</v>
      </c>
      <c r="R8" s="420" t="s">
        <v>51</v>
      </c>
      <c r="S8" s="649" t="e">
        <f>(NUMERO de afastados inss/efetivo total)*100</f>
        <v>#NAME?</v>
      </c>
      <c r="T8" s="654">
        <v>613</v>
      </c>
      <c r="U8" s="413">
        <v>1701</v>
      </c>
      <c r="V8" s="654">
        <v>48</v>
      </c>
      <c r="W8" s="387" t="s">
        <v>28</v>
      </c>
      <c r="X8" s="388" t="s">
        <v>51</v>
      </c>
      <c r="Y8" s="654" t="e">
        <f>(HORAS perdidass/HORAS possiveis de trabalho)*100</f>
        <v>#NAME?</v>
      </c>
    </row>
    <row r="9" spans="1:25" x14ac:dyDescent="0.25">
      <c r="A9" s="220" t="s">
        <v>35</v>
      </c>
      <c r="B9" s="418" t="s">
        <v>147</v>
      </c>
      <c r="C9" s="419">
        <v>1606</v>
      </c>
      <c r="D9" s="312" t="s">
        <v>148</v>
      </c>
      <c r="E9" s="312" t="s">
        <v>28</v>
      </c>
      <c r="F9" s="420" t="s">
        <v>51</v>
      </c>
      <c r="G9" s="320">
        <v>26</v>
      </c>
      <c r="H9" s="384" t="s">
        <v>149</v>
      </c>
      <c r="I9" s="413">
        <v>1606</v>
      </c>
      <c r="J9" s="387" t="s">
        <v>150</v>
      </c>
      <c r="K9" s="387" t="s">
        <v>28</v>
      </c>
      <c r="L9" s="388" t="s">
        <v>51</v>
      </c>
      <c r="M9" s="389">
        <v>26</v>
      </c>
      <c r="N9" s="649">
        <v>612</v>
      </c>
      <c r="O9" s="419">
        <v>1606</v>
      </c>
      <c r="P9" s="649">
        <v>47</v>
      </c>
      <c r="Q9" s="312" t="s">
        <v>28</v>
      </c>
      <c r="R9" s="420" t="s">
        <v>51</v>
      </c>
      <c r="S9" s="649" t="e">
        <f>(NUMERO de afastados inss/efetivo total)*100</f>
        <v>#NAME?</v>
      </c>
      <c r="T9" s="654">
        <v>613</v>
      </c>
      <c r="U9" s="413">
        <v>1606</v>
      </c>
      <c r="V9" s="654">
        <v>48</v>
      </c>
      <c r="W9" s="387" t="s">
        <v>28</v>
      </c>
      <c r="X9" s="388" t="s">
        <v>51</v>
      </c>
      <c r="Y9" s="654" t="e">
        <f>(HORAS perdidass/HORAS possiveis de trabalho)*100</f>
        <v>#NAME?</v>
      </c>
    </row>
    <row r="10" spans="1:25" x14ac:dyDescent="0.25">
      <c r="A10" s="220" t="s">
        <v>36</v>
      </c>
      <c r="B10" s="418" t="s">
        <v>147</v>
      </c>
      <c r="C10" s="419">
        <v>5555</v>
      </c>
      <c r="D10" s="312" t="s">
        <v>148</v>
      </c>
      <c r="E10" s="312" t="s">
        <v>28</v>
      </c>
      <c r="F10" s="420" t="s">
        <v>51</v>
      </c>
      <c r="G10" s="320">
        <v>3</v>
      </c>
      <c r="H10" s="384" t="s">
        <v>149</v>
      </c>
      <c r="I10" s="413">
        <v>5555</v>
      </c>
      <c r="J10" s="387" t="s">
        <v>150</v>
      </c>
      <c r="K10" s="387" t="s">
        <v>28</v>
      </c>
      <c r="L10" s="388" t="s">
        <v>51</v>
      </c>
      <c r="M10" s="389">
        <v>3</v>
      </c>
      <c r="N10" s="649">
        <v>612</v>
      </c>
      <c r="O10" s="419">
        <v>5555</v>
      </c>
      <c r="P10" s="649">
        <v>47</v>
      </c>
      <c r="Q10" s="312" t="s">
        <v>28</v>
      </c>
      <c r="R10" s="420" t="s">
        <v>51</v>
      </c>
      <c r="S10" s="649" t="e">
        <f>(NUMERO de afastados inss/efetivo total)*100</f>
        <v>#NAME?</v>
      </c>
      <c r="T10" s="654">
        <v>613</v>
      </c>
      <c r="U10" s="413">
        <v>5555</v>
      </c>
      <c r="V10" s="654">
        <v>48</v>
      </c>
      <c r="W10" s="387" t="s">
        <v>28</v>
      </c>
      <c r="X10" s="388" t="s">
        <v>51</v>
      </c>
      <c r="Y10" s="654" t="e">
        <f>(HORAS perdidass/HORAS possiveis de trabalho)*100</f>
        <v>#NAME?</v>
      </c>
    </row>
    <row r="11" spans="1:25" x14ac:dyDescent="0.25">
      <c r="A11" s="220" t="s">
        <v>39</v>
      </c>
      <c r="B11" s="418" t="s">
        <v>147</v>
      </c>
      <c r="C11" s="419">
        <v>2104</v>
      </c>
      <c r="D11" s="312" t="s">
        <v>148</v>
      </c>
      <c r="E11" s="312" t="s">
        <v>28</v>
      </c>
      <c r="F11" s="420" t="s">
        <v>51</v>
      </c>
      <c r="G11" s="320">
        <v>4</v>
      </c>
      <c r="H11" s="384" t="s">
        <v>149</v>
      </c>
      <c r="I11" s="413">
        <v>2104</v>
      </c>
      <c r="J11" s="387" t="s">
        <v>150</v>
      </c>
      <c r="K11" s="387" t="s">
        <v>28</v>
      </c>
      <c r="L11" s="388" t="s">
        <v>51</v>
      </c>
      <c r="M11" s="389">
        <v>4</v>
      </c>
      <c r="N11" s="649">
        <v>612</v>
      </c>
      <c r="O11" s="419">
        <v>2104</v>
      </c>
      <c r="P11" s="649">
        <v>47</v>
      </c>
      <c r="Q11" s="312" t="s">
        <v>28</v>
      </c>
      <c r="R11" s="420" t="s">
        <v>51</v>
      </c>
      <c r="S11" s="649" t="e">
        <f>(NUMERO de afastados inss/efetivo total)*100</f>
        <v>#NAME?</v>
      </c>
      <c r="T11" s="654">
        <v>613</v>
      </c>
      <c r="U11" s="413">
        <v>2104</v>
      </c>
      <c r="V11" s="654">
        <v>48</v>
      </c>
      <c r="W11" s="387" t="s">
        <v>28</v>
      </c>
      <c r="X11" s="388" t="s">
        <v>51</v>
      </c>
      <c r="Y11" s="654" t="e">
        <f>(HORAS perdidass/HORAS possiveis de trabalho)*100</f>
        <v>#NAME?</v>
      </c>
    </row>
    <row r="12" spans="1:25" x14ac:dyDescent="0.25">
      <c r="A12" s="220" t="s">
        <v>40</v>
      </c>
      <c r="B12" s="418" t="s">
        <v>147</v>
      </c>
      <c r="C12" s="421">
        <v>1704</v>
      </c>
      <c r="D12" s="312" t="s">
        <v>148</v>
      </c>
      <c r="E12" s="312" t="s">
        <v>28</v>
      </c>
      <c r="F12" s="420" t="s">
        <v>51</v>
      </c>
      <c r="G12" s="320">
        <v>0</v>
      </c>
      <c r="H12" s="384" t="s">
        <v>149</v>
      </c>
      <c r="I12" s="414">
        <v>1704</v>
      </c>
      <c r="J12" s="387" t="s">
        <v>150</v>
      </c>
      <c r="K12" s="387" t="s">
        <v>28</v>
      </c>
      <c r="L12" s="388" t="s">
        <v>51</v>
      </c>
      <c r="M12" s="389">
        <v>0</v>
      </c>
      <c r="N12" s="649">
        <v>612</v>
      </c>
      <c r="O12" s="421">
        <v>1704</v>
      </c>
      <c r="P12" s="649">
        <v>47</v>
      </c>
      <c r="Q12" s="312" t="s">
        <v>28</v>
      </c>
      <c r="R12" s="420" t="s">
        <v>51</v>
      </c>
      <c r="S12" s="649" t="e">
        <f>(NUMERO de afastados inss/efetivo total)*100</f>
        <v>#NAME?</v>
      </c>
      <c r="T12" s="654">
        <v>613</v>
      </c>
      <c r="U12" s="414">
        <v>1704</v>
      </c>
      <c r="V12" s="654">
        <v>48</v>
      </c>
      <c r="W12" s="387" t="s">
        <v>28</v>
      </c>
      <c r="X12" s="388" t="s">
        <v>51</v>
      </c>
      <c r="Y12" s="654" t="e">
        <f>(HORAS perdidass/HORAS possiveis de trabalho)*100</f>
        <v>#NAME?</v>
      </c>
    </row>
    <row r="13" spans="1:25" x14ac:dyDescent="0.25">
      <c r="A13" s="220" t="s">
        <v>42</v>
      </c>
      <c r="B13" s="418" t="s">
        <v>147</v>
      </c>
      <c r="C13" s="315" t="s">
        <v>56</v>
      </c>
      <c r="D13" s="312" t="s">
        <v>148</v>
      </c>
      <c r="E13" s="312" t="s">
        <v>28</v>
      </c>
      <c r="F13" s="420" t="s">
        <v>51</v>
      </c>
      <c r="G13" s="320">
        <v>87</v>
      </c>
      <c r="H13" s="384" t="s">
        <v>149</v>
      </c>
      <c r="I13" s="391" t="s">
        <v>56</v>
      </c>
      <c r="J13" s="387" t="s">
        <v>150</v>
      </c>
      <c r="K13" s="387" t="s">
        <v>28</v>
      </c>
      <c r="L13" s="388" t="s">
        <v>51</v>
      </c>
      <c r="M13" s="389">
        <v>87</v>
      </c>
      <c r="N13" s="649">
        <v>612</v>
      </c>
      <c r="O13" s="315" t="s">
        <v>56</v>
      </c>
      <c r="P13" s="649">
        <v>47</v>
      </c>
      <c r="Q13" s="312" t="s">
        <v>28</v>
      </c>
      <c r="R13" s="420" t="s">
        <v>51</v>
      </c>
      <c r="S13" s="649" t="e">
        <f>(NUMERO de afastados inss/efetivo total)*100</f>
        <v>#NAME?</v>
      </c>
      <c r="T13" s="654">
        <v>613</v>
      </c>
      <c r="U13" s="391" t="s">
        <v>56</v>
      </c>
      <c r="V13" s="654">
        <v>48</v>
      </c>
      <c r="W13" s="387" t="s">
        <v>28</v>
      </c>
      <c r="X13" s="388" t="s">
        <v>51</v>
      </c>
      <c r="Y13" s="654" t="e">
        <f>(HORAS perdidass/HORAS possiveis de trabalho)*100</f>
        <v>#NAME?</v>
      </c>
    </row>
    <row r="14" spans="1:25" x14ac:dyDescent="0.25">
      <c r="A14" s="220" t="s">
        <v>43</v>
      </c>
      <c r="B14" s="418" t="s">
        <v>147</v>
      </c>
      <c r="C14" s="421">
        <v>2404</v>
      </c>
      <c r="D14" s="312" t="s">
        <v>148</v>
      </c>
      <c r="E14" s="312" t="s">
        <v>28</v>
      </c>
      <c r="F14" s="420" t="s">
        <v>51</v>
      </c>
      <c r="G14" s="320">
        <v>1</v>
      </c>
      <c r="H14" s="384" t="s">
        <v>149</v>
      </c>
      <c r="I14" s="414">
        <v>2404</v>
      </c>
      <c r="J14" s="387" t="s">
        <v>150</v>
      </c>
      <c r="K14" s="387" t="s">
        <v>28</v>
      </c>
      <c r="L14" s="388" t="s">
        <v>51</v>
      </c>
      <c r="M14" s="389">
        <v>1</v>
      </c>
      <c r="N14" s="649">
        <v>612</v>
      </c>
      <c r="O14" s="421">
        <v>2404</v>
      </c>
      <c r="P14" s="649">
        <v>47</v>
      </c>
      <c r="Q14" s="312" t="s">
        <v>28</v>
      </c>
      <c r="R14" s="420" t="s">
        <v>51</v>
      </c>
      <c r="S14" s="649" t="e">
        <f>(NUMERO de afastados inss/efetivo total)*100</f>
        <v>#NAME?</v>
      </c>
      <c r="T14" s="654">
        <v>613</v>
      </c>
      <c r="U14" s="414">
        <v>2404</v>
      </c>
      <c r="V14" s="654">
        <v>48</v>
      </c>
      <c r="W14" s="387" t="s">
        <v>28</v>
      </c>
      <c r="X14" s="388" t="s">
        <v>51</v>
      </c>
      <c r="Y14" s="654" t="e">
        <f>(HORAS perdidass/HORAS possiveis de trabalho)*100</f>
        <v>#NAME?</v>
      </c>
    </row>
    <row r="15" spans="1:25" x14ac:dyDescent="0.25">
      <c r="A15" s="220" t="s">
        <v>45</v>
      </c>
      <c r="B15" s="418" t="s">
        <v>147</v>
      </c>
      <c r="C15" s="421">
        <v>205</v>
      </c>
      <c r="D15" s="312" t="s">
        <v>148</v>
      </c>
      <c r="E15" s="312" t="s">
        <v>28</v>
      </c>
      <c r="F15" s="420" t="s">
        <v>51</v>
      </c>
      <c r="G15" s="320">
        <v>0</v>
      </c>
      <c r="H15" s="384" t="s">
        <v>149</v>
      </c>
      <c r="I15" s="414">
        <v>205</v>
      </c>
      <c r="J15" s="387" t="s">
        <v>150</v>
      </c>
      <c r="K15" s="387" t="s">
        <v>28</v>
      </c>
      <c r="L15" s="388" t="s">
        <v>51</v>
      </c>
      <c r="M15" s="389">
        <v>0</v>
      </c>
      <c r="N15" s="649">
        <v>612</v>
      </c>
      <c r="O15" s="421">
        <v>205</v>
      </c>
      <c r="P15" s="649">
        <v>47</v>
      </c>
      <c r="Q15" s="312" t="s">
        <v>28</v>
      </c>
      <c r="R15" s="420" t="s">
        <v>51</v>
      </c>
      <c r="S15" s="649" t="e">
        <f>(NUMERO de afastados inss/efetivo total)*100</f>
        <v>#NAME?</v>
      </c>
      <c r="T15" s="654">
        <v>613</v>
      </c>
      <c r="U15" s="414">
        <v>205</v>
      </c>
      <c r="V15" s="654">
        <v>48</v>
      </c>
      <c r="W15" s="387" t="s">
        <v>28</v>
      </c>
      <c r="X15" s="388" t="s">
        <v>51</v>
      </c>
      <c r="Y15" s="654" t="e">
        <f>(HORAS perdidass/HORAS possiveis de trabalho)*100</f>
        <v>#NAME?</v>
      </c>
    </row>
    <row r="16" spans="1:25" x14ac:dyDescent="0.25">
      <c r="A16" s="220" t="s">
        <v>46</v>
      </c>
      <c r="B16" s="418" t="s">
        <v>147</v>
      </c>
      <c r="C16" s="421">
        <v>2009</v>
      </c>
      <c r="D16" s="312" t="s">
        <v>148</v>
      </c>
      <c r="E16" s="312" t="s">
        <v>28</v>
      </c>
      <c r="F16" s="420" t="s">
        <v>51</v>
      </c>
      <c r="G16" s="321">
        <v>55</v>
      </c>
      <c r="H16" s="384" t="s">
        <v>149</v>
      </c>
      <c r="I16" s="414">
        <v>2009</v>
      </c>
      <c r="J16" s="387" t="s">
        <v>150</v>
      </c>
      <c r="K16" s="387" t="s">
        <v>28</v>
      </c>
      <c r="L16" s="388" t="s">
        <v>51</v>
      </c>
      <c r="M16" s="392">
        <v>55</v>
      </c>
      <c r="N16" s="649">
        <v>612</v>
      </c>
      <c r="O16" s="421">
        <v>2009</v>
      </c>
      <c r="P16" s="649">
        <v>47</v>
      </c>
      <c r="Q16" s="312" t="s">
        <v>28</v>
      </c>
      <c r="R16" s="420" t="s">
        <v>51</v>
      </c>
      <c r="S16" s="649" t="e">
        <f>(NUMERO de afastados inss/efetivo total)*100</f>
        <v>#NAME?</v>
      </c>
      <c r="T16" s="654">
        <v>613</v>
      </c>
      <c r="U16" s="414">
        <v>2009</v>
      </c>
      <c r="V16" s="654">
        <v>48</v>
      </c>
      <c r="W16" s="387" t="s">
        <v>28</v>
      </c>
      <c r="X16" s="388" t="s">
        <v>51</v>
      </c>
      <c r="Y16" s="654" t="e">
        <f>(HORAS perdidass/HORAS possiveis de trabalho)*100</f>
        <v>#NAME?</v>
      </c>
    </row>
    <row r="17" spans="1:25" x14ac:dyDescent="0.25">
      <c r="A17" s="221" t="s">
        <v>14</v>
      </c>
      <c r="B17" s="422" t="s">
        <v>147</v>
      </c>
      <c r="C17" s="421">
        <v>2001</v>
      </c>
      <c r="D17" s="318" t="s">
        <v>148</v>
      </c>
      <c r="E17" s="318" t="s">
        <v>28</v>
      </c>
      <c r="F17" s="423" t="s">
        <v>51</v>
      </c>
      <c r="G17" s="322">
        <v>0</v>
      </c>
      <c r="H17" s="393" t="s">
        <v>149</v>
      </c>
      <c r="I17" s="414">
        <v>2001</v>
      </c>
      <c r="J17" s="395" t="s">
        <v>150</v>
      </c>
      <c r="K17" s="395" t="s">
        <v>28</v>
      </c>
      <c r="L17" s="396" t="s">
        <v>51</v>
      </c>
      <c r="M17" s="397">
        <v>0</v>
      </c>
      <c r="N17" s="649">
        <v>612</v>
      </c>
      <c r="O17" s="421">
        <v>2001</v>
      </c>
      <c r="P17" s="649">
        <v>47</v>
      </c>
      <c r="Q17" s="318" t="s">
        <v>28</v>
      </c>
      <c r="R17" s="423" t="s">
        <v>51</v>
      </c>
      <c r="S17" s="649" t="e">
        <f>(NUMERO de afastados inss/efetivo total)*100</f>
        <v>#NAME?</v>
      </c>
      <c r="T17" s="654">
        <v>613</v>
      </c>
      <c r="U17" s="414">
        <v>2001</v>
      </c>
      <c r="V17" s="654">
        <v>48</v>
      </c>
      <c r="W17" s="395" t="s">
        <v>28</v>
      </c>
      <c r="X17" s="396" t="s">
        <v>51</v>
      </c>
      <c r="Y17" s="654" t="e">
        <f>(HORAS perdidass/HORAS possiveis de trabalho)*100</f>
        <v>#NAME?</v>
      </c>
    </row>
    <row r="18" spans="1:25" x14ac:dyDescent="0.25">
      <c r="A18" s="117" t="s">
        <v>25</v>
      </c>
      <c r="B18" s="115"/>
      <c r="C18" s="115"/>
      <c r="D18" s="115"/>
      <c r="E18" s="115"/>
      <c r="F18" s="115"/>
      <c r="G18" s="116">
        <v>329.64308681672026</v>
      </c>
      <c r="H18" s="114"/>
      <c r="I18" s="114"/>
      <c r="J18" s="114"/>
      <c r="K18" s="114"/>
      <c r="L18" s="114"/>
      <c r="M18" s="116">
        <v>54276.119999999995</v>
      </c>
    </row>
    <row r="19" spans="1:25" x14ac:dyDescent="0.25">
      <c r="A19" s="112" t="s">
        <v>49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13"/>
      <c r="L19" s="113"/>
      <c r="M19" s="113"/>
    </row>
    <row r="20" spans="1:25" x14ac:dyDescent="0.25">
      <c r="A20" s="111"/>
      <c r="B20" s="111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1"/>
    </row>
    <row r="21" spans="1:25" x14ac:dyDescent="0.25">
      <c r="A21" s="111"/>
      <c r="B21" s="111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1"/>
    </row>
    <row r="22" spans="1:25" x14ac:dyDescent="0.25">
      <c r="A22" s="111"/>
      <c r="B22" s="111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1"/>
    </row>
    <row r="23" spans="1:25" x14ac:dyDescent="0.2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</row>
    <row r="24" spans="1:25" x14ac:dyDescent="0.25">
      <c r="A24" s="111"/>
      <c r="B24" s="111"/>
      <c r="C24" s="111"/>
      <c r="D24" s="111"/>
      <c r="E24" s="111"/>
      <c r="F24" s="111"/>
      <c r="G24" s="111"/>
      <c r="H24" s="111"/>
      <c r="I24" s="111"/>
      <c r="J24" s="111"/>
      <c r="K24" s="111"/>
      <c r="L24" s="111"/>
      <c r="M24" s="111"/>
    </row>
    <row r="25" spans="1:25" x14ac:dyDescent="0.25">
      <c r="A25" s="111"/>
      <c r="B25" s="111"/>
      <c r="C25" s="111"/>
      <c r="D25" s="111"/>
      <c r="E25" s="111"/>
      <c r="F25" s="111"/>
      <c r="G25" s="111"/>
      <c r="H25" s="111"/>
      <c r="I25" s="111"/>
      <c r="J25" s="111"/>
      <c r="K25" s="111"/>
      <c r="L25" s="111"/>
      <c r="M25" s="111"/>
    </row>
    <row r="26" spans="1:25" x14ac:dyDescent="0.25">
      <c r="A26" s="111"/>
      <c r="B26" s="111"/>
      <c r="C26" s="111"/>
      <c r="D26" s="111"/>
      <c r="E26" s="111"/>
      <c r="F26" s="111"/>
      <c r="G26" s="111"/>
      <c r="H26" s="111"/>
      <c r="I26" s="111"/>
      <c r="J26" s="111"/>
      <c r="K26" s="111"/>
      <c r="L26" s="111"/>
      <c r="M26" s="111"/>
    </row>
    <row r="27" spans="1:25" x14ac:dyDescent="0.25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</row>
    <row r="28" spans="1:25" x14ac:dyDescent="0.25">
      <c r="A28" s="111"/>
      <c r="B28" s="111"/>
      <c r="C28" s="111"/>
      <c r="D28" s="111"/>
      <c r="E28" s="111"/>
      <c r="F28" s="111"/>
      <c r="G28" s="111"/>
      <c r="H28" s="111"/>
      <c r="I28" s="111"/>
      <c r="J28" s="111"/>
      <c r="K28" s="111"/>
      <c r="L28" s="111"/>
      <c r="M28" s="111"/>
    </row>
    <row r="29" spans="1:25" x14ac:dyDescent="0.25">
      <c r="A29" s="111"/>
      <c r="B29" s="111"/>
      <c r="C29" s="111"/>
      <c r="D29" s="111"/>
      <c r="E29" s="111"/>
      <c r="F29" s="111"/>
      <c r="G29" s="111"/>
      <c r="H29" s="111"/>
      <c r="I29" s="111"/>
      <c r="J29" s="111"/>
      <c r="K29" s="111"/>
      <c r="L29" s="111"/>
      <c r="M29" s="111"/>
    </row>
    <row r="30" spans="1:25" x14ac:dyDescent="0.25">
      <c r="A30" s="111"/>
      <c r="B30" s="111"/>
      <c r="C30" s="111"/>
      <c r="D30" s="111"/>
      <c r="E30" s="111"/>
      <c r="F30" s="111"/>
      <c r="G30" s="111"/>
      <c r="H30" s="111"/>
      <c r="I30" s="111"/>
      <c r="J30" s="111"/>
      <c r="K30" s="111"/>
      <c r="L30" s="111"/>
      <c r="M30" s="111"/>
    </row>
    <row r="31" spans="1:25" x14ac:dyDescent="0.25">
      <c r="A31" s="111"/>
      <c r="B31" s="111"/>
      <c r="C31" s="111"/>
      <c r="D31" s="111"/>
      <c r="E31" s="111"/>
      <c r="F31" s="111"/>
      <c r="G31" s="111"/>
      <c r="H31" s="111"/>
      <c r="I31" s="111"/>
      <c r="J31" s="111"/>
      <c r="K31" s="111"/>
      <c r="L31" s="111"/>
      <c r="M31" s="111"/>
    </row>
    <row r="32" spans="1:25" x14ac:dyDescent="0.25">
      <c r="A32" s="111"/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</row>
    <row r="33" spans="1:13" x14ac:dyDescent="0.25">
      <c r="A33" s="111"/>
      <c r="B33" s="111"/>
      <c r="C33" s="111"/>
      <c r="D33" s="111"/>
      <c r="E33" s="111"/>
      <c r="F33" s="111"/>
      <c r="G33" s="111"/>
      <c r="H33" s="111"/>
      <c r="I33" s="111"/>
      <c r="J33" s="111"/>
      <c r="K33" s="111"/>
      <c r="L33" s="111"/>
      <c r="M33" s="111"/>
    </row>
    <row r="34" spans="1:13" x14ac:dyDescent="0.25">
      <c r="A34" s="111"/>
      <c r="B34" s="111"/>
      <c r="C34" s="111"/>
      <c r="D34" s="111"/>
      <c r="E34" s="111"/>
      <c r="F34" s="111"/>
      <c r="G34" s="111"/>
      <c r="H34" s="111"/>
      <c r="I34" s="111"/>
      <c r="J34" s="111"/>
      <c r="K34" s="111"/>
      <c r="L34" s="111"/>
      <c r="M34" s="111"/>
    </row>
    <row r="35" spans="1:13" x14ac:dyDescent="0.25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</row>
    <row r="36" spans="1:13" x14ac:dyDescent="0.25">
      <c r="A36" s="111"/>
      <c r="B36" s="111"/>
      <c r="C36" s="111"/>
      <c r="D36" s="111"/>
      <c r="E36" s="111"/>
      <c r="F36" s="111"/>
      <c r="G36" s="111"/>
      <c r="H36" s="111"/>
      <c r="I36" s="111"/>
      <c r="J36" s="111"/>
      <c r="K36" s="111"/>
      <c r="L36" s="111"/>
      <c r="M36" s="111"/>
    </row>
    <row r="37" spans="1:13" x14ac:dyDescent="0.25">
      <c r="A37" s="111"/>
      <c r="B37" s="111"/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</row>
    <row r="38" spans="1:13" x14ac:dyDescent="0.25">
      <c r="A38" s="111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1"/>
    </row>
    <row r="39" spans="1:13" x14ac:dyDescent="0.25">
      <c r="A39" s="111"/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</row>
    <row r="40" spans="1:13" x14ac:dyDescent="0.25">
      <c r="A40" s="111"/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</row>
    <row r="41" spans="1:13" x14ac:dyDescent="0.25">
      <c r="A41" s="111"/>
      <c r="B41" s="111"/>
      <c r="C41" s="111"/>
      <c r="D41" s="111"/>
      <c r="E41" s="111"/>
      <c r="F41" s="111"/>
      <c r="G41" s="111"/>
      <c r="H41" s="111"/>
      <c r="I41" s="111"/>
      <c r="J41" s="111"/>
      <c r="K41" s="111"/>
      <c r="L41" s="111"/>
      <c r="M41" s="111"/>
    </row>
    <row r="42" spans="1:13" x14ac:dyDescent="0.25">
      <c r="A42" s="111"/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</row>
    <row r="43" spans="1:13" x14ac:dyDescent="0.25">
      <c r="A43" s="111"/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</row>
    <row r="44" spans="1:13" x14ac:dyDescent="0.25">
      <c r="A44" s="111"/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</row>
    <row r="45" spans="1:13" x14ac:dyDescent="0.25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</row>
    <row r="46" spans="1:13" x14ac:dyDescent="0.25">
      <c r="A46" s="111"/>
      <c r="B46" s="111"/>
      <c r="C46" s="111"/>
      <c r="D46" s="111"/>
      <c r="E46" s="111"/>
      <c r="F46" s="111"/>
      <c r="G46" s="111"/>
      <c r="H46" s="111"/>
      <c r="I46" s="111"/>
      <c r="J46" s="111"/>
      <c r="K46" s="111"/>
      <c r="L46" s="111"/>
      <c r="M46" s="111"/>
    </row>
    <row r="47" spans="1:13" x14ac:dyDescent="0.25">
      <c r="A47" s="111"/>
      <c r="B47" s="111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</row>
    <row r="48" spans="1:13" x14ac:dyDescent="0.25">
      <c r="A48" s="111"/>
      <c r="B48" s="111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</row>
    <row r="49" spans="1:13" x14ac:dyDescent="0.25">
      <c r="A49" s="111"/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</row>
    <row r="50" spans="1:13" x14ac:dyDescent="0.25">
      <c r="A50" s="111"/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</row>
    <row r="51" spans="1:13" x14ac:dyDescent="0.25">
      <c r="A51" s="111"/>
      <c r="B51" s="111"/>
      <c r="C51" s="111"/>
      <c r="D51" s="111"/>
      <c r="E51" s="111"/>
      <c r="F51" s="111"/>
      <c r="G51" s="111"/>
      <c r="H51" s="111"/>
      <c r="I51" s="111"/>
      <c r="J51" s="111"/>
      <c r="K51" s="111"/>
      <c r="L51" s="111"/>
      <c r="M51" s="111"/>
    </row>
    <row r="52" spans="1:13" x14ac:dyDescent="0.25">
      <c r="A52" s="111"/>
      <c r="B52" s="11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</row>
    <row r="53" spans="1:13" x14ac:dyDescent="0.25">
      <c r="A53" s="111"/>
      <c r="B53" s="111"/>
      <c r="C53" s="111"/>
      <c r="D53" s="111"/>
      <c r="E53" s="111"/>
      <c r="F53" s="111"/>
      <c r="G53" s="111"/>
      <c r="H53" s="111"/>
      <c r="I53" s="111"/>
      <c r="J53" s="111"/>
      <c r="K53" s="111"/>
      <c r="L53" s="111"/>
      <c r="M53" s="111"/>
    </row>
    <row r="54" spans="1:13" x14ac:dyDescent="0.25">
      <c r="A54" s="111"/>
      <c r="B54" s="11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</row>
    <row r="55" spans="1:13" x14ac:dyDescent="0.25">
      <c r="A55" s="111"/>
      <c r="B55" s="111"/>
      <c r="C55" s="111"/>
      <c r="D55" s="111"/>
      <c r="E55" s="111"/>
      <c r="F55" s="111"/>
      <c r="G55" s="111"/>
      <c r="H55" s="111"/>
      <c r="I55" s="111"/>
      <c r="J55" s="111"/>
      <c r="K55" s="111"/>
      <c r="L55" s="111"/>
      <c r="M55" s="111"/>
    </row>
    <row r="56" spans="1:13" x14ac:dyDescent="0.25">
      <c r="A56" s="111"/>
      <c r="B56" s="111"/>
      <c r="C56" s="111"/>
      <c r="D56" s="111"/>
      <c r="E56" s="111"/>
      <c r="F56" s="111"/>
      <c r="G56" s="111"/>
      <c r="H56" s="111"/>
      <c r="I56" s="111"/>
      <c r="J56" s="111"/>
      <c r="K56" s="111"/>
      <c r="L56" s="111"/>
      <c r="M56" s="111"/>
    </row>
    <row r="57" spans="1:13" x14ac:dyDescent="0.25">
      <c r="A57" s="111"/>
      <c r="B57" s="111"/>
      <c r="C57" s="111"/>
      <c r="D57" s="111"/>
      <c r="E57" s="111"/>
      <c r="F57" s="111"/>
      <c r="G57" s="111"/>
      <c r="H57" s="111"/>
      <c r="I57" s="111"/>
      <c r="J57" s="111"/>
      <c r="K57" s="111"/>
      <c r="L57" s="111"/>
      <c r="M57" s="111"/>
    </row>
    <row r="58" spans="1:13" x14ac:dyDescent="0.25">
      <c r="A58" s="111"/>
      <c r="B58" s="111"/>
      <c r="C58" s="111"/>
      <c r="D58" s="111"/>
      <c r="E58" s="111"/>
      <c r="F58" s="111"/>
      <c r="G58" s="111"/>
      <c r="H58" s="111"/>
      <c r="I58" s="111"/>
      <c r="J58" s="111"/>
      <c r="K58" s="111"/>
      <c r="L58" s="111"/>
      <c r="M58" s="111"/>
    </row>
    <row r="59" spans="1:13" x14ac:dyDescent="0.25">
      <c r="A59" s="111"/>
      <c r="B59" s="111"/>
      <c r="C59" s="111"/>
      <c r="D59" s="111"/>
      <c r="E59" s="111"/>
      <c r="F59" s="111"/>
      <c r="G59" s="111"/>
      <c r="H59" s="111"/>
      <c r="I59" s="111"/>
      <c r="J59" s="111"/>
      <c r="K59" s="111"/>
      <c r="L59" s="111"/>
      <c r="M59" s="111"/>
    </row>
    <row r="60" spans="1:13" x14ac:dyDescent="0.25">
      <c r="A60" s="111"/>
      <c r="B60" s="111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</row>
    <row r="61" spans="1:13" x14ac:dyDescent="0.25">
      <c r="A61" s="111"/>
      <c r="B61" s="111"/>
      <c r="C61" s="111"/>
      <c r="D61" s="111"/>
      <c r="E61" s="111"/>
      <c r="F61" s="111"/>
      <c r="G61" s="111"/>
      <c r="H61" s="111"/>
      <c r="I61" s="111"/>
      <c r="J61" s="111"/>
      <c r="K61" s="111"/>
      <c r="L61" s="111"/>
      <c r="M61" s="111"/>
    </row>
    <row r="62" spans="1:13" x14ac:dyDescent="0.25">
      <c r="A62" s="111"/>
      <c r="B62" s="111"/>
      <c r="C62" s="111"/>
      <c r="D62" s="111"/>
      <c r="E62" s="111"/>
      <c r="F62" s="111"/>
      <c r="G62" s="111"/>
      <c r="H62" s="111"/>
      <c r="I62" s="111"/>
      <c r="J62" s="111"/>
      <c r="K62" s="111"/>
      <c r="L62" s="111"/>
      <c r="M62" s="111"/>
    </row>
    <row r="63" spans="1:13" x14ac:dyDescent="0.25">
      <c r="A63" s="111"/>
      <c r="B63" s="111"/>
      <c r="C63" s="111"/>
      <c r="D63" s="111"/>
      <c r="E63" s="111"/>
      <c r="F63" s="111"/>
      <c r="G63" s="111"/>
      <c r="H63" s="111"/>
      <c r="I63" s="111"/>
      <c r="J63" s="111"/>
      <c r="K63" s="111"/>
      <c r="L63" s="111"/>
      <c r="M63" s="111"/>
    </row>
    <row r="64" spans="1:13" x14ac:dyDescent="0.25">
      <c r="A64" s="111"/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</row>
    <row r="65" spans="1:13" x14ac:dyDescent="0.25">
      <c r="A65" s="111"/>
      <c r="B65" s="111"/>
      <c r="C65" s="111"/>
      <c r="D65" s="111"/>
      <c r="E65" s="111"/>
      <c r="F65" s="111"/>
      <c r="G65" s="111"/>
      <c r="H65" s="111"/>
      <c r="I65" s="111"/>
      <c r="J65" s="111"/>
      <c r="K65" s="111"/>
      <c r="L65" s="111"/>
      <c r="M65" s="111"/>
    </row>
    <row r="66" spans="1:13" x14ac:dyDescent="0.25">
      <c r="A66" s="111"/>
      <c r="B66" s="111"/>
      <c r="C66" s="111"/>
      <c r="D66" s="111"/>
      <c r="E66" s="111"/>
      <c r="F66" s="111"/>
      <c r="G66" s="111"/>
      <c r="H66" s="111"/>
      <c r="I66" s="111"/>
      <c r="J66" s="111"/>
      <c r="K66" s="111"/>
      <c r="L66" s="111"/>
      <c r="M66" s="111"/>
    </row>
    <row r="67" spans="1:13" x14ac:dyDescent="0.25">
      <c r="A67" s="111"/>
      <c r="B67" s="111"/>
      <c r="C67" s="111"/>
      <c r="D67" s="111"/>
      <c r="E67" s="111"/>
      <c r="F67" s="111"/>
      <c r="G67" s="111"/>
      <c r="H67" s="111"/>
      <c r="I67" s="111"/>
      <c r="J67" s="111"/>
      <c r="K67" s="111"/>
      <c r="L67" s="111"/>
      <c r="M67" s="111"/>
    </row>
    <row r="68" spans="1:13" x14ac:dyDescent="0.25">
      <c r="A68" s="111"/>
      <c r="B68" s="111"/>
      <c r="C68" s="111"/>
      <c r="D68" s="111"/>
      <c r="E68" s="111"/>
      <c r="F68" s="111"/>
      <c r="G68" s="111"/>
      <c r="H68" s="111"/>
      <c r="I68" s="111"/>
      <c r="J68" s="111"/>
      <c r="K68" s="111"/>
      <c r="L68" s="111"/>
      <c r="M68" s="111"/>
    </row>
    <row r="69" spans="1:13" x14ac:dyDescent="0.25">
      <c r="A69" s="111"/>
      <c r="B69" s="111"/>
      <c r="C69" s="111"/>
      <c r="D69" s="111"/>
      <c r="E69" s="111"/>
      <c r="F69" s="111"/>
      <c r="G69" s="111"/>
      <c r="H69" s="111"/>
      <c r="I69" s="111"/>
      <c r="J69" s="111"/>
      <c r="K69" s="111"/>
      <c r="L69" s="111"/>
      <c r="M69" s="111"/>
    </row>
    <row r="70" spans="1:13" x14ac:dyDescent="0.25">
      <c r="A70" s="111"/>
      <c r="B70" s="111"/>
      <c r="C70" s="111"/>
      <c r="D70" s="111"/>
      <c r="E70" s="111"/>
      <c r="F70" s="111"/>
      <c r="G70" s="111"/>
      <c r="H70" s="111"/>
      <c r="I70" s="111"/>
      <c r="J70" s="111"/>
      <c r="K70" s="111"/>
      <c r="L70" s="111"/>
      <c r="M70" s="111"/>
    </row>
    <row r="71" spans="1:13" x14ac:dyDescent="0.25">
      <c r="A71" s="111"/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</row>
    <row r="72" spans="1:13" x14ac:dyDescent="0.25">
      <c r="A72" s="111"/>
      <c r="B72" s="111"/>
      <c r="C72" s="111"/>
      <c r="D72" s="111"/>
      <c r="E72" s="111"/>
      <c r="F72" s="111"/>
      <c r="G72" s="111"/>
      <c r="H72" s="111"/>
      <c r="I72" s="111"/>
      <c r="J72" s="111"/>
      <c r="K72" s="111"/>
      <c r="L72" s="111"/>
      <c r="M72" s="111"/>
    </row>
    <row r="73" spans="1:13" x14ac:dyDescent="0.25">
      <c r="A73" s="111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</row>
    <row r="74" spans="1:13" x14ac:dyDescent="0.25">
      <c r="A74" s="111"/>
      <c r="B74" s="111"/>
      <c r="C74" s="111"/>
      <c r="D74" s="111"/>
      <c r="E74" s="111"/>
      <c r="F74" s="111"/>
      <c r="G74" s="111"/>
      <c r="H74" s="111"/>
      <c r="I74" s="111"/>
      <c r="J74" s="111"/>
      <c r="K74" s="111"/>
      <c r="L74" s="111"/>
      <c r="M74" s="111"/>
    </row>
    <row r="75" spans="1:13" x14ac:dyDescent="0.25">
      <c r="A75" s="111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</row>
    <row r="76" spans="1:13" x14ac:dyDescent="0.25">
      <c r="A76" s="111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</row>
    <row r="77" spans="1:13" x14ac:dyDescent="0.25">
      <c r="A77" s="111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</row>
    <row r="78" spans="1:13" x14ac:dyDescent="0.25">
      <c r="A78" s="111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</row>
    <row r="79" spans="1:13" x14ac:dyDescent="0.25">
      <c r="A79" s="111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</row>
    <row r="80" spans="1:13" x14ac:dyDescent="0.25">
      <c r="A80" s="111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</row>
    <row r="81" spans="1:13" x14ac:dyDescent="0.25">
      <c r="A81" s="11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</row>
    <row r="82" spans="1:13" x14ac:dyDescent="0.25">
      <c r="A82" s="111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</row>
    <row r="83" spans="1:13" x14ac:dyDescent="0.25">
      <c r="A83" s="111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</row>
    <row r="84" spans="1:13" x14ac:dyDescent="0.25">
      <c r="A84" s="111"/>
      <c r="B84" s="111"/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</row>
    <row r="85" spans="1:13" x14ac:dyDescent="0.25">
      <c r="A85" s="111"/>
      <c r="B85" s="111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</row>
    <row r="86" spans="1:13" x14ac:dyDescent="0.25">
      <c r="A86" s="111"/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</row>
    <row r="87" spans="1:13" x14ac:dyDescent="0.25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</row>
    <row r="88" spans="1:13" x14ac:dyDescent="0.25">
      <c r="A88" s="111"/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</row>
    <row r="89" spans="1:13" x14ac:dyDescent="0.25">
      <c r="A89" s="111"/>
      <c r="B89" s="111"/>
      <c r="C89" s="111"/>
      <c r="D89" s="111"/>
      <c r="E89" s="111"/>
      <c r="F89" s="111"/>
      <c r="G89" s="111"/>
      <c r="H89" s="111"/>
      <c r="I89" s="111"/>
      <c r="J89" s="111"/>
      <c r="K89" s="111"/>
      <c r="L89" s="111"/>
      <c r="M89" s="111"/>
    </row>
    <row r="90" spans="1:13" x14ac:dyDescent="0.25">
      <c r="A90" s="111"/>
      <c r="B90" s="111"/>
      <c r="C90" s="111"/>
      <c r="D90" s="111"/>
      <c r="E90" s="111"/>
      <c r="F90" s="111"/>
      <c r="G90" s="111"/>
      <c r="H90" s="111"/>
      <c r="I90" s="111"/>
      <c r="J90" s="111"/>
      <c r="K90" s="111"/>
      <c r="L90" s="111"/>
      <c r="M90" s="111"/>
    </row>
    <row r="91" spans="1:13" x14ac:dyDescent="0.25">
      <c r="A91" s="111"/>
      <c r="B91" s="111"/>
      <c r="C91" s="111"/>
      <c r="D91" s="111"/>
      <c r="E91" s="111"/>
      <c r="F91" s="111"/>
      <c r="G91" s="111"/>
      <c r="H91" s="111"/>
      <c r="I91" s="111"/>
      <c r="J91" s="111"/>
      <c r="K91" s="111"/>
      <c r="L91" s="111"/>
      <c r="M91" s="111"/>
    </row>
    <row r="92" spans="1:13" x14ac:dyDescent="0.25">
      <c r="A92" s="111"/>
      <c r="B92" s="111"/>
      <c r="C92" s="111"/>
      <c r="D92" s="111"/>
      <c r="E92" s="111"/>
      <c r="F92" s="111"/>
      <c r="G92" s="111"/>
      <c r="H92" s="111"/>
      <c r="I92" s="111"/>
      <c r="J92" s="111"/>
      <c r="K92" s="111"/>
      <c r="L92" s="111"/>
      <c r="M92" s="111"/>
    </row>
    <row r="93" spans="1:13" x14ac:dyDescent="0.25">
      <c r="A93" s="111"/>
      <c r="B93" s="111"/>
      <c r="C93" s="111"/>
      <c r="D93" s="111"/>
      <c r="E93" s="111"/>
      <c r="F93" s="111"/>
      <c r="G93" s="111"/>
      <c r="H93" s="111"/>
      <c r="I93" s="111"/>
      <c r="J93" s="111"/>
      <c r="K93" s="111"/>
      <c r="L93" s="111"/>
      <c r="M93" s="111"/>
    </row>
    <row r="94" spans="1:13" x14ac:dyDescent="0.25">
      <c r="A94" s="111"/>
      <c r="B94" s="111"/>
      <c r="C94" s="111"/>
      <c r="D94" s="111"/>
      <c r="E94" s="111"/>
      <c r="F94" s="111"/>
      <c r="G94" s="111"/>
      <c r="H94" s="111"/>
      <c r="I94" s="111"/>
      <c r="J94" s="111"/>
      <c r="K94" s="111"/>
      <c r="L94" s="111"/>
      <c r="M94" s="111"/>
    </row>
    <row r="95" spans="1:13" x14ac:dyDescent="0.25">
      <c r="A95" s="111"/>
      <c r="B95" s="111"/>
      <c r="C95" s="111"/>
      <c r="D95" s="111"/>
      <c r="E95" s="111"/>
      <c r="F95" s="111"/>
      <c r="G95" s="111"/>
      <c r="H95" s="111"/>
      <c r="I95" s="111"/>
      <c r="J95" s="111"/>
      <c r="K95" s="111"/>
      <c r="L95" s="111"/>
      <c r="M95" s="111"/>
    </row>
    <row r="96" spans="1:13" x14ac:dyDescent="0.25">
      <c r="A96" s="111"/>
      <c r="B96" s="111"/>
      <c r="C96" s="111"/>
      <c r="D96" s="111"/>
      <c r="E96" s="111"/>
      <c r="F96" s="111"/>
      <c r="G96" s="111"/>
      <c r="H96" s="111"/>
      <c r="I96" s="111"/>
      <c r="J96" s="111"/>
      <c r="K96" s="111"/>
      <c r="L96" s="111"/>
      <c r="M96" s="111"/>
    </row>
    <row r="97" spans="1:13" x14ac:dyDescent="0.25">
      <c r="A97" s="111"/>
      <c r="B97" s="11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</row>
    <row r="98" spans="1:13" x14ac:dyDescent="0.25">
      <c r="A98" s="111"/>
      <c r="B98" s="111"/>
      <c r="C98" s="111"/>
      <c r="D98" s="111"/>
      <c r="E98" s="111"/>
      <c r="F98" s="111"/>
      <c r="G98" s="111"/>
      <c r="H98" s="111"/>
      <c r="I98" s="111"/>
      <c r="J98" s="111"/>
      <c r="K98" s="111"/>
      <c r="L98" s="111"/>
      <c r="M98" s="111"/>
    </row>
    <row r="99" spans="1:13" x14ac:dyDescent="0.25">
      <c r="A99" s="111"/>
      <c r="B99" s="111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</row>
    <row r="100" spans="1:13" x14ac:dyDescent="0.25">
      <c r="A100" s="111"/>
      <c r="B100" s="111"/>
      <c r="C100" s="111"/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</row>
    <row r="101" spans="1:13" x14ac:dyDescent="0.25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</row>
    <row r="102" spans="1:13" x14ac:dyDescent="0.25">
      <c r="A102" s="111"/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  <c r="L102" s="111"/>
      <c r="M102" s="111"/>
    </row>
    <row r="103" spans="1:13" x14ac:dyDescent="0.25">
      <c r="A103" s="111"/>
      <c r="B103" s="111"/>
      <c r="C103" s="111"/>
      <c r="D103" s="111"/>
      <c r="E103" s="111"/>
      <c r="F103" s="111"/>
      <c r="G103" s="111"/>
      <c r="H103" s="111"/>
      <c r="I103" s="111"/>
      <c r="J103" s="111"/>
      <c r="K103" s="111"/>
      <c r="L103" s="111"/>
      <c r="M103" s="111"/>
    </row>
    <row r="104" spans="1:13" x14ac:dyDescent="0.25">
      <c r="A104" s="111"/>
      <c r="B104" s="111"/>
      <c r="C104" s="111"/>
      <c r="D104" s="111"/>
      <c r="E104" s="111"/>
      <c r="F104" s="111"/>
      <c r="G104" s="111"/>
      <c r="H104" s="111"/>
      <c r="I104" s="111"/>
      <c r="J104" s="111"/>
      <c r="K104" s="111"/>
      <c r="L104" s="111"/>
      <c r="M104" s="111"/>
    </row>
    <row r="105" spans="1:13" x14ac:dyDescent="0.25">
      <c r="A105" s="111"/>
      <c r="B105" s="111"/>
      <c r="C105" s="111"/>
      <c r="D105" s="111"/>
      <c r="E105" s="111"/>
      <c r="F105" s="111"/>
      <c r="G105" s="111"/>
      <c r="H105" s="111"/>
      <c r="I105" s="111"/>
      <c r="J105" s="111"/>
      <c r="K105" s="111"/>
      <c r="L105" s="111"/>
      <c r="M105" s="111"/>
    </row>
    <row r="106" spans="1:13" x14ac:dyDescent="0.25">
      <c r="A106" s="111"/>
      <c r="B106" s="111"/>
      <c r="C106" s="111"/>
      <c r="D106" s="111"/>
      <c r="E106" s="111"/>
      <c r="F106" s="111"/>
      <c r="G106" s="111"/>
      <c r="H106" s="111"/>
      <c r="I106" s="111"/>
      <c r="J106" s="111"/>
      <c r="K106" s="111"/>
      <c r="L106" s="111"/>
      <c r="M106" s="111"/>
    </row>
    <row r="107" spans="1:13" x14ac:dyDescent="0.25">
      <c r="A107" s="111"/>
      <c r="B107" s="111"/>
      <c r="C107" s="111"/>
      <c r="D107" s="111"/>
      <c r="E107" s="111"/>
      <c r="F107" s="111"/>
      <c r="G107" s="111"/>
      <c r="H107" s="111"/>
      <c r="I107" s="111"/>
      <c r="J107" s="111"/>
      <c r="K107" s="111"/>
      <c r="L107" s="111"/>
      <c r="M107" s="111"/>
    </row>
    <row r="108" spans="1:13" x14ac:dyDescent="0.25">
      <c r="A108" s="111"/>
      <c r="B108" s="111"/>
      <c r="C108" s="111"/>
      <c r="D108" s="111"/>
      <c r="E108" s="111"/>
      <c r="F108" s="111"/>
      <c r="G108" s="111"/>
      <c r="H108" s="111"/>
      <c r="I108" s="111"/>
      <c r="J108" s="111"/>
      <c r="K108" s="111"/>
      <c r="L108" s="111"/>
      <c r="M108" s="111"/>
    </row>
    <row r="109" spans="1:13" x14ac:dyDescent="0.25">
      <c r="A109" s="111"/>
      <c r="B109" s="111"/>
      <c r="C109" s="111"/>
      <c r="D109" s="111"/>
      <c r="E109" s="111"/>
      <c r="F109" s="111"/>
      <c r="G109" s="111"/>
      <c r="H109" s="111"/>
      <c r="I109" s="111"/>
      <c r="J109" s="111"/>
      <c r="K109" s="111"/>
      <c r="L109" s="111"/>
      <c r="M109" s="111"/>
    </row>
    <row r="110" spans="1:13" x14ac:dyDescent="0.25">
      <c r="A110" s="111"/>
      <c r="B110" s="111"/>
      <c r="C110" s="111"/>
      <c r="D110" s="111"/>
      <c r="E110" s="111"/>
      <c r="F110" s="111"/>
      <c r="G110" s="111"/>
      <c r="H110" s="111"/>
      <c r="I110" s="111"/>
      <c r="J110" s="111"/>
      <c r="K110" s="111"/>
      <c r="L110" s="111"/>
      <c r="M110" s="111"/>
    </row>
    <row r="111" spans="1:13" x14ac:dyDescent="0.25">
      <c r="A111" s="111"/>
      <c r="B111" s="111"/>
      <c r="C111" s="111"/>
      <c r="D111" s="111"/>
      <c r="E111" s="111"/>
      <c r="F111" s="111"/>
      <c r="G111" s="111"/>
      <c r="H111" s="111"/>
      <c r="I111" s="111"/>
      <c r="J111" s="111"/>
      <c r="K111" s="111"/>
      <c r="L111" s="111"/>
      <c r="M111" s="111"/>
    </row>
    <row r="112" spans="1:13" x14ac:dyDescent="0.25">
      <c r="A112" s="111"/>
      <c r="B112" s="111"/>
      <c r="C112" s="111"/>
      <c r="D112" s="111"/>
      <c r="E112" s="111"/>
      <c r="F112" s="111"/>
      <c r="G112" s="111"/>
      <c r="H112" s="111"/>
      <c r="I112" s="111"/>
      <c r="J112" s="111"/>
      <c r="K112" s="111"/>
      <c r="L112" s="111"/>
      <c r="M112" s="111"/>
    </row>
    <row r="113" spans="1:13" x14ac:dyDescent="0.25">
      <c r="A113" s="111"/>
      <c r="B113" s="111"/>
      <c r="C113" s="111"/>
      <c r="D113" s="111"/>
      <c r="E113" s="111"/>
      <c r="F113" s="111"/>
      <c r="G113" s="111"/>
      <c r="H113" s="111"/>
      <c r="I113" s="111"/>
      <c r="J113" s="111"/>
      <c r="K113" s="111"/>
      <c r="L113" s="111"/>
      <c r="M113" s="111"/>
    </row>
    <row r="114" spans="1:13" x14ac:dyDescent="0.25">
      <c r="A114" s="111"/>
      <c r="B114" s="111"/>
      <c r="C114" s="111"/>
      <c r="D114" s="111"/>
      <c r="E114" s="111"/>
      <c r="F114" s="111"/>
      <c r="G114" s="111"/>
      <c r="H114" s="111"/>
      <c r="I114" s="111"/>
      <c r="J114" s="111"/>
      <c r="K114" s="111"/>
      <c r="L114" s="111"/>
      <c r="M114" s="111"/>
    </row>
    <row r="115" spans="1:13" x14ac:dyDescent="0.25">
      <c r="A115" s="111"/>
      <c r="B115" s="111"/>
      <c r="C115" s="111"/>
      <c r="D115" s="111"/>
      <c r="E115" s="111"/>
      <c r="F115" s="111"/>
      <c r="G115" s="111"/>
      <c r="H115" s="111"/>
      <c r="I115" s="111"/>
      <c r="J115" s="111"/>
      <c r="K115" s="111"/>
      <c r="L115" s="111"/>
      <c r="M115" s="111"/>
    </row>
    <row r="116" spans="1:13" x14ac:dyDescent="0.25">
      <c r="A116" s="111"/>
      <c r="B116" s="111"/>
      <c r="C116" s="111"/>
      <c r="D116" s="111"/>
      <c r="E116" s="111"/>
      <c r="F116" s="111"/>
      <c r="G116" s="111"/>
      <c r="H116" s="111"/>
      <c r="I116" s="111"/>
      <c r="J116" s="111"/>
      <c r="K116" s="111"/>
      <c r="L116" s="111"/>
      <c r="M116" s="111"/>
    </row>
    <row r="117" spans="1:13" x14ac:dyDescent="0.25">
      <c r="A117" s="111"/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  <c r="L117" s="111"/>
      <c r="M117" s="111"/>
    </row>
    <row r="118" spans="1:13" x14ac:dyDescent="0.25">
      <c r="A118" s="111"/>
      <c r="B118" s="111"/>
      <c r="C118" s="111"/>
      <c r="D118" s="111"/>
      <c r="E118" s="111"/>
      <c r="F118" s="111"/>
      <c r="G118" s="111"/>
      <c r="H118" s="111"/>
      <c r="I118" s="111"/>
      <c r="J118" s="111"/>
      <c r="K118" s="111"/>
      <c r="L118" s="111"/>
      <c r="M118" s="111"/>
    </row>
    <row r="119" spans="1:13" x14ac:dyDescent="0.25">
      <c r="A119" s="111"/>
      <c r="B119" s="111"/>
      <c r="C119" s="111"/>
      <c r="D119" s="111"/>
      <c r="E119" s="111"/>
      <c r="F119" s="111"/>
      <c r="G119" s="111"/>
      <c r="H119" s="111"/>
      <c r="I119" s="111"/>
      <c r="J119" s="111"/>
      <c r="K119" s="111"/>
      <c r="L119" s="111"/>
      <c r="M119" s="111"/>
    </row>
    <row r="120" spans="1:13" x14ac:dyDescent="0.25">
      <c r="A120" s="111"/>
      <c r="B120" s="111"/>
      <c r="C120" s="111"/>
      <c r="D120" s="111"/>
      <c r="E120" s="111"/>
      <c r="F120" s="111"/>
      <c r="G120" s="111"/>
      <c r="H120" s="111"/>
      <c r="I120" s="111"/>
      <c r="J120" s="111"/>
      <c r="K120" s="111"/>
      <c r="L120" s="111"/>
      <c r="M120" s="111"/>
    </row>
    <row r="121" spans="1:13" x14ac:dyDescent="0.25">
      <c r="A121" s="111"/>
      <c r="B121" s="111"/>
      <c r="C121" s="111"/>
      <c r="D121" s="111"/>
      <c r="E121" s="111"/>
      <c r="F121" s="111"/>
      <c r="G121" s="111"/>
      <c r="H121" s="111"/>
      <c r="I121" s="111"/>
      <c r="J121" s="111"/>
      <c r="K121" s="111"/>
      <c r="L121" s="111"/>
      <c r="M121" s="111"/>
    </row>
    <row r="122" spans="1:13" x14ac:dyDescent="0.25">
      <c r="A122" s="111"/>
      <c r="B122" s="111"/>
      <c r="C122" s="111"/>
      <c r="D122" s="111"/>
      <c r="E122" s="111"/>
      <c r="F122" s="111"/>
      <c r="G122" s="111"/>
      <c r="H122" s="111"/>
      <c r="I122" s="111"/>
      <c r="J122" s="111"/>
      <c r="K122" s="111"/>
      <c r="L122" s="111"/>
      <c r="M122" s="111"/>
    </row>
    <row r="123" spans="1:13" x14ac:dyDescent="0.25">
      <c r="A123" s="111"/>
      <c r="B123" s="111"/>
      <c r="C123" s="111"/>
      <c r="D123" s="111"/>
      <c r="E123" s="111"/>
      <c r="F123" s="111"/>
      <c r="G123" s="111"/>
      <c r="H123" s="111"/>
      <c r="I123" s="111"/>
      <c r="J123" s="111"/>
      <c r="K123" s="111"/>
      <c r="L123" s="111"/>
      <c r="M123" s="111"/>
    </row>
    <row r="124" spans="1:13" x14ac:dyDescent="0.25">
      <c r="A124" s="111"/>
      <c r="B124" s="111"/>
      <c r="C124" s="111"/>
      <c r="D124" s="111"/>
      <c r="E124" s="111"/>
      <c r="F124" s="111"/>
      <c r="G124" s="111"/>
      <c r="H124" s="111"/>
      <c r="I124" s="111"/>
      <c r="J124" s="111"/>
      <c r="K124" s="111"/>
      <c r="L124" s="111"/>
      <c r="M124" s="111"/>
    </row>
    <row r="125" spans="1:13" x14ac:dyDescent="0.25">
      <c r="A125" s="111"/>
      <c r="B125" s="111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</row>
    <row r="126" spans="1:13" x14ac:dyDescent="0.25">
      <c r="A126" s="111"/>
      <c r="B126" s="111"/>
      <c r="C126" s="111"/>
      <c r="D126" s="111"/>
      <c r="E126" s="111"/>
      <c r="F126" s="111"/>
      <c r="G126" s="111"/>
      <c r="H126" s="111"/>
      <c r="I126" s="111"/>
      <c r="J126" s="111"/>
      <c r="K126" s="111"/>
      <c r="L126" s="111"/>
      <c r="M126" s="111"/>
    </row>
    <row r="127" spans="1:13" x14ac:dyDescent="0.25">
      <c r="A127" s="111"/>
      <c r="B127" s="111"/>
      <c r="C127" s="111"/>
      <c r="D127" s="111"/>
      <c r="E127" s="111"/>
      <c r="F127" s="111"/>
      <c r="G127" s="111"/>
      <c r="H127" s="111"/>
      <c r="I127" s="111"/>
      <c r="J127" s="111"/>
      <c r="K127" s="111"/>
      <c r="L127" s="111"/>
      <c r="M127" s="111"/>
    </row>
    <row r="128" spans="1:13" x14ac:dyDescent="0.25">
      <c r="A128" s="111"/>
      <c r="B128" s="111"/>
      <c r="C128" s="111"/>
      <c r="D128" s="111"/>
      <c r="E128" s="111"/>
      <c r="F128" s="111"/>
      <c r="G128" s="111"/>
      <c r="H128" s="111"/>
      <c r="I128" s="111"/>
      <c r="J128" s="111"/>
      <c r="K128" s="111"/>
      <c r="L128" s="111"/>
      <c r="M128" s="111"/>
    </row>
    <row r="129" spans="1:13" x14ac:dyDescent="0.25">
      <c r="A129" s="111"/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  <c r="L129" s="111"/>
      <c r="M129" s="111"/>
    </row>
    <row r="130" spans="1:13" x14ac:dyDescent="0.25">
      <c r="A130" s="111"/>
      <c r="B130" s="111"/>
      <c r="C130" s="111"/>
      <c r="D130" s="111"/>
      <c r="E130" s="111"/>
      <c r="F130" s="111"/>
      <c r="G130" s="111"/>
      <c r="H130" s="111"/>
      <c r="I130" s="111"/>
      <c r="J130" s="111"/>
      <c r="K130" s="111"/>
      <c r="L130" s="111"/>
      <c r="M130" s="111"/>
    </row>
    <row r="131" spans="1:13" x14ac:dyDescent="0.25">
      <c r="A131" s="111"/>
      <c r="B131" s="111"/>
      <c r="C131" s="111"/>
      <c r="D131" s="111"/>
      <c r="E131" s="111"/>
      <c r="F131" s="111"/>
      <c r="G131" s="111"/>
      <c r="H131" s="111"/>
      <c r="I131" s="111"/>
      <c r="J131" s="111"/>
      <c r="K131" s="111"/>
      <c r="L131" s="111"/>
      <c r="M131" s="111"/>
    </row>
    <row r="132" spans="1:13" x14ac:dyDescent="0.25">
      <c r="A132" s="111"/>
      <c r="B132" s="111"/>
      <c r="C132" s="111"/>
      <c r="D132" s="111"/>
      <c r="E132" s="111"/>
      <c r="F132" s="111"/>
      <c r="G132" s="111"/>
      <c r="H132" s="111"/>
      <c r="I132" s="111"/>
      <c r="J132" s="111"/>
      <c r="K132" s="111"/>
      <c r="L132" s="111"/>
      <c r="M132" s="111"/>
    </row>
    <row r="133" spans="1:13" x14ac:dyDescent="0.25">
      <c r="A133" s="111"/>
      <c r="B133" s="111"/>
      <c r="C133" s="111"/>
      <c r="D133" s="111"/>
      <c r="E133" s="111"/>
      <c r="F133" s="111"/>
      <c r="G133" s="111"/>
      <c r="H133" s="111"/>
      <c r="I133" s="111"/>
      <c r="J133" s="111"/>
      <c r="K133" s="111"/>
      <c r="L133" s="111"/>
      <c r="M133" s="111"/>
    </row>
    <row r="134" spans="1:13" x14ac:dyDescent="0.25">
      <c r="A134" s="111"/>
      <c r="B134" s="111"/>
      <c r="C134" s="111"/>
      <c r="D134" s="111"/>
      <c r="E134" s="111"/>
      <c r="F134" s="111"/>
      <c r="G134" s="111"/>
      <c r="H134" s="111"/>
      <c r="I134" s="111"/>
      <c r="J134" s="111"/>
      <c r="K134" s="111"/>
      <c r="L134" s="111"/>
      <c r="M134" s="111"/>
    </row>
    <row r="135" spans="1:13" x14ac:dyDescent="0.25">
      <c r="A135" s="111"/>
      <c r="B135" s="111"/>
      <c r="C135" s="111"/>
      <c r="D135" s="111"/>
      <c r="E135" s="111"/>
      <c r="F135" s="111"/>
      <c r="G135" s="111"/>
      <c r="H135" s="111"/>
      <c r="I135" s="111"/>
      <c r="J135" s="111"/>
      <c r="K135" s="111"/>
      <c r="L135" s="111"/>
      <c r="M135" s="111"/>
    </row>
    <row r="136" spans="1:13" x14ac:dyDescent="0.25">
      <c r="A136" s="111"/>
      <c r="B136" s="111"/>
      <c r="C136" s="111"/>
      <c r="D136" s="111"/>
      <c r="E136" s="111"/>
      <c r="F136" s="111"/>
      <c r="G136" s="111"/>
      <c r="H136" s="111"/>
      <c r="I136" s="111"/>
      <c r="J136" s="111"/>
      <c r="K136" s="111"/>
      <c r="L136" s="111"/>
      <c r="M136" s="111"/>
    </row>
    <row r="137" spans="1:13" x14ac:dyDescent="0.25">
      <c r="A137" s="111"/>
      <c r="B137" s="111"/>
      <c r="C137" s="111"/>
      <c r="D137" s="111"/>
      <c r="E137" s="111"/>
      <c r="F137" s="111"/>
      <c r="G137" s="111"/>
      <c r="H137" s="111"/>
      <c r="I137" s="111"/>
      <c r="J137" s="111"/>
      <c r="K137" s="111"/>
      <c r="L137" s="111"/>
      <c r="M137" s="111"/>
    </row>
    <row r="138" spans="1:13" x14ac:dyDescent="0.25">
      <c r="A138" s="111"/>
      <c r="B138" s="111"/>
      <c r="C138" s="111"/>
      <c r="D138" s="111"/>
      <c r="E138" s="111"/>
      <c r="F138" s="111"/>
      <c r="G138" s="111"/>
      <c r="H138" s="111"/>
      <c r="I138" s="111"/>
      <c r="J138" s="111"/>
      <c r="K138" s="111"/>
      <c r="L138" s="111"/>
      <c r="M138" s="111"/>
    </row>
    <row r="139" spans="1:13" x14ac:dyDescent="0.25">
      <c r="A139" s="111"/>
      <c r="B139" s="111"/>
      <c r="C139" s="111"/>
      <c r="D139" s="111"/>
      <c r="E139" s="111"/>
      <c r="F139" s="111"/>
      <c r="G139" s="111"/>
      <c r="H139" s="111"/>
      <c r="I139" s="111"/>
      <c r="J139" s="111"/>
      <c r="K139" s="111"/>
      <c r="L139" s="111"/>
      <c r="M139" s="111"/>
    </row>
    <row r="140" spans="1:13" x14ac:dyDescent="0.25">
      <c r="A140" s="111"/>
      <c r="B140" s="111"/>
      <c r="C140" s="111"/>
      <c r="D140" s="111"/>
      <c r="E140" s="111"/>
      <c r="F140" s="111"/>
      <c r="G140" s="111"/>
      <c r="H140" s="111"/>
      <c r="I140" s="111"/>
      <c r="J140" s="111"/>
      <c r="K140" s="111"/>
      <c r="L140" s="111"/>
      <c r="M140" s="111"/>
    </row>
  </sheetData>
  <mergeCells count="7">
    <mergeCell ref="B1:M2"/>
    <mergeCell ref="N3:S3"/>
    <mergeCell ref="T3:Y3"/>
    <mergeCell ref="N2:S2"/>
    <mergeCell ref="T2:Y2"/>
    <mergeCell ref="B3:G3"/>
    <mergeCell ref="H3:M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9"/>
  <sheetViews>
    <sheetView workbookViewId="0">
      <selection activeCell="A10" sqref="A10"/>
    </sheetView>
  </sheetViews>
  <sheetFormatPr defaultRowHeight="15" x14ac:dyDescent="0.25"/>
  <cols>
    <col min="1" max="1" width="33.5703125" customWidth="1"/>
    <col min="2" max="2" width="13.28515625" style="6" customWidth="1"/>
    <col min="3" max="3" width="13" customWidth="1"/>
    <col min="4" max="4" width="12" customWidth="1"/>
    <col min="5" max="5" width="12" style="6" customWidth="1"/>
    <col min="9" max="9" width="13" style="6" customWidth="1"/>
    <col min="10" max="10" width="11.5703125" style="6" customWidth="1"/>
    <col min="11" max="12" width="12.85546875" style="6" customWidth="1"/>
    <col min="13" max="14" width="9.140625" style="6"/>
    <col min="15" max="15" width="12.7109375" style="6" customWidth="1"/>
    <col min="16" max="16" width="14.85546875" style="6" customWidth="1"/>
    <col min="17" max="20" width="9.140625" style="6"/>
    <col min="21" max="21" width="9.85546875" style="6" bestFit="1" customWidth="1"/>
    <col min="22" max="22" width="11.85546875" style="6" bestFit="1" customWidth="1"/>
    <col min="23" max="26" width="9.140625" style="6"/>
  </cols>
  <sheetData>
    <row r="1" spans="1:26" ht="15" customHeight="1" x14ac:dyDescent="0.25">
      <c r="A1" s="118"/>
      <c r="B1" s="118"/>
      <c r="C1" s="121"/>
      <c r="D1" s="121"/>
      <c r="E1" s="121"/>
      <c r="F1" s="121"/>
      <c r="G1" s="121"/>
      <c r="H1" s="165" t="s">
        <v>143</v>
      </c>
      <c r="I1" s="119"/>
      <c r="J1" s="119"/>
      <c r="K1" s="119"/>
      <c r="L1" s="119"/>
      <c r="M1" s="119"/>
      <c r="N1" s="119"/>
    </row>
    <row r="2" spans="1:26" ht="21" customHeight="1" x14ac:dyDescent="0.25">
      <c r="A2" s="123"/>
      <c r="B2" s="428"/>
      <c r="C2" s="429"/>
      <c r="D2" s="429"/>
      <c r="E2" s="429"/>
      <c r="F2" s="429"/>
      <c r="G2" s="429"/>
      <c r="H2" s="429"/>
      <c r="I2" s="656"/>
      <c r="J2" s="657"/>
      <c r="K2" s="657"/>
      <c r="L2" s="657"/>
      <c r="M2" s="657"/>
      <c r="N2" s="658"/>
      <c r="O2" s="655" t="s">
        <v>254</v>
      </c>
      <c r="P2" s="655"/>
      <c r="Q2" s="655"/>
      <c r="R2" s="655"/>
      <c r="S2" s="655"/>
      <c r="T2" s="655"/>
      <c r="U2" s="655" t="s">
        <v>254</v>
      </c>
      <c r="V2" s="655"/>
      <c r="W2" s="655"/>
      <c r="X2" s="655"/>
      <c r="Y2" s="655"/>
      <c r="Z2" s="655"/>
    </row>
    <row r="3" spans="1:26" x14ac:dyDescent="0.25">
      <c r="A3" s="94"/>
      <c r="B3" s="440" t="s">
        <v>145</v>
      </c>
      <c r="C3" s="441"/>
      <c r="D3" s="441"/>
      <c r="E3" s="441"/>
      <c r="F3" s="441"/>
      <c r="G3" s="441"/>
      <c r="H3" s="441"/>
      <c r="I3" s="659" t="s">
        <v>146</v>
      </c>
      <c r="J3" s="660"/>
      <c r="K3" s="660"/>
      <c r="L3" s="660"/>
      <c r="M3" s="660"/>
      <c r="N3" s="661"/>
      <c r="O3" s="646" t="s">
        <v>252</v>
      </c>
      <c r="P3" s="646"/>
      <c r="Q3" s="646"/>
      <c r="R3" s="646"/>
      <c r="S3" s="646"/>
      <c r="T3" s="646"/>
      <c r="U3" s="650" t="s">
        <v>253</v>
      </c>
      <c r="V3" s="651"/>
      <c r="W3" s="651"/>
      <c r="X3" s="651"/>
      <c r="Y3" s="651"/>
      <c r="Z3" s="651"/>
    </row>
    <row r="4" spans="1:26" x14ac:dyDescent="0.25">
      <c r="A4" s="104" t="s">
        <v>142</v>
      </c>
      <c r="B4" s="430" t="s">
        <v>22</v>
      </c>
      <c r="C4" s="430" t="s">
        <v>21</v>
      </c>
      <c r="D4" s="430" t="s">
        <v>22</v>
      </c>
      <c r="E4" s="430" t="s">
        <v>109</v>
      </c>
      <c r="F4" s="430" t="s">
        <v>23</v>
      </c>
      <c r="G4" s="430" t="s">
        <v>24</v>
      </c>
      <c r="H4" s="431" t="s">
        <v>107</v>
      </c>
      <c r="I4" s="662" t="s">
        <v>22</v>
      </c>
      <c r="J4" s="663" t="s">
        <v>21</v>
      </c>
      <c r="K4" s="663" t="s">
        <v>22</v>
      </c>
      <c r="L4" s="663" t="s">
        <v>109</v>
      </c>
      <c r="M4" s="663" t="s">
        <v>23</v>
      </c>
      <c r="N4" s="664" t="s">
        <v>24</v>
      </c>
      <c r="O4" s="647" t="s">
        <v>21</v>
      </c>
      <c r="P4" s="647" t="s">
        <v>22</v>
      </c>
      <c r="Q4" s="647" t="s">
        <v>59</v>
      </c>
      <c r="R4" s="647" t="s">
        <v>23</v>
      </c>
      <c r="S4" s="647" t="s">
        <v>24</v>
      </c>
      <c r="T4" s="648" t="s">
        <v>71</v>
      </c>
      <c r="U4" s="652" t="s">
        <v>21</v>
      </c>
      <c r="V4" s="652" t="s">
        <v>22</v>
      </c>
      <c r="W4" s="652" t="s">
        <v>59</v>
      </c>
      <c r="X4" s="652" t="s">
        <v>23</v>
      </c>
      <c r="Y4" s="652" t="s">
        <v>24</v>
      </c>
      <c r="Z4" s="653" t="s">
        <v>71</v>
      </c>
    </row>
    <row r="5" spans="1:26" x14ac:dyDescent="0.25">
      <c r="A5" s="124" t="s">
        <v>26</v>
      </c>
      <c r="B5" s="432">
        <v>1702</v>
      </c>
      <c r="C5" s="433" t="s">
        <v>151</v>
      </c>
      <c r="D5" s="432">
        <v>1702</v>
      </c>
      <c r="E5" s="434" t="s">
        <v>163</v>
      </c>
      <c r="F5" s="402" t="s">
        <v>28</v>
      </c>
      <c r="G5" s="403" t="s">
        <v>51</v>
      </c>
      <c r="H5" s="435">
        <v>0.16077170418006431</v>
      </c>
      <c r="I5" s="271">
        <v>1702</v>
      </c>
      <c r="J5" s="273" t="s">
        <v>165</v>
      </c>
      <c r="K5" s="271">
        <v>1702</v>
      </c>
      <c r="L5" s="274" t="s">
        <v>164</v>
      </c>
      <c r="M5" s="272" t="s">
        <v>28</v>
      </c>
      <c r="N5" s="665" t="s">
        <v>51</v>
      </c>
      <c r="O5" s="649">
        <v>616</v>
      </c>
      <c r="P5" s="419">
        <v>1702</v>
      </c>
      <c r="Q5" s="649">
        <v>53</v>
      </c>
      <c r="R5" s="312" t="s">
        <v>28</v>
      </c>
      <c r="S5" s="420" t="s">
        <v>51</v>
      </c>
      <c r="T5" s="649" t="e">
        <f>(NUMERO de afastados inss/efetivo total)*100</f>
        <v>#NAME?</v>
      </c>
      <c r="U5" s="654">
        <v>617</v>
      </c>
      <c r="V5" s="413">
        <v>1702</v>
      </c>
      <c r="W5" s="654">
        <v>54</v>
      </c>
      <c r="X5" s="387" t="s">
        <v>28</v>
      </c>
      <c r="Y5" s="388" t="s">
        <v>51</v>
      </c>
      <c r="Z5" s="654" t="e">
        <f>(HORAS perdidass/HORAS possiveis de trabalho)*100</f>
        <v>#NAME?</v>
      </c>
    </row>
    <row r="6" spans="1:26" x14ac:dyDescent="0.25">
      <c r="A6" s="124" t="s">
        <v>27</v>
      </c>
      <c r="B6" s="432">
        <v>1903</v>
      </c>
      <c r="C6" s="433" t="s">
        <v>151</v>
      </c>
      <c r="D6" s="432">
        <v>1903</v>
      </c>
      <c r="E6" s="434" t="s">
        <v>163</v>
      </c>
      <c r="F6" s="402" t="s">
        <v>28</v>
      </c>
      <c r="G6" s="403" t="s">
        <v>51</v>
      </c>
      <c r="H6" s="435">
        <v>8</v>
      </c>
      <c r="I6" s="271">
        <v>1903</v>
      </c>
      <c r="J6" s="273" t="s">
        <v>165</v>
      </c>
      <c r="K6" s="271">
        <v>1903</v>
      </c>
      <c r="L6" s="274" t="s">
        <v>164</v>
      </c>
      <c r="M6" s="272" t="s">
        <v>70</v>
      </c>
      <c r="N6" s="665" t="s">
        <v>51</v>
      </c>
      <c r="O6" s="649">
        <v>616</v>
      </c>
      <c r="P6" s="419">
        <v>1903</v>
      </c>
      <c r="Q6" s="649">
        <v>53</v>
      </c>
      <c r="R6" s="312" t="s">
        <v>28</v>
      </c>
      <c r="S6" s="420" t="s">
        <v>51</v>
      </c>
      <c r="T6" s="649" t="e">
        <f>(NUMERO de afastados inss/efetivo total)*100</f>
        <v>#NAME?</v>
      </c>
      <c r="U6" s="654">
        <v>617</v>
      </c>
      <c r="V6" s="413">
        <v>1903</v>
      </c>
      <c r="W6" s="654">
        <v>54</v>
      </c>
      <c r="X6" s="387" t="s">
        <v>28</v>
      </c>
      <c r="Y6" s="388" t="s">
        <v>51</v>
      </c>
      <c r="Z6" s="654" t="e">
        <f>(HORAS perdidass/HORAS possiveis de trabalho)*100</f>
        <v>#NAME?</v>
      </c>
    </row>
    <row r="7" spans="1:26" x14ac:dyDescent="0.25">
      <c r="A7" s="124" t="s">
        <v>32</v>
      </c>
      <c r="B7" s="432">
        <v>2406</v>
      </c>
      <c r="C7" s="433" t="s">
        <v>151</v>
      </c>
      <c r="D7" s="432">
        <v>2406</v>
      </c>
      <c r="E7" s="434" t="s">
        <v>163</v>
      </c>
      <c r="F7" s="402" t="s">
        <v>28</v>
      </c>
      <c r="G7" s="403" t="s">
        <v>51</v>
      </c>
      <c r="H7" s="435">
        <v>59</v>
      </c>
      <c r="I7" s="271">
        <v>2406</v>
      </c>
      <c r="J7" s="273" t="s">
        <v>165</v>
      </c>
      <c r="K7" s="271">
        <v>2406</v>
      </c>
      <c r="L7" s="274" t="s">
        <v>164</v>
      </c>
      <c r="M7" s="272" t="s">
        <v>152</v>
      </c>
      <c r="N7" s="665" t="s">
        <v>51</v>
      </c>
      <c r="O7" s="649">
        <v>616</v>
      </c>
      <c r="P7" s="419">
        <v>2406</v>
      </c>
      <c r="Q7" s="649">
        <v>53</v>
      </c>
      <c r="R7" s="312" t="s">
        <v>28</v>
      </c>
      <c r="S7" s="420" t="s">
        <v>51</v>
      </c>
      <c r="T7" s="649" t="e">
        <f>(NUMERO de afastados inss/efetivo total)*100</f>
        <v>#NAME?</v>
      </c>
      <c r="U7" s="654">
        <v>617</v>
      </c>
      <c r="V7" s="413">
        <v>2406</v>
      </c>
      <c r="W7" s="654">
        <v>54</v>
      </c>
      <c r="X7" s="387" t="s">
        <v>28</v>
      </c>
      <c r="Y7" s="388" t="s">
        <v>51</v>
      </c>
      <c r="Z7" s="654" t="e">
        <f>(HORAS perdidass/HORAS possiveis de trabalho)*100</f>
        <v>#NAME?</v>
      </c>
    </row>
    <row r="8" spans="1:26" x14ac:dyDescent="0.25">
      <c r="A8" s="124" t="s">
        <v>5</v>
      </c>
      <c r="B8" s="432">
        <v>1701</v>
      </c>
      <c r="C8" s="433" t="s">
        <v>151</v>
      </c>
      <c r="D8" s="432">
        <v>1701</v>
      </c>
      <c r="E8" s="434" t="s">
        <v>163</v>
      </c>
      <c r="F8" s="402" t="s">
        <v>28</v>
      </c>
      <c r="G8" s="403" t="s">
        <v>51</v>
      </c>
      <c r="H8" s="435">
        <v>14</v>
      </c>
      <c r="I8" s="271">
        <v>1701</v>
      </c>
      <c r="J8" s="273" t="s">
        <v>165</v>
      </c>
      <c r="K8" s="271">
        <v>1701</v>
      </c>
      <c r="L8" s="274" t="s">
        <v>164</v>
      </c>
      <c r="M8" s="272" t="s">
        <v>153</v>
      </c>
      <c r="N8" s="665" t="s">
        <v>51</v>
      </c>
      <c r="O8" s="649">
        <v>616</v>
      </c>
      <c r="P8" s="419">
        <v>1701</v>
      </c>
      <c r="Q8" s="649">
        <v>53</v>
      </c>
      <c r="R8" s="312" t="s">
        <v>28</v>
      </c>
      <c r="S8" s="420" t="s">
        <v>51</v>
      </c>
      <c r="T8" s="649" t="e">
        <f>(NUMERO de afastados inss/efetivo total)*100</f>
        <v>#NAME?</v>
      </c>
      <c r="U8" s="654">
        <v>617</v>
      </c>
      <c r="V8" s="413">
        <v>1701</v>
      </c>
      <c r="W8" s="654">
        <v>54</v>
      </c>
      <c r="X8" s="387" t="s">
        <v>28</v>
      </c>
      <c r="Y8" s="388" t="s">
        <v>51</v>
      </c>
      <c r="Z8" s="654" t="e">
        <f>(HORAS perdidass/HORAS possiveis de trabalho)*100</f>
        <v>#NAME?</v>
      </c>
    </row>
    <row r="9" spans="1:26" x14ac:dyDescent="0.25">
      <c r="A9" s="124" t="s">
        <v>35</v>
      </c>
      <c r="B9" s="432">
        <v>1606</v>
      </c>
      <c r="C9" s="433" t="s">
        <v>151</v>
      </c>
      <c r="D9" s="432">
        <v>1606</v>
      </c>
      <c r="E9" s="434" t="s">
        <v>163</v>
      </c>
      <c r="F9" s="402" t="s">
        <v>28</v>
      </c>
      <c r="G9" s="403" t="s">
        <v>51</v>
      </c>
      <c r="H9" s="435">
        <v>42</v>
      </c>
      <c r="I9" s="271">
        <v>1606</v>
      </c>
      <c r="J9" s="273" t="s">
        <v>165</v>
      </c>
      <c r="K9" s="271">
        <v>1606</v>
      </c>
      <c r="L9" s="274" t="s">
        <v>164</v>
      </c>
      <c r="M9" s="272" t="s">
        <v>154</v>
      </c>
      <c r="N9" s="665" t="s">
        <v>51</v>
      </c>
      <c r="O9" s="649">
        <v>616</v>
      </c>
      <c r="P9" s="419">
        <v>1606</v>
      </c>
      <c r="Q9" s="649">
        <v>53</v>
      </c>
      <c r="R9" s="312" t="s">
        <v>28</v>
      </c>
      <c r="S9" s="420" t="s">
        <v>51</v>
      </c>
      <c r="T9" s="649" t="e">
        <f>(NUMERO de afastados inss/efetivo total)*100</f>
        <v>#NAME?</v>
      </c>
      <c r="U9" s="654">
        <v>617</v>
      </c>
      <c r="V9" s="413">
        <v>1606</v>
      </c>
      <c r="W9" s="654">
        <v>54</v>
      </c>
      <c r="X9" s="387" t="s">
        <v>28</v>
      </c>
      <c r="Y9" s="388" t="s">
        <v>51</v>
      </c>
      <c r="Z9" s="654" t="e">
        <f>(HORAS perdidass/HORAS possiveis de trabalho)*100</f>
        <v>#NAME?</v>
      </c>
    </row>
    <row r="10" spans="1:26" x14ac:dyDescent="0.25">
      <c r="A10" s="124" t="s">
        <v>36</v>
      </c>
      <c r="B10" s="432">
        <v>5555</v>
      </c>
      <c r="C10" s="433" t="s">
        <v>151</v>
      </c>
      <c r="D10" s="432">
        <v>5555</v>
      </c>
      <c r="E10" s="434" t="s">
        <v>163</v>
      </c>
      <c r="F10" s="402" t="s">
        <v>28</v>
      </c>
      <c r="G10" s="403" t="s">
        <v>51</v>
      </c>
      <c r="H10" s="435">
        <v>7</v>
      </c>
      <c r="I10" s="271">
        <v>5555</v>
      </c>
      <c r="J10" s="273" t="s">
        <v>165</v>
      </c>
      <c r="K10" s="271">
        <v>5555</v>
      </c>
      <c r="L10" s="274" t="s">
        <v>164</v>
      </c>
      <c r="M10" s="272" t="s">
        <v>155</v>
      </c>
      <c r="N10" s="665" t="s">
        <v>51</v>
      </c>
      <c r="O10" s="649">
        <v>616</v>
      </c>
      <c r="P10" s="419">
        <v>5555</v>
      </c>
      <c r="Q10" s="649">
        <v>53</v>
      </c>
      <c r="R10" s="312" t="s">
        <v>28</v>
      </c>
      <c r="S10" s="420" t="s">
        <v>51</v>
      </c>
      <c r="T10" s="649" t="e">
        <f>(NUMERO de afastados inss/efetivo total)*100</f>
        <v>#NAME?</v>
      </c>
      <c r="U10" s="654">
        <v>617</v>
      </c>
      <c r="V10" s="413">
        <v>5555</v>
      </c>
      <c r="W10" s="654">
        <v>54</v>
      </c>
      <c r="X10" s="387" t="s">
        <v>28</v>
      </c>
      <c r="Y10" s="388" t="s">
        <v>51</v>
      </c>
      <c r="Z10" s="654" t="e">
        <f>(HORAS perdidass/HORAS possiveis de trabalho)*100</f>
        <v>#NAME?</v>
      </c>
    </row>
    <row r="11" spans="1:26" x14ac:dyDescent="0.25">
      <c r="A11" s="124" t="s">
        <v>39</v>
      </c>
      <c r="B11" s="432">
        <v>2104</v>
      </c>
      <c r="C11" s="433" t="s">
        <v>151</v>
      </c>
      <c r="D11" s="432">
        <v>2104</v>
      </c>
      <c r="E11" s="434" t="s">
        <v>163</v>
      </c>
      <c r="F11" s="402" t="s">
        <v>28</v>
      </c>
      <c r="G11" s="403" t="s">
        <v>51</v>
      </c>
      <c r="H11" s="435">
        <v>32</v>
      </c>
      <c r="I11" s="271">
        <v>2104</v>
      </c>
      <c r="J11" s="273" t="s">
        <v>165</v>
      </c>
      <c r="K11" s="271">
        <v>2104</v>
      </c>
      <c r="L11" s="274" t="s">
        <v>164</v>
      </c>
      <c r="M11" s="272" t="s">
        <v>156</v>
      </c>
      <c r="N11" s="665" t="s">
        <v>51</v>
      </c>
      <c r="O11" s="649">
        <v>616</v>
      </c>
      <c r="P11" s="419">
        <v>2104</v>
      </c>
      <c r="Q11" s="649">
        <v>53</v>
      </c>
      <c r="R11" s="312" t="s">
        <v>28</v>
      </c>
      <c r="S11" s="420" t="s">
        <v>51</v>
      </c>
      <c r="T11" s="649" t="e">
        <f>(NUMERO de afastados inss/efetivo total)*100</f>
        <v>#NAME?</v>
      </c>
      <c r="U11" s="654">
        <v>617</v>
      </c>
      <c r="V11" s="413">
        <v>2104</v>
      </c>
      <c r="W11" s="654">
        <v>54</v>
      </c>
      <c r="X11" s="387" t="s">
        <v>28</v>
      </c>
      <c r="Y11" s="388" t="s">
        <v>51</v>
      </c>
      <c r="Z11" s="654" t="e">
        <f>(HORAS perdidass/HORAS possiveis de trabalho)*100</f>
        <v>#NAME?</v>
      </c>
    </row>
    <row r="12" spans="1:26" x14ac:dyDescent="0.25">
      <c r="A12" s="124" t="s">
        <v>40</v>
      </c>
      <c r="B12" s="436">
        <v>1704</v>
      </c>
      <c r="C12" s="433" t="s">
        <v>151</v>
      </c>
      <c r="D12" s="436">
        <v>1704</v>
      </c>
      <c r="E12" s="434" t="s">
        <v>163</v>
      </c>
      <c r="F12" s="402" t="s">
        <v>28</v>
      </c>
      <c r="G12" s="403" t="s">
        <v>51</v>
      </c>
      <c r="H12" s="435">
        <v>0</v>
      </c>
      <c r="I12" s="275">
        <v>1704</v>
      </c>
      <c r="J12" s="273" t="s">
        <v>165</v>
      </c>
      <c r="K12" s="275">
        <v>1704</v>
      </c>
      <c r="L12" s="274" t="s">
        <v>164</v>
      </c>
      <c r="M12" s="272" t="s">
        <v>157</v>
      </c>
      <c r="N12" s="665" t="s">
        <v>51</v>
      </c>
      <c r="O12" s="649">
        <v>616</v>
      </c>
      <c r="P12" s="421">
        <v>1704</v>
      </c>
      <c r="Q12" s="649">
        <v>53</v>
      </c>
      <c r="R12" s="312" t="s">
        <v>28</v>
      </c>
      <c r="S12" s="420" t="s">
        <v>51</v>
      </c>
      <c r="T12" s="649" t="e">
        <f>(NUMERO de afastados inss/efetivo total)*100</f>
        <v>#NAME?</v>
      </c>
      <c r="U12" s="654">
        <v>617</v>
      </c>
      <c r="V12" s="414">
        <v>1704</v>
      </c>
      <c r="W12" s="654">
        <v>54</v>
      </c>
      <c r="X12" s="387" t="s">
        <v>28</v>
      </c>
      <c r="Y12" s="388" t="s">
        <v>51</v>
      </c>
      <c r="Z12" s="654" t="e">
        <f>(HORAS perdidass/HORAS possiveis de trabalho)*100</f>
        <v>#NAME?</v>
      </c>
    </row>
    <row r="13" spans="1:26" x14ac:dyDescent="0.25">
      <c r="A13" s="124" t="s">
        <v>42</v>
      </c>
      <c r="B13" s="405" t="s">
        <v>56</v>
      </c>
      <c r="C13" s="433" t="s">
        <v>151</v>
      </c>
      <c r="D13" s="405" t="s">
        <v>56</v>
      </c>
      <c r="E13" s="434" t="s">
        <v>163</v>
      </c>
      <c r="F13" s="402" t="s">
        <v>28</v>
      </c>
      <c r="G13" s="403" t="s">
        <v>51</v>
      </c>
      <c r="H13" s="435">
        <v>241</v>
      </c>
      <c r="I13" s="276" t="s">
        <v>56</v>
      </c>
      <c r="J13" s="273" t="s">
        <v>165</v>
      </c>
      <c r="K13" s="276" t="s">
        <v>56</v>
      </c>
      <c r="L13" s="274" t="s">
        <v>164</v>
      </c>
      <c r="M13" s="272" t="s">
        <v>158</v>
      </c>
      <c r="N13" s="665" t="s">
        <v>51</v>
      </c>
      <c r="O13" s="649">
        <v>616</v>
      </c>
      <c r="P13" s="315" t="s">
        <v>56</v>
      </c>
      <c r="Q13" s="649">
        <v>53</v>
      </c>
      <c r="R13" s="312" t="s">
        <v>28</v>
      </c>
      <c r="S13" s="420" t="s">
        <v>51</v>
      </c>
      <c r="T13" s="649" t="e">
        <f>(NUMERO de afastados inss/efetivo total)*100</f>
        <v>#NAME?</v>
      </c>
      <c r="U13" s="654">
        <v>617</v>
      </c>
      <c r="V13" s="391" t="s">
        <v>56</v>
      </c>
      <c r="W13" s="654">
        <v>54</v>
      </c>
      <c r="X13" s="387" t="s">
        <v>28</v>
      </c>
      <c r="Y13" s="388" t="s">
        <v>51</v>
      </c>
      <c r="Z13" s="654" t="e">
        <f>(HORAS perdidass/HORAS possiveis de trabalho)*100</f>
        <v>#NAME?</v>
      </c>
    </row>
    <row r="14" spans="1:26" x14ac:dyDescent="0.25">
      <c r="A14" s="124" t="s">
        <v>43</v>
      </c>
      <c r="B14" s="436">
        <v>2404</v>
      </c>
      <c r="C14" s="433" t="s">
        <v>151</v>
      </c>
      <c r="D14" s="436">
        <v>2404</v>
      </c>
      <c r="E14" s="434" t="s">
        <v>163</v>
      </c>
      <c r="F14" s="402" t="s">
        <v>28</v>
      </c>
      <c r="G14" s="403" t="s">
        <v>51</v>
      </c>
      <c r="H14" s="435">
        <v>48</v>
      </c>
      <c r="I14" s="275">
        <v>2404</v>
      </c>
      <c r="J14" s="273" t="s">
        <v>165</v>
      </c>
      <c r="K14" s="275">
        <v>2404</v>
      </c>
      <c r="L14" s="274" t="s">
        <v>164</v>
      </c>
      <c r="M14" s="272" t="s">
        <v>159</v>
      </c>
      <c r="N14" s="665" t="s">
        <v>51</v>
      </c>
      <c r="O14" s="649">
        <v>616</v>
      </c>
      <c r="P14" s="421">
        <v>2404</v>
      </c>
      <c r="Q14" s="649">
        <v>53</v>
      </c>
      <c r="R14" s="312" t="s">
        <v>28</v>
      </c>
      <c r="S14" s="420" t="s">
        <v>51</v>
      </c>
      <c r="T14" s="649" t="e">
        <f>(NUMERO de afastados inss/efetivo total)*100</f>
        <v>#NAME?</v>
      </c>
      <c r="U14" s="654">
        <v>617</v>
      </c>
      <c r="V14" s="414">
        <v>2404</v>
      </c>
      <c r="W14" s="654">
        <v>54</v>
      </c>
      <c r="X14" s="387" t="s">
        <v>28</v>
      </c>
      <c r="Y14" s="388" t="s">
        <v>51</v>
      </c>
      <c r="Z14" s="654" t="e">
        <f>(HORAS perdidass/HORAS possiveis de trabalho)*100</f>
        <v>#NAME?</v>
      </c>
    </row>
    <row r="15" spans="1:26" x14ac:dyDescent="0.25">
      <c r="A15" s="124" t="s">
        <v>45</v>
      </c>
      <c r="B15" s="436">
        <v>205</v>
      </c>
      <c r="C15" s="433" t="s">
        <v>151</v>
      </c>
      <c r="D15" s="436">
        <v>205</v>
      </c>
      <c r="E15" s="434" t="s">
        <v>163</v>
      </c>
      <c r="F15" s="402" t="s">
        <v>28</v>
      </c>
      <c r="G15" s="403" t="s">
        <v>51</v>
      </c>
      <c r="H15" s="435">
        <v>0</v>
      </c>
      <c r="I15" s="275">
        <v>205</v>
      </c>
      <c r="J15" s="273" t="s">
        <v>165</v>
      </c>
      <c r="K15" s="275">
        <v>205</v>
      </c>
      <c r="L15" s="274" t="s">
        <v>164</v>
      </c>
      <c r="M15" s="272" t="s">
        <v>160</v>
      </c>
      <c r="N15" s="665" t="s">
        <v>51</v>
      </c>
      <c r="O15" s="649">
        <v>616</v>
      </c>
      <c r="P15" s="421">
        <v>205</v>
      </c>
      <c r="Q15" s="649">
        <v>53</v>
      </c>
      <c r="R15" s="312" t="s">
        <v>28</v>
      </c>
      <c r="S15" s="420" t="s">
        <v>51</v>
      </c>
      <c r="T15" s="649" t="e">
        <f>(NUMERO de afastados inss/efetivo total)*100</f>
        <v>#NAME?</v>
      </c>
      <c r="U15" s="654">
        <v>617</v>
      </c>
      <c r="V15" s="414">
        <v>205</v>
      </c>
      <c r="W15" s="654">
        <v>54</v>
      </c>
      <c r="X15" s="387" t="s">
        <v>28</v>
      </c>
      <c r="Y15" s="388" t="s">
        <v>51</v>
      </c>
      <c r="Z15" s="654" t="e">
        <f>(HORAS perdidass/HORAS possiveis de trabalho)*100</f>
        <v>#NAME?</v>
      </c>
    </row>
    <row r="16" spans="1:26" x14ac:dyDescent="0.25">
      <c r="A16" s="124" t="s">
        <v>46</v>
      </c>
      <c r="B16" s="436">
        <v>2009</v>
      </c>
      <c r="C16" s="433" t="s">
        <v>151</v>
      </c>
      <c r="D16" s="436">
        <v>2009</v>
      </c>
      <c r="E16" s="434" t="s">
        <v>163</v>
      </c>
      <c r="F16" s="402" t="s">
        <v>28</v>
      </c>
      <c r="G16" s="403" t="s">
        <v>51</v>
      </c>
      <c r="H16" s="437">
        <v>139</v>
      </c>
      <c r="I16" s="275">
        <v>2009</v>
      </c>
      <c r="J16" s="273" t="s">
        <v>165</v>
      </c>
      <c r="K16" s="275">
        <v>2009</v>
      </c>
      <c r="L16" s="274" t="s">
        <v>164</v>
      </c>
      <c r="M16" s="272" t="s">
        <v>161</v>
      </c>
      <c r="N16" s="665" t="s">
        <v>51</v>
      </c>
      <c r="O16" s="649">
        <v>616</v>
      </c>
      <c r="P16" s="421">
        <v>2009</v>
      </c>
      <c r="Q16" s="649">
        <v>53</v>
      </c>
      <c r="R16" s="312" t="s">
        <v>28</v>
      </c>
      <c r="S16" s="420" t="s">
        <v>51</v>
      </c>
      <c r="T16" s="649" t="e">
        <f>(NUMERO de afastados inss/efetivo total)*100</f>
        <v>#NAME?</v>
      </c>
      <c r="U16" s="654">
        <v>617</v>
      </c>
      <c r="V16" s="414">
        <v>2009</v>
      </c>
      <c r="W16" s="654">
        <v>54</v>
      </c>
      <c r="X16" s="387" t="s">
        <v>28</v>
      </c>
      <c r="Y16" s="388" t="s">
        <v>51</v>
      </c>
      <c r="Z16" s="654" t="e">
        <f>(HORAS perdidass/HORAS possiveis de trabalho)*100</f>
        <v>#NAME?</v>
      </c>
    </row>
    <row r="17" spans="1:26" x14ac:dyDescent="0.25">
      <c r="A17" s="126" t="s">
        <v>14</v>
      </c>
      <c r="B17" s="436">
        <v>2001</v>
      </c>
      <c r="C17" s="433" t="s">
        <v>151</v>
      </c>
      <c r="D17" s="436">
        <v>2001</v>
      </c>
      <c r="E17" s="434" t="s">
        <v>163</v>
      </c>
      <c r="F17" s="402" t="s">
        <v>28</v>
      </c>
      <c r="G17" s="403" t="s">
        <v>51</v>
      </c>
      <c r="H17" s="437">
        <v>0</v>
      </c>
      <c r="I17" s="275">
        <v>2001</v>
      </c>
      <c r="J17" s="666" t="s">
        <v>165</v>
      </c>
      <c r="K17" s="275">
        <v>2001</v>
      </c>
      <c r="L17" s="667" t="s">
        <v>164</v>
      </c>
      <c r="M17" s="668" t="s">
        <v>162</v>
      </c>
      <c r="N17" s="669" t="s">
        <v>51</v>
      </c>
      <c r="O17" s="649">
        <v>616</v>
      </c>
      <c r="P17" s="421">
        <v>2001</v>
      </c>
      <c r="Q17" s="649">
        <v>53</v>
      </c>
      <c r="R17" s="318" t="s">
        <v>28</v>
      </c>
      <c r="S17" s="423" t="s">
        <v>51</v>
      </c>
      <c r="T17" s="649" t="e">
        <f>(NUMERO de afastados inss/efetivo total)*100</f>
        <v>#NAME?</v>
      </c>
      <c r="U17" s="654">
        <v>617</v>
      </c>
      <c r="V17" s="414">
        <v>2001</v>
      </c>
      <c r="W17" s="654">
        <v>54</v>
      </c>
      <c r="X17" s="395" t="s">
        <v>28</v>
      </c>
      <c r="Y17" s="396" t="s">
        <v>51</v>
      </c>
      <c r="Z17" s="654" t="e">
        <f>(HORAS perdidass/HORAS possiveis de trabalho)*100</f>
        <v>#NAME?</v>
      </c>
    </row>
    <row r="18" spans="1:26" x14ac:dyDescent="0.25">
      <c r="A18" s="125" t="s">
        <v>25</v>
      </c>
      <c r="B18" s="438"/>
      <c r="C18" s="438"/>
      <c r="D18" s="438"/>
      <c r="E18" s="438"/>
      <c r="F18" s="438"/>
      <c r="G18" s="438"/>
      <c r="H18" s="439">
        <v>590.16077170418009</v>
      </c>
      <c r="I18" s="122"/>
      <c r="J18" s="122"/>
      <c r="K18" s="122"/>
      <c r="L18" s="122"/>
      <c r="M18" s="122"/>
      <c r="N18" s="122"/>
    </row>
    <row r="19" spans="1:26" x14ac:dyDescent="0.25">
      <c r="A19" s="120"/>
      <c r="B19" s="120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</row>
    <row r="20" spans="1:26" x14ac:dyDescent="0.25">
      <c r="A20" s="120"/>
      <c r="B20" s="120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</row>
    <row r="21" spans="1:26" x14ac:dyDescent="0.25">
      <c r="A21" s="120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</row>
    <row r="22" spans="1:26" x14ac:dyDescent="0.25">
      <c r="A22" s="120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</row>
    <row r="23" spans="1:26" x14ac:dyDescent="0.25">
      <c r="A23" s="120"/>
      <c r="B23" s="120"/>
      <c r="C23" s="120"/>
      <c r="D23" s="120"/>
      <c r="E23" s="120"/>
      <c r="F23" s="120"/>
      <c r="G23" s="120"/>
      <c r="H23" s="120"/>
      <c r="I23" s="120"/>
      <c r="J23" s="120"/>
      <c r="K23" s="120"/>
      <c r="L23" s="120"/>
      <c r="M23" s="120"/>
      <c r="N23" s="120"/>
    </row>
    <row r="24" spans="1:26" x14ac:dyDescent="0.25">
      <c r="A24" s="120"/>
      <c r="B24" s="120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</row>
    <row r="25" spans="1:26" x14ac:dyDescent="0.25">
      <c r="A25" s="120"/>
      <c r="B25" s="120"/>
      <c r="C25" s="120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</row>
    <row r="26" spans="1:26" x14ac:dyDescent="0.25">
      <c r="A26" s="120"/>
      <c r="B26" s="120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</row>
    <row r="27" spans="1:26" x14ac:dyDescent="0.25">
      <c r="A27" s="120"/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</row>
    <row r="28" spans="1:26" x14ac:dyDescent="0.25">
      <c r="A28" s="120"/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</row>
    <row r="29" spans="1:26" x14ac:dyDescent="0.25">
      <c r="A29" s="120"/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</row>
    <row r="30" spans="1:26" x14ac:dyDescent="0.25">
      <c r="A30" s="120"/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</row>
    <row r="31" spans="1:26" x14ac:dyDescent="0.25">
      <c r="A31" s="120"/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</row>
    <row r="32" spans="1:26" x14ac:dyDescent="0.25">
      <c r="A32" s="120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</row>
    <row r="33" spans="1:14" x14ac:dyDescent="0.25">
      <c r="A33" s="120"/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</row>
    <row r="34" spans="1:14" x14ac:dyDescent="0.25">
      <c r="A34" s="120"/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</row>
    <row r="35" spans="1:14" x14ac:dyDescent="0.25">
      <c r="A35" s="120"/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</row>
    <row r="36" spans="1:14" x14ac:dyDescent="0.25">
      <c r="A36" s="120"/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</row>
    <row r="37" spans="1:14" x14ac:dyDescent="0.25">
      <c r="A37" s="120"/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</row>
    <row r="38" spans="1:14" x14ac:dyDescent="0.25">
      <c r="A38" s="120"/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</row>
    <row r="39" spans="1:14" x14ac:dyDescent="0.25">
      <c r="A39" s="120"/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</row>
    <row r="40" spans="1:14" x14ac:dyDescent="0.25">
      <c r="A40" s="120"/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</row>
    <row r="41" spans="1:14" x14ac:dyDescent="0.25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</row>
    <row r="42" spans="1:14" x14ac:dyDescent="0.25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</row>
    <row r="43" spans="1:14" x14ac:dyDescent="0.25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</row>
    <row r="44" spans="1:14" x14ac:dyDescent="0.25">
      <c r="A44" s="120"/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</row>
    <row r="45" spans="1:14" x14ac:dyDescent="0.25">
      <c r="A45" s="120"/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</row>
    <row r="46" spans="1:14" x14ac:dyDescent="0.25">
      <c r="A46" s="120"/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</row>
    <row r="47" spans="1:14" x14ac:dyDescent="0.25">
      <c r="A47" s="120"/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</row>
    <row r="48" spans="1:14" x14ac:dyDescent="0.25">
      <c r="A48" s="120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</row>
    <row r="49" spans="1:14" x14ac:dyDescent="0.25">
      <c r="A49" s="120"/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</row>
    <row r="50" spans="1:14" x14ac:dyDescent="0.25">
      <c r="A50" s="120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</row>
    <row r="51" spans="1:14" x14ac:dyDescent="0.25">
      <c r="A51" s="120"/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</row>
    <row r="52" spans="1:14" x14ac:dyDescent="0.25">
      <c r="A52" s="120"/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</row>
    <row r="53" spans="1:14" x14ac:dyDescent="0.25">
      <c r="A53" s="120"/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</row>
    <row r="54" spans="1:14" x14ac:dyDescent="0.25">
      <c r="A54" s="120"/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</row>
    <row r="55" spans="1:14" x14ac:dyDescent="0.25">
      <c r="A55" s="120"/>
      <c r="B55" s="120"/>
      <c r="C55" s="120"/>
      <c r="D55" s="120"/>
      <c r="E55" s="120"/>
      <c r="F55" s="120"/>
      <c r="G55" s="120"/>
      <c r="H55" s="120"/>
      <c r="I55" s="120"/>
      <c r="J55" s="120"/>
      <c r="K55" s="120"/>
      <c r="L55" s="120"/>
      <c r="M55" s="120"/>
      <c r="N55" s="120"/>
    </row>
    <row r="56" spans="1:14" x14ac:dyDescent="0.25">
      <c r="A56" s="120"/>
      <c r="B56" s="120"/>
      <c r="C56" s="120"/>
      <c r="D56" s="120"/>
      <c r="E56" s="120"/>
      <c r="F56" s="120"/>
      <c r="G56" s="120"/>
      <c r="H56" s="120"/>
      <c r="I56" s="120"/>
      <c r="J56" s="120"/>
      <c r="K56" s="120"/>
      <c r="L56" s="120"/>
      <c r="M56" s="120"/>
      <c r="N56" s="120"/>
    </row>
    <row r="57" spans="1:14" x14ac:dyDescent="0.25">
      <c r="A57" s="120"/>
      <c r="B57" s="120"/>
      <c r="C57" s="120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</row>
    <row r="58" spans="1:14" x14ac:dyDescent="0.25">
      <c r="A58" s="120"/>
      <c r="B58" s="120"/>
      <c r="C58" s="120"/>
      <c r="D58" s="120"/>
      <c r="E58" s="120"/>
      <c r="F58" s="120"/>
      <c r="G58" s="120"/>
      <c r="H58" s="120"/>
      <c r="I58" s="120"/>
      <c r="J58" s="120"/>
      <c r="K58" s="120"/>
      <c r="L58" s="120"/>
      <c r="M58" s="120"/>
      <c r="N58" s="120"/>
    </row>
    <row r="59" spans="1:14" x14ac:dyDescent="0.25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  <c r="L59" s="120"/>
      <c r="M59" s="120"/>
      <c r="N59" s="120"/>
    </row>
    <row r="60" spans="1:14" x14ac:dyDescent="0.25">
      <c r="A60" s="120"/>
      <c r="B60" s="120"/>
      <c r="C60" s="120"/>
      <c r="D60" s="120"/>
      <c r="E60" s="120"/>
      <c r="F60" s="120"/>
      <c r="G60" s="120"/>
      <c r="H60" s="120"/>
      <c r="I60" s="120"/>
      <c r="J60" s="120"/>
      <c r="K60" s="120"/>
      <c r="L60" s="120"/>
      <c r="M60" s="120"/>
      <c r="N60" s="120"/>
    </row>
    <row r="61" spans="1:14" x14ac:dyDescent="0.25">
      <c r="A61" s="120"/>
      <c r="B61" s="120"/>
      <c r="C61" s="120"/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</row>
    <row r="62" spans="1:14" x14ac:dyDescent="0.25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</row>
    <row r="63" spans="1:14" x14ac:dyDescent="0.25">
      <c r="A63" s="120"/>
      <c r="B63" s="120"/>
      <c r="C63" s="120"/>
      <c r="D63" s="120"/>
      <c r="E63" s="120"/>
      <c r="F63" s="120"/>
      <c r="G63" s="120"/>
      <c r="H63" s="120"/>
      <c r="I63" s="120"/>
      <c r="J63" s="120"/>
      <c r="K63" s="120"/>
      <c r="L63" s="120"/>
      <c r="M63" s="120"/>
      <c r="N63" s="120"/>
    </row>
    <row r="64" spans="1:14" x14ac:dyDescent="0.25">
      <c r="A64" s="120"/>
      <c r="B64" s="120"/>
      <c r="C64" s="120"/>
      <c r="D64" s="120"/>
      <c r="E64" s="120"/>
      <c r="F64" s="120"/>
      <c r="G64" s="120"/>
      <c r="H64" s="120"/>
      <c r="I64" s="120"/>
      <c r="J64" s="120"/>
      <c r="K64" s="120"/>
      <c r="L64" s="120"/>
      <c r="M64" s="120"/>
      <c r="N64" s="120"/>
    </row>
    <row r="65" spans="1:14" x14ac:dyDescent="0.25">
      <c r="A65" s="120"/>
      <c r="B65" s="120"/>
      <c r="C65" s="120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</row>
    <row r="66" spans="1:14" x14ac:dyDescent="0.25">
      <c r="A66" s="120"/>
      <c r="B66" s="120"/>
      <c r="C66" s="120"/>
      <c r="D66" s="120"/>
      <c r="E66" s="120"/>
      <c r="F66" s="120"/>
      <c r="G66" s="120"/>
      <c r="H66" s="120"/>
      <c r="I66" s="120"/>
      <c r="J66" s="120"/>
      <c r="K66" s="120"/>
      <c r="L66" s="120"/>
      <c r="M66" s="120"/>
      <c r="N66" s="120"/>
    </row>
    <row r="67" spans="1:14" x14ac:dyDescent="0.25">
      <c r="A67" s="120"/>
      <c r="B67" s="120"/>
      <c r="C67" s="120"/>
      <c r="D67" s="120"/>
      <c r="E67" s="120"/>
      <c r="F67" s="120"/>
      <c r="G67" s="120"/>
      <c r="H67" s="120"/>
      <c r="I67" s="120"/>
      <c r="J67" s="120"/>
      <c r="K67" s="120"/>
      <c r="L67" s="120"/>
      <c r="M67" s="120"/>
      <c r="N67" s="120"/>
    </row>
    <row r="68" spans="1:14" x14ac:dyDescent="0.25">
      <c r="A68" s="120"/>
      <c r="B68" s="120"/>
      <c r="C68" s="120"/>
      <c r="D68" s="120"/>
      <c r="E68" s="120"/>
      <c r="F68" s="120"/>
      <c r="G68" s="120"/>
      <c r="H68" s="120"/>
      <c r="I68" s="120"/>
      <c r="J68" s="120"/>
      <c r="K68" s="120"/>
      <c r="L68" s="120"/>
      <c r="M68" s="120"/>
      <c r="N68" s="120"/>
    </row>
    <row r="69" spans="1:14" x14ac:dyDescent="0.25">
      <c r="A69" s="120"/>
      <c r="B69" s="120"/>
      <c r="C69" s="120"/>
      <c r="D69" s="120"/>
      <c r="E69" s="120"/>
      <c r="F69" s="120"/>
      <c r="G69" s="120"/>
      <c r="H69" s="120"/>
      <c r="I69" s="120"/>
      <c r="J69" s="120"/>
      <c r="K69" s="120"/>
      <c r="L69" s="120"/>
      <c r="M69" s="120"/>
      <c r="N69" s="120"/>
    </row>
    <row r="70" spans="1:14" x14ac:dyDescent="0.25">
      <c r="A70" s="120"/>
      <c r="B70" s="120"/>
      <c r="C70" s="120"/>
      <c r="D70" s="120"/>
      <c r="E70" s="120"/>
      <c r="F70" s="120"/>
      <c r="G70" s="120"/>
      <c r="H70" s="120"/>
      <c r="I70" s="120"/>
      <c r="J70" s="120"/>
      <c r="K70" s="120"/>
      <c r="L70" s="120"/>
      <c r="M70" s="120"/>
      <c r="N70" s="120"/>
    </row>
    <row r="71" spans="1:14" x14ac:dyDescent="0.25">
      <c r="A71" s="120"/>
      <c r="B71" s="120"/>
      <c r="C71" s="120"/>
      <c r="D71" s="120"/>
      <c r="E71" s="120"/>
      <c r="F71" s="120"/>
      <c r="G71" s="120"/>
      <c r="H71" s="120"/>
      <c r="I71" s="120"/>
      <c r="J71" s="120"/>
      <c r="K71" s="120"/>
      <c r="L71" s="120"/>
      <c r="M71" s="120"/>
      <c r="N71" s="120"/>
    </row>
    <row r="72" spans="1:14" x14ac:dyDescent="0.25">
      <c r="A72" s="120"/>
      <c r="B72" s="120"/>
      <c r="C72" s="120"/>
      <c r="D72" s="120"/>
      <c r="E72" s="120"/>
      <c r="F72" s="120"/>
      <c r="G72" s="120"/>
      <c r="H72" s="120"/>
      <c r="I72" s="120"/>
      <c r="J72" s="120"/>
      <c r="K72" s="120"/>
      <c r="L72" s="120"/>
      <c r="M72" s="120"/>
      <c r="N72" s="120"/>
    </row>
    <row r="73" spans="1:14" x14ac:dyDescent="0.25">
      <c r="A73" s="120"/>
      <c r="B73" s="120"/>
      <c r="C73" s="120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</row>
    <row r="74" spans="1:14" x14ac:dyDescent="0.25">
      <c r="A74" s="120"/>
      <c r="B74" s="120"/>
      <c r="C74" s="120"/>
      <c r="D74" s="120"/>
      <c r="E74" s="120"/>
      <c r="F74" s="120"/>
      <c r="G74" s="120"/>
      <c r="H74" s="120"/>
      <c r="I74" s="120"/>
      <c r="J74" s="120"/>
      <c r="K74" s="120"/>
      <c r="L74" s="120"/>
      <c r="M74" s="120"/>
      <c r="N74" s="120"/>
    </row>
    <row r="75" spans="1:14" x14ac:dyDescent="0.25">
      <c r="A75" s="120"/>
      <c r="B75" s="120"/>
      <c r="C75" s="120"/>
      <c r="D75" s="120"/>
      <c r="E75" s="120"/>
      <c r="F75" s="120"/>
      <c r="G75" s="120"/>
      <c r="H75" s="120"/>
      <c r="I75" s="120"/>
      <c r="J75" s="120"/>
      <c r="K75" s="120"/>
      <c r="L75" s="120"/>
      <c r="M75" s="120"/>
      <c r="N75" s="120"/>
    </row>
    <row r="76" spans="1:14" x14ac:dyDescent="0.25">
      <c r="A76" s="120"/>
      <c r="B76" s="120"/>
      <c r="C76" s="120"/>
      <c r="D76" s="120"/>
      <c r="E76" s="120"/>
      <c r="F76" s="120"/>
      <c r="G76" s="120"/>
      <c r="H76" s="120"/>
      <c r="I76" s="120"/>
      <c r="J76" s="120"/>
      <c r="K76" s="120"/>
      <c r="L76" s="120"/>
      <c r="M76" s="120"/>
      <c r="N76" s="120"/>
    </row>
    <row r="77" spans="1:14" x14ac:dyDescent="0.25">
      <c r="A77" s="120"/>
      <c r="B77" s="120"/>
      <c r="C77" s="120"/>
      <c r="D77" s="120"/>
      <c r="E77" s="120"/>
      <c r="F77" s="120"/>
      <c r="G77" s="120"/>
      <c r="H77" s="120"/>
      <c r="I77" s="120"/>
      <c r="J77" s="120"/>
      <c r="K77" s="120"/>
      <c r="L77" s="120"/>
      <c r="M77" s="120"/>
      <c r="N77" s="120"/>
    </row>
    <row r="78" spans="1:14" x14ac:dyDescent="0.25">
      <c r="A78" s="120"/>
      <c r="B78" s="120"/>
      <c r="C78" s="120"/>
      <c r="D78" s="120"/>
      <c r="E78" s="120"/>
      <c r="F78" s="120"/>
      <c r="G78" s="120"/>
      <c r="H78" s="120"/>
      <c r="I78" s="120"/>
      <c r="J78" s="120"/>
      <c r="K78" s="120"/>
      <c r="L78" s="120"/>
      <c r="M78" s="120"/>
      <c r="N78" s="120"/>
    </row>
    <row r="79" spans="1:14" x14ac:dyDescent="0.25">
      <c r="A79" s="120"/>
      <c r="B79" s="120"/>
      <c r="C79" s="120"/>
      <c r="D79" s="120"/>
      <c r="E79" s="120"/>
      <c r="F79" s="120"/>
      <c r="G79" s="120"/>
      <c r="H79" s="120"/>
      <c r="I79" s="120"/>
      <c r="J79" s="120"/>
      <c r="K79" s="120"/>
      <c r="L79" s="120"/>
      <c r="M79" s="120"/>
      <c r="N79" s="120"/>
    </row>
    <row r="80" spans="1:14" x14ac:dyDescent="0.25">
      <c r="A80" s="120"/>
      <c r="B80" s="120"/>
      <c r="C80" s="120"/>
      <c r="D80" s="120"/>
      <c r="E80" s="120"/>
      <c r="F80" s="120"/>
      <c r="G80" s="120"/>
      <c r="H80" s="120"/>
      <c r="I80" s="120"/>
      <c r="J80" s="120"/>
      <c r="K80" s="120"/>
      <c r="L80" s="120"/>
      <c r="M80" s="120"/>
      <c r="N80" s="120"/>
    </row>
    <row r="81" spans="1:14" x14ac:dyDescent="0.25">
      <c r="A81" s="120"/>
      <c r="B81" s="120"/>
      <c r="C81" s="120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</row>
    <row r="82" spans="1:14" x14ac:dyDescent="0.25">
      <c r="A82" s="120"/>
      <c r="B82" s="120"/>
      <c r="C82" s="120"/>
      <c r="D82" s="120"/>
      <c r="E82" s="120"/>
      <c r="F82" s="120"/>
      <c r="G82" s="120"/>
      <c r="H82" s="120"/>
      <c r="I82" s="120"/>
      <c r="J82" s="120"/>
      <c r="K82" s="120"/>
      <c r="L82" s="120"/>
      <c r="M82" s="120"/>
      <c r="N82" s="120"/>
    </row>
    <row r="83" spans="1:14" x14ac:dyDescent="0.25">
      <c r="A83" s="120"/>
      <c r="B83" s="120"/>
      <c r="C83" s="120"/>
      <c r="D83" s="120"/>
      <c r="E83" s="120"/>
      <c r="F83" s="120"/>
      <c r="G83" s="120"/>
      <c r="H83" s="120"/>
      <c r="I83" s="120"/>
      <c r="J83" s="120"/>
      <c r="K83" s="120"/>
      <c r="L83" s="120"/>
      <c r="M83" s="120"/>
      <c r="N83" s="120"/>
    </row>
    <row r="84" spans="1:14" x14ac:dyDescent="0.25">
      <c r="A84" s="120"/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</row>
    <row r="85" spans="1:14" x14ac:dyDescent="0.25">
      <c r="A85" s="120"/>
      <c r="B85" s="120"/>
      <c r="C85" s="120"/>
      <c r="D85" s="120"/>
      <c r="E85" s="120"/>
      <c r="F85" s="120"/>
      <c r="G85" s="120"/>
      <c r="H85" s="120"/>
      <c r="I85" s="120"/>
      <c r="J85" s="120"/>
      <c r="K85" s="120"/>
      <c r="L85" s="120"/>
      <c r="M85" s="120"/>
      <c r="N85" s="120"/>
    </row>
    <row r="86" spans="1:14" x14ac:dyDescent="0.25">
      <c r="A86" s="120"/>
      <c r="B86" s="120"/>
      <c r="C86" s="120"/>
      <c r="D86" s="120"/>
      <c r="E86" s="120"/>
      <c r="F86" s="120"/>
      <c r="G86" s="120"/>
      <c r="H86" s="120"/>
      <c r="I86" s="120"/>
      <c r="J86" s="120"/>
      <c r="K86" s="120"/>
      <c r="L86" s="120"/>
      <c r="M86" s="120"/>
      <c r="N86" s="120"/>
    </row>
    <row r="87" spans="1:14" x14ac:dyDescent="0.25">
      <c r="A87" s="120"/>
      <c r="B87" s="120"/>
      <c r="C87" s="120"/>
      <c r="D87" s="120"/>
      <c r="E87" s="120"/>
      <c r="F87" s="120"/>
      <c r="G87" s="120"/>
      <c r="H87" s="120"/>
      <c r="I87" s="120"/>
      <c r="J87" s="120"/>
      <c r="K87" s="120"/>
      <c r="L87" s="120"/>
      <c r="M87" s="120"/>
      <c r="N87" s="120"/>
    </row>
    <row r="88" spans="1:14" x14ac:dyDescent="0.25">
      <c r="A88" s="120"/>
      <c r="B88" s="120"/>
      <c r="C88" s="120"/>
      <c r="D88" s="120"/>
      <c r="E88" s="120"/>
      <c r="F88" s="120"/>
      <c r="G88" s="120"/>
      <c r="H88" s="120"/>
      <c r="I88" s="120"/>
      <c r="J88" s="120"/>
      <c r="K88" s="120"/>
      <c r="L88" s="120"/>
      <c r="M88" s="120"/>
      <c r="N88" s="120"/>
    </row>
    <row r="89" spans="1:14" x14ac:dyDescent="0.25">
      <c r="A89" s="120"/>
      <c r="B89" s="120"/>
      <c r="C89" s="120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</row>
    <row r="90" spans="1:14" x14ac:dyDescent="0.25">
      <c r="A90" s="120"/>
      <c r="B90" s="120"/>
      <c r="C90" s="120"/>
      <c r="D90" s="120"/>
      <c r="E90" s="120"/>
      <c r="F90" s="120"/>
      <c r="G90" s="120"/>
      <c r="H90" s="120"/>
      <c r="I90" s="120"/>
      <c r="J90" s="120"/>
      <c r="K90" s="120"/>
      <c r="L90" s="120"/>
      <c r="M90" s="120"/>
      <c r="N90" s="120"/>
    </row>
    <row r="91" spans="1:14" x14ac:dyDescent="0.25">
      <c r="A91" s="120"/>
      <c r="B91" s="120"/>
      <c r="C91" s="120"/>
      <c r="D91" s="120"/>
      <c r="E91" s="120"/>
      <c r="F91" s="120"/>
      <c r="G91" s="120"/>
      <c r="H91" s="120"/>
      <c r="I91" s="120"/>
      <c r="J91" s="120"/>
      <c r="K91" s="120"/>
      <c r="L91" s="120"/>
      <c r="M91" s="120"/>
      <c r="N91" s="120"/>
    </row>
    <row r="92" spans="1:14" x14ac:dyDescent="0.25">
      <c r="A92" s="120"/>
      <c r="B92" s="120"/>
      <c r="C92" s="120"/>
      <c r="D92" s="120"/>
      <c r="E92" s="120"/>
      <c r="F92" s="120"/>
      <c r="G92" s="120"/>
      <c r="H92" s="120"/>
      <c r="I92" s="120"/>
      <c r="J92" s="120"/>
      <c r="K92" s="120"/>
      <c r="L92" s="120"/>
      <c r="M92" s="120"/>
      <c r="N92" s="120"/>
    </row>
    <row r="93" spans="1:14" x14ac:dyDescent="0.25">
      <c r="A93" s="120"/>
      <c r="B93" s="120"/>
      <c r="C93" s="120"/>
      <c r="D93" s="120"/>
      <c r="E93" s="120"/>
      <c r="F93" s="120"/>
      <c r="G93" s="120"/>
      <c r="H93" s="120"/>
      <c r="I93" s="120"/>
      <c r="J93" s="120"/>
      <c r="K93" s="120"/>
      <c r="L93" s="120"/>
      <c r="M93" s="120"/>
      <c r="N93" s="120"/>
    </row>
    <row r="94" spans="1:14" x14ac:dyDescent="0.25">
      <c r="A94" s="120"/>
      <c r="B94" s="120"/>
      <c r="C94" s="120"/>
      <c r="D94" s="120"/>
      <c r="E94" s="120"/>
      <c r="F94" s="120"/>
      <c r="G94" s="120"/>
      <c r="H94" s="120"/>
      <c r="I94" s="120"/>
      <c r="J94" s="120"/>
      <c r="K94" s="120"/>
      <c r="L94" s="120"/>
      <c r="M94" s="120"/>
      <c r="N94" s="120"/>
    </row>
    <row r="95" spans="1:14" x14ac:dyDescent="0.25">
      <c r="A95" s="120"/>
      <c r="B95" s="120"/>
      <c r="C95" s="120"/>
      <c r="D95" s="120"/>
      <c r="E95" s="120"/>
      <c r="F95" s="120"/>
      <c r="G95" s="120"/>
      <c r="H95" s="120"/>
      <c r="I95" s="120"/>
      <c r="J95" s="120"/>
      <c r="K95" s="120"/>
      <c r="L95" s="120"/>
      <c r="M95" s="120"/>
      <c r="N95" s="120"/>
    </row>
    <row r="96" spans="1:14" x14ac:dyDescent="0.25">
      <c r="A96" s="120"/>
      <c r="B96" s="120"/>
      <c r="C96" s="120"/>
      <c r="D96" s="120"/>
      <c r="E96" s="120"/>
      <c r="F96" s="120"/>
      <c r="G96" s="120"/>
      <c r="H96" s="120"/>
      <c r="I96" s="120"/>
      <c r="J96" s="120"/>
      <c r="K96" s="120"/>
      <c r="L96" s="120"/>
      <c r="M96" s="120"/>
      <c r="N96" s="120"/>
    </row>
    <row r="97" spans="1:14" x14ac:dyDescent="0.25">
      <c r="A97" s="120"/>
      <c r="B97" s="120"/>
      <c r="C97" s="120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</row>
    <row r="98" spans="1:14" x14ac:dyDescent="0.25">
      <c r="A98" s="120"/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120"/>
      <c r="M98" s="120"/>
      <c r="N98" s="120"/>
    </row>
    <row r="99" spans="1:14" x14ac:dyDescent="0.25">
      <c r="A99" s="120"/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0"/>
      <c r="M99" s="120"/>
      <c r="N99" s="120"/>
    </row>
    <row r="100" spans="1:14" x14ac:dyDescent="0.25">
      <c r="A100" s="120"/>
      <c r="B100" s="120"/>
      <c r="C100" s="120"/>
      <c r="D100" s="120"/>
      <c r="E100" s="120"/>
      <c r="F100" s="120"/>
      <c r="G100" s="120"/>
      <c r="H100" s="120"/>
      <c r="I100" s="120"/>
      <c r="J100" s="120"/>
      <c r="K100" s="120"/>
      <c r="L100" s="120"/>
      <c r="M100" s="120"/>
      <c r="N100" s="120"/>
    </row>
    <row r="101" spans="1:14" x14ac:dyDescent="0.25">
      <c r="A101" s="120"/>
      <c r="B101" s="120"/>
      <c r="C101" s="120"/>
      <c r="D101" s="120"/>
      <c r="E101" s="120"/>
      <c r="F101" s="120"/>
      <c r="G101" s="120"/>
      <c r="H101" s="120"/>
      <c r="I101" s="120"/>
      <c r="J101" s="120"/>
      <c r="K101" s="120"/>
      <c r="L101" s="120"/>
      <c r="M101" s="120"/>
      <c r="N101" s="120"/>
    </row>
    <row r="102" spans="1:14" x14ac:dyDescent="0.25">
      <c r="A102" s="120"/>
      <c r="B102" s="120"/>
      <c r="C102" s="120"/>
      <c r="D102" s="120"/>
      <c r="E102" s="120"/>
      <c r="F102" s="120"/>
      <c r="G102" s="120"/>
      <c r="H102" s="120"/>
      <c r="I102" s="120"/>
      <c r="J102" s="120"/>
      <c r="K102" s="120"/>
      <c r="L102" s="120"/>
      <c r="M102" s="120"/>
      <c r="N102" s="120"/>
    </row>
    <row r="103" spans="1:14" x14ac:dyDescent="0.25">
      <c r="A103" s="120"/>
      <c r="B103" s="120"/>
      <c r="C103" s="120"/>
      <c r="D103" s="120"/>
      <c r="E103" s="120"/>
      <c r="F103" s="120"/>
      <c r="G103" s="120"/>
      <c r="H103" s="120"/>
      <c r="I103" s="120"/>
      <c r="J103" s="120"/>
      <c r="K103" s="120"/>
      <c r="L103" s="120"/>
      <c r="M103" s="120"/>
      <c r="N103" s="120"/>
    </row>
    <row r="104" spans="1:14" x14ac:dyDescent="0.25">
      <c r="A104" s="120"/>
      <c r="B104" s="120"/>
      <c r="C104" s="120"/>
      <c r="D104" s="120"/>
      <c r="E104" s="120"/>
      <c r="F104" s="120"/>
      <c r="G104" s="120"/>
      <c r="H104" s="120"/>
      <c r="I104" s="120"/>
      <c r="J104" s="120"/>
      <c r="K104" s="120"/>
      <c r="L104" s="120"/>
      <c r="M104" s="120"/>
      <c r="N104" s="120"/>
    </row>
    <row r="105" spans="1:14" x14ac:dyDescent="0.25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</row>
    <row r="106" spans="1:14" x14ac:dyDescent="0.25">
      <c r="A106" s="120"/>
      <c r="B106" s="120"/>
      <c r="C106" s="120"/>
      <c r="D106" s="120"/>
      <c r="E106" s="120"/>
      <c r="F106" s="120"/>
      <c r="G106" s="120"/>
      <c r="H106" s="120"/>
      <c r="I106" s="120"/>
      <c r="J106" s="120"/>
      <c r="K106" s="120"/>
      <c r="L106" s="120"/>
      <c r="M106" s="120"/>
      <c r="N106" s="120"/>
    </row>
    <row r="107" spans="1:14" x14ac:dyDescent="0.25">
      <c r="A107" s="120"/>
      <c r="B107" s="120"/>
      <c r="C107" s="120"/>
      <c r="D107" s="120"/>
      <c r="E107" s="120"/>
      <c r="F107" s="120"/>
      <c r="G107" s="120"/>
      <c r="H107" s="120"/>
      <c r="I107" s="120"/>
      <c r="J107" s="120"/>
      <c r="K107" s="120"/>
      <c r="L107" s="120"/>
      <c r="M107" s="120"/>
      <c r="N107" s="120"/>
    </row>
    <row r="108" spans="1:14" x14ac:dyDescent="0.25">
      <c r="A108" s="120"/>
      <c r="B108" s="120"/>
      <c r="C108" s="120"/>
      <c r="D108" s="120"/>
      <c r="E108" s="120"/>
      <c r="F108" s="120"/>
      <c r="G108" s="120"/>
      <c r="H108" s="120"/>
      <c r="I108" s="120"/>
      <c r="J108" s="120"/>
      <c r="K108" s="120"/>
      <c r="L108" s="120"/>
      <c r="M108" s="120"/>
      <c r="N108" s="120"/>
    </row>
    <row r="109" spans="1:14" x14ac:dyDescent="0.25">
      <c r="A109" s="120"/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0"/>
      <c r="M109" s="120"/>
      <c r="N109" s="120"/>
    </row>
    <row r="110" spans="1:14" x14ac:dyDescent="0.25">
      <c r="A110" s="120"/>
      <c r="B110" s="120"/>
      <c r="C110" s="120"/>
      <c r="D110" s="120"/>
      <c r="E110" s="120"/>
      <c r="F110" s="120"/>
      <c r="G110" s="120"/>
      <c r="H110" s="120"/>
      <c r="I110" s="120"/>
      <c r="J110" s="120"/>
      <c r="K110" s="120"/>
      <c r="L110" s="120"/>
      <c r="M110" s="120"/>
      <c r="N110" s="120"/>
    </row>
    <row r="111" spans="1:14" x14ac:dyDescent="0.25">
      <c r="A111" s="120"/>
      <c r="B111" s="120"/>
      <c r="C111" s="120"/>
      <c r="D111" s="120"/>
      <c r="E111" s="120"/>
      <c r="F111" s="120"/>
      <c r="G111" s="120"/>
      <c r="H111" s="120"/>
      <c r="I111" s="120"/>
      <c r="J111" s="120"/>
      <c r="K111" s="120"/>
      <c r="L111" s="120"/>
      <c r="M111" s="120"/>
      <c r="N111" s="120"/>
    </row>
    <row r="112" spans="1:14" x14ac:dyDescent="0.25">
      <c r="A112" s="120"/>
      <c r="B112" s="120"/>
      <c r="C112" s="120"/>
      <c r="D112" s="120"/>
      <c r="E112" s="120"/>
      <c r="F112" s="120"/>
      <c r="G112" s="120"/>
      <c r="H112" s="120"/>
      <c r="I112" s="120"/>
      <c r="J112" s="120"/>
      <c r="K112" s="120"/>
      <c r="L112" s="120"/>
      <c r="M112" s="120"/>
      <c r="N112" s="120"/>
    </row>
    <row r="113" spans="1:14" x14ac:dyDescent="0.25">
      <c r="A113" s="120"/>
      <c r="B113" s="120"/>
      <c r="C113" s="120"/>
      <c r="D113" s="120"/>
      <c r="E113" s="120"/>
      <c r="F113" s="120"/>
      <c r="G113" s="120"/>
      <c r="H113" s="120"/>
      <c r="I113" s="120"/>
      <c r="J113" s="120"/>
      <c r="K113" s="120"/>
      <c r="L113" s="120"/>
      <c r="M113" s="120"/>
      <c r="N113" s="120"/>
    </row>
    <row r="114" spans="1:14" x14ac:dyDescent="0.25">
      <c r="A114" s="120"/>
      <c r="B114" s="120"/>
      <c r="C114" s="120"/>
      <c r="D114" s="120"/>
      <c r="E114" s="120"/>
      <c r="F114" s="120"/>
      <c r="G114" s="120"/>
      <c r="H114" s="120"/>
      <c r="I114" s="120"/>
      <c r="J114" s="120"/>
      <c r="K114" s="120"/>
      <c r="L114" s="120"/>
      <c r="M114" s="120"/>
      <c r="N114" s="120"/>
    </row>
    <row r="115" spans="1:14" x14ac:dyDescent="0.25">
      <c r="A115" s="120"/>
      <c r="B115" s="120"/>
      <c r="C115" s="120"/>
      <c r="D115" s="120"/>
      <c r="E115" s="120"/>
      <c r="F115" s="120"/>
      <c r="G115" s="120"/>
      <c r="H115" s="120"/>
      <c r="I115" s="120"/>
      <c r="J115" s="120"/>
      <c r="K115" s="120"/>
      <c r="L115" s="120"/>
      <c r="M115" s="120"/>
      <c r="N115" s="120"/>
    </row>
    <row r="116" spans="1:14" x14ac:dyDescent="0.25">
      <c r="A116" s="120"/>
      <c r="B116" s="120"/>
      <c r="C116" s="120"/>
      <c r="D116" s="120"/>
      <c r="E116" s="120"/>
      <c r="F116" s="120"/>
      <c r="G116" s="120"/>
      <c r="H116" s="120"/>
      <c r="I116" s="120"/>
      <c r="J116" s="120"/>
      <c r="K116" s="120"/>
      <c r="L116" s="120"/>
      <c r="M116" s="120"/>
      <c r="N116" s="120"/>
    </row>
    <row r="117" spans="1:14" x14ac:dyDescent="0.25">
      <c r="A117" s="120"/>
      <c r="B117" s="120"/>
      <c r="C117" s="120"/>
      <c r="D117" s="120"/>
      <c r="E117" s="120"/>
      <c r="F117" s="120"/>
      <c r="G117" s="120"/>
      <c r="H117" s="120"/>
      <c r="I117" s="120"/>
      <c r="J117" s="120"/>
      <c r="K117" s="120"/>
      <c r="L117" s="120"/>
      <c r="M117" s="120"/>
      <c r="N117" s="120"/>
    </row>
    <row r="118" spans="1:14" x14ac:dyDescent="0.25">
      <c r="A118" s="120"/>
      <c r="B118" s="120"/>
      <c r="C118" s="120"/>
      <c r="D118" s="120"/>
      <c r="E118" s="120"/>
      <c r="F118" s="120"/>
      <c r="G118" s="120"/>
      <c r="H118" s="120"/>
      <c r="I118" s="120"/>
      <c r="J118" s="120"/>
      <c r="K118" s="120"/>
      <c r="L118" s="120"/>
      <c r="M118" s="120"/>
      <c r="N118" s="120"/>
    </row>
    <row r="119" spans="1:14" x14ac:dyDescent="0.25">
      <c r="A119" s="120"/>
      <c r="B119" s="120"/>
      <c r="C119" s="120"/>
      <c r="D119" s="120"/>
      <c r="E119" s="120"/>
      <c r="F119" s="120"/>
      <c r="G119" s="120"/>
      <c r="H119" s="120"/>
      <c r="I119" s="120"/>
      <c r="J119" s="120"/>
      <c r="K119" s="120"/>
      <c r="L119" s="120"/>
      <c r="M119" s="120"/>
      <c r="N119" s="120"/>
    </row>
    <row r="120" spans="1:14" x14ac:dyDescent="0.25">
      <c r="A120" s="120"/>
      <c r="B120" s="120"/>
      <c r="C120" s="120"/>
      <c r="D120" s="120"/>
      <c r="E120" s="120"/>
      <c r="F120" s="120"/>
      <c r="G120" s="120"/>
      <c r="H120" s="120"/>
      <c r="I120" s="120"/>
      <c r="J120" s="120"/>
      <c r="K120" s="120"/>
      <c r="L120" s="120"/>
      <c r="M120" s="120"/>
      <c r="N120" s="120"/>
    </row>
    <row r="121" spans="1:14" x14ac:dyDescent="0.25">
      <c r="A121" s="120"/>
      <c r="B121" s="120"/>
      <c r="C121" s="120"/>
      <c r="D121" s="120"/>
      <c r="E121" s="120"/>
      <c r="F121" s="120"/>
      <c r="G121" s="120"/>
      <c r="H121" s="120"/>
      <c r="I121" s="120"/>
      <c r="J121" s="120"/>
      <c r="K121" s="120"/>
      <c r="L121" s="120"/>
      <c r="M121" s="120"/>
      <c r="N121" s="120"/>
    </row>
    <row r="122" spans="1:14" x14ac:dyDescent="0.25">
      <c r="A122" s="120"/>
      <c r="B122" s="120"/>
      <c r="C122" s="120"/>
      <c r="D122" s="120"/>
      <c r="E122" s="120"/>
      <c r="F122" s="120"/>
      <c r="G122" s="120"/>
      <c r="H122" s="120"/>
      <c r="I122" s="120"/>
      <c r="J122" s="120"/>
      <c r="K122" s="120"/>
      <c r="L122" s="120"/>
      <c r="M122" s="120"/>
      <c r="N122" s="120"/>
    </row>
    <row r="123" spans="1:14" x14ac:dyDescent="0.25">
      <c r="A123" s="120"/>
      <c r="B123" s="120"/>
      <c r="C123" s="120"/>
      <c r="D123" s="120"/>
      <c r="E123" s="120"/>
      <c r="F123" s="120"/>
      <c r="G123" s="120"/>
      <c r="H123" s="120"/>
      <c r="I123" s="120"/>
      <c r="J123" s="120"/>
      <c r="K123" s="120"/>
      <c r="L123" s="120"/>
      <c r="M123" s="120"/>
      <c r="N123" s="120"/>
    </row>
    <row r="124" spans="1:14" x14ac:dyDescent="0.25">
      <c r="A124" s="120"/>
      <c r="B124" s="120"/>
      <c r="C124" s="120"/>
      <c r="D124" s="120"/>
      <c r="E124" s="120"/>
      <c r="F124" s="120"/>
      <c r="G124" s="120"/>
      <c r="H124" s="120"/>
      <c r="I124" s="120"/>
      <c r="J124" s="120"/>
      <c r="K124" s="120"/>
      <c r="L124" s="120"/>
      <c r="M124" s="120"/>
      <c r="N124" s="120"/>
    </row>
    <row r="125" spans="1:14" x14ac:dyDescent="0.25">
      <c r="A125" s="120"/>
      <c r="B125" s="120"/>
      <c r="C125" s="120"/>
      <c r="D125" s="120"/>
      <c r="E125" s="120"/>
      <c r="F125" s="120"/>
      <c r="G125" s="120"/>
      <c r="H125" s="120"/>
      <c r="I125" s="120"/>
      <c r="J125" s="120"/>
      <c r="K125" s="120"/>
      <c r="L125" s="120"/>
      <c r="M125" s="120"/>
      <c r="N125" s="120"/>
    </row>
    <row r="126" spans="1:14" x14ac:dyDescent="0.25">
      <c r="A126" s="120"/>
      <c r="B126" s="120"/>
      <c r="C126" s="120"/>
      <c r="D126" s="120"/>
      <c r="E126" s="120"/>
      <c r="F126" s="120"/>
      <c r="G126" s="120"/>
      <c r="H126" s="120"/>
      <c r="I126" s="120"/>
      <c r="J126" s="120"/>
      <c r="K126" s="120"/>
      <c r="L126" s="120"/>
      <c r="M126" s="120"/>
      <c r="N126" s="120"/>
    </row>
    <row r="127" spans="1:14" x14ac:dyDescent="0.25">
      <c r="A127" s="120"/>
      <c r="B127" s="120"/>
      <c r="C127" s="120"/>
      <c r="D127" s="120"/>
      <c r="E127" s="120"/>
      <c r="F127" s="120"/>
      <c r="G127" s="120"/>
      <c r="H127" s="120"/>
      <c r="I127" s="120"/>
      <c r="J127" s="120"/>
      <c r="K127" s="120"/>
      <c r="L127" s="120"/>
      <c r="M127" s="120"/>
      <c r="N127" s="120"/>
    </row>
    <row r="128" spans="1:14" x14ac:dyDescent="0.25">
      <c r="A128" s="120"/>
      <c r="B128" s="120"/>
      <c r="C128" s="120"/>
      <c r="D128" s="120"/>
      <c r="E128" s="120"/>
      <c r="F128" s="120"/>
      <c r="G128" s="120"/>
      <c r="H128" s="120"/>
      <c r="I128" s="120"/>
      <c r="J128" s="120"/>
      <c r="K128" s="120"/>
      <c r="L128" s="120"/>
      <c r="M128" s="120"/>
      <c r="N128" s="120"/>
    </row>
    <row r="129" spans="1:14" x14ac:dyDescent="0.25">
      <c r="A129" s="120"/>
      <c r="B129" s="120"/>
      <c r="C129" s="120"/>
      <c r="D129" s="120"/>
      <c r="E129" s="120"/>
      <c r="F129" s="120"/>
      <c r="G129" s="120"/>
      <c r="H129" s="120"/>
      <c r="I129" s="120"/>
      <c r="J129" s="120"/>
      <c r="K129" s="120"/>
      <c r="L129" s="120"/>
      <c r="M129" s="120"/>
      <c r="N129" s="120"/>
    </row>
    <row r="130" spans="1:14" x14ac:dyDescent="0.25">
      <c r="A130" s="120"/>
      <c r="B130" s="120"/>
      <c r="C130" s="120"/>
      <c r="D130" s="120"/>
      <c r="E130" s="120"/>
      <c r="F130" s="120"/>
      <c r="G130" s="120"/>
      <c r="H130" s="120"/>
      <c r="I130" s="120"/>
      <c r="J130" s="120"/>
      <c r="K130" s="120"/>
      <c r="L130" s="120"/>
      <c r="M130" s="120"/>
      <c r="N130" s="120"/>
    </row>
    <row r="131" spans="1:14" x14ac:dyDescent="0.25">
      <c r="A131" s="120"/>
      <c r="B131" s="120"/>
      <c r="C131" s="120"/>
      <c r="D131" s="120"/>
      <c r="E131" s="120"/>
      <c r="F131" s="120"/>
      <c r="G131" s="120"/>
      <c r="H131" s="120"/>
      <c r="I131" s="120"/>
      <c r="J131" s="120"/>
      <c r="K131" s="120"/>
      <c r="L131" s="120"/>
      <c r="M131" s="120"/>
      <c r="N131" s="120"/>
    </row>
    <row r="132" spans="1:14" x14ac:dyDescent="0.25">
      <c r="A132" s="120"/>
      <c r="B132" s="120"/>
      <c r="C132" s="120"/>
      <c r="D132" s="120"/>
      <c r="E132" s="120"/>
      <c r="F132" s="120"/>
      <c r="G132" s="120"/>
      <c r="H132" s="120"/>
      <c r="I132" s="120"/>
      <c r="J132" s="120"/>
      <c r="K132" s="120"/>
      <c r="L132" s="120"/>
      <c r="M132" s="120"/>
      <c r="N132" s="120"/>
    </row>
    <row r="133" spans="1:14" x14ac:dyDescent="0.25">
      <c r="A133" s="120"/>
      <c r="B133" s="120"/>
      <c r="C133" s="120"/>
      <c r="D133" s="120"/>
      <c r="E133" s="120"/>
      <c r="F133" s="120"/>
      <c r="G133" s="120"/>
      <c r="H133" s="120"/>
      <c r="I133" s="120"/>
      <c r="J133" s="120"/>
      <c r="K133" s="120"/>
      <c r="L133" s="120"/>
      <c r="M133" s="120"/>
      <c r="N133" s="120"/>
    </row>
    <row r="134" spans="1:14" x14ac:dyDescent="0.25">
      <c r="A134" s="120"/>
      <c r="B134" s="120"/>
      <c r="C134" s="120"/>
      <c r="D134" s="120"/>
      <c r="E134" s="120"/>
      <c r="F134" s="120"/>
      <c r="G134" s="120"/>
      <c r="H134" s="120"/>
      <c r="I134" s="120"/>
      <c r="J134" s="120"/>
      <c r="K134" s="120"/>
      <c r="L134" s="120"/>
      <c r="M134" s="120"/>
      <c r="N134" s="120"/>
    </row>
    <row r="135" spans="1:14" x14ac:dyDescent="0.25">
      <c r="A135" s="120"/>
      <c r="B135" s="120"/>
      <c r="C135" s="120"/>
      <c r="D135" s="120"/>
      <c r="E135" s="120"/>
      <c r="F135" s="120"/>
      <c r="G135" s="120"/>
      <c r="H135" s="120"/>
      <c r="I135" s="120"/>
      <c r="J135" s="120"/>
      <c r="K135" s="120"/>
      <c r="L135" s="120"/>
      <c r="M135" s="120"/>
      <c r="N135" s="120"/>
    </row>
    <row r="136" spans="1:14" x14ac:dyDescent="0.25">
      <c r="A136" s="120"/>
      <c r="B136" s="120"/>
      <c r="C136" s="120"/>
      <c r="D136" s="120"/>
      <c r="E136" s="120"/>
      <c r="F136" s="120"/>
      <c r="G136" s="120"/>
      <c r="H136" s="120"/>
      <c r="I136" s="120"/>
      <c r="J136" s="120"/>
      <c r="K136" s="120"/>
      <c r="L136" s="120"/>
      <c r="M136" s="120"/>
      <c r="N136" s="120"/>
    </row>
    <row r="137" spans="1:14" x14ac:dyDescent="0.25">
      <c r="A137" s="120"/>
      <c r="B137" s="120"/>
      <c r="C137" s="120"/>
      <c r="D137" s="120"/>
      <c r="E137" s="120"/>
      <c r="F137" s="120"/>
      <c r="G137" s="120"/>
      <c r="H137" s="120"/>
      <c r="I137" s="120"/>
      <c r="J137" s="120"/>
      <c r="K137" s="120"/>
      <c r="L137" s="120"/>
      <c r="M137" s="120"/>
      <c r="N137" s="120"/>
    </row>
    <row r="138" spans="1:14" x14ac:dyDescent="0.25">
      <c r="A138" s="120"/>
      <c r="B138" s="120"/>
      <c r="C138" s="120"/>
      <c r="D138" s="120"/>
      <c r="E138" s="120"/>
      <c r="F138" s="120"/>
      <c r="G138" s="120"/>
      <c r="H138" s="120"/>
      <c r="I138" s="120"/>
      <c r="J138" s="120"/>
      <c r="K138" s="120"/>
      <c r="L138" s="120"/>
      <c r="M138" s="120"/>
      <c r="N138" s="120"/>
    </row>
    <row r="139" spans="1:14" x14ac:dyDescent="0.25">
      <c r="A139" s="120"/>
      <c r="B139" s="120"/>
      <c r="C139" s="120"/>
      <c r="D139" s="120"/>
      <c r="E139" s="120"/>
      <c r="F139" s="120"/>
      <c r="G139" s="120"/>
      <c r="H139" s="120"/>
      <c r="I139" s="120"/>
      <c r="J139" s="120"/>
      <c r="K139" s="120"/>
      <c r="L139" s="120"/>
      <c r="M139" s="120"/>
      <c r="N139" s="120"/>
    </row>
  </sheetData>
  <mergeCells count="7">
    <mergeCell ref="B2:H2"/>
    <mergeCell ref="B3:H3"/>
    <mergeCell ref="I3:N3"/>
    <mergeCell ref="O2:T2"/>
    <mergeCell ref="U2:Z2"/>
    <mergeCell ref="O3:T3"/>
    <mergeCell ref="U3:Z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1"/>
  <sheetViews>
    <sheetView workbookViewId="0">
      <selection activeCell="A5" sqref="A5"/>
    </sheetView>
  </sheetViews>
  <sheetFormatPr defaultRowHeight="15" x14ac:dyDescent="0.25"/>
  <cols>
    <col min="1" max="1" width="31.85546875" customWidth="1"/>
    <col min="2" max="2" width="9.85546875" style="6" bestFit="1" customWidth="1"/>
    <col min="3" max="3" width="11.85546875" style="6" bestFit="1" customWidth="1"/>
    <col min="4" max="4" width="7.28515625" style="6" bestFit="1" customWidth="1"/>
    <col min="5" max="5" width="4.85546875" style="6" bestFit="1" customWidth="1"/>
    <col min="6" max="6" width="7.140625" style="6" bestFit="1" customWidth="1"/>
    <col min="7" max="7" width="10.7109375" style="6" customWidth="1"/>
    <col min="8" max="8" width="12" customWidth="1"/>
    <col min="9" max="9" width="12.28515625" customWidth="1"/>
    <col min="10" max="10" width="9.140625" style="6"/>
    <col min="14" max="14" width="13.42578125" customWidth="1"/>
    <col min="15" max="15" width="12.7109375" customWidth="1"/>
    <col min="16" max="16" width="9.140625" style="6"/>
    <col min="20" max="20" width="11.85546875" customWidth="1"/>
    <col min="21" max="21" width="12" customWidth="1"/>
    <col min="22" max="22" width="9.140625" style="6"/>
    <col min="26" max="26" width="10.42578125" style="6" customWidth="1"/>
    <col min="27" max="27" width="12.28515625" style="6" customWidth="1"/>
    <col min="28" max="31" width="9.140625" style="6"/>
    <col min="32" max="32" width="11.85546875" customWidth="1"/>
    <col min="33" max="33" width="12.42578125" customWidth="1"/>
    <col min="34" max="34" width="12.42578125" style="6" customWidth="1"/>
    <col min="38" max="38" width="12.140625" customWidth="1"/>
    <col min="39" max="39" width="12.42578125" customWidth="1"/>
    <col min="41" max="41" width="9.140625" style="6"/>
    <col min="44" max="44" width="12.140625" customWidth="1"/>
    <col min="45" max="45" width="11.5703125" customWidth="1"/>
    <col min="46" max="46" width="9.140625" style="6"/>
    <col min="50" max="50" width="13.140625" customWidth="1"/>
    <col min="51" max="51" width="12.42578125" customWidth="1"/>
    <col min="52" max="52" width="12.42578125" style="6" customWidth="1"/>
    <col min="56" max="56" width="11.5703125" customWidth="1"/>
    <col min="57" max="57" width="13.28515625" customWidth="1"/>
    <col min="58" max="58" width="13.28515625" style="6" customWidth="1"/>
    <col min="62" max="62" width="11.7109375" customWidth="1"/>
    <col min="63" max="63" width="12.5703125" customWidth="1"/>
    <col min="64" max="64" width="12.5703125" style="6" customWidth="1"/>
    <col min="68" max="68" width="10.28515625" customWidth="1"/>
    <col min="69" max="69" width="11.7109375" customWidth="1"/>
    <col min="70" max="70" width="11.7109375" style="6" customWidth="1"/>
    <col min="74" max="74" width="12.7109375" customWidth="1"/>
    <col min="75" max="75" width="14.28515625" customWidth="1"/>
    <col min="76" max="76" width="14.28515625" style="6" customWidth="1"/>
    <col min="80" max="80" width="13" customWidth="1"/>
    <col min="81" max="81" width="14.140625" customWidth="1"/>
    <col min="82" max="82" width="9.140625" style="6"/>
    <col min="86" max="86" width="12.5703125" customWidth="1"/>
    <col min="87" max="87" width="12.140625" customWidth="1"/>
    <col min="88" max="88" width="9.140625" style="6"/>
    <col min="92" max="92" width="11.42578125" customWidth="1"/>
    <col min="93" max="93" width="15" customWidth="1"/>
    <col min="97" max="97" width="13.85546875" customWidth="1"/>
  </cols>
  <sheetData>
    <row r="1" spans="1:153" ht="15" customHeight="1" x14ac:dyDescent="0.25">
      <c r="A1" s="104"/>
      <c r="B1" s="106"/>
      <c r="C1" s="106"/>
      <c r="D1" s="106"/>
      <c r="E1" s="106"/>
      <c r="F1" s="106"/>
      <c r="G1" s="106"/>
      <c r="H1" s="197" t="s">
        <v>166</v>
      </c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205"/>
      <c r="BJ1" s="205"/>
      <c r="BK1" s="205"/>
      <c r="BL1" s="205"/>
      <c r="BM1" s="205"/>
      <c r="BN1" s="205"/>
      <c r="BO1" s="205"/>
      <c r="BP1" s="174" t="s">
        <v>167</v>
      </c>
      <c r="BQ1" s="202"/>
      <c r="BR1" s="202"/>
      <c r="BS1" s="202"/>
      <c r="BT1" s="202"/>
      <c r="BU1" s="202"/>
      <c r="BV1" s="202"/>
      <c r="BW1" s="202"/>
      <c r="BX1" s="202"/>
      <c r="BY1" s="202"/>
      <c r="BZ1" s="202"/>
      <c r="CA1" s="202"/>
      <c r="CB1" s="202"/>
      <c r="CC1" s="202"/>
      <c r="CD1" s="202"/>
      <c r="CE1" s="202"/>
      <c r="CF1" s="202"/>
      <c r="CG1" s="202"/>
      <c r="CH1" s="202"/>
      <c r="CI1" s="202"/>
      <c r="CJ1" s="202"/>
      <c r="CK1" s="202"/>
      <c r="CL1" s="202"/>
      <c r="CM1" s="202"/>
      <c r="CN1" s="127"/>
      <c r="CO1" s="127"/>
      <c r="CP1" s="127"/>
      <c r="CQ1" s="127"/>
      <c r="CR1" s="127"/>
      <c r="CS1" s="127"/>
      <c r="CT1" s="127"/>
      <c r="CU1" s="127"/>
      <c r="CV1" s="127"/>
      <c r="CW1" s="127"/>
      <c r="CX1" s="127"/>
      <c r="CY1" s="127"/>
      <c r="CZ1" s="127"/>
      <c r="DA1" s="127"/>
      <c r="DB1" s="127"/>
      <c r="DC1" s="127"/>
      <c r="DD1" s="127"/>
      <c r="DE1" s="127"/>
      <c r="DF1" s="127"/>
      <c r="DG1" s="127"/>
      <c r="DH1" s="127"/>
      <c r="DI1" s="127"/>
      <c r="DJ1" s="127"/>
      <c r="DK1" s="127"/>
      <c r="DL1" s="127"/>
      <c r="DM1" s="127"/>
      <c r="DN1" s="127"/>
      <c r="DO1" s="127"/>
      <c r="DP1" s="127"/>
      <c r="DQ1" s="127"/>
      <c r="DR1" s="127"/>
      <c r="DS1" s="127"/>
      <c r="DT1" s="127"/>
      <c r="DU1" s="127"/>
      <c r="DV1" s="127"/>
      <c r="DW1" s="127"/>
      <c r="DX1" s="127"/>
      <c r="DY1" s="127"/>
      <c r="DZ1" s="127"/>
      <c r="EA1" s="127"/>
      <c r="EB1" s="127"/>
      <c r="EC1" s="127"/>
      <c r="ED1" s="127"/>
      <c r="EE1" s="127"/>
      <c r="EF1" s="127"/>
      <c r="EG1" s="127"/>
      <c r="EH1" s="127"/>
      <c r="EI1" s="127"/>
      <c r="EJ1" s="127"/>
      <c r="EK1" s="127"/>
      <c r="EL1" s="127"/>
    </row>
    <row r="2" spans="1:153" s="599" customFormat="1" x14ac:dyDescent="0.25">
      <c r="A2" s="592"/>
      <c r="B2" s="592"/>
      <c r="C2" s="592"/>
      <c r="D2" s="592"/>
      <c r="E2" s="592"/>
      <c r="F2" s="592"/>
      <c r="G2" s="592"/>
      <c r="H2" s="593" t="s">
        <v>168</v>
      </c>
      <c r="I2" s="593"/>
      <c r="J2" s="593"/>
      <c r="K2" s="593"/>
      <c r="L2" s="593"/>
      <c r="M2" s="593"/>
      <c r="N2" s="593"/>
      <c r="O2" s="593"/>
      <c r="P2" s="593"/>
      <c r="Q2" s="593"/>
      <c r="R2" s="593"/>
      <c r="S2" s="593"/>
      <c r="T2" s="593"/>
      <c r="U2" s="593"/>
      <c r="V2" s="593"/>
      <c r="W2" s="593"/>
      <c r="X2" s="593"/>
      <c r="Y2" s="593"/>
      <c r="Z2" s="637"/>
      <c r="AA2" s="637"/>
      <c r="AB2" s="637"/>
      <c r="AC2" s="637"/>
      <c r="AD2" s="637"/>
      <c r="AE2" s="637"/>
      <c r="AF2" s="489" t="s">
        <v>169</v>
      </c>
      <c r="AG2" s="490"/>
      <c r="AH2" s="490"/>
      <c r="AI2" s="490"/>
      <c r="AJ2" s="490"/>
      <c r="AK2" s="490"/>
      <c r="AL2" s="490"/>
      <c r="AM2" s="490"/>
      <c r="AN2" s="490"/>
      <c r="AO2" s="490"/>
      <c r="AP2" s="490"/>
      <c r="AQ2" s="490"/>
      <c r="AR2" s="490"/>
      <c r="AS2" s="490"/>
      <c r="AT2" s="490"/>
      <c r="AU2" s="490"/>
      <c r="AV2" s="490"/>
      <c r="AW2" s="490"/>
      <c r="AX2" s="594" t="s">
        <v>170</v>
      </c>
      <c r="AY2" s="594"/>
      <c r="AZ2" s="594"/>
      <c r="BA2" s="594"/>
      <c r="BB2" s="594"/>
      <c r="BC2" s="594"/>
      <c r="BD2" s="595" t="s">
        <v>171</v>
      </c>
      <c r="BE2" s="596"/>
      <c r="BF2" s="596"/>
      <c r="BG2" s="596"/>
      <c r="BH2" s="596"/>
      <c r="BI2" s="596"/>
      <c r="BJ2" s="597" t="s">
        <v>172</v>
      </c>
      <c r="BK2" s="598"/>
      <c r="BL2" s="598"/>
      <c r="BM2" s="598"/>
      <c r="BN2" s="598"/>
      <c r="BO2" s="598"/>
      <c r="BP2" s="203"/>
      <c r="BQ2" s="204"/>
      <c r="BR2" s="204"/>
      <c r="BS2" s="204"/>
      <c r="BT2" s="204"/>
      <c r="BU2" s="204"/>
      <c r="BV2" s="204"/>
      <c r="BW2" s="204"/>
      <c r="BX2" s="204"/>
      <c r="BY2" s="204"/>
      <c r="BZ2" s="204"/>
      <c r="CA2" s="204"/>
      <c r="CB2" s="204"/>
      <c r="CC2" s="204"/>
      <c r="CD2" s="204"/>
      <c r="CE2" s="204"/>
      <c r="CF2" s="204"/>
      <c r="CG2" s="204"/>
      <c r="CH2" s="204"/>
      <c r="CI2" s="204"/>
      <c r="CJ2" s="204"/>
      <c r="CK2" s="204"/>
      <c r="CL2" s="204"/>
      <c r="CM2" s="204"/>
      <c r="CN2" s="144" t="s">
        <v>228</v>
      </c>
      <c r="CO2" s="144"/>
      <c r="CP2" s="144"/>
      <c r="CQ2" s="144"/>
      <c r="CR2" s="144"/>
      <c r="CS2" s="144"/>
      <c r="CT2" s="144"/>
      <c r="CU2" s="144"/>
      <c r="CV2" s="144"/>
      <c r="CW2" s="144"/>
      <c r="CX2" s="144"/>
      <c r="CY2" s="144"/>
      <c r="CZ2" s="144"/>
      <c r="DA2" s="144"/>
      <c r="DB2" s="144"/>
      <c r="DC2" s="144"/>
      <c r="DD2" s="144"/>
      <c r="DE2" s="144"/>
      <c r="DF2" s="144"/>
      <c r="DG2" s="144"/>
      <c r="DH2" s="144"/>
      <c r="DI2" s="144"/>
      <c r="DJ2" s="144"/>
      <c r="DK2" s="144"/>
      <c r="DL2" s="144"/>
      <c r="DM2" s="144"/>
      <c r="DN2" s="144"/>
      <c r="DO2" s="144"/>
      <c r="DP2" s="144"/>
      <c r="DQ2" s="144"/>
      <c r="DR2" s="144"/>
      <c r="DS2" s="144"/>
      <c r="DT2" s="144"/>
      <c r="DU2" s="144"/>
      <c r="DV2" s="144"/>
      <c r="DW2" s="144"/>
      <c r="DX2" s="144"/>
      <c r="DY2" s="144"/>
      <c r="DZ2" s="144"/>
      <c r="EA2" s="144"/>
      <c r="EB2" s="144"/>
      <c r="EC2" s="144"/>
      <c r="ED2" s="144"/>
      <c r="EE2" s="144"/>
      <c r="EF2" s="144"/>
      <c r="EG2" s="144"/>
      <c r="EH2" s="144"/>
      <c r="EI2" s="144"/>
      <c r="EJ2" s="144"/>
      <c r="EK2" s="144"/>
      <c r="EL2" s="144"/>
    </row>
    <row r="3" spans="1:153" s="599" customFormat="1" x14ac:dyDescent="0.25">
      <c r="A3" s="592"/>
      <c r="B3" s="600"/>
      <c r="C3" s="600"/>
      <c r="D3" s="600"/>
      <c r="E3" s="600"/>
      <c r="F3" s="600"/>
      <c r="G3" s="601"/>
      <c r="H3" s="470" t="s">
        <v>173</v>
      </c>
      <c r="I3" s="471"/>
      <c r="J3" s="471"/>
      <c r="K3" s="471"/>
      <c r="L3" s="471"/>
      <c r="M3" s="471"/>
      <c r="N3" s="472" t="s">
        <v>174</v>
      </c>
      <c r="O3" s="473"/>
      <c r="P3" s="473"/>
      <c r="Q3" s="473"/>
      <c r="R3" s="473"/>
      <c r="S3" s="473"/>
      <c r="T3" s="485" t="s">
        <v>175</v>
      </c>
      <c r="U3" s="486"/>
      <c r="V3" s="486"/>
      <c r="W3" s="486"/>
      <c r="X3" s="486"/>
      <c r="Y3" s="638"/>
      <c r="Z3" s="639" t="s">
        <v>237</v>
      </c>
      <c r="AA3" s="640"/>
      <c r="AB3" s="640"/>
      <c r="AC3" s="640"/>
      <c r="AD3" s="640"/>
      <c r="AE3" s="641"/>
      <c r="AF3" s="494" t="s">
        <v>173</v>
      </c>
      <c r="AG3" s="495"/>
      <c r="AH3" s="495"/>
      <c r="AI3" s="495"/>
      <c r="AJ3" s="495"/>
      <c r="AK3" s="495"/>
      <c r="AL3" s="501" t="s">
        <v>174</v>
      </c>
      <c r="AM3" s="501"/>
      <c r="AN3" s="501"/>
      <c r="AO3" s="501"/>
      <c r="AP3" s="501"/>
      <c r="AQ3" s="501"/>
      <c r="AR3" s="515" t="s">
        <v>175</v>
      </c>
      <c r="AS3" s="515"/>
      <c r="AT3" s="515"/>
      <c r="AU3" s="515"/>
      <c r="AV3" s="515"/>
      <c r="AW3" s="515"/>
      <c r="AX3" s="602"/>
      <c r="AY3" s="602"/>
      <c r="AZ3" s="602"/>
      <c r="BA3" s="602"/>
      <c r="BB3" s="602"/>
      <c r="BC3" s="602"/>
      <c r="BD3" s="603"/>
      <c r="BE3" s="604"/>
      <c r="BF3" s="604"/>
      <c r="BG3" s="604"/>
      <c r="BH3" s="604"/>
      <c r="BI3" s="604"/>
      <c r="BJ3" s="605"/>
      <c r="BK3" s="606"/>
      <c r="BL3" s="606"/>
      <c r="BM3" s="606"/>
      <c r="BN3" s="606"/>
      <c r="BO3" s="606"/>
      <c r="BP3" s="546" t="s">
        <v>176</v>
      </c>
      <c r="BQ3" s="546"/>
      <c r="BR3" s="546"/>
      <c r="BS3" s="546"/>
      <c r="BT3" s="546"/>
      <c r="BU3" s="546"/>
      <c r="BV3" s="556" t="s">
        <v>177</v>
      </c>
      <c r="BW3" s="556"/>
      <c r="BX3" s="556"/>
      <c r="BY3" s="556"/>
      <c r="BZ3" s="556"/>
      <c r="CA3" s="556"/>
      <c r="CB3" s="562" t="s">
        <v>178</v>
      </c>
      <c r="CC3" s="562"/>
      <c r="CD3" s="562"/>
      <c r="CE3" s="562"/>
      <c r="CF3" s="562"/>
      <c r="CG3" s="562"/>
      <c r="CH3" s="578" t="s">
        <v>144</v>
      </c>
      <c r="CI3" s="578"/>
      <c r="CJ3" s="578"/>
      <c r="CK3" s="578"/>
      <c r="CL3" s="578"/>
      <c r="CM3" s="578"/>
      <c r="CN3" s="607" t="s">
        <v>226</v>
      </c>
      <c r="CO3" s="608"/>
      <c r="CP3" s="608"/>
      <c r="CQ3" s="608"/>
      <c r="CR3" s="608"/>
      <c r="CS3" s="609"/>
      <c r="CT3" s="610"/>
      <c r="CU3" s="610"/>
      <c r="CV3" s="610"/>
      <c r="CW3" s="610"/>
      <c r="CX3" s="610"/>
      <c r="CY3" s="610"/>
      <c r="CZ3" s="610"/>
      <c r="DA3" s="610"/>
      <c r="DB3" s="610"/>
      <c r="DC3" s="610"/>
      <c r="DD3" s="610"/>
      <c r="DE3" s="610"/>
      <c r="DF3" s="610"/>
      <c r="DG3" s="610"/>
      <c r="DH3" s="610"/>
      <c r="DI3" s="610"/>
      <c r="DJ3" s="610"/>
      <c r="DK3" s="610"/>
      <c r="DL3" s="610"/>
      <c r="DM3" s="610"/>
      <c r="DN3" s="610"/>
      <c r="DO3" s="610"/>
      <c r="DP3" s="610"/>
      <c r="DQ3" s="610"/>
      <c r="DR3" s="610"/>
      <c r="DS3" s="610"/>
      <c r="DT3" s="610"/>
      <c r="DU3" s="610"/>
      <c r="DV3" s="610"/>
      <c r="DW3" s="610"/>
      <c r="DX3" s="610"/>
      <c r="DY3" s="610"/>
      <c r="DZ3" s="610"/>
      <c r="EA3" s="610"/>
      <c r="EB3" s="610"/>
      <c r="EC3" s="610"/>
      <c r="ED3" s="610"/>
      <c r="EE3" s="610"/>
      <c r="EF3" s="610"/>
      <c r="EG3" s="610"/>
      <c r="EH3" s="610"/>
      <c r="EI3" s="610"/>
      <c r="EJ3" s="610"/>
      <c r="EK3" s="610"/>
      <c r="EL3" s="610"/>
    </row>
    <row r="4" spans="1:153" x14ac:dyDescent="0.25">
      <c r="A4" s="118"/>
      <c r="B4" s="585" t="s">
        <v>236</v>
      </c>
      <c r="C4" s="586"/>
      <c r="D4" s="586"/>
      <c r="E4" s="586"/>
      <c r="F4" s="586"/>
      <c r="G4" s="587"/>
      <c r="H4" s="442"/>
      <c r="I4" s="443"/>
      <c r="J4" s="443"/>
      <c r="K4" s="443"/>
      <c r="L4" s="443"/>
      <c r="M4" s="444"/>
      <c r="N4" s="454"/>
      <c r="O4" s="277"/>
      <c r="P4" s="277"/>
      <c r="Q4" s="277"/>
      <c r="R4" s="277"/>
      <c r="S4" s="452"/>
      <c r="T4" s="479"/>
      <c r="U4" s="475"/>
      <c r="V4" s="475"/>
      <c r="W4" s="475"/>
      <c r="X4" s="475"/>
      <c r="Y4" s="476"/>
      <c r="Z4" s="642"/>
      <c r="AA4" s="611"/>
      <c r="AB4" s="611"/>
      <c r="AC4" s="611"/>
      <c r="AD4" s="611"/>
      <c r="AE4" s="643"/>
      <c r="AF4" s="496"/>
      <c r="AG4" s="497"/>
      <c r="AH4" s="497"/>
      <c r="AI4" s="497"/>
      <c r="AJ4" s="497"/>
      <c r="AK4" s="497"/>
      <c r="AL4" s="502"/>
      <c r="AM4" s="503"/>
      <c r="AN4" s="503"/>
      <c r="AO4" s="503"/>
      <c r="AP4" s="503"/>
      <c r="AQ4" s="504"/>
      <c r="AR4" s="445"/>
      <c r="AS4" s="445"/>
      <c r="AT4" s="445"/>
      <c r="AU4" s="445"/>
      <c r="AV4" s="445"/>
      <c r="AW4" s="446"/>
      <c r="AX4" s="518"/>
      <c r="AY4" s="519"/>
      <c r="AZ4" s="519"/>
      <c r="BA4" s="519"/>
      <c r="BB4" s="519"/>
      <c r="BC4" s="520"/>
      <c r="BD4" s="536"/>
      <c r="BE4" s="537"/>
      <c r="BF4" s="537"/>
      <c r="BG4" s="537"/>
      <c r="BH4" s="537"/>
      <c r="BI4" s="537"/>
      <c r="BJ4" s="541"/>
      <c r="BK4" s="541"/>
      <c r="BL4" s="541"/>
      <c r="BM4" s="541"/>
      <c r="BN4" s="541"/>
      <c r="BO4" s="542"/>
      <c r="BP4" s="287"/>
      <c r="BQ4" s="287"/>
      <c r="BR4" s="287"/>
      <c r="BS4" s="287"/>
      <c r="BT4" s="287"/>
      <c r="BU4" s="287"/>
      <c r="BV4" s="557"/>
      <c r="BW4" s="557"/>
      <c r="BX4" s="557"/>
      <c r="BY4" s="557"/>
      <c r="BZ4" s="557"/>
      <c r="CA4" s="547"/>
      <c r="CB4" s="540"/>
      <c r="CC4" s="540"/>
      <c r="CD4" s="540"/>
      <c r="CE4" s="540"/>
      <c r="CF4" s="540"/>
      <c r="CG4" s="540"/>
      <c r="CH4" s="579"/>
      <c r="CI4" s="579"/>
      <c r="CJ4" s="579"/>
      <c r="CK4" s="579"/>
      <c r="CL4" s="579"/>
      <c r="CM4" s="579"/>
      <c r="CN4" s="575"/>
      <c r="CO4" s="576"/>
      <c r="CP4" s="576"/>
      <c r="CQ4" s="576"/>
      <c r="CR4" s="576"/>
      <c r="CS4" s="577"/>
      <c r="CT4" s="127"/>
      <c r="CU4" s="127"/>
      <c r="CV4" s="127"/>
      <c r="CW4" s="127"/>
      <c r="CX4" s="127"/>
      <c r="CY4" s="127"/>
      <c r="CZ4" s="127"/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  <c r="DO4" s="127"/>
      <c r="DP4" s="127"/>
      <c r="DQ4" s="127"/>
      <c r="DR4" s="127"/>
      <c r="DS4" s="127"/>
      <c r="DT4" s="127"/>
      <c r="DU4" s="127"/>
      <c r="DV4" s="127"/>
      <c r="DW4" s="127"/>
      <c r="DX4" s="127"/>
      <c r="DY4" s="127"/>
      <c r="DZ4" s="127"/>
      <c r="EA4" s="127"/>
      <c r="EB4" s="127"/>
      <c r="EC4" s="127"/>
      <c r="ED4" s="127"/>
      <c r="EE4" s="127"/>
      <c r="EF4" s="127"/>
      <c r="EG4" s="127"/>
      <c r="EH4" s="127"/>
      <c r="EI4" s="127"/>
      <c r="EJ4" s="127"/>
      <c r="EK4" s="127"/>
      <c r="EL4" s="127"/>
    </row>
    <row r="5" spans="1:153" ht="21" x14ac:dyDescent="0.25">
      <c r="A5" s="104" t="s">
        <v>142</v>
      </c>
      <c r="B5" s="468" t="s">
        <v>21</v>
      </c>
      <c r="C5" s="469" t="s">
        <v>22</v>
      </c>
      <c r="D5" s="469" t="s">
        <v>109</v>
      </c>
      <c r="E5" s="469" t="s">
        <v>23</v>
      </c>
      <c r="F5" s="469" t="s">
        <v>24</v>
      </c>
      <c r="G5" s="469" t="s">
        <v>107</v>
      </c>
      <c r="H5" s="465" t="s">
        <v>21</v>
      </c>
      <c r="I5" s="466" t="s">
        <v>22</v>
      </c>
      <c r="J5" s="466" t="s">
        <v>109</v>
      </c>
      <c r="K5" s="466" t="s">
        <v>23</v>
      </c>
      <c r="L5" s="466" t="s">
        <v>24</v>
      </c>
      <c r="M5" s="467" t="s">
        <v>107</v>
      </c>
      <c r="N5" s="468" t="s">
        <v>21</v>
      </c>
      <c r="O5" s="469" t="s">
        <v>22</v>
      </c>
      <c r="P5" s="469" t="s">
        <v>109</v>
      </c>
      <c r="Q5" s="469" t="s">
        <v>23</v>
      </c>
      <c r="R5" s="469" t="s">
        <v>24</v>
      </c>
      <c r="S5" s="469" t="s">
        <v>107</v>
      </c>
      <c r="T5" s="480" t="s">
        <v>21</v>
      </c>
      <c r="U5" s="477" t="s">
        <v>22</v>
      </c>
      <c r="V5" s="477" t="s">
        <v>109</v>
      </c>
      <c r="W5" s="477" t="s">
        <v>23</v>
      </c>
      <c r="X5" s="477" t="s">
        <v>24</v>
      </c>
      <c r="Y5" s="478" t="s">
        <v>107</v>
      </c>
      <c r="Z5" s="644" t="s">
        <v>21</v>
      </c>
      <c r="AA5" s="505" t="s">
        <v>22</v>
      </c>
      <c r="AB5" s="505" t="s">
        <v>109</v>
      </c>
      <c r="AC5" s="505" t="s">
        <v>23</v>
      </c>
      <c r="AD5" s="505" t="s">
        <v>24</v>
      </c>
      <c r="AE5" s="645" t="s">
        <v>107</v>
      </c>
      <c r="AF5" s="498" t="s">
        <v>21</v>
      </c>
      <c r="AG5" s="430" t="s">
        <v>22</v>
      </c>
      <c r="AH5" s="430" t="s">
        <v>109</v>
      </c>
      <c r="AI5" s="430" t="s">
        <v>23</v>
      </c>
      <c r="AJ5" s="430" t="s">
        <v>24</v>
      </c>
      <c r="AK5" s="499" t="s">
        <v>107</v>
      </c>
      <c r="AL5" s="505" t="s">
        <v>21</v>
      </c>
      <c r="AM5" s="505" t="s">
        <v>22</v>
      </c>
      <c r="AN5" s="505" t="s">
        <v>109</v>
      </c>
      <c r="AO5" s="505" t="s">
        <v>23</v>
      </c>
      <c r="AP5" s="505" t="s">
        <v>24</v>
      </c>
      <c r="AQ5" s="506" t="s">
        <v>107</v>
      </c>
      <c r="AR5" s="499" t="s">
        <v>21</v>
      </c>
      <c r="AS5" s="499" t="s">
        <v>22</v>
      </c>
      <c r="AT5" s="499" t="s">
        <v>109</v>
      </c>
      <c r="AU5" s="499" t="s">
        <v>23</v>
      </c>
      <c r="AV5" s="499" t="s">
        <v>24</v>
      </c>
      <c r="AW5" s="499" t="s">
        <v>107</v>
      </c>
      <c r="AX5" s="477" t="s">
        <v>21</v>
      </c>
      <c r="AY5" s="477" t="s">
        <v>22</v>
      </c>
      <c r="AZ5" s="477" t="s">
        <v>109</v>
      </c>
      <c r="BA5" s="477" t="s">
        <v>23</v>
      </c>
      <c r="BB5" s="477" t="s">
        <v>24</v>
      </c>
      <c r="BC5" s="521" t="s">
        <v>107</v>
      </c>
      <c r="BD5" s="538" t="s">
        <v>21</v>
      </c>
      <c r="BE5" s="538" t="s">
        <v>22</v>
      </c>
      <c r="BF5" s="538" t="s">
        <v>109</v>
      </c>
      <c r="BG5" s="538" t="s">
        <v>23</v>
      </c>
      <c r="BH5" s="538" t="s">
        <v>24</v>
      </c>
      <c r="BI5" s="538" t="s">
        <v>107</v>
      </c>
      <c r="BJ5" s="140" t="s">
        <v>21</v>
      </c>
      <c r="BK5" s="140" t="s">
        <v>22</v>
      </c>
      <c r="BL5" s="140" t="s">
        <v>59</v>
      </c>
      <c r="BM5" s="140" t="s">
        <v>23</v>
      </c>
      <c r="BN5" s="140" t="s">
        <v>24</v>
      </c>
      <c r="BO5" s="141" t="s">
        <v>107</v>
      </c>
      <c r="BP5" s="453" t="s">
        <v>21</v>
      </c>
      <c r="BQ5" s="453" t="s">
        <v>22</v>
      </c>
      <c r="BR5" s="453" t="s">
        <v>59</v>
      </c>
      <c r="BS5" s="453" t="s">
        <v>23</v>
      </c>
      <c r="BT5" s="453" t="s">
        <v>24</v>
      </c>
      <c r="BU5" s="453" t="s">
        <v>107</v>
      </c>
      <c r="BV5" s="547" t="s">
        <v>21</v>
      </c>
      <c r="BW5" s="547" t="s">
        <v>22</v>
      </c>
      <c r="BX5" s="547" t="s">
        <v>59</v>
      </c>
      <c r="BY5" s="547" t="s">
        <v>23</v>
      </c>
      <c r="BZ5" s="547" t="s">
        <v>24</v>
      </c>
      <c r="CA5" s="548" t="s">
        <v>71</v>
      </c>
      <c r="CB5" s="540" t="s">
        <v>21</v>
      </c>
      <c r="CC5" s="540" t="s">
        <v>22</v>
      </c>
      <c r="CD5" s="540" t="s">
        <v>59</v>
      </c>
      <c r="CE5" s="540" t="s">
        <v>23</v>
      </c>
      <c r="CF5" s="540" t="s">
        <v>24</v>
      </c>
      <c r="CG5" s="540" t="s">
        <v>71</v>
      </c>
      <c r="CH5" s="558" t="s">
        <v>21</v>
      </c>
      <c r="CI5" s="558" t="s">
        <v>22</v>
      </c>
      <c r="CJ5" s="558" t="s">
        <v>59</v>
      </c>
      <c r="CK5" s="558" t="s">
        <v>23</v>
      </c>
      <c r="CL5" s="558" t="s">
        <v>24</v>
      </c>
      <c r="CM5" s="558" t="s">
        <v>90</v>
      </c>
      <c r="CN5" s="566" t="s">
        <v>21</v>
      </c>
      <c r="CO5" s="540" t="s">
        <v>22</v>
      </c>
      <c r="CP5" s="540" t="s">
        <v>59</v>
      </c>
      <c r="CQ5" s="540" t="s">
        <v>23</v>
      </c>
      <c r="CR5" s="540" t="s">
        <v>24</v>
      </c>
      <c r="CS5" s="567" t="s">
        <v>71</v>
      </c>
      <c r="CU5" s="127"/>
      <c r="CV5" s="127"/>
      <c r="CW5" s="127"/>
      <c r="CX5" s="127"/>
      <c r="CY5" s="127"/>
      <c r="CZ5" s="127"/>
      <c r="DA5" s="127"/>
      <c r="DB5" s="127"/>
      <c r="DC5" s="127"/>
      <c r="DD5" s="127"/>
      <c r="DE5" s="127"/>
      <c r="DF5" s="127"/>
      <c r="DG5" s="127"/>
      <c r="DH5" s="127"/>
      <c r="DI5" s="127"/>
      <c r="DJ5" s="127"/>
      <c r="DK5" s="127"/>
      <c r="DL5" s="127"/>
      <c r="DM5" s="127"/>
      <c r="DN5" s="127"/>
      <c r="DO5" s="127"/>
      <c r="DP5" s="127"/>
      <c r="DQ5" s="127"/>
      <c r="DR5" s="127"/>
      <c r="DS5" s="127"/>
      <c r="DT5" s="127"/>
      <c r="DU5" s="127"/>
      <c r="DV5" s="127"/>
      <c r="DW5" s="127"/>
      <c r="DX5" s="127"/>
      <c r="DY5" s="127"/>
      <c r="DZ5" s="127"/>
      <c r="EA5" s="127"/>
      <c r="EB5" s="127"/>
      <c r="EC5" s="127"/>
      <c r="ED5" s="127"/>
      <c r="EE5" s="127"/>
      <c r="EF5" s="127"/>
      <c r="EG5" s="127"/>
      <c r="EH5" s="127"/>
      <c r="EI5" s="127"/>
      <c r="EJ5" s="127"/>
      <c r="EK5" s="127"/>
      <c r="EL5" s="127"/>
    </row>
    <row r="6" spans="1:153" x14ac:dyDescent="0.25">
      <c r="A6" s="136" t="s">
        <v>26</v>
      </c>
      <c r="B6" s="588">
        <v>710</v>
      </c>
      <c r="C6" s="589">
        <v>1702</v>
      </c>
      <c r="D6" s="588">
        <v>55</v>
      </c>
      <c r="E6" s="590" t="s">
        <v>28</v>
      </c>
      <c r="F6" s="590" t="s">
        <v>51</v>
      </c>
      <c r="G6" s="588" t="e">
        <f>SUM(CPT+SPT+FATAIS)</f>
        <v>#NAME?</v>
      </c>
      <c r="H6" s="457">
        <v>711</v>
      </c>
      <c r="I6" s="458">
        <v>1702</v>
      </c>
      <c r="J6" s="459">
        <v>56</v>
      </c>
      <c r="K6" s="459" t="s">
        <v>28</v>
      </c>
      <c r="L6" s="459" t="s">
        <v>51</v>
      </c>
      <c r="M6" s="459">
        <v>0</v>
      </c>
      <c r="N6" s="460" t="s">
        <v>181</v>
      </c>
      <c r="O6" s="461">
        <v>1702</v>
      </c>
      <c r="P6" s="462" t="s">
        <v>180</v>
      </c>
      <c r="Q6" s="462" t="s">
        <v>28</v>
      </c>
      <c r="R6" s="463" t="s">
        <v>51</v>
      </c>
      <c r="S6" s="464">
        <v>0</v>
      </c>
      <c r="T6" s="481" t="s">
        <v>192</v>
      </c>
      <c r="U6" s="350">
        <v>1702</v>
      </c>
      <c r="V6" s="351" t="s">
        <v>182</v>
      </c>
      <c r="W6" s="351" t="s">
        <v>28</v>
      </c>
      <c r="X6" s="352" t="s">
        <v>51</v>
      </c>
      <c r="Y6" s="620">
        <v>0</v>
      </c>
      <c r="Z6" s="626">
        <v>714</v>
      </c>
      <c r="AA6" s="616">
        <v>1702</v>
      </c>
      <c r="AB6" s="612">
        <v>59</v>
      </c>
      <c r="AC6" s="509" t="s">
        <v>28</v>
      </c>
      <c r="AD6" s="510" t="s">
        <v>51</v>
      </c>
      <c r="AE6" s="627" t="e">
        <f ca="1">SOMA ACIDENTE TRAJETO(CPT+SPT+FATAIS)</f>
        <v>#NAME?</v>
      </c>
      <c r="AF6" s="500" t="s">
        <v>193</v>
      </c>
      <c r="AG6" s="401">
        <v>1702</v>
      </c>
      <c r="AH6" s="402" t="s">
        <v>183</v>
      </c>
      <c r="AI6" s="402" t="s">
        <v>28</v>
      </c>
      <c r="AJ6" s="403" t="s">
        <v>51</v>
      </c>
      <c r="AK6" s="448">
        <v>0</v>
      </c>
      <c r="AL6" s="507" t="s">
        <v>194</v>
      </c>
      <c r="AM6" s="508">
        <v>1702</v>
      </c>
      <c r="AN6" s="509" t="s">
        <v>184</v>
      </c>
      <c r="AO6" s="509" t="s">
        <v>28</v>
      </c>
      <c r="AP6" s="510" t="s">
        <v>51</v>
      </c>
      <c r="AQ6" s="511">
        <v>0</v>
      </c>
      <c r="AR6" s="516" t="s">
        <v>195</v>
      </c>
      <c r="AS6" s="401">
        <v>1702</v>
      </c>
      <c r="AT6" s="402" t="s">
        <v>185</v>
      </c>
      <c r="AU6" s="402" t="s">
        <v>28</v>
      </c>
      <c r="AV6" s="403" t="s">
        <v>51</v>
      </c>
      <c r="AW6" s="448">
        <v>0</v>
      </c>
      <c r="AX6" s="522" t="s">
        <v>196</v>
      </c>
      <c r="AY6" s="350">
        <v>1702</v>
      </c>
      <c r="AZ6" s="354" t="s">
        <v>186</v>
      </c>
      <c r="BA6" s="351" t="s">
        <v>28</v>
      </c>
      <c r="BB6" s="352" t="s">
        <v>51</v>
      </c>
      <c r="BC6" s="353">
        <v>0</v>
      </c>
      <c r="BD6" s="539" t="s">
        <v>197</v>
      </c>
      <c r="BE6" s="278">
        <v>1702</v>
      </c>
      <c r="BF6" s="462" t="s">
        <v>187</v>
      </c>
      <c r="BG6" s="279" t="s">
        <v>28</v>
      </c>
      <c r="BH6" s="463" t="s">
        <v>51</v>
      </c>
      <c r="BI6" s="464">
        <v>0</v>
      </c>
      <c r="BJ6" s="543" t="s">
        <v>198</v>
      </c>
      <c r="BK6" s="528">
        <v>1702</v>
      </c>
      <c r="BL6" s="544" t="s">
        <v>188</v>
      </c>
      <c r="BM6" s="299" t="s">
        <v>28</v>
      </c>
      <c r="BN6" s="529" t="s">
        <v>51</v>
      </c>
      <c r="BO6" s="530">
        <v>0</v>
      </c>
      <c r="BP6" s="545" t="s">
        <v>222</v>
      </c>
      <c r="BQ6" s="288">
        <v>1702</v>
      </c>
      <c r="BR6" s="279" t="s">
        <v>189</v>
      </c>
      <c r="BS6" s="279" t="s">
        <v>28</v>
      </c>
      <c r="BT6" s="463" t="s">
        <v>51</v>
      </c>
      <c r="BU6" s="281">
        <v>0</v>
      </c>
      <c r="BV6" s="549" t="s">
        <v>223</v>
      </c>
      <c r="BW6" s="550">
        <v>1702</v>
      </c>
      <c r="BX6" s="550" t="s">
        <v>190</v>
      </c>
      <c r="BY6" s="550" t="s">
        <v>28</v>
      </c>
      <c r="BZ6" s="551" t="s">
        <v>29</v>
      </c>
      <c r="CA6" s="552">
        <v>0</v>
      </c>
      <c r="CB6" s="343" t="s">
        <v>224</v>
      </c>
      <c r="CC6" s="344">
        <v>1702</v>
      </c>
      <c r="CD6" s="344" t="s">
        <v>191</v>
      </c>
      <c r="CE6" s="344" t="s">
        <v>28</v>
      </c>
      <c r="CF6" s="345" t="s">
        <v>29</v>
      </c>
      <c r="CG6" s="346">
        <v>0</v>
      </c>
      <c r="CH6" s="488" t="s">
        <v>225</v>
      </c>
      <c r="CI6" s="301">
        <v>1702</v>
      </c>
      <c r="CJ6" s="301" t="s">
        <v>229</v>
      </c>
      <c r="CK6" s="301" t="s">
        <v>28</v>
      </c>
      <c r="CL6" s="425" t="s">
        <v>51</v>
      </c>
      <c r="CM6" s="559">
        <v>0</v>
      </c>
      <c r="CN6" s="568">
        <v>724</v>
      </c>
      <c r="CO6" s="344" t="s">
        <v>227</v>
      </c>
      <c r="CP6" s="569">
        <v>70</v>
      </c>
      <c r="CQ6" s="344" t="s">
        <v>28</v>
      </c>
      <c r="CR6" s="345" t="s">
        <v>51</v>
      </c>
      <c r="CS6" s="563" t="e">
        <f>((HORAS TRABALHADAS)*1000000/NUMERO ACIDENTES)</f>
        <v>#NAME?</v>
      </c>
      <c r="CT6" s="129"/>
      <c r="CU6" s="129"/>
      <c r="CV6" s="129"/>
      <c r="CW6" s="129"/>
      <c r="CX6" s="129"/>
      <c r="CY6" s="129"/>
      <c r="CZ6" s="129"/>
      <c r="DA6" s="129"/>
      <c r="DB6" s="129"/>
      <c r="DC6" s="129"/>
      <c r="DD6" s="129"/>
      <c r="DE6" s="129"/>
      <c r="DF6" s="129"/>
      <c r="DG6" s="129"/>
      <c r="DH6" s="129"/>
      <c r="DI6" s="129"/>
      <c r="DJ6" s="129"/>
      <c r="DK6" s="129"/>
      <c r="DL6" s="129"/>
      <c r="DM6" s="129"/>
      <c r="DN6" s="129"/>
      <c r="DO6" s="129"/>
      <c r="DP6" s="129"/>
      <c r="DQ6" s="129"/>
      <c r="DR6" s="129"/>
      <c r="DS6" s="129"/>
      <c r="DT6" s="129"/>
      <c r="DU6" s="129"/>
      <c r="DV6" s="129"/>
      <c r="DW6" s="129"/>
      <c r="DX6" s="129"/>
      <c r="DY6" s="129"/>
      <c r="DZ6" s="129"/>
      <c r="EA6" s="129"/>
      <c r="EB6" s="129"/>
      <c r="EC6" s="129"/>
      <c r="ED6" s="129"/>
      <c r="EE6" s="129"/>
      <c r="EF6" s="129"/>
      <c r="EG6" s="129"/>
      <c r="EH6" s="129"/>
      <c r="EI6" s="129"/>
      <c r="EJ6" s="129"/>
      <c r="EK6" s="129"/>
      <c r="EL6" s="129"/>
    </row>
    <row r="7" spans="1:153" x14ac:dyDescent="0.25">
      <c r="A7" s="136" t="s">
        <v>27</v>
      </c>
      <c r="B7" s="588">
        <v>710</v>
      </c>
      <c r="C7" s="424">
        <v>1903</v>
      </c>
      <c r="D7" s="588">
        <v>55</v>
      </c>
      <c r="E7" s="487" t="s">
        <v>28</v>
      </c>
      <c r="F7" s="487" t="s">
        <v>51</v>
      </c>
      <c r="G7" s="588" t="e">
        <f>SUM(CPT+SPT+FATAIS)</f>
        <v>#NAME?</v>
      </c>
      <c r="H7" s="447">
        <v>711</v>
      </c>
      <c r="I7" s="432">
        <v>1903</v>
      </c>
      <c r="J7" s="448">
        <v>56</v>
      </c>
      <c r="K7" s="448" t="s">
        <v>28</v>
      </c>
      <c r="L7" s="448" t="s">
        <v>51</v>
      </c>
      <c r="M7" s="448">
        <v>0</v>
      </c>
      <c r="N7" s="455" t="s">
        <v>181</v>
      </c>
      <c r="O7" s="278">
        <v>1903</v>
      </c>
      <c r="P7" s="462" t="s">
        <v>180</v>
      </c>
      <c r="Q7" s="279" t="s">
        <v>28</v>
      </c>
      <c r="R7" s="282" t="s">
        <v>29</v>
      </c>
      <c r="S7" s="280">
        <v>1</v>
      </c>
      <c r="T7" s="481" t="s">
        <v>192</v>
      </c>
      <c r="U7" s="350">
        <v>1903</v>
      </c>
      <c r="V7" s="351" t="s">
        <v>182</v>
      </c>
      <c r="W7" s="351" t="s">
        <v>28</v>
      </c>
      <c r="X7" s="352" t="s">
        <v>51</v>
      </c>
      <c r="Y7" s="620">
        <v>0</v>
      </c>
      <c r="Z7" s="626">
        <v>714</v>
      </c>
      <c r="AA7" s="616">
        <v>1903</v>
      </c>
      <c r="AB7" s="612">
        <v>59</v>
      </c>
      <c r="AC7" s="509" t="s">
        <v>28</v>
      </c>
      <c r="AD7" s="510" t="s">
        <v>51</v>
      </c>
      <c r="AE7" s="627" t="e">
        <f ca="1">SOMA ACIDENTE TRAJETO(CPT+SPT+FATAIS)</f>
        <v>#NAME?</v>
      </c>
      <c r="AF7" s="500" t="s">
        <v>193</v>
      </c>
      <c r="AG7" s="401">
        <v>1903</v>
      </c>
      <c r="AH7" s="402" t="s">
        <v>183</v>
      </c>
      <c r="AI7" s="402" t="s">
        <v>28</v>
      </c>
      <c r="AJ7" s="403" t="s">
        <v>51</v>
      </c>
      <c r="AK7" s="448">
        <v>0</v>
      </c>
      <c r="AL7" s="507" t="s">
        <v>194</v>
      </c>
      <c r="AM7" s="508">
        <v>1903</v>
      </c>
      <c r="AN7" s="509" t="s">
        <v>184</v>
      </c>
      <c r="AO7" s="509" t="s">
        <v>28</v>
      </c>
      <c r="AP7" s="510" t="s">
        <v>51</v>
      </c>
      <c r="AQ7" s="511">
        <v>0</v>
      </c>
      <c r="AR7" s="516" t="s">
        <v>195</v>
      </c>
      <c r="AS7" s="401">
        <v>1903</v>
      </c>
      <c r="AT7" s="402" t="s">
        <v>185</v>
      </c>
      <c r="AU7" s="402" t="s">
        <v>28</v>
      </c>
      <c r="AV7" s="403" t="s">
        <v>51</v>
      </c>
      <c r="AW7" s="448">
        <v>0</v>
      </c>
      <c r="AX7" s="522" t="s">
        <v>196</v>
      </c>
      <c r="AY7" s="350">
        <v>1903</v>
      </c>
      <c r="AZ7" s="354" t="s">
        <v>186</v>
      </c>
      <c r="BA7" s="351" t="s">
        <v>28</v>
      </c>
      <c r="BB7" s="352" t="s">
        <v>51</v>
      </c>
      <c r="BC7" s="353">
        <v>0</v>
      </c>
      <c r="BD7" s="539" t="s">
        <v>197</v>
      </c>
      <c r="BE7" s="278">
        <v>1903</v>
      </c>
      <c r="BF7" s="462" t="s">
        <v>187</v>
      </c>
      <c r="BG7" s="279" t="s">
        <v>28</v>
      </c>
      <c r="BH7" s="463" t="s">
        <v>51</v>
      </c>
      <c r="BI7" s="280">
        <v>0</v>
      </c>
      <c r="BJ7" s="543" t="s">
        <v>198</v>
      </c>
      <c r="BK7" s="528">
        <v>1903</v>
      </c>
      <c r="BL7" s="544" t="s">
        <v>188</v>
      </c>
      <c r="BM7" s="299" t="s">
        <v>28</v>
      </c>
      <c r="BN7" s="529" t="s">
        <v>51</v>
      </c>
      <c r="BO7" s="530">
        <v>0</v>
      </c>
      <c r="BP7" s="545" t="s">
        <v>222</v>
      </c>
      <c r="BQ7" s="288">
        <v>1903</v>
      </c>
      <c r="BR7" s="279" t="s">
        <v>189</v>
      </c>
      <c r="BS7" s="279" t="s">
        <v>28</v>
      </c>
      <c r="BT7" s="463" t="s">
        <v>51</v>
      </c>
      <c r="BU7" s="281">
        <v>1.2223272445790767</v>
      </c>
      <c r="BV7" s="549" t="s">
        <v>223</v>
      </c>
      <c r="BW7" s="550">
        <v>1903</v>
      </c>
      <c r="BX7" s="550" t="s">
        <v>190</v>
      </c>
      <c r="BY7" s="550" t="s">
        <v>28</v>
      </c>
      <c r="BZ7" s="551" t="s">
        <v>29</v>
      </c>
      <c r="CA7" s="552">
        <v>0</v>
      </c>
      <c r="CB7" s="343" t="s">
        <v>224</v>
      </c>
      <c r="CC7" s="344">
        <v>1903</v>
      </c>
      <c r="CD7" s="344" t="s">
        <v>191</v>
      </c>
      <c r="CE7" s="344" t="s">
        <v>28</v>
      </c>
      <c r="CF7" s="345" t="s">
        <v>29</v>
      </c>
      <c r="CG7" s="346">
        <v>1.2223272445790767</v>
      </c>
      <c r="CH7" s="488" t="s">
        <v>225</v>
      </c>
      <c r="CI7" s="301">
        <v>1903</v>
      </c>
      <c r="CJ7" s="301" t="s">
        <v>229</v>
      </c>
      <c r="CK7" s="301" t="s">
        <v>28</v>
      </c>
      <c r="CL7" s="425" t="s">
        <v>51</v>
      </c>
      <c r="CM7" s="559">
        <v>0</v>
      </c>
      <c r="CN7" s="568">
        <v>724</v>
      </c>
      <c r="CO7" s="344">
        <v>1903</v>
      </c>
      <c r="CP7" s="569">
        <v>70</v>
      </c>
      <c r="CQ7" s="344" t="s">
        <v>28</v>
      </c>
      <c r="CR7" s="345" t="s">
        <v>51</v>
      </c>
      <c r="CS7" s="563" t="e">
        <f>((HORAS TRABALHADAS)*1000000/NUMERO ACIDENTES)</f>
        <v>#NAME?</v>
      </c>
      <c r="CT7" s="129"/>
      <c r="CU7" s="129"/>
      <c r="CV7" s="129"/>
      <c r="CW7" s="129"/>
      <c r="CX7" s="129"/>
      <c r="CY7" s="129"/>
      <c r="CZ7" s="129"/>
      <c r="DA7" s="129"/>
      <c r="DB7" s="129"/>
      <c r="DC7" s="129"/>
      <c r="DD7" s="129"/>
      <c r="DE7" s="129"/>
      <c r="DF7" s="129"/>
      <c r="DG7" s="129"/>
      <c r="DH7" s="129"/>
      <c r="DI7" s="129"/>
      <c r="DJ7" s="129"/>
      <c r="DK7" s="129"/>
      <c r="DL7" s="129"/>
      <c r="DM7" s="129"/>
      <c r="DN7" s="129"/>
      <c r="DO7" s="129"/>
      <c r="DP7" s="129"/>
      <c r="DQ7" s="129"/>
      <c r="DR7" s="129"/>
      <c r="DS7" s="129"/>
      <c r="DT7" s="129"/>
      <c r="DU7" s="129"/>
      <c r="DV7" s="129"/>
      <c r="DW7" s="129"/>
      <c r="DX7" s="129"/>
      <c r="DY7" s="129"/>
      <c r="DZ7" s="129"/>
      <c r="EA7" s="129"/>
      <c r="EB7" s="129"/>
      <c r="EC7" s="129"/>
      <c r="ED7" s="129"/>
      <c r="EE7" s="129"/>
      <c r="EF7" s="129"/>
      <c r="EG7" s="129"/>
      <c r="EH7" s="129"/>
      <c r="EI7" s="129"/>
      <c r="EJ7" s="129"/>
      <c r="EK7" s="129"/>
      <c r="EL7" s="129"/>
    </row>
    <row r="8" spans="1:153" x14ac:dyDescent="0.25">
      <c r="A8" s="136" t="s">
        <v>32</v>
      </c>
      <c r="B8" s="588">
        <v>710</v>
      </c>
      <c r="C8" s="424">
        <v>2406</v>
      </c>
      <c r="D8" s="588">
        <v>55</v>
      </c>
      <c r="E8" s="487" t="s">
        <v>28</v>
      </c>
      <c r="F8" s="487" t="s">
        <v>51</v>
      </c>
      <c r="G8" s="588" t="e">
        <f>SUM(CPT+SPT+FATAIS)</f>
        <v>#NAME?</v>
      </c>
      <c r="H8" s="447">
        <v>711</v>
      </c>
      <c r="I8" s="432">
        <v>2406</v>
      </c>
      <c r="J8" s="448">
        <v>56</v>
      </c>
      <c r="K8" s="448" t="s">
        <v>28</v>
      </c>
      <c r="L8" s="448" t="s">
        <v>51</v>
      </c>
      <c r="M8" s="448">
        <v>1</v>
      </c>
      <c r="N8" s="455" t="s">
        <v>181</v>
      </c>
      <c r="O8" s="278">
        <v>2406</v>
      </c>
      <c r="P8" s="462" t="s">
        <v>180</v>
      </c>
      <c r="Q8" s="279" t="s">
        <v>28</v>
      </c>
      <c r="R8" s="282" t="s">
        <v>33</v>
      </c>
      <c r="S8" s="280">
        <v>2</v>
      </c>
      <c r="T8" s="481" t="s">
        <v>192</v>
      </c>
      <c r="U8" s="350">
        <v>2406</v>
      </c>
      <c r="V8" s="351" t="s">
        <v>182</v>
      </c>
      <c r="W8" s="351" t="s">
        <v>28</v>
      </c>
      <c r="X8" s="352" t="s">
        <v>51</v>
      </c>
      <c r="Y8" s="620">
        <v>0</v>
      </c>
      <c r="Z8" s="626">
        <v>714</v>
      </c>
      <c r="AA8" s="616">
        <v>2406</v>
      </c>
      <c r="AB8" s="612">
        <v>59</v>
      </c>
      <c r="AC8" s="509" t="s">
        <v>28</v>
      </c>
      <c r="AD8" s="510" t="s">
        <v>51</v>
      </c>
      <c r="AE8" s="627" t="e">
        <f ca="1">SOMA ACIDENTE TRAJETO(CPT+SPT+FATAIS)</f>
        <v>#NAME?</v>
      </c>
      <c r="AF8" s="500" t="s">
        <v>193</v>
      </c>
      <c r="AG8" s="401">
        <v>2406</v>
      </c>
      <c r="AH8" s="402" t="s">
        <v>183</v>
      </c>
      <c r="AI8" s="402" t="s">
        <v>28</v>
      </c>
      <c r="AJ8" s="403" t="s">
        <v>51</v>
      </c>
      <c r="AK8" s="448">
        <v>2</v>
      </c>
      <c r="AL8" s="507" t="s">
        <v>194</v>
      </c>
      <c r="AM8" s="508">
        <v>2406</v>
      </c>
      <c r="AN8" s="509" t="s">
        <v>184</v>
      </c>
      <c r="AO8" s="509" t="s">
        <v>28</v>
      </c>
      <c r="AP8" s="510" t="s">
        <v>51</v>
      </c>
      <c r="AQ8" s="511">
        <v>0</v>
      </c>
      <c r="AR8" s="516" t="s">
        <v>195</v>
      </c>
      <c r="AS8" s="401">
        <v>2406</v>
      </c>
      <c r="AT8" s="402" t="s">
        <v>185</v>
      </c>
      <c r="AU8" s="402" t="s">
        <v>28</v>
      </c>
      <c r="AV8" s="403" t="s">
        <v>51</v>
      </c>
      <c r="AW8" s="448">
        <v>0</v>
      </c>
      <c r="AX8" s="522" t="s">
        <v>196</v>
      </c>
      <c r="AY8" s="350">
        <v>2406</v>
      </c>
      <c r="AZ8" s="354" t="s">
        <v>186</v>
      </c>
      <c r="BA8" s="351" t="s">
        <v>28</v>
      </c>
      <c r="BB8" s="352" t="s">
        <v>51</v>
      </c>
      <c r="BC8" s="353">
        <v>28</v>
      </c>
      <c r="BD8" s="539" t="s">
        <v>197</v>
      </c>
      <c r="BE8" s="278">
        <v>2406</v>
      </c>
      <c r="BF8" s="462" t="s">
        <v>187</v>
      </c>
      <c r="BG8" s="279" t="s">
        <v>28</v>
      </c>
      <c r="BH8" s="463" t="s">
        <v>51</v>
      </c>
      <c r="BI8" s="280">
        <v>14</v>
      </c>
      <c r="BJ8" s="543" t="s">
        <v>198</v>
      </c>
      <c r="BK8" s="528">
        <v>2406</v>
      </c>
      <c r="BL8" s="544" t="s">
        <v>188</v>
      </c>
      <c r="BM8" s="299" t="s">
        <v>28</v>
      </c>
      <c r="BN8" s="529" t="s">
        <v>51</v>
      </c>
      <c r="BO8" s="530">
        <v>0</v>
      </c>
      <c r="BP8" s="545" t="s">
        <v>222</v>
      </c>
      <c r="BQ8" s="288">
        <v>2406</v>
      </c>
      <c r="BR8" s="279" t="s">
        <v>189</v>
      </c>
      <c r="BS8" s="279" t="s">
        <v>28</v>
      </c>
      <c r="BT8" s="463" t="s">
        <v>51</v>
      </c>
      <c r="BU8" s="281">
        <v>2.6362061829579817</v>
      </c>
      <c r="BV8" s="549" t="s">
        <v>223</v>
      </c>
      <c r="BW8" s="550">
        <v>2406</v>
      </c>
      <c r="BX8" s="550" t="s">
        <v>190</v>
      </c>
      <c r="BY8" s="550" t="s">
        <v>28</v>
      </c>
      <c r="BZ8" s="551" t="s">
        <v>33</v>
      </c>
      <c r="CA8" s="552">
        <v>0.87873539431932712</v>
      </c>
      <c r="CB8" s="343" t="s">
        <v>224</v>
      </c>
      <c r="CC8" s="344">
        <v>2406</v>
      </c>
      <c r="CD8" s="344" t="s">
        <v>191</v>
      </c>
      <c r="CE8" s="344" t="s">
        <v>28</v>
      </c>
      <c r="CF8" s="345" t="s">
        <v>33</v>
      </c>
      <c r="CG8" s="346">
        <v>1.7574707886386542</v>
      </c>
      <c r="CH8" s="488" t="s">
        <v>225</v>
      </c>
      <c r="CI8" s="301">
        <v>2406</v>
      </c>
      <c r="CJ8" s="301" t="s">
        <v>229</v>
      </c>
      <c r="CK8" s="301" t="s">
        <v>28</v>
      </c>
      <c r="CL8" s="425" t="s">
        <v>51</v>
      </c>
      <c r="CM8" s="559">
        <v>12.30229552047058</v>
      </c>
      <c r="CN8" s="568">
        <v>724</v>
      </c>
      <c r="CO8" s="344">
        <v>2406</v>
      </c>
      <c r="CP8" s="569">
        <v>70</v>
      </c>
      <c r="CQ8" s="344" t="s">
        <v>28</v>
      </c>
      <c r="CR8" s="345" t="s">
        <v>51</v>
      </c>
      <c r="CS8" s="563" t="e">
        <f>((HORAS TRABALHADAS)*1000000/NUMERO ACIDENTES)</f>
        <v>#NAME?</v>
      </c>
      <c r="CT8" s="129"/>
      <c r="CU8" s="129"/>
      <c r="CV8" s="129"/>
      <c r="CW8" s="129"/>
      <c r="CX8" s="129"/>
      <c r="CY8" s="129"/>
      <c r="CZ8" s="129"/>
      <c r="DA8" s="129"/>
      <c r="DB8" s="129"/>
      <c r="DC8" s="129"/>
      <c r="DD8" s="129"/>
      <c r="DE8" s="129"/>
      <c r="DF8" s="129"/>
      <c r="DG8" s="129"/>
      <c r="DH8" s="129"/>
      <c r="DI8" s="129"/>
      <c r="DJ8" s="129"/>
      <c r="DK8" s="129"/>
      <c r="DL8" s="129"/>
      <c r="DM8" s="129"/>
      <c r="DN8" s="129"/>
      <c r="DO8" s="129"/>
      <c r="DP8" s="129"/>
      <c r="DQ8" s="129"/>
      <c r="DR8" s="129"/>
      <c r="DS8" s="129"/>
      <c r="DT8" s="129"/>
      <c r="DU8" s="129"/>
      <c r="DV8" s="129"/>
      <c r="DW8" s="129"/>
      <c r="DX8" s="129"/>
      <c r="DY8" s="129"/>
      <c r="DZ8" s="129"/>
      <c r="EA8" s="129"/>
      <c r="EB8" s="129"/>
      <c r="EC8" s="129"/>
      <c r="ED8" s="129"/>
      <c r="EE8" s="129"/>
      <c r="EF8" s="129"/>
      <c r="EG8" s="129"/>
      <c r="EH8" s="129"/>
      <c r="EI8" s="129"/>
      <c r="EJ8" s="129"/>
      <c r="EK8" s="129"/>
      <c r="EL8" s="129"/>
    </row>
    <row r="9" spans="1:153" x14ac:dyDescent="0.25">
      <c r="A9" s="136" t="s">
        <v>5</v>
      </c>
      <c r="B9" s="588">
        <v>710</v>
      </c>
      <c r="C9" s="424">
        <v>1701</v>
      </c>
      <c r="D9" s="588">
        <v>55</v>
      </c>
      <c r="E9" s="487" t="s">
        <v>28</v>
      </c>
      <c r="F9" s="487" t="s">
        <v>51</v>
      </c>
      <c r="G9" s="588" t="e">
        <f>SUM(CPT+SPT+FATAIS)</f>
        <v>#NAME?</v>
      </c>
      <c r="H9" s="447">
        <v>711</v>
      </c>
      <c r="I9" s="432">
        <v>1701</v>
      </c>
      <c r="J9" s="448">
        <v>56</v>
      </c>
      <c r="K9" s="448" t="s">
        <v>28</v>
      </c>
      <c r="L9" s="448" t="s">
        <v>51</v>
      </c>
      <c r="M9" s="448">
        <v>0</v>
      </c>
      <c r="N9" s="455" t="s">
        <v>181</v>
      </c>
      <c r="O9" s="278">
        <v>1701</v>
      </c>
      <c r="P9" s="462" t="s">
        <v>180</v>
      </c>
      <c r="Q9" s="279" t="s">
        <v>28</v>
      </c>
      <c r="R9" s="282" t="s">
        <v>34</v>
      </c>
      <c r="S9" s="280">
        <v>0</v>
      </c>
      <c r="T9" s="481" t="s">
        <v>192</v>
      </c>
      <c r="U9" s="350">
        <v>1701</v>
      </c>
      <c r="V9" s="351" t="s">
        <v>182</v>
      </c>
      <c r="W9" s="351" t="s">
        <v>28</v>
      </c>
      <c r="X9" s="352" t="s">
        <v>51</v>
      </c>
      <c r="Y9" s="620">
        <v>0</v>
      </c>
      <c r="Z9" s="626">
        <v>714</v>
      </c>
      <c r="AA9" s="616">
        <v>1701</v>
      </c>
      <c r="AB9" s="612">
        <v>59</v>
      </c>
      <c r="AC9" s="509" t="s">
        <v>28</v>
      </c>
      <c r="AD9" s="510" t="s">
        <v>51</v>
      </c>
      <c r="AE9" s="627" t="e">
        <f ca="1">SOMA ACIDENTE TRAJETO(CPT+SPT+FATAIS)</f>
        <v>#NAME?</v>
      </c>
      <c r="AF9" s="500" t="s">
        <v>193</v>
      </c>
      <c r="AG9" s="401">
        <v>1701</v>
      </c>
      <c r="AH9" s="402" t="s">
        <v>183</v>
      </c>
      <c r="AI9" s="402" t="s">
        <v>28</v>
      </c>
      <c r="AJ9" s="403" t="s">
        <v>51</v>
      </c>
      <c r="AK9" s="448">
        <v>1</v>
      </c>
      <c r="AL9" s="507" t="s">
        <v>194</v>
      </c>
      <c r="AM9" s="508">
        <v>1701</v>
      </c>
      <c r="AN9" s="509" t="s">
        <v>184</v>
      </c>
      <c r="AO9" s="509" t="s">
        <v>28</v>
      </c>
      <c r="AP9" s="510" t="s">
        <v>51</v>
      </c>
      <c r="AQ9" s="511">
        <v>0</v>
      </c>
      <c r="AR9" s="516" t="s">
        <v>195</v>
      </c>
      <c r="AS9" s="401">
        <v>1701</v>
      </c>
      <c r="AT9" s="402" t="s">
        <v>185</v>
      </c>
      <c r="AU9" s="402" t="s">
        <v>28</v>
      </c>
      <c r="AV9" s="403" t="s">
        <v>51</v>
      </c>
      <c r="AW9" s="448">
        <v>0</v>
      </c>
      <c r="AX9" s="522" t="s">
        <v>196</v>
      </c>
      <c r="AY9" s="350">
        <v>1701</v>
      </c>
      <c r="AZ9" s="354" t="s">
        <v>186</v>
      </c>
      <c r="BA9" s="351" t="s">
        <v>28</v>
      </c>
      <c r="BB9" s="352" t="s">
        <v>51</v>
      </c>
      <c r="BC9" s="353">
        <v>31</v>
      </c>
      <c r="BD9" s="539" t="s">
        <v>197</v>
      </c>
      <c r="BE9" s="278">
        <v>1701</v>
      </c>
      <c r="BF9" s="462" t="s">
        <v>187</v>
      </c>
      <c r="BG9" s="279" t="s">
        <v>28</v>
      </c>
      <c r="BH9" s="463" t="s">
        <v>51</v>
      </c>
      <c r="BI9" s="280">
        <v>0</v>
      </c>
      <c r="BJ9" s="543" t="s">
        <v>198</v>
      </c>
      <c r="BK9" s="528">
        <v>1701</v>
      </c>
      <c r="BL9" s="544" t="s">
        <v>188</v>
      </c>
      <c r="BM9" s="299" t="s">
        <v>28</v>
      </c>
      <c r="BN9" s="529" t="s">
        <v>51</v>
      </c>
      <c r="BO9" s="530">
        <v>0</v>
      </c>
      <c r="BP9" s="545" t="s">
        <v>222</v>
      </c>
      <c r="BQ9" s="288">
        <v>1701</v>
      </c>
      <c r="BR9" s="279" t="s">
        <v>189</v>
      </c>
      <c r="BS9" s="279" t="s">
        <v>28</v>
      </c>
      <c r="BT9" s="463" t="s">
        <v>51</v>
      </c>
      <c r="BU9" s="281">
        <v>0</v>
      </c>
      <c r="BV9" s="549" t="s">
        <v>223</v>
      </c>
      <c r="BW9" s="550">
        <v>1701</v>
      </c>
      <c r="BX9" s="550" t="s">
        <v>190</v>
      </c>
      <c r="BY9" s="550" t="s">
        <v>28</v>
      </c>
      <c r="BZ9" s="551" t="s">
        <v>34</v>
      </c>
      <c r="CA9" s="552">
        <v>0</v>
      </c>
      <c r="CB9" s="343" t="s">
        <v>224</v>
      </c>
      <c r="CC9" s="344">
        <v>1701</v>
      </c>
      <c r="CD9" s="344" t="s">
        <v>191</v>
      </c>
      <c r="CE9" s="344" t="s">
        <v>28</v>
      </c>
      <c r="CF9" s="345" t="s">
        <v>34</v>
      </c>
      <c r="CG9" s="346">
        <v>0</v>
      </c>
      <c r="CH9" s="488" t="s">
        <v>225</v>
      </c>
      <c r="CI9" s="301">
        <v>1701</v>
      </c>
      <c r="CJ9" s="301" t="s">
        <v>229</v>
      </c>
      <c r="CK9" s="301" t="s">
        <v>28</v>
      </c>
      <c r="CL9" s="425" t="s">
        <v>51</v>
      </c>
      <c r="CM9" s="559">
        <v>0</v>
      </c>
      <c r="CN9" s="568">
        <v>724</v>
      </c>
      <c r="CO9" s="344">
        <v>1701</v>
      </c>
      <c r="CP9" s="569">
        <v>70</v>
      </c>
      <c r="CQ9" s="344" t="s">
        <v>28</v>
      </c>
      <c r="CR9" s="345" t="s">
        <v>51</v>
      </c>
      <c r="CS9" s="563" t="e">
        <f>((HORAS TRABALHADAS)*1000000/NUMERO ACIDENTES)</f>
        <v>#NAME?</v>
      </c>
      <c r="CT9" s="129"/>
      <c r="CU9" s="129"/>
      <c r="CV9" s="129"/>
      <c r="CW9" s="129"/>
      <c r="CX9" s="129"/>
      <c r="CY9" s="129"/>
      <c r="CZ9" s="129"/>
      <c r="DA9" s="129"/>
      <c r="DB9" s="129"/>
      <c r="DC9" s="129"/>
      <c r="DD9" s="129"/>
      <c r="DE9" s="129"/>
      <c r="DF9" s="129"/>
      <c r="DG9" s="129"/>
      <c r="DH9" s="129"/>
      <c r="DI9" s="129"/>
      <c r="DJ9" s="129"/>
      <c r="DK9" s="129"/>
      <c r="DL9" s="129"/>
      <c r="DM9" s="129"/>
      <c r="DN9" s="129"/>
      <c r="DO9" s="129"/>
      <c r="DP9" s="129"/>
      <c r="DQ9" s="129"/>
      <c r="DR9" s="129"/>
      <c r="DS9" s="129"/>
      <c r="DT9" s="129"/>
      <c r="DU9" s="129"/>
      <c r="DV9" s="129"/>
      <c r="DW9" s="129"/>
      <c r="DX9" s="129"/>
      <c r="DY9" s="129"/>
      <c r="DZ9" s="129"/>
      <c r="EA9" s="129"/>
      <c r="EB9" s="129"/>
      <c r="EC9" s="129"/>
      <c r="ED9" s="129"/>
      <c r="EE9" s="129"/>
      <c r="EF9" s="129"/>
      <c r="EG9" s="129"/>
      <c r="EH9" s="129"/>
      <c r="EI9" s="129"/>
      <c r="EJ9" s="129"/>
      <c r="EK9" s="129"/>
      <c r="EL9" s="129"/>
    </row>
    <row r="10" spans="1:153" x14ac:dyDescent="0.25">
      <c r="A10" s="136" t="s">
        <v>35</v>
      </c>
      <c r="B10" s="588">
        <v>710</v>
      </c>
      <c r="C10" s="424">
        <v>1606</v>
      </c>
      <c r="D10" s="588">
        <v>55</v>
      </c>
      <c r="E10" s="487" t="s">
        <v>28</v>
      </c>
      <c r="F10" s="487" t="s">
        <v>51</v>
      </c>
      <c r="G10" s="588" t="e">
        <f>SUM(CPT+SPT+FATAIS)</f>
        <v>#NAME?</v>
      </c>
      <c r="H10" s="447">
        <v>711</v>
      </c>
      <c r="I10" s="432">
        <v>1606</v>
      </c>
      <c r="J10" s="448">
        <v>56</v>
      </c>
      <c r="K10" s="448" t="s">
        <v>28</v>
      </c>
      <c r="L10" s="448" t="s">
        <v>51</v>
      </c>
      <c r="M10" s="448">
        <v>2</v>
      </c>
      <c r="N10" s="455" t="s">
        <v>181</v>
      </c>
      <c r="O10" s="278">
        <v>1606</v>
      </c>
      <c r="P10" s="462" t="s">
        <v>180</v>
      </c>
      <c r="Q10" s="279" t="s">
        <v>28</v>
      </c>
      <c r="R10" s="282" t="s">
        <v>52</v>
      </c>
      <c r="S10" s="280">
        <v>0</v>
      </c>
      <c r="T10" s="481" t="s">
        <v>192</v>
      </c>
      <c r="U10" s="350">
        <v>1606</v>
      </c>
      <c r="V10" s="351" t="s">
        <v>182</v>
      </c>
      <c r="W10" s="351" t="s">
        <v>28</v>
      </c>
      <c r="X10" s="352" t="s">
        <v>51</v>
      </c>
      <c r="Y10" s="620">
        <v>0</v>
      </c>
      <c r="Z10" s="626">
        <v>714</v>
      </c>
      <c r="AA10" s="616">
        <v>1606</v>
      </c>
      <c r="AB10" s="612">
        <v>59</v>
      </c>
      <c r="AC10" s="509" t="s">
        <v>28</v>
      </c>
      <c r="AD10" s="510" t="s">
        <v>51</v>
      </c>
      <c r="AE10" s="627" t="e">
        <f ca="1">SOMA ACIDENTE TRAJETO(CPT+SPT+FATAIS)</f>
        <v>#NAME?</v>
      </c>
      <c r="AF10" s="500" t="s">
        <v>193</v>
      </c>
      <c r="AG10" s="401">
        <v>1606</v>
      </c>
      <c r="AH10" s="402" t="s">
        <v>183</v>
      </c>
      <c r="AI10" s="402" t="s">
        <v>28</v>
      </c>
      <c r="AJ10" s="403" t="s">
        <v>51</v>
      </c>
      <c r="AK10" s="448">
        <v>1</v>
      </c>
      <c r="AL10" s="507" t="s">
        <v>194</v>
      </c>
      <c r="AM10" s="508">
        <v>1606</v>
      </c>
      <c r="AN10" s="509" t="s">
        <v>184</v>
      </c>
      <c r="AO10" s="509" t="s">
        <v>28</v>
      </c>
      <c r="AP10" s="510" t="s">
        <v>51</v>
      </c>
      <c r="AQ10" s="511">
        <v>0</v>
      </c>
      <c r="AR10" s="516" t="s">
        <v>195</v>
      </c>
      <c r="AS10" s="401">
        <v>1606</v>
      </c>
      <c r="AT10" s="402" t="s">
        <v>185</v>
      </c>
      <c r="AU10" s="402" t="s">
        <v>28</v>
      </c>
      <c r="AV10" s="403" t="s">
        <v>51</v>
      </c>
      <c r="AW10" s="448">
        <v>0</v>
      </c>
      <c r="AX10" s="522" t="s">
        <v>196</v>
      </c>
      <c r="AY10" s="350">
        <v>1606</v>
      </c>
      <c r="AZ10" s="354" t="s">
        <v>186</v>
      </c>
      <c r="BA10" s="351" t="s">
        <v>28</v>
      </c>
      <c r="BB10" s="352" t="s">
        <v>51</v>
      </c>
      <c r="BC10" s="353">
        <v>9</v>
      </c>
      <c r="BD10" s="539" t="s">
        <v>197</v>
      </c>
      <c r="BE10" s="278">
        <v>1606</v>
      </c>
      <c r="BF10" s="462" t="s">
        <v>187</v>
      </c>
      <c r="BG10" s="279" t="s">
        <v>28</v>
      </c>
      <c r="BH10" s="463" t="s">
        <v>51</v>
      </c>
      <c r="BI10" s="280">
        <v>24</v>
      </c>
      <c r="BJ10" s="543" t="s">
        <v>198</v>
      </c>
      <c r="BK10" s="528">
        <v>1606</v>
      </c>
      <c r="BL10" s="544" t="s">
        <v>188</v>
      </c>
      <c r="BM10" s="299" t="s">
        <v>28</v>
      </c>
      <c r="BN10" s="529" t="s">
        <v>51</v>
      </c>
      <c r="BO10" s="530">
        <v>0</v>
      </c>
      <c r="BP10" s="545" t="s">
        <v>222</v>
      </c>
      <c r="BQ10" s="288">
        <v>1606</v>
      </c>
      <c r="BR10" s="279" t="s">
        <v>189</v>
      </c>
      <c r="BS10" s="279" t="s">
        <v>28</v>
      </c>
      <c r="BT10" s="463" t="s">
        <v>51</v>
      </c>
      <c r="BU10" s="281">
        <v>2.4095456560710913</v>
      </c>
      <c r="BV10" s="549" t="s">
        <v>223</v>
      </c>
      <c r="BW10" s="550">
        <v>1606</v>
      </c>
      <c r="BX10" s="550" t="s">
        <v>190</v>
      </c>
      <c r="BY10" s="550" t="s">
        <v>28</v>
      </c>
      <c r="BZ10" s="551" t="s">
        <v>34</v>
      </c>
      <c r="CA10" s="552">
        <v>2.4095456560710913</v>
      </c>
      <c r="CB10" s="343" t="s">
        <v>224</v>
      </c>
      <c r="CC10" s="344">
        <v>1606</v>
      </c>
      <c r="CD10" s="344" t="s">
        <v>191</v>
      </c>
      <c r="CE10" s="344" t="s">
        <v>28</v>
      </c>
      <c r="CF10" s="345" t="s">
        <v>34</v>
      </c>
      <c r="CG10" s="346">
        <v>0</v>
      </c>
      <c r="CH10" s="488" t="s">
        <v>225</v>
      </c>
      <c r="CI10" s="301">
        <v>1606</v>
      </c>
      <c r="CJ10" s="301" t="s">
        <v>229</v>
      </c>
      <c r="CK10" s="301" t="s">
        <v>28</v>
      </c>
      <c r="CL10" s="425" t="s">
        <v>51</v>
      </c>
      <c r="CM10" s="559">
        <v>28.914547872853095</v>
      </c>
      <c r="CN10" s="568">
        <v>724</v>
      </c>
      <c r="CO10" s="344">
        <v>1606</v>
      </c>
      <c r="CP10" s="569">
        <v>70</v>
      </c>
      <c r="CQ10" s="344" t="s">
        <v>28</v>
      </c>
      <c r="CR10" s="345" t="s">
        <v>51</v>
      </c>
      <c r="CS10" s="563" t="e">
        <f>((HORAS TRABALHADAS)*1000000/NUMERO ACIDENTES)</f>
        <v>#NAME?</v>
      </c>
      <c r="CT10" s="129"/>
      <c r="CU10" s="129"/>
      <c r="CV10" s="129"/>
      <c r="CW10" s="129"/>
      <c r="CX10" s="129"/>
      <c r="CY10" s="129"/>
      <c r="CZ10" s="129"/>
      <c r="DA10" s="129"/>
      <c r="DB10" s="129"/>
      <c r="DC10" s="129"/>
      <c r="DD10" s="129"/>
      <c r="DE10" s="129"/>
      <c r="DF10" s="129"/>
      <c r="DG10" s="129"/>
      <c r="DH10" s="129"/>
      <c r="DI10" s="129"/>
      <c r="DJ10" s="129"/>
      <c r="DK10" s="129"/>
      <c r="DL10" s="129"/>
      <c r="DM10" s="129"/>
      <c r="DN10" s="129"/>
      <c r="DO10" s="129"/>
      <c r="DP10" s="129"/>
      <c r="DQ10" s="129"/>
      <c r="DR10" s="129"/>
      <c r="DS10" s="129"/>
      <c r="DT10" s="129"/>
      <c r="DU10" s="129"/>
      <c r="DV10" s="129"/>
      <c r="DW10" s="129"/>
      <c r="DX10" s="129"/>
      <c r="DY10" s="129"/>
      <c r="DZ10" s="129"/>
      <c r="EA10" s="129"/>
      <c r="EB10" s="129"/>
      <c r="EC10" s="129"/>
      <c r="ED10" s="129"/>
      <c r="EE10" s="129"/>
      <c r="EF10" s="129"/>
      <c r="EG10" s="129"/>
      <c r="EH10" s="129"/>
      <c r="EI10" s="129"/>
      <c r="EJ10" s="129"/>
      <c r="EK10" s="129"/>
      <c r="EL10" s="129"/>
    </row>
    <row r="11" spans="1:153" x14ac:dyDescent="0.25">
      <c r="A11" s="136" t="s">
        <v>36</v>
      </c>
      <c r="B11" s="588">
        <v>710</v>
      </c>
      <c r="C11" s="424">
        <v>5555</v>
      </c>
      <c r="D11" s="588">
        <v>55</v>
      </c>
      <c r="E11" s="487" t="s">
        <v>28</v>
      </c>
      <c r="F11" s="487" t="s">
        <v>51</v>
      </c>
      <c r="G11" s="588" t="e">
        <f>SUM(CPT+SPT+FATAIS)</f>
        <v>#NAME?</v>
      </c>
      <c r="H11" s="447">
        <v>711</v>
      </c>
      <c r="I11" s="432">
        <v>5555</v>
      </c>
      <c r="J11" s="448">
        <v>56</v>
      </c>
      <c r="K11" s="448" t="s">
        <v>28</v>
      </c>
      <c r="L11" s="448" t="s">
        <v>51</v>
      </c>
      <c r="M11" s="448">
        <v>1</v>
      </c>
      <c r="N11" s="455" t="s">
        <v>181</v>
      </c>
      <c r="O11" s="278">
        <v>5555</v>
      </c>
      <c r="P11" s="462" t="s">
        <v>180</v>
      </c>
      <c r="Q11" s="279" t="s">
        <v>28</v>
      </c>
      <c r="R11" s="282" t="s">
        <v>37</v>
      </c>
      <c r="S11" s="280">
        <v>1</v>
      </c>
      <c r="T11" s="481" t="s">
        <v>192</v>
      </c>
      <c r="U11" s="350">
        <v>5555</v>
      </c>
      <c r="V11" s="351" t="s">
        <v>182</v>
      </c>
      <c r="W11" s="351" t="s">
        <v>28</v>
      </c>
      <c r="X11" s="352" t="s">
        <v>51</v>
      </c>
      <c r="Y11" s="620">
        <v>0</v>
      </c>
      <c r="Z11" s="626">
        <v>714</v>
      </c>
      <c r="AA11" s="616">
        <v>5555</v>
      </c>
      <c r="AB11" s="612">
        <v>59</v>
      </c>
      <c r="AC11" s="509" t="s">
        <v>28</v>
      </c>
      <c r="AD11" s="510" t="s">
        <v>51</v>
      </c>
      <c r="AE11" s="627" t="e">
        <f ca="1">SOMA ACIDENTE TRAJETO(CPT+SPT+FATAIS)</f>
        <v>#NAME?</v>
      </c>
      <c r="AF11" s="500" t="s">
        <v>193</v>
      </c>
      <c r="AG11" s="401">
        <v>5555</v>
      </c>
      <c r="AH11" s="402" t="s">
        <v>183</v>
      </c>
      <c r="AI11" s="402" t="s">
        <v>28</v>
      </c>
      <c r="AJ11" s="403" t="s">
        <v>51</v>
      </c>
      <c r="AK11" s="448">
        <v>0</v>
      </c>
      <c r="AL11" s="507" t="s">
        <v>194</v>
      </c>
      <c r="AM11" s="508">
        <v>5555</v>
      </c>
      <c r="AN11" s="509" t="s">
        <v>184</v>
      </c>
      <c r="AO11" s="509" t="s">
        <v>28</v>
      </c>
      <c r="AP11" s="510" t="s">
        <v>51</v>
      </c>
      <c r="AQ11" s="511">
        <v>0</v>
      </c>
      <c r="AR11" s="516" t="s">
        <v>195</v>
      </c>
      <c r="AS11" s="401">
        <v>5555</v>
      </c>
      <c r="AT11" s="402" t="s">
        <v>185</v>
      </c>
      <c r="AU11" s="402" t="s">
        <v>28</v>
      </c>
      <c r="AV11" s="403" t="s">
        <v>51</v>
      </c>
      <c r="AW11" s="448">
        <v>0</v>
      </c>
      <c r="AX11" s="522" t="s">
        <v>196</v>
      </c>
      <c r="AY11" s="350">
        <v>5555</v>
      </c>
      <c r="AZ11" s="354" t="s">
        <v>186</v>
      </c>
      <c r="BA11" s="351" t="s">
        <v>28</v>
      </c>
      <c r="BB11" s="352" t="s">
        <v>51</v>
      </c>
      <c r="BC11" s="353">
        <v>29</v>
      </c>
      <c r="BD11" s="539" t="s">
        <v>197</v>
      </c>
      <c r="BE11" s="278">
        <v>5555</v>
      </c>
      <c r="BF11" s="462" t="s">
        <v>187</v>
      </c>
      <c r="BG11" s="279" t="s">
        <v>28</v>
      </c>
      <c r="BH11" s="463" t="s">
        <v>51</v>
      </c>
      <c r="BI11" s="280">
        <v>3</v>
      </c>
      <c r="BJ11" s="543" t="s">
        <v>198</v>
      </c>
      <c r="BK11" s="528">
        <v>5555</v>
      </c>
      <c r="BL11" s="544" t="s">
        <v>188</v>
      </c>
      <c r="BM11" s="299" t="s">
        <v>28</v>
      </c>
      <c r="BN11" s="529" t="s">
        <v>51</v>
      </c>
      <c r="BO11" s="530">
        <v>0</v>
      </c>
      <c r="BP11" s="545" t="s">
        <v>222</v>
      </c>
      <c r="BQ11" s="288">
        <v>5555</v>
      </c>
      <c r="BR11" s="279" t="s">
        <v>189</v>
      </c>
      <c r="BS11" s="279" t="s">
        <v>28</v>
      </c>
      <c r="BT11" s="463" t="s">
        <v>51</v>
      </c>
      <c r="BU11" s="281">
        <v>8.4557554078043822</v>
      </c>
      <c r="BV11" s="549" t="s">
        <v>223</v>
      </c>
      <c r="BW11" s="550">
        <v>5555</v>
      </c>
      <c r="BX11" s="550" t="s">
        <v>190</v>
      </c>
      <c r="BY11" s="550" t="s">
        <v>28</v>
      </c>
      <c r="BZ11" s="551" t="s">
        <v>37</v>
      </c>
      <c r="CA11" s="552">
        <v>4.2278777039021911</v>
      </c>
      <c r="CB11" s="343" t="s">
        <v>224</v>
      </c>
      <c r="CC11" s="344">
        <v>5555</v>
      </c>
      <c r="CD11" s="344" t="s">
        <v>191</v>
      </c>
      <c r="CE11" s="344" t="s">
        <v>28</v>
      </c>
      <c r="CF11" s="345" t="s">
        <v>37</v>
      </c>
      <c r="CG11" s="346">
        <v>4.2278777039021911</v>
      </c>
      <c r="CH11" s="488" t="s">
        <v>225</v>
      </c>
      <c r="CI11" s="301">
        <v>5555</v>
      </c>
      <c r="CJ11" s="301" t="s">
        <v>229</v>
      </c>
      <c r="CK11" s="301" t="s">
        <v>28</v>
      </c>
      <c r="CL11" s="425" t="s">
        <v>51</v>
      </c>
      <c r="CM11" s="559">
        <v>12.683633111706575</v>
      </c>
      <c r="CN11" s="568">
        <v>724</v>
      </c>
      <c r="CO11" s="344">
        <v>5555</v>
      </c>
      <c r="CP11" s="569">
        <v>70</v>
      </c>
      <c r="CQ11" s="344" t="s">
        <v>28</v>
      </c>
      <c r="CR11" s="345" t="s">
        <v>51</v>
      </c>
      <c r="CS11" s="563" t="e">
        <f>((HORAS TRABALHADAS)*1000000/NUMERO ACIDENTES)</f>
        <v>#NAME?</v>
      </c>
      <c r="CT11" s="129"/>
      <c r="CU11" s="129"/>
      <c r="CV11" s="129"/>
      <c r="CW11" s="129"/>
      <c r="CX11" s="129"/>
      <c r="CY11" s="129"/>
      <c r="CZ11" s="129"/>
      <c r="DA11" s="129"/>
      <c r="DB11" s="129"/>
      <c r="DC11" s="129"/>
      <c r="DD11" s="129"/>
      <c r="DE11" s="129"/>
      <c r="DF11" s="129"/>
      <c r="DG11" s="129"/>
      <c r="DH11" s="129"/>
      <c r="DI11" s="129"/>
      <c r="DJ11" s="129"/>
      <c r="DK11" s="129"/>
      <c r="DL11" s="129"/>
      <c r="DM11" s="129"/>
      <c r="DN11" s="129"/>
      <c r="DO11" s="129"/>
      <c r="DP11" s="129"/>
      <c r="DQ11" s="129"/>
      <c r="DR11" s="129"/>
      <c r="DS11" s="129"/>
      <c r="DT11" s="129"/>
      <c r="DU11" s="129"/>
      <c r="DV11" s="129"/>
      <c r="DW11" s="129"/>
      <c r="DX11" s="129"/>
      <c r="DY11" s="129"/>
      <c r="DZ11" s="129"/>
      <c r="EA11" s="129"/>
      <c r="EB11" s="129"/>
      <c r="EC11" s="129"/>
      <c r="ED11" s="129"/>
      <c r="EE11" s="129"/>
      <c r="EF11" s="129"/>
      <c r="EG11" s="129"/>
      <c r="EH11" s="129"/>
      <c r="EI11" s="129"/>
      <c r="EJ11" s="129"/>
      <c r="EK11" s="129"/>
      <c r="EL11" s="129"/>
      <c r="EM11" s="130"/>
      <c r="EN11" s="130"/>
      <c r="EO11" s="130"/>
      <c r="EP11" s="130"/>
      <c r="EQ11" s="130"/>
      <c r="ER11" s="130"/>
      <c r="ES11" s="130"/>
      <c r="ET11" s="130"/>
      <c r="EU11" s="130"/>
      <c r="EV11" s="130"/>
      <c r="EW11" s="130"/>
    </row>
    <row r="12" spans="1:153" x14ac:dyDescent="0.25">
      <c r="A12" s="136" t="s">
        <v>39</v>
      </c>
      <c r="B12" s="588">
        <v>710</v>
      </c>
      <c r="C12" s="424">
        <v>2104</v>
      </c>
      <c r="D12" s="588">
        <v>55</v>
      </c>
      <c r="E12" s="487" t="s">
        <v>28</v>
      </c>
      <c r="F12" s="487" t="s">
        <v>51</v>
      </c>
      <c r="G12" s="588" t="e">
        <f>SUM(CPT+SPT+FATAIS)</f>
        <v>#NAME?</v>
      </c>
      <c r="H12" s="447">
        <v>711</v>
      </c>
      <c r="I12" s="432">
        <v>2104</v>
      </c>
      <c r="J12" s="448">
        <v>56</v>
      </c>
      <c r="K12" s="448" t="s">
        <v>28</v>
      </c>
      <c r="L12" s="448" t="s">
        <v>51</v>
      </c>
      <c r="M12" s="448">
        <v>0</v>
      </c>
      <c r="N12" s="455" t="s">
        <v>181</v>
      </c>
      <c r="O12" s="278">
        <v>2104</v>
      </c>
      <c r="P12" s="462" t="s">
        <v>180</v>
      </c>
      <c r="Q12" s="279" t="s">
        <v>28</v>
      </c>
      <c r="R12" s="282" t="s">
        <v>41</v>
      </c>
      <c r="S12" s="280">
        <v>0</v>
      </c>
      <c r="T12" s="481" t="s">
        <v>192</v>
      </c>
      <c r="U12" s="350">
        <v>2104</v>
      </c>
      <c r="V12" s="351" t="s">
        <v>182</v>
      </c>
      <c r="W12" s="351" t="s">
        <v>28</v>
      </c>
      <c r="X12" s="352" t="s">
        <v>51</v>
      </c>
      <c r="Y12" s="620">
        <v>0</v>
      </c>
      <c r="Z12" s="626">
        <v>714</v>
      </c>
      <c r="AA12" s="616">
        <v>2104</v>
      </c>
      <c r="AB12" s="612">
        <v>59</v>
      </c>
      <c r="AC12" s="509" t="s">
        <v>28</v>
      </c>
      <c r="AD12" s="510" t="s">
        <v>51</v>
      </c>
      <c r="AE12" s="627" t="e">
        <f ca="1">SOMA ACIDENTE TRAJETO(CPT+SPT+FATAIS)</f>
        <v>#NAME?</v>
      </c>
      <c r="AF12" s="500" t="s">
        <v>193</v>
      </c>
      <c r="AG12" s="401">
        <v>2104</v>
      </c>
      <c r="AH12" s="402" t="s">
        <v>183</v>
      </c>
      <c r="AI12" s="402" t="s">
        <v>28</v>
      </c>
      <c r="AJ12" s="403" t="s">
        <v>51</v>
      </c>
      <c r="AK12" s="448">
        <v>0</v>
      </c>
      <c r="AL12" s="507" t="s">
        <v>194</v>
      </c>
      <c r="AM12" s="508">
        <v>2104</v>
      </c>
      <c r="AN12" s="509" t="s">
        <v>184</v>
      </c>
      <c r="AO12" s="509" t="s">
        <v>28</v>
      </c>
      <c r="AP12" s="510" t="s">
        <v>51</v>
      </c>
      <c r="AQ12" s="511">
        <v>0</v>
      </c>
      <c r="AR12" s="516" t="s">
        <v>195</v>
      </c>
      <c r="AS12" s="401">
        <v>2104</v>
      </c>
      <c r="AT12" s="402" t="s">
        <v>185</v>
      </c>
      <c r="AU12" s="402" t="s">
        <v>28</v>
      </c>
      <c r="AV12" s="403" t="s">
        <v>51</v>
      </c>
      <c r="AW12" s="448">
        <v>0</v>
      </c>
      <c r="AX12" s="522" t="s">
        <v>196</v>
      </c>
      <c r="AY12" s="350">
        <v>2104</v>
      </c>
      <c r="AZ12" s="354" t="s">
        <v>186</v>
      </c>
      <c r="BA12" s="351" t="s">
        <v>28</v>
      </c>
      <c r="BB12" s="352" t="s">
        <v>51</v>
      </c>
      <c r="BC12" s="353">
        <v>31</v>
      </c>
      <c r="BD12" s="539" t="s">
        <v>197</v>
      </c>
      <c r="BE12" s="278">
        <v>2104</v>
      </c>
      <c r="BF12" s="462" t="s">
        <v>187</v>
      </c>
      <c r="BG12" s="279" t="s">
        <v>28</v>
      </c>
      <c r="BH12" s="463" t="s">
        <v>51</v>
      </c>
      <c r="BI12" s="280">
        <v>0</v>
      </c>
      <c r="BJ12" s="543" t="s">
        <v>198</v>
      </c>
      <c r="BK12" s="528">
        <v>2104</v>
      </c>
      <c r="BL12" s="544" t="s">
        <v>188</v>
      </c>
      <c r="BM12" s="299" t="s">
        <v>28</v>
      </c>
      <c r="BN12" s="529" t="s">
        <v>51</v>
      </c>
      <c r="BO12" s="530">
        <v>0</v>
      </c>
      <c r="BP12" s="545" t="s">
        <v>222</v>
      </c>
      <c r="BQ12" s="288">
        <v>2104</v>
      </c>
      <c r="BR12" s="279" t="s">
        <v>189</v>
      </c>
      <c r="BS12" s="279" t="s">
        <v>28</v>
      </c>
      <c r="BT12" s="463" t="s">
        <v>51</v>
      </c>
      <c r="BU12" s="281">
        <v>0</v>
      </c>
      <c r="BV12" s="549" t="s">
        <v>223</v>
      </c>
      <c r="BW12" s="550">
        <v>2104</v>
      </c>
      <c r="BX12" s="550" t="s">
        <v>190</v>
      </c>
      <c r="BY12" s="550" t="s">
        <v>28</v>
      </c>
      <c r="BZ12" s="551" t="s">
        <v>37</v>
      </c>
      <c r="CA12" s="552">
        <v>0</v>
      </c>
      <c r="CB12" s="343" t="s">
        <v>224</v>
      </c>
      <c r="CC12" s="344">
        <v>2104</v>
      </c>
      <c r="CD12" s="344" t="s">
        <v>191</v>
      </c>
      <c r="CE12" s="344" t="s">
        <v>28</v>
      </c>
      <c r="CF12" s="345" t="s">
        <v>37</v>
      </c>
      <c r="CG12" s="346">
        <v>0</v>
      </c>
      <c r="CH12" s="488" t="s">
        <v>225</v>
      </c>
      <c r="CI12" s="301">
        <v>2104</v>
      </c>
      <c r="CJ12" s="301" t="s">
        <v>229</v>
      </c>
      <c r="CK12" s="301" t="s">
        <v>28</v>
      </c>
      <c r="CL12" s="425" t="s">
        <v>51</v>
      </c>
      <c r="CM12" s="559">
        <v>0</v>
      </c>
      <c r="CN12" s="568">
        <v>724</v>
      </c>
      <c r="CO12" s="344">
        <v>2104</v>
      </c>
      <c r="CP12" s="569">
        <v>70</v>
      </c>
      <c r="CQ12" s="344" t="s">
        <v>28</v>
      </c>
      <c r="CR12" s="345" t="s">
        <v>51</v>
      </c>
      <c r="CS12" s="563" t="e">
        <f>((HORAS TRABALHADAS)*1000000/NUMERO ACIDENTES)</f>
        <v>#NAME?</v>
      </c>
      <c r="CT12" s="129"/>
      <c r="CU12" s="129"/>
      <c r="CV12" s="129"/>
      <c r="CW12" s="129"/>
      <c r="CX12" s="129"/>
      <c r="CY12" s="129"/>
      <c r="CZ12" s="129"/>
      <c r="DA12" s="129"/>
      <c r="DB12" s="129"/>
      <c r="DC12" s="129"/>
      <c r="DD12" s="129"/>
      <c r="DE12" s="129"/>
      <c r="DF12" s="129"/>
      <c r="DG12" s="129"/>
      <c r="DH12" s="129"/>
      <c r="DI12" s="129"/>
      <c r="DJ12" s="129"/>
      <c r="DK12" s="129"/>
      <c r="DL12" s="129"/>
      <c r="DM12" s="129"/>
      <c r="DN12" s="129"/>
      <c r="DO12" s="129"/>
      <c r="DP12" s="129"/>
      <c r="DQ12" s="129"/>
      <c r="DR12" s="129"/>
      <c r="DS12" s="129"/>
      <c r="DT12" s="129"/>
      <c r="DU12" s="129"/>
      <c r="DV12" s="129"/>
      <c r="DW12" s="129"/>
      <c r="DX12" s="129"/>
      <c r="DY12" s="129"/>
      <c r="DZ12" s="129"/>
      <c r="EA12" s="129"/>
      <c r="EB12" s="129"/>
      <c r="EC12" s="129"/>
      <c r="ED12" s="129"/>
      <c r="EE12" s="129"/>
      <c r="EF12" s="129"/>
      <c r="EG12" s="129"/>
      <c r="EH12" s="129"/>
      <c r="EI12" s="129"/>
      <c r="EJ12" s="129"/>
      <c r="EK12" s="129"/>
      <c r="EL12" s="129"/>
      <c r="EM12" s="130"/>
      <c r="EN12" s="130"/>
      <c r="EO12" s="130"/>
      <c r="EP12" s="130"/>
      <c r="EQ12" s="130"/>
      <c r="ER12" s="130"/>
      <c r="ES12" s="130"/>
      <c r="ET12" s="130"/>
      <c r="EU12" s="130"/>
      <c r="EV12" s="130"/>
      <c r="EW12" s="130"/>
    </row>
    <row r="13" spans="1:153" x14ac:dyDescent="0.25">
      <c r="A13" s="136" t="s">
        <v>40</v>
      </c>
      <c r="B13" s="588">
        <v>710</v>
      </c>
      <c r="C13" s="426">
        <v>1704</v>
      </c>
      <c r="D13" s="588">
        <v>55</v>
      </c>
      <c r="E13" s="487" t="s">
        <v>28</v>
      </c>
      <c r="F13" s="487" t="s">
        <v>51</v>
      </c>
      <c r="G13" s="588" t="e">
        <f>SUM(CPT+SPT+FATAIS)</f>
        <v>#NAME?</v>
      </c>
      <c r="H13" s="447">
        <v>711</v>
      </c>
      <c r="I13" s="436">
        <v>1704</v>
      </c>
      <c r="J13" s="448">
        <v>56</v>
      </c>
      <c r="K13" s="448" t="s">
        <v>28</v>
      </c>
      <c r="L13" s="448" t="s">
        <v>51</v>
      </c>
      <c r="M13" s="448">
        <v>0</v>
      </c>
      <c r="N13" s="455" t="s">
        <v>181</v>
      </c>
      <c r="O13" s="283">
        <v>1704</v>
      </c>
      <c r="P13" s="462" t="s">
        <v>180</v>
      </c>
      <c r="Q13" s="279" t="s">
        <v>28</v>
      </c>
      <c r="R13" s="282" t="s">
        <v>44</v>
      </c>
      <c r="S13" s="280">
        <v>0</v>
      </c>
      <c r="T13" s="481" t="s">
        <v>192</v>
      </c>
      <c r="U13" s="355">
        <v>1704</v>
      </c>
      <c r="V13" s="351" t="s">
        <v>182</v>
      </c>
      <c r="W13" s="351" t="s">
        <v>28</v>
      </c>
      <c r="X13" s="352" t="s">
        <v>51</v>
      </c>
      <c r="Y13" s="620">
        <v>0</v>
      </c>
      <c r="Z13" s="626">
        <v>714</v>
      </c>
      <c r="AA13" s="617">
        <v>1704</v>
      </c>
      <c r="AB13" s="612">
        <v>59</v>
      </c>
      <c r="AC13" s="509" t="s">
        <v>28</v>
      </c>
      <c r="AD13" s="510" t="s">
        <v>51</v>
      </c>
      <c r="AE13" s="627" t="e">
        <f ca="1">SOMA ACIDENTE TRAJETO(CPT+SPT+FATAIS)</f>
        <v>#NAME?</v>
      </c>
      <c r="AF13" s="500" t="s">
        <v>193</v>
      </c>
      <c r="AG13" s="404">
        <v>1704</v>
      </c>
      <c r="AH13" s="402" t="s">
        <v>183</v>
      </c>
      <c r="AI13" s="402" t="s">
        <v>28</v>
      </c>
      <c r="AJ13" s="403" t="s">
        <v>51</v>
      </c>
      <c r="AK13" s="448">
        <v>0</v>
      </c>
      <c r="AL13" s="507" t="s">
        <v>194</v>
      </c>
      <c r="AM13" s="512">
        <v>1704</v>
      </c>
      <c r="AN13" s="509" t="s">
        <v>184</v>
      </c>
      <c r="AO13" s="509" t="s">
        <v>28</v>
      </c>
      <c r="AP13" s="510" t="s">
        <v>51</v>
      </c>
      <c r="AQ13" s="511">
        <v>0</v>
      </c>
      <c r="AR13" s="516" t="s">
        <v>195</v>
      </c>
      <c r="AS13" s="404">
        <v>1704</v>
      </c>
      <c r="AT13" s="402" t="s">
        <v>185</v>
      </c>
      <c r="AU13" s="402" t="s">
        <v>28</v>
      </c>
      <c r="AV13" s="403" t="s">
        <v>51</v>
      </c>
      <c r="AW13" s="448">
        <v>0</v>
      </c>
      <c r="AX13" s="522" t="s">
        <v>196</v>
      </c>
      <c r="AY13" s="355">
        <v>1704</v>
      </c>
      <c r="AZ13" s="354" t="s">
        <v>186</v>
      </c>
      <c r="BA13" s="351" t="s">
        <v>28</v>
      </c>
      <c r="BB13" s="352" t="s">
        <v>51</v>
      </c>
      <c r="BC13" s="353">
        <v>0</v>
      </c>
      <c r="BD13" s="539" t="s">
        <v>197</v>
      </c>
      <c r="BE13" s="283">
        <v>1704</v>
      </c>
      <c r="BF13" s="462" t="s">
        <v>187</v>
      </c>
      <c r="BG13" s="279" t="s">
        <v>28</v>
      </c>
      <c r="BH13" s="463" t="s">
        <v>51</v>
      </c>
      <c r="BI13" s="280">
        <v>0</v>
      </c>
      <c r="BJ13" s="543" t="s">
        <v>198</v>
      </c>
      <c r="BK13" s="531">
        <v>1704</v>
      </c>
      <c r="BL13" s="544" t="s">
        <v>188</v>
      </c>
      <c r="BM13" s="299" t="s">
        <v>28</v>
      </c>
      <c r="BN13" s="529" t="s">
        <v>51</v>
      </c>
      <c r="BO13" s="530">
        <v>0</v>
      </c>
      <c r="BP13" s="545" t="s">
        <v>222</v>
      </c>
      <c r="BQ13" s="289">
        <v>1704</v>
      </c>
      <c r="BR13" s="279" t="s">
        <v>189</v>
      </c>
      <c r="BS13" s="279" t="s">
        <v>28</v>
      </c>
      <c r="BT13" s="463" t="s">
        <v>51</v>
      </c>
      <c r="BU13" s="281" t="e">
        <v>#DIV/0!</v>
      </c>
      <c r="BV13" s="549" t="s">
        <v>223</v>
      </c>
      <c r="BW13" s="550">
        <v>1704</v>
      </c>
      <c r="BX13" s="550" t="s">
        <v>190</v>
      </c>
      <c r="BY13" s="550" t="s">
        <v>28</v>
      </c>
      <c r="BZ13" s="551" t="s">
        <v>41</v>
      </c>
      <c r="CA13" s="552" t="e">
        <v>#DIV/0!</v>
      </c>
      <c r="CB13" s="343" t="s">
        <v>224</v>
      </c>
      <c r="CC13" s="344">
        <v>1704</v>
      </c>
      <c r="CD13" s="344" t="s">
        <v>191</v>
      </c>
      <c r="CE13" s="344" t="s">
        <v>28</v>
      </c>
      <c r="CF13" s="345" t="s">
        <v>41</v>
      </c>
      <c r="CG13" s="346" t="e">
        <v>#DIV/0!</v>
      </c>
      <c r="CH13" s="488" t="s">
        <v>225</v>
      </c>
      <c r="CI13" s="301">
        <v>1704</v>
      </c>
      <c r="CJ13" s="301" t="s">
        <v>229</v>
      </c>
      <c r="CK13" s="301" t="s">
        <v>28</v>
      </c>
      <c r="CL13" s="425" t="s">
        <v>51</v>
      </c>
      <c r="CM13" s="559" t="e">
        <v>#DIV/0!</v>
      </c>
      <c r="CN13" s="568">
        <v>724</v>
      </c>
      <c r="CO13" s="344">
        <v>1704</v>
      </c>
      <c r="CP13" s="569">
        <v>70</v>
      </c>
      <c r="CQ13" s="344" t="s">
        <v>28</v>
      </c>
      <c r="CR13" s="345" t="s">
        <v>51</v>
      </c>
      <c r="CS13" s="563" t="e">
        <f>((HORAS TRABALHADAS)*1000000/NUMERO ACIDENTES)</f>
        <v>#NAME?</v>
      </c>
      <c r="CT13" s="129"/>
      <c r="CU13" s="129"/>
      <c r="CV13" s="129"/>
      <c r="CW13" s="129"/>
      <c r="CX13" s="129"/>
      <c r="CY13" s="129"/>
      <c r="CZ13" s="129"/>
      <c r="DA13" s="129"/>
      <c r="DB13" s="129"/>
      <c r="DC13" s="129"/>
      <c r="DD13" s="129"/>
      <c r="DE13" s="129"/>
      <c r="DF13" s="129"/>
      <c r="DG13" s="129"/>
      <c r="DH13" s="129"/>
      <c r="DI13" s="129"/>
      <c r="DJ13" s="129"/>
      <c r="DK13" s="129"/>
      <c r="DL13" s="129"/>
      <c r="DM13" s="129"/>
      <c r="DN13" s="129"/>
      <c r="DO13" s="129"/>
      <c r="DP13" s="129"/>
      <c r="DQ13" s="129"/>
      <c r="DR13" s="129"/>
      <c r="DS13" s="129"/>
      <c r="DT13" s="129"/>
      <c r="DU13" s="129"/>
      <c r="DV13" s="129"/>
      <c r="DW13" s="129"/>
      <c r="DX13" s="129"/>
      <c r="DY13" s="129"/>
      <c r="DZ13" s="129"/>
      <c r="EA13" s="129"/>
      <c r="EB13" s="129"/>
      <c r="EC13" s="129"/>
      <c r="ED13" s="129"/>
      <c r="EE13" s="129"/>
      <c r="EF13" s="129"/>
      <c r="EG13" s="129"/>
      <c r="EH13" s="129"/>
      <c r="EI13" s="129"/>
      <c r="EJ13" s="129"/>
      <c r="EK13" s="129"/>
      <c r="EL13" s="129"/>
      <c r="EM13" s="130"/>
      <c r="EN13" s="130"/>
      <c r="EO13" s="130"/>
      <c r="EP13" s="130"/>
      <c r="EQ13" s="130"/>
      <c r="ER13" s="130"/>
      <c r="ES13" s="130"/>
      <c r="ET13" s="130"/>
      <c r="EU13" s="130"/>
      <c r="EV13" s="130"/>
      <c r="EW13" s="130"/>
    </row>
    <row r="14" spans="1:153" x14ac:dyDescent="0.25">
      <c r="A14" s="136" t="s">
        <v>42</v>
      </c>
      <c r="B14" s="588">
        <v>710</v>
      </c>
      <c r="C14" s="302" t="s">
        <v>56</v>
      </c>
      <c r="D14" s="588">
        <v>55</v>
      </c>
      <c r="E14" s="487" t="s">
        <v>28</v>
      </c>
      <c r="F14" s="487" t="s">
        <v>51</v>
      </c>
      <c r="G14" s="588" t="e">
        <f>SUM(CPT+SPT+FATAIS)</f>
        <v>#NAME?</v>
      </c>
      <c r="H14" s="447">
        <v>711</v>
      </c>
      <c r="I14" s="405" t="s">
        <v>56</v>
      </c>
      <c r="J14" s="448">
        <v>56</v>
      </c>
      <c r="K14" s="448" t="s">
        <v>28</v>
      </c>
      <c r="L14" s="448" t="s">
        <v>51</v>
      </c>
      <c r="M14" s="448">
        <v>6</v>
      </c>
      <c r="N14" s="455" t="s">
        <v>181</v>
      </c>
      <c r="O14" s="284" t="s">
        <v>56</v>
      </c>
      <c r="P14" s="462" t="s">
        <v>180</v>
      </c>
      <c r="Q14" s="279" t="s">
        <v>28</v>
      </c>
      <c r="R14" s="282" t="s">
        <v>53</v>
      </c>
      <c r="S14" s="280">
        <v>9</v>
      </c>
      <c r="T14" s="481" t="s">
        <v>192</v>
      </c>
      <c r="U14" s="356" t="s">
        <v>56</v>
      </c>
      <c r="V14" s="351" t="s">
        <v>182</v>
      </c>
      <c r="W14" s="351" t="s">
        <v>28</v>
      </c>
      <c r="X14" s="352" t="s">
        <v>51</v>
      </c>
      <c r="Y14" s="620">
        <v>0</v>
      </c>
      <c r="Z14" s="626">
        <v>714</v>
      </c>
      <c r="AA14" s="513" t="s">
        <v>56</v>
      </c>
      <c r="AB14" s="612">
        <v>59</v>
      </c>
      <c r="AC14" s="509" t="s">
        <v>28</v>
      </c>
      <c r="AD14" s="510" t="s">
        <v>51</v>
      </c>
      <c r="AE14" s="627" t="e">
        <f ca="1">SOMA ACIDENTE TRAJETO(CPT+SPT+FATAIS)</f>
        <v>#NAME?</v>
      </c>
      <c r="AF14" s="500" t="s">
        <v>193</v>
      </c>
      <c r="AG14" s="405" t="s">
        <v>56</v>
      </c>
      <c r="AH14" s="402" t="s">
        <v>183</v>
      </c>
      <c r="AI14" s="402" t="s">
        <v>28</v>
      </c>
      <c r="AJ14" s="403" t="s">
        <v>51</v>
      </c>
      <c r="AK14" s="448">
        <v>0</v>
      </c>
      <c r="AL14" s="507" t="s">
        <v>194</v>
      </c>
      <c r="AM14" s="513" t="s">
        <v>56</v>
      </c>
      <c r="AN14" s="509" t="s">
        <v>184</v>
      </c>
      <c r="AO14" s="509" t="s">
        <v>28</v>
      </c>
      <c r="AP14" s="510" t="s">
        <v>51</v>
      </c>
      <c r="AQ14" s="511">
        <v>0</v>
      </c>
      <c r="AR14" s="516" t="s">
        <v>195</v>
      </c>
      <c r="AS14" s="405" t="s">
        <v>56</v>
      </c>
      <c r="AT14" s="402" t="s">
        <v>185</v>
      </c>
      <c r="AU14" s="402" t="s">
        <v>28</v>
      </c>
      <c r="AV14" s="403" t="s">
        <v>51</v>
      </c>
      <c r="AW14" s="448">
        <v>0</v>
      </c>
      <c r="AX14" s="522" t="s">
        <v>196</v>
      </c>
      <c r="AY14" s="356" t="s">
        <v>56</v>
      </c>
      <c r="AZ14" s="354" t="s">
        <v>186</v>
      </c>
      <c r="BA14" s="351" t="s">
        <v>28</v>
      </c>
      <c r="BB14" s="352" t="s">
        <v>51</v>
      </c>
      <c r="BC14" s="353">
        <v>0</v>
      </c>
      <c r="BD14" s="539" t="s">
        <v>197</v>
      </c>
      <c r="BE14" s="284" t="s">
        <v>56</v>
      </c>
      <c r="BF14" s="462" t="s">
        <v>187</v>
      </c>
      <c r="BG14" s="279" t="s">
        <v>28</v>
      </c>
      <c r="BH14" s="463" t="s">
        <v>51</v>
      </c>
      <c r="BI14" s="280">
        <v>56</v>
      </c>
      <c r="BJ14" s="543" t="s">
        <v>198</v>
      </c>
      <c r="BK14" s="300" t="s">
        <v>56</v>
      </c>
      <c r="BL14" s="544" t="s">
        <v>188</v>
      </c>
      <c r="BM14" s="299" t="s">
        <v>28</v>
      </c>
      <c r="BN14" s="529" t="s">
        <v>51</v>
      </c>
      <c r="BO14" s="530">
        <v>0</v>
      </c>
      <c r="BP14" s="545" t="s">
        <v>222</v>
      </c>
      <c r="BQ14" s="284" t="s">
        <v>56</v>
      </c>
      <c r="BR14" s="279" t="s">
        <v>189</v>
      </c>
      <c r="BS14" s="279" t="s">
        <v>28</v>
      </c>
      <c r="BT14" s="463" t="s">
        <v>51</v>
      </c>
      <c r="BU14" s="281">
        <v>6.8003861349919532</v>
      </c>
      <c r="BV14" s="549" t="s">
        <v>223</v>
      </c>
      <c r="BW14" s="550" t="s">
        <v>56</v>
      </c>
      <c r="BX14" s="550" t="s">
        <v>190</v>
      </c>
      <c r="BY14" s="550" t="s">
        <v>28</v>
      </c>
      <c r="BZ14" s="551" t="s">
        <v>41</v>
      </c>
      <c r="CA14" s="552">
        <v>2.7201544539967815</v>
      </c>
      <c r="CB14" s="343" t="s">
        <v>224</v>
      </c>
      <c r="CC14" s="344" t="s">
        <v>56</v>
      </c>
      <c r="CD14" s="344" t="s">
        <v>191</v>
      </c>
      <c r="CE14" s="344" t="s">
        <v>28</v>
      </c>
      <c r="CF14" s="345" t="s">
        <v>41</v>
      </c>
      <c r="CG14" s="346">
        <v>4.0802316809951718</v>
      </c>
      <c r="CH14" s="488" t="s">
        <v>225</v>
      </c>
      <c r="CI14" s="301" t="s">
        <v>56</v>
      </c>
      <c r="CJ14" s="301" t="s">
        <v>229</v>
      </c>
      <c r="CK14" s="301" t="s">
        <v>28</v>
      </c>
      <c r="CL14" s="425" t="s">
        <v>51</v>
      </c>
      <c r="CM14" s="559">
        <v>25.388108237303292</v>
      </c>
      <c r="CN14" s="568">
        <v>724</v>
      </c>
      <c r="CO14" s="344" t="s">
        <v>56</v>
      </c>
      <c r="CP14" s="569">
        <v>70</v>
      </c>
      <c r="CQ14" s="344" t="s">
        <v>28</v>
      </c>
      <c r="CR14" s="345" t="s">
        <v>51</v>
      </c>
      <c r="CS14" s="563" t="e">
        <f>((HORAS TRABALHADAS)*1000000/NUMERO ACIDENTES)</f>
        <v>#NAME?</v>
      </c>
      <c r="CT14" s="129"/>
      <c r="CU14" s="129"/>
      <c r="CV14" s="129"/>
      <c r="CW14" s="129"/>
      <c r="CX14" s="129"/>
      <c r="CY14" s="129"/>
      <c r="CZ14" s="129"/>
      <c r="DA14" s="129"/>
      <c r="DB14" s="129"/>
      <c r="DC14" s="129"/>
      <c r="DD14" s="129"/>
      <c r="DE14" s="129"/>
      <c r="DF14" s="129"/>
      <c r="DG14" s="129"/>
      <c r="DH14" s="129"/>
      <c r="DI14" s="129"/>
      <c r="DJ14" s="129"/>
      <c r="DK14" s="129"/>
      <c r="DL14" s="129"/>
      <c r="DM14" s="129"/>
      <c r="DN14" s="129"/>
      <c r="DO14" s="129"/>
      <c r="DP14" s="129"/>
      <c r="DQ14" s="129"/>
      <c r="DR14" s="129"/>
      <c r="DS14" s="129"/>
      <c r="DT14" s="129"/>
      <c r="DU14" s="129"/>
      <c r="DV14" s="129"/>
      <c r="DW14" s="129"/>
      <c r="DX14" s="129"/>
      <c r="DY14" s="129"/>
      <c r="DZ14" s="129"/>
      <c r="EA14" s="129"/>
      <c r="EB14" s="129"/>
      <c r="EC14" s="129"/>
      <c r="ED14" s="129"/>
      <c r="EE14" s="129"/>
      <c r="EF14" s="129"/>
      <c r="EG14" s="129"/>
      <c r="EH14" s="129"/>
      <c r="EI14" s="129"/>
      <c r="EJ14" s="129"/>
      <c r="EK14" s="129"/>
      <c r="EL14" s="129"/>
      <c r="EM14" s="130"/>
      <c r="EN14" s="130"/>
      <c r="EO14" s="130"/>
      <c r="EP14" s="130"/>
      <c r="EQ14" s="130"/>
      <c r="ER14" s="130"/>
      <c r="ES14" s="130"/>
      <c r="ET14" s="130"/>
      <c r="EU14" s="130"/>
      <c r="EV14" s="130"/>
      <c r="EW14" s="130"/>
    </row>
    <row r="15" spans="1:153" x14ac:dyDescent="0.25">
      <c r="A15" s="136" t="s">
        <v>43</v>
      </c>
      <c r="B15" s="588">
        <v>710</v>
      </c>
      <c r="C15" s="426">
        <v>2404</v>
      </c>
      <c r="D15" s="588">
        <v>55</v>
      </c>
      <c r="E15" s="487" t="s">
        <v>28</v>
      </c>
      <c r="F15" s="487" t="s">
        <v>51</v>
      </c>
      <c r="G15" s="588" t="e">
        <f>SUM(CPT+SPT+FATAIS)</f>
        <v>#NAME?</v>
      </c>
      <c r="H15" s="447">
        <v>711</v>
      </c>
      <c r="I15" s="436">
        <v>2404</v>
      </c>
      <c r="J15" s="448">
        <v>56</v>
      </c>
      <c r="K15" s="448" t="s">
        <v>28</v>
      </c>
      <c r="L15" s="448" t="s">
        <v>51</v>
      </c>
      <c r="M15" s="448">
        <v>0</v>
      </c>
      <c r="N15" s="455" t="s">
        <v>181</v>
      </c>
      <c r="O15" s="283">
        <v>2404</v>
      </c>
      <c r="P15" s="462" t="s">
        <v>180</v>
      </c>
      <c r="Q15" s="279" t="s">
        <v>28</v>
      </c>
      <c r="R15" s="282" t="s">
        <v>54</v>
      </c>
      <c r="S15" s="280">
        <v>0</v>
      </c>
      <c r="T15" s="481" t="s">
        <v>192</v>
      </c>
      <c r="U15" s="355">
        <v>2404</v>
      </c>
      <c r="V15" s="351" t="s">
        <v>182</v>
      </c>
      <c r="W15" s="351" t="s">
        <v>28</v>
      </c>
      <c r="X15" s="352" t="s">
        <v>51</v>
      </c>
      <c r="Y15" s="620">
        <v>0</v>
      </c>
      <c r="Z15" s="626">
        <v>714</v>
      </c>
      <c r="AA15" s="617">
        <v>2404</v>
      </c>
      <c r="AB15" s="612">
        <v>59</v>
      </c>
      <c r="AC15" s="509" t="s">
        <v>28</v>
      </c>
      <c r="AD15" s="510" t="s">
        <v>51</v>
      </c>
      <c r="AE15" s="627" t="e">
        <f ca="1">SOMA ACIDENTE TRAJETO(CPT+SPT+FATAIS)</f>
        <v>#NAME?</v>
      </c>
      <c r="AF15" s="500" t="s">
        <v>193</v>
      </c>
      <c r="AG15" s="404">
        <v>2404</v>
      </c>
      <c r="AH15" s="402" t="s">
        <v>183</v>
      </c>
      <c r="AI15" s="402" t="s">
        <v>28</v>
      </c>
      <c r="AJ15" s="403" t="s">
        <v>51</v>
      </c>
      <c r="AK15" s="448">
        <v>1</v>
      </c>
      <c r="AL15" s="507" t="s">
        <v>194</v>
      </c>
      <c r="AM15" s="512">
        <v>2404</v>
      </c>
      <c r="AN15" s="509" t="s">
        <v>184</v>
      </c>
      <c r="AO15" s="509" t="s">
        <v>28</v>
      </c>
      <c r="AP15" s="510" t="s">
        <v>51</v>
      </c>
      <c r="AQ15" s="511">
        <v>0</v>
      </c>
      <c r="AR15" s="516" t="s">
        <v>195</v>
      </c>
      <c r="AS15" s="404">
        <v>2404</v>
      </c>
      <c r="AT15" s="402" t="s">
        <v>185</v>
      </c>
      <c r="AU15" s="402" t="s">
        <v>28</v>
      </c>
      <c r="AV15" s="403" t="s">
        <v>51</v>
      </c>
      <c r="AW15" s="448">
        <v>0</v>
      </c>
      <c r="AX15" s="522" t="s">
        <v>196</v>
      </c>
      <c r="AY15" s="355">
        <v>2404</v>
      </c>
      <c r="AZ15" s="354" t="s">
        <v>186</v>
      </c>
      <c r="BA15" s="351" t="s">
        <v>28</v>
      </c>
      <c r="BB15" s="352" t="s">
        <v>51</v>
      </c>
      <c r="BC15" s="353">
        <v>31</v>
      </c>
      <c r="BD15" s="539" t="s">
        <v>197</v>
      </c>
      <c r="BE15" s="283">
        <v>2404</v>
      </c>
      <c r="BF15" s="462" t="s">
        <v>187</v>
      </c>
      <c r="BG15" s="279" t="s">
        <v>28</v>
      </c>
      <c r="BH15" s="463" t="s">
        <v>51</v>
      </c>
      <c r="BI15" s="280">
        <v>0</v>
      </c>
      <c r="BJ15" s="543" t="s">
        <v>198</v>
      </c>
      <c r="BK15" s="531">
        <v>2404</v>
      </c>
      <c r="BL15" s="544" t="s">
        <v>188</v>
      </c>
      <c r="BM15" s="299" t="s">
        <v>28</v>
      </c>
      <c r="BN15" s="529" t="s">
        <v>51</v>
      </c>
      <c r="BO15" s="530">
        <v>0</v>
      </c>
      <c r="BP15" s="545" t="s">
        <v>222</v>
      </c>
      <c r="BQ15" s="289">
        <v>2404</v>
      </c>
      <c r="BR15" s="279" t="s">
        <v>189</v>
      </c>
      <c r="BS15" s="279" t="s">
        <v>28</v>
      </c>
      <c r="BT15" s="463" t="s">
        <v>51</v>
      </c>
      <c r="BU15" s="281">
        <v>0</v>
      </c>
      <c r="BV15" s="549" t="s">
        <v>223</v>
      </c>
      <c r="BW15" s="550">
        <v>2404</v>
      </c>
      <c r="BX15" s="550" t="s">
        <v>190</v>
      </c>
      <c r="BY15" s="550" t="s">
        <v>28</v>
      </c>
      <c r="BZ15" s="551" t="s">
        <v>44</v>
      </c>
      <c r="CA15" s="552">
        <v>0</v>
      </c>
      <c r="CB15" s="343" t="s">
        <v>224</v>
      </c>
      <c r="CC15" s="344">
        <v>2404</v>
      </c>
      <c r="CD15" s="344" t="s">
        <v>191</v>
      </c>
      <c r="CE15" s="344" t="s">
        <v>28</v>
      </c>
      <c r="CF15" s="345" t="s">
        <v>44</v>
      </c>
      <c r="CG15" s="346">
        <v>0</v>
      </c>
      <c r="CH15" s="488" t="s">
        <v>225</v>
      </c>
      <c r="CI15" s="301">
        <v>2404</v>
      </c>
      <c r="CJ15" s="301" t="s">
        <v>229</v>
      </c>
      <c r="CK15" s="301" t="s">
        <v>28</v>
      </c>
      <c r="CL15" s="425" t="s">
        <v>51</v>
      </c>
      <c r="CM15" s="559">
        <v>0</v>
      </c>
      <c r="CN15" s="568">
        <v>724</v>
      </c>
      <c r="CO15" s="344">
        <v>2404</v>
      </c>
      <c r="CP15" s="569">
        <v>70</v>
      </c>
      <c r="CQ15" s="344" t="s">
        <v>28</v>
      </c>
      <c r="CR15" s="345" t="s">
        <v>51</v>
      </c>
      <c r="CS15" s="563" t="e">
        <f>((HORAS TRABALHADAS)*1000000/NUMERO ACIDENTES)</f>
        <v>#NAME?</v>
      </c>
      <c r="CT15" s="129"/>
      <c r="CU15" s="129"/>
      <c r="CV15" s="129"/>
      <c r="CW15" s="129"/>
      <c r="CX15" s="129"/>
      <c r="CY15" s="129"/>
      <c r="CZ15" s="129"/>
      <c r="DA15" s="129"/>
      <c r="DB15" s="129"/>
      <c r="DC15" s="129"/>
      <c r="DD15" s="129"/>
      <c r="DE15" s="129"/>
      <c r="DF15" s="129"/>
      <c r="DG15" s="129"/>
      <c r="DH15" s="129"/>
      <c r="DI15" s="129"/>
      <c r="DJ15" s="129"/>
      <c r="DK15" s="129"/>
      <c r="DL15" s="129"/>
      <c r="DM15" s="129"/>
      <c r="DN15" s="129"/>
      <c r="DO15" s="129"/>
      <c r="DP15" s="129"/>
      <c r="DQ15" s="129"/>
      <c r="DR15" s="129"/>
      <c r="DS15" s="129"/>
      <c r="DT15" s="129"/>
      <c r="DU15" s="129"/>
      <c r="DV15" s="129"/>
      <c r="DW15" s="129"/>
      <c r="DX15" s="129"/>
      <c r="DY15" s="129"/>
      <c r="DZ15" s="129"/>
      <c r="EA15" s="129"/>
      <c r="EB15" s="129"/>
      <c r="EC15" s="129"/>
      <c r="ED15" s="129"/>
      <c r="EE15" s="129"/>
      <c r="EF15" s="129"/>
      <c r="EG15" s="129"/>
      <c r="EH15" s="129"/>
      <c r="EI15" s="129"/>
      <c r="EJ15" s="129"/>
      <c r="EK15" s="129"/>
      <c r="EL15" s="129"/>
      <c r="EM15" s="130"/>
      <c r="EN15" s="130"/>
      <c r="EO15" s="130"/>
      <c r="EP15" s="130"/>
      <c r="EQ15" s="130"/>
      <c r="ER15" s="130"/>
      <c r="ES15" s="130"/>
      <c r="ET15" s="130"/>
      <c r="EU15" s="130"/>
      <c r="EV15" s="130"/>
      <c r="EW15" s="130"/>
    </row>
    <row r="16" spans="1:153" x14ac:dyDescent="0.25">
      <c r="A16" s="136" t="s">
        <v>45</v>
      </c>
      <c r="B16" s="588">
        <v>710</v>
      </c>
      <c r="C16" s="426">
        <v>205</v>
      </c>
      <c r="D16" s="588">
        <v>55</v>
      </c>
      <c r="E16" s="487" t="s">
        <v>28</v>
      </c>
      <c r="F16" s="487" t="s">
        <v>51</v>
      </c>
      <c r="G16" s="588" t="e">
        <f>SUM(CPT+SPT+FATAIS)</f>
        <v>#NAME?</v>
      </c>
      <c r="H16" s="447">
        <v>711</v>
      </c>
      <c r="I16" s="436">
        <v>205</v>
      </c>
      <c r="J16" s="448">
        <v>56</v>
      </c>
      <c r="K16" s="448" t="s">
        <v>28</v>
      </c>
      <c r="L16" s="448" t="s">
        <v>51</v>
      </c>
      <c r="M16" s="448">
        <v>0</v>
      </c>
      <c r="N16" s="455" t="s">
        <v>181</v>
      </c>
      <c r="O16" s="283">
        <v>205</v>
      </c>
      <c r="P16" s="462" t="s">
        <v>180</v>
      </c>
      <c r="Q16" s="279" t="s">
        <v>28</v>
      </c>
      <c r="R16" s="282" t="s">
        <v>55</v>
      </c>
      <c r="S16" s="280">
        <v>4</v>
      </c>
      <c r="T16" s="481" t="s">
        <v>192</v>
      </c>
      <c r="U16" s="355">
        <v>205</v>
      </c>
      <c r="V16" s="351" t="s">
        <v>182</v>
      </c>
      <c r="W16" s="351" t="s">
        <v>28</v>
      </c>
      <c r="X16" s="352" t="s">
        <v>51</v>
      </c>
      <c r="Y16" s="620">
        <v>0</v>
      </c>
      <c r="Z16" s="626">
        <v>714</v>
      </c>
      <c r="AA16" s="617">
        <v>205</v>
      </c>
      <c r="AB16" s="612">
        <v>59</v>
      </c>
      <c r="AC16" s="509" t="s">
        <v>28</v>
      </c>
      <c r="AD16" s="510" t="s">
        <v>51</v>
      </c>
      <c r="AE16" s="627" t="e">
        <f ca="1">SOMA ACIDENTE TRAJETO(CPT+SPT+FATAIS)</f>
        <v>#NAME?</v>
      </c>
      <c r="AF16" s="500" t="s">
        <v>193</v>
      </c>
      <c r="AG16" s="404">
        <v>205</v>
      </c>
      <c r="AH16" s="402" t="s">
        <v>183</v>
      </c>
      <c r="AI16" s="402" t="s">
        <v>28</v>
      </c>
      <c r="AJ16" s="403" t="s">
        <v>51</v>
      </c>
      <c r="AK16" s="448">
        <v>0</v>
      </c>
      <c r="AL16" s="507" t="s">
        <v>194</v>
      </c>
      <c r="AM16" s="512">
        <v>205</v>
      </c>
      <c r="AN16" s="509" t="s">
        <v>184</v>
      </c>
      <c r="AO16" s="509" t="s">
        <v>28</v>
      </c>
      <c r="AP16" s="510" t="s">
        <v>51</v>
      </c>
      <c r="AQ16" s="511">
        <v>0</v>
      </c>
      <c r="AR16" s="516" t="s">
        <v>195</v>
      </c>
      <c r="AS16" s="404">
        <v>205</v>
      </c>
      <c r="AT16" s="402" t="s">
        <v>185</v>
      </c>
      <c r="AU16" s="402" t="s">
        <v>28</v>
      </c>
      <c r="AV16" s="403" t="s">
        <v>51</v>
      </c>
      <c r="AW16" s="448">
        <v>0</v>
      </c>
      <c r="AX16" s="522" t="s">
        <v>196</v>
      </c>
      <c r="AY16" s="355">
        <v>205</v>
      </c>
      <c r="AZ16" s="354" t="s">
        <v>186</v>
      </c>
      <c r="BA16" s="351" t="s">
        <v>28</v>
      </c>
      <c r="BB16" s="352" t="s">
        <v>51</v>
      </c>
      <c r="BC16" s="353">
        <v>0</v>
      </c>
      <c r="BD16" s="539" t="s">
        <v>197</v>
      </c>
      <c r="BE16" s="283">
        <v>205</v>
      </c>
      <c r="BF16" s="462" t="s">
        <v>187</v>
      </c>
      <c r="BG16" s="279" t="s">
        <v>28</v>
      </c>
      <c r="BH16" s="463" t="s">
        <v>51</v>
      </c>
      <c r="BI16" s="280">
        <v>0</v>
      </c>
      <c r="BJ16" s="543" t="s">
        <v>198</v>
      </c>
      <c r="BK16" s="531">
        <v>205</v>
      </c>
      <c r="BL16" s="544" t="s">
        <v>188</v>
      </c>
      <c r="BM16" s="299" t="s">
        <v>28</v>
      </c>
      <c r="BN16" s="529" t="s">
        <v>51</v>
      </c>
      <c r="BO16" s="530">
        <v>0</v>
      </c>
      <c r="BP16" s="545" t="s">
        <v>222</v>
      </c>
      <c r="BQ16" s="289">
        <v>205</v>
      </c>
      <c r="BR16" s="279" t="s">
        <v>189</v>
      </c>
      <c r="BS16" s="279" t="s">
        <v>28</v>
      </c>
      <c r="BT16" s="463" t="s">
        <v>51</v>
      </c>
      <c r="BU16" s="281">
        <v>5.7743740986292256</v>
      </c>
      <c r="BV16" s="549" t="s">
        <v>223</v>
      </c>
      <c r="BW16" s="550">
        <v>205</v>
      </c>
      <c r="BX16" s="550" t="s">
        <v>190</v>
      </c>
      <c r="BY16" s="550" t="s">
        <v>28</v>
      </c>
      <c r="BZ16" s="551" t="s">
        <v>41</v>
      </c>
      <c r="CA16" s="552">
        <v>0</v>
      </c>
      <c r="CB16" s="343" t="s">
        <v>224</v>
      </c>
      <c r="CC16" s="344">
        <v>205</v>
      </c>
      <c r="CD16" s="344" t="s">
        <v>191</v>
      </c>
      <c r="CE16" s="344" t="s">
        <v>28</v>
      </c>
      <c r="CF16" s="345" t="s">
        <v>41</v>
      </c>
      <c r="CG16" s="346">
        <v>5.7743740986292256</v>
      </c>
      <c r="CH16" s="488" t="s">
        <v>225</v>
      </c>
      <c r="CI16" s="301">
        <v>205</v>
      </c>
      <c r="CJ16" s="301" t="s">
        <v>229</v>
      </c>
      <c r="CK16" s="301" t="s">
        <v>28</v>
      </c>
      <c r="CL16" s="425" t="s">
        <v>51</v>
      </c>
      <c r="CM16" s="559">
        <v>0</v>
      </c>
      <c r="CN16" s="568">
        <v>724</v>
      </c>
      <c r="CO16" s="344">
        <v>205</v>
      </c>
      <c r="CP16" s="569">
        <v>70</v>
      </c>
      <c r="CQ16" s="344" t="s">
        <v>28</v>
      </c>
      <c r="CR16" s="345" t="s">
        <v>51</v>
      </c>
      <c r="CS16" s="563" t="e">
        <f>((HORAS TRABALHADAS)*1000000/NUMERO ACIDENTES)</f>
        <v>#NAME?</v>
      </c>
      <c r="CT16" s="129"/>
      <c r="CU16" s="129"/>
      <c r="CV16" s="129"/>
      <c r="CW16" s="129"/>
      <c r="CX16" s="129"/>
      <c r="CY16" s="129"/>
      <c r="CZ16" s="129"/>
      <c r="DA16" s="129"/>
      <c r="DB16" s="129"/>
      <c r="DC16" s="129"/>
      <c r="DD16" s="129"/>
      <c r="DE16" s="129"/>
      <c r="DF16" s="129"/>
      <c r="DG16" s="129"/>
      <c r="DH16" s="129"/>
      <c r="DI16" s="129"/>
      <c r="DJ16" s="129"/>
      <c r="DK16" s="129"/>
      <c r="DL16" s="129"/>
      <c r="DM16" s="129"/>
      <c r="DN16" s="129"/>
      <c r="DO16" s="129"/>
      <c r="DP16" s="129"/>
      <c r="DQ16" s="129"/>
      <c r="DR16" s="129"/>
      <c r="DS16" s="129"/>
      <c r="DT16" s="129"/>
      <c r="DU16" s="129"/>
      <c r="DV16" s="129"/>
      <c r="DW16" s="129"/>
      <c r="DX16" s="129"/>
      <c r="DY16" s="129"/>
      <c r="DZ16" s="129"/>
      <c r="EA16" s="129"/>
      <c r="EB16" s="129"/>
      <c r="EC16" s="129"/>
      <c r="ED16" s="129"/>
      <c r="EE16" s="129"/>
      <c r="EF16" s="129"/>
      <c r="EG16" s="129"/>
      <c r="EH16" s="129"/>
      <c r="EI16" s="129"/>
      <c r="EJ16" s="129"/>
      <c r="EK16" s="129"/>
      <c r="EL16" s="129"/>
      <c r="EM16" s="130"/>
      <c r="EN16" s="130"/>
      <c r="EO16" s="130"/>
      <c r="EP16" s="130"/>
      <c r="EQ16" s="130"/>
      <c r="ER16" s="130"/>
      <c r="ES16" s="130"/>
      <c r="ET16" s="130"/>
      <c r="EU16" s="130"/>
      <c r="EV16" s="130"/>
      <c r="EW16" s="130"/>
    </row>
    <row r="17" spans="1:153" x14ac:dyDescent="0.25">
      <c r="A17" s="136" t="s">
        <v>46</v>
      </c>
      <c r="B17" s="588">
        <v>710</v>
      </c>
      <c r="C17" s="426">
        <v>2009</v>
      </c>
      <c r="D17" s="588">
        <v>55</v>
      </c>
      <c r="E17" s="487" t="s">
        <v>28</v>
      </c>
      <c r="F17" s="487" t="s">
        <v>51</v>
      </c>
      <c r="G17" s="588" t="e">
        <f>SUM(CPT+SPT+FATAIS)</f>
        <v>#NAME?</v>
      </c>
      <c r="H17" s="447">
        <v>711</v>
      </c>
      <c r="I17" s="436">
        <v>2009</v>
      </c>
      <c r="J17" s="448">
        <v>56</v>
      </c>
      <c r="K17" s="448" t="s">
        <v>28</v>
      </c>
      <c r="L17" s="448" t="s">
        <v>51</v>
      </c>
      <c r="M17" s="449">
        <v>0</v>
      </c>
      <c r="N17" s="455" t="s">
        <v>181</v>
      </c>
      <c r="O17" s="283">
        <v>2009</v>
      </c>
      <c r="P17" s="462" t="s">
        <v>180</v>
      </c>
      <c r="Q17" s="279" t="s">
        <v>28</v>
      </c>
      <c r="R17" s="282" t="s">
        <v>47</v>
      </c>
      <c r="S17" s="285">
        <v>5</v>
      </c>
      <c r="T17" s="481" t="s">
        <v>192</v>
      </c>
      <c r="U17" s="355">
        <v>2009</v>
      </c>
      <c r="V17" s="351" t="s">
        <v>182</v>
      </c>
      <c r="W17" s="351" t="s">
        <v>28</v>
      </c>
      <c r="X17" s="352" t="s">
        <v>51</v>
      </c>
      <c r="Y17" s="621">
        <v>0</v>
      </c>
      <c r="Z17" s="626">
        <v>714</v>
      </c>
      <c r="AA17" s="617">
        <v>2009</v>
      </c>
      <c r="AB17" s="612">
        <v>59</v>
      </c>
      <c r="AC17" s="509" t="s">
        <v>28</v>
      </c>
      <c r="AD17" s="510" t="s">
        <v>51</v>
      </c>
      <c r="AE17" s="627" t="e">
        <f ca="1">SOMA ACIDENTE TRAJETO(CPT+SPT+FATAIS)</f>
        <v>#NAME?</v>
      </c>
      <c r="AF17" s="500" t="s">
        <v>193</v>
      </c>
      <c r="AG17" s="404">
        <v>2009</v>
      </c>
      <c r="AH17" s="402" t="s">
        <v>183</v>
      </c>
      <c r="AI17" s="402" t="s">
        <v>28</v>
      </c>
      <c r="AJ17" s="403" t="s">
        <v>51</v>
      </c>
      <c r="AK17" s="449">
        <v>0</v>
      </c>
      <c r="AL17" s="507" t="s">
        <v>194</v>
      </c>
      <c r="AM17" s="512">
        <v>2009</v>
      </c>
      <c r="AN17" s="509" t="s">
        <v>184</v>
      </c>
      <c r="AO17" s="509" t="s">
        <v>28</v>
      </c>
      <c r="AP17" s="510" t="s">
        <v>51</v>
      </c>
      <c r="AQ17" s="514">
        <v>0</v>
      </c>
      <c r="AR17" s="516" t="s">
        <v>195</v>
      </c>
      <c r="AS17" s="404">
        <v>2009</v>
      </c>
      <c r="AT17" s="402" t="s">
        <v>185</v>
      </c>
      <c r="AU17" s="402" t="s">
        <v>28</v>
      </c>
      <c r="AV17" s="403" t="s">
        <v>51</v>
      </c>
      <c r="AW17" s="449">
        <v>0</v>
      </c>
      <c r="AX17" s="522" t="s">
        <v>196</v>
      </c>
      <c r="AY17" s="355">
        <v>2009</v>
      </c>
      <c r="AZ17" s="354" t="s">
        <v>186</v>
      </c>
      <c r="BA17" s="351" t="s">
        <v>28</v>
      </c>
      <c r="BB17" s="352" t="s">
        <v>51</v>
      </c>
      <c r="BC17" s="357">
        <v>31</v>
      </c>
      <c r="BD17" s="539" t="s">
        <v>197</v>
      </c>
      <c r="BE17" s="283">
        <v>2009</v>
      </c>
      <c r="BF17" s="462" t="s">
        <v>187</v>
      </c>
      <c r="BG17" s="279" t="s">
        <v>28</v>
      </c>
      <c r="BH17" s="463" t="s">
        <v>51</v>
      </c>
      <c r="BI17" s="285">
        <v>0</v>
      </c>
      <c r="BJ17" s="543" t="s">
        <v>198</v>
      </c>
      <c r="BK17" s="531">
        <v>2009</v>
      </c>
      <c r="BL17" s="544" t="s">
        <v>188</v>
      </c>
      <c r="BM17" s="299" t="s">
        <v>28</v>
      </c>
      <c r="BN17" s="529" t="s">
        <v>51</v>
      </c>
      <c r="BO17" s="532">
        <v>0</v>
      </c>
      <c r="BP17" s="545" t="s">
        <v>222</v>
      </c>
      <c r="BQ17" s="289">
        <v>2009</v>
      </c>
      <c r="BR17" s="279" t="s">
        <v>189</v>
      </c>
      <c r="BS17" s="279" t="s">
        <v>28</v>
      </c>
      <c r="BT17" s="463" t="s">
        <v>51</v>
      </c>
      <c r="BU17" s="286">
        <v>6.657406799660138</v>
      </c>
      <c r="BV17" s="549" t="s">
        <v>223</v>
      </c>
      <c r="BW17" s="553">
        <v>2009</v>
      </c>
      <c r="BX17" s="550" t="s">
        <v>190</v>
      </c>
      <c r="BY17" s="553" t="s">
        <v>28</v>
      </c>
      <c r="BZ17" s="554" t="s">
        <v>47</v>
      </c>
      <c r="CA17" s="555">
        <v>0</v>
      </c>
      <c r="CB17" s="343" t="s">
        <v>224</v>
      </c>
      <c r="CC17" s="348">
        <v>2009</v>
      </c>
      <c r="CD17" s="344" t="s">
        <v>191</v>
      </c>
      <c r="CE17" s="348" t="s">
        <v>28</v>
      </c>
      <c r="CF17" s="349" t="s">
        <v>47</v>
      </c>
      <c r="CG17" s="347">
        <v>6.657406799660138</v>
      </c>
      <c r="CH17" s="488" t="s">
        <v>225</v>
      </c>
      <c r="CI17" s="560">
        <v>2009</v>
      </c>
      <c r="CJ17" s="301" t="s">
        <v>229</v>
      </c>
      <c r="CK17" s="560" t="s">
        <v>28</v>
      </c>
      <c r="CL17" s="425" t="s">
        <v>51</v>
      </c>
      <c r="CM17" s="561">
        <v>0</v>
      </c>
      <c r="CN17" s="568">
        <v>724</v>
      </c>
      <c r="CO17" s="348">
        <v>2009</v>
      </c>
      <c r="CP17" s="569">
        <v>70</v>
      </c>
      <c r="CQ17" s="348" t="s">
        <v>28</v>
      </c>
      <c r="CR17" s="345" t="s">
        <v>51</v>
      </c>
      <c r="CS17" s="563" t="e">
        <f>((HORAS TRABALHADAS)*1000000/NUMERO ACIDENTES)</f>
        <v>#NAME?</v>
      </c>
      <c r="CT17" s="129"/>
      <c r="CU17" s="129"/>
      <c r="CV17" s="129"/>
      <c r="CW17" s="129"/>
      <c r="CX17" s="129"/>
      <c r="CY17" s="129"/>
      <c r="CZ17" s="129"/>
      <c r="DA17" s="129"/>
      <c r="DB17" s="129"/>
      <c r="DC17" s="129"/>
      <c r="DD17" s="129"/>
      <c r="DE17" s="129"/>
      <c r="DF17" s="129"/>
      <c r="DG17" s="129"/>
      <c r="DH17" s="129"/>
      <c r="DI17" s="129"/>
      <c r="DJ17" s="129"/>
      <c r="DK17" s="129"/>
      <c r="DL17" s="129"/>
      <c r="DM17" s="129"/>
      <c r="DN17" s="129"/>
      <c r="DO17" s="129"/>
      <c r="DP17" s="129"/>
      <c r="DQ17" s="129"/>
      <c r="DR17" s="129"/>
      <c r="DS17" s="129"/>
      <c r="DT17" s="129"/>
      <c r="DU17" s="129"/>
      <c r="DV17" s="129"/>
      <c r="DW17" s="129"/>
      <c r="DX17" s="129"/>
      <c r="DY17" s="129"/>
      <c r="DZ17" s="129"/>
      <c r="EA17" s="129"/>
      <c r="EB17" s="129"/>
      <c r="EC17" s="129"/>
      <c r="ED17" s="129"/>
      <c r="EE17" s="129"/>
      <c r="EF17" s="129"/>
      <c r="EG17" s="129"/>
      <c r="EH17" s="129"/>
      <c r="EI17" s="129"/>
      <c r="EJ17" s="129"/>
      <c r="EK17" s="129"/>
      <c r="EL17" s="129"/>
      <c r="EM17" s="130"/>
      <c r="EN17" s="130"/>
      <c r="EO17" s="130"/>
      <c r="EP17" s="130"/>
      <c r="EQ17" s="130"/>
      <c r="ER17" s="130"/>
      <c r="ES17" s="130"/>
      <c r="ET17" s="130"/>
      <c r="EU17" s="130"/>
      <c r="EV17" s="130"/>
      <c r="EW17" s="130"/>
    </row>
    <row r="18" spans="1:153" x14ac:dyDescent="0.25">
      <c r="A18" s="139" t="s">
        <v>14</v>
      </c>
      <c r="B18" s="588">
        <v>710</v>
      </c>
      <c r="C18" s="426">
        <v>2001</v>
      </c>
      <c r="D18" s="588">
        <v>55</v>
      </c>
      <c r="E18" s="591" t="s">
        <v>28</v>
      </c>
      <c r="F18" s="591" t="s">
        <v>51</v>
      </c>
      <c r="G18" s="588" t="e">
        <f>SUM(CPT+SPT+FATAIS)</f>
        <v>#NAME?</v>
      </c>
      <c r="H18" s="450">
        <v>711</v>
      </c>
      <c r="I18" s="436">
        <v>2001</v>
      </c>
      <c r="J18" s="451">
        <v>56</v>
      </c>
      <c r="K18" s="451" t="s">
        <v>28</v>
      </c>
      <c r="L18" s="451" t="s">
        <v>51</v>
      </c>
      <c r="M18" s="451">
        <v>0</v>
      </c>
      <c r="N18" s="456" t="s">
        <v>181</v>
      </c>
      <c r="O18" s="283">
        <v>2001</v>
      </c>
      <c r="P18" s="462" t="s">
        <v>180</v>
      </c>
      <c r="Q18" s="293" t="s">
        <v>28</v>
      </c>
      <c r="R18" s="295" t="s">
        <v>48</v>
      </c>
      <c r="S18" s="294">
        <v>0</v>
      </c>
      <c r="T18" s="482" t="s">
        <v>192</v>
      </c>
      <c r="U18" s="355">
        <v>2001</v>
      </c>
      <c r="V18" s="483" t="s">
        <v>182</v>
      </c>
      <c r="W18" s="483" t="s">
        <v>28</v>
      </c>
      <c r="X18" s="484" t="s">
        <v>51</v>
      </c>
      <c r="Y18" s="622">
        <v>0</v>
      </c>
      <c r="Z18" s="626">
        <v>714</v>
      </c>
      <c r="AA18" s="617">
        <v>2001</v>
      </c>
      <c r="AB18" s="612">
        <v>59</v>
      </c>
      <c r="AC18" s="618" t="s">
        <v>28</v>
      </c>
      <c r="AD18" s="619" t="s">
        <v>51</v>
      </c>
      <c r="AE18" s="627" t="e">
        <f ca="1">SOMA ACIDENTE TRAJETO(CPT+SPT+FATAIS)</f>
        <v>#NAME?</v>
      </c>
      <c r="AF18" s="500" t="s">
        <v>193</v>
      </c>
      <c r="AG18" s="404">
        <v>2001</v>
      </c>
      <c r="AH18" s="402" t="s">
        <v>183</v>
      </c>
      <c r="AI18" s="402" t="s">
        <v>28</v>
      </c>
      <c r="AJ18" s="403" t="s">
        <v>51</v>
      </c>
      <c r="AK18" s="449">
        <v>0</v>
      </c>
      <c r="AL18" s="507" t="s">
        <v>194</v>
      </c>
      <c r="AM18" s="512">
        <v>2001</v>
      </c>
      <c r="AN18" s="509" t="s">
        <v>184</v>
      </c>
      <c r="AO18" s="509" t="s">
        <v>28</v>
      </c>
      <c r="AP18" s="510" t="s">
        <v>51</v>
      </c>
      <c r="AQ18" s="514">
        <v>0</v>
      </c>
      <c r="AR18" s="516" t="s">
        <v>195</v>
      </c>
      <c r="AS18" s="404">
        <v>2001</v>
      </c>
      <c r="AT18" s="402" t="s">
        <v>185</v>
      </c>
      <c r="AU18" s="402" t="s">
        <v>28</v>
      </c>
      <c r="AV18" s="403" t="s">
        <v>51</v>
      </c>
      <c r="AW18" s="449">
        <v>0</v>
      </c>
      <c r="AX18" s="522" t="s">
        <v>196</v>
      </c>
      <c r="AY18" s="355">
        <v>2001</v>
      </c>
      <c r="AZ18" s="354" t="s">
        <v>186</v>
      </c>
      <c r="BA18" s="351" t="s">
        <v>28</v>
      </c>
      <c r="BB18" s="352" t="s">
        <v>51</v>
      </c>
      <c r="BC18" s="357">
        <v>0</v>
      </c>
      <c r="BD18" s="539" t="s">
        <v>197</v>
      </c>
      <c r="BE18" s="283">
        <v>2001</v>
      </c>
      <c r="BF18" s="462" t="s">
        <v>187</v>
      </c>
      <c r="BG18" s="279" t="s">
        <v>28</v>
      </c>
      <c r="BH18" s="463" t="s">
        <v>51</v>
      </c>
      <c r="BI18" s="285">
        <v>0</v>
      </c>
      <c r="BJ18" s="543" t="s">
        <v>198</v>
      </c>
      <c r="BK18" s="531">
        <v>2001</v>
      </c>
      <c r="BL18" s="544" t="s">
        <v>188</v>
      </c>
      <c r="BM18" s="299" t="s">
        <v>28</v>
      </c>
      <c r="BN18" s="529" t="s">
        <v>51</v>
      </c>
      <c r="BO18" s="532">
        <v>0</v>
      </c>
      <c r="BP18" s="545" t="s">
        <v>222</v>
      </c>
      <c r="BQ18" s="289">
        <v>2001</v>
      </c>
      <c r="BR18" s="279" t="s">
        <v>189</v>
      </c>
      <c r="BS18" s="279" t="s">
        <v>28</v>
      </c>
      <c r="BT18" s="463" t="s">
        <v>51</v>
      </c>
      <c r="BU18" s="286">
        <v>0</v>
      </c>
      <c r="BV18" s="549" t="s">
        <v>223</v>
      </c>
      <c r="BW18" s="553">
        <v>2001</v>
      </c>
      <c r="BX18" s="550" t="s">
        <v>190</v>
      </c>
      <c r="BY18" s="553" t="s">
        <v>28</v>
      </c>
      <c r="BZ18" s="554" t="s">
        <v>48</v>
      </c>
      <c r="CA18" s="555">
        <v>0</v>
      </c>
      <c r="CB18" s="343" t="s">
        <v>224</v>
      </c>
      <c r="CC18" s="348">
        <v>2001</v>
      </c>
      <c r="CD18" s="344" t="s">
        <v>191</v>
      </c>
      <c r="CE18" s="348" t="s">
        <v>28</v>
      </c>
      <c r="CF18" s="349" t="s">
        <v>48</v>
      </c>
      <c r="CG18" s="347">
        <v>0</v>
      </c>
      <c r="CH18" s="488" t="s">
        <v>225</v>
      </c>
      <c r="CI18" s="560">
        <v>2001</v>
      </c>
      <c r="CJ18" s="301" t="s">
        <v>229</v>
      </c>
      <c r="CK18" s="560" t="s">
        <v>28</v>
      </c>
      <c r="CL18" s="425" t="s">
        <v>51</v>
      </c>
      <c r="CM18" s="561">
        <v>0</v>
      </c>
      <c r="CN18" s="568">
        <v>724</v>
      </c>
      <c r="CO18" s="348">
        <v>2001</v>
      </c>
      <c r="CP18" s="569">
        <v>70</v>
      </c>
      <c r="CQ18" s="348" t="s">
        <v>28</v>
      </c>
      <c r="CR18" s="345" t="s">
        <v>51</v>
      </c>
      <c r="CS18" s="563" t="e">
        <f>((HORAS TRABALHADAS)*1000000/NUMERO ACIDENTES)</f>
        <v>#NAME?</v>
      </c>
      <c r="CT18" s="129"/>
      <c r="CU18" s="129"/>
      <c r="CV18" s="129"/>
      <c r="CW18" s="129"/>
      <c r="CX18" s="129"/>
      <c r="CY18" s="129"/>
      <c r="CZ18" s="129"/>
      <c r="DA18" s="129"/>
      <c r="DB18" s="129"/>
      <c r="DC18" s="129"/>
      <c r="DD18" s="129"/>
      <c r="DE18" s="129"/>
      <c r="DF18" s="129"/>
      <c r="DG18" s="129"/>
      <c r="DH18" s="129"/>
      <c r="DI18" s="129"/>
      <c r="DJ18" s="129"/>
      <c r="DK18" s="129"/>
      <c r="DL18" s="129"/>
      <c r="DM18" s="129"/>
      <c r="DN18" s="129"/>
      <c r="DO18" s="129"/>
      <c r="DP18" s="129"/>
      <c r="DQ18" s="129"/>
      <c r="DR18" s="129"/>
      <c r="DS18" s="129"/>
      <c r="DT18" s="129"/>
      <c r="DU18" s="129"/>
      <c r="DV18" s="129"/>
      <c r="DW18" s="129"/>
      <c r="DX18" s="129"/>
      <c r="DY18" s="129"/>
      <c r="DZ18" s="129"/>
      <c r="EA18" s="129"/>
      <c r="EB18" s="129"/>
      <c r="EC18" s="129"/>
      <c r="ED18" s="129"/>
      <c r="EE18" s="129"/>
      <c r="EF18" s="129"/>
      <c r="EG18" s="129"/>
      <c r="EH18" s="129"/>
      <c r="EI18" s="129"/>
      <c r="EJ18" s="129"/>
      <c r="EK18" s="129"/>
      <c r="EL18" s="129"/>
      <c r="EM18" s="130"/>
      <c r="EN18" s="130"/>
      <c r="EO18" s="130"/>
      <c r="EP18" s="130"/>
      <c r="EQ18" s="130"/>
      <c r="ER18" s="130"/>
      <c r="ES18" s="130"/>
      <c r="ET18" s="130"/>
      <c r="EU18" s="130"/>
      <c r="EV18" s="130"/>
      <c r="EW18" s="130"/>
    </row>
    <row r="19" spans="1:153" x14ac:dyDescent="0.25">
      <c r="A19" s="137" t="s">
        <v>25</v>
      </c>
      <c r="B19" s="157"/>
      <c r="C19" s="157"/>
      <c r="D19" s="157"/>
      <c r="E19" s="157"/>
      <c r="F19" s="157"/>
      <c r="G19" s="157"/>
      <c r="H19" s="137"/>
      <c r="I19" s="137"/>
      <c r="J19" s="137"/>
      <c r="K19" s="137"/>
      <c r="L19" s="137"/>
      <c r="M19" s="138">
        <v>10</v>
      </c>
      <c r="N19" s="137"/>
      <c r="O19" s="137"/>
      <c r="P19" s="137"/>
      <c r="Q19" s="137"/>
      <c r="R19" s="137"/>
      <c r="S19" s="138">
        <v>22</v>
      </c>
      <c r="T19" s="137"/>
      <c r="U19" s="137"/>
      <c r="V19" s="137"/>
      <c r="W19" s="137"/>
      <c r="X19" s="137"/>
      <c r="Y19" s="138">
        <v>0</v>
      </c>
      <c r="Z19" s="158"/>
      <c r="AA19" s="158"/>
      <c r="AB19" s="158"/>
      <c r="AC19" s="158"/>
      <c r="AD19" s="158"/>
      <c r="AE19" s="158"/>
      <c r="AF19" s="137"/>
      <c r="AG19" s="137"/>
      <c r="AH19" s="137"/>
      <c r="AI19" s="137"/>
      <c r="AJ19" s="137"/>
      <c r="AK19" s="138">
        <v>5</v>
      </c>
      <c r="AL19" s="137"/>
      <c r="AM19" s="137"/>
      <c r="AN19" s="137"/>
      <c r="AO19" s="137"/>
      <c r="AP19" s="137"/>
      <c r="AQ19" s="138">
        <v>0</v>
      </c>
      <c r="AR19" s="137"/>
      <c r="AS19" s="137"/>
      <c r="AT19" s="137"/>
      <c r="AU19" s="137"/>
      <c r="AV19" s="137"/>
      <c r="AW19" s="138">
        <v>0</v>
      </c>
      <c r="AX19" s="137"/>
      <c r="AY19" s="137"/>
      <c r="AZ19" s="137"/>
      <c r="BA19" s="137"/>
      <c r="BB19" s="137"/>
      <c r="BC19" s="138">
        <v>14.615384615384615</v>
      </c>
      <c r="BD19" s="137"/>
      <c r="BE19" s="137"/>
      <c r="BF19" s="137"/>
      <c r="BG19" s="137"/>
      <c r="BH19" s="137"/>
      <c r="BI19" s="138">
        <v>97</v>
      </c>
      <c r="BJ19" s="137"/>
      <c r="BK19" s="137"/>
      <c r="BL19" s="157"/>
      <c r="BM19" s="137"/>
      <c r="BN19" s="137"/>
      <c r="BO19" s="138">
        <v>0</v>
      </c>
      <c r="BP19" s="137"/>
      <c r="BQ19" s="137"/>
      <c r="BR19" s="157"/>
      <c r="BS19" s="137"/>
      <c r="BT19" s="137"/>
      <c r="BU19" s="133">
        <v>3.2168019471749347</v>
      </c>
      <c r="BV19" s="134">
        <v>343</v>
      </c>
      <c r="BW19" s="135">
        <v>0</v>
      </c>
      <c r="BX19" s="154"/>
      <c r="BY19" s="135" t="s">
        <v>28</v>
      </c>
      <c r="BZ19" s="134" t="s">
        <v>48</v>
      </c>
      <c r="CA19" s="133">
        <v>1.0052506084921671</v>
      </c>
      <c r="CB19" s="131" t="s">
        <v>179</v>
      </c>
      <c r="CC19" s="131">
        <v>0</v>
      </c>
      <c r="CD19" s="131"/>
      <c r="CE19" s="131" t="s">
        <v>28</v>
      </c>
      <c r="CF19" s="132" t="s">
        <v>48</v>
      </c>
      <c r="CG19" s="133">
        <v>2.2115513386827677</v>
      </c>
      <c r="CH19" s="134">
        <v>345</v>
      </c>
      <c r="CI19" s="135">
        <v>0</v>
      </c>
      <c r="CJ19" s="154"/>
      <c r="CK19" s="135" t="s">
        <v>28</v>
      </c>
      <c r="CL19" s="134" t="s">
        <v>48</v>
      </c>
      <c r="CM19" s="133">
        <v>9.7509309023740212</v>
      </c>
      <c r="CN19" s="570"/>
      <c r="CO19" s="571"/>
      <c r="CP19" s="572"/>
      <c r="CQ19" s="572"/>
      <c r="CR19" s="572"/>
      <c r="CS19" s="573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  <c r="EK19" s="127"/>
      <c r="EL19" s="127"/>
      <c r="EM19" s="128"/>
      <c r="EN19" s="128"/>
      <c r="EO19" s="128"/>
      <c r="EP19" s="128"/>
      <c r="EQ19" s="128"/>
      <c r="ER19" s="128"/>
      <c r="ES19" s="128"/>
      <c r="ET19" s="128"/>
      <c r="EU19" s="128"/>
      <c r="EV19" s="128"/>
      <c r="EW19" s="128"/>
    </row>
    <row r="20" spans="1:153" x14ac:dyDescent="0.25">
      <c r="A20" s="128"/>
      <c r="B20" s="143"/>
      <c r="C20" s="143"/>
      <c r="D20" s="143"/>
      <c r="E20" s="143"/>
      <c r="F20" s="143"/>
      <c r="G20" s="143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43"/>
      <c r="AA20" s="143"/>
      <c r="AB20" s="143"/>
      <c r="AC20" s="143"/>
      <c r="AD20" s="143"/>
      <c r="AE20" s="143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42"/>
      <c r="BM20" s="127"/>
      <c r="BN20" s="127"/>
      <c r="BO20" s="127"/>
      <c r="BP20" s="127"/>
      <c r="BQ20" s="127"/>
      <c r="BR20" s="142"/>
      <c r="BS20" s="127"/>
      <c r="BT20" s="127"/>
      <c r="BU20" s="127"/>
      <c r="BV20" s="127"/>
      <c r="BW20" s="127"/>
      <c r="BX20" s="142"/>
      <c r="BY20" s="127"/>
      <c r="BZ20" s="127"/>
      <c r="CA20" s="127"/>
      <c r="CB20" s="127"/>
      <c r="CC20" s="127"/>
      <c r="CD20" s="142"/>
      <c r="CE20" s="127"/>
      <c r="CF20" s="127"/>
      <c r="CG20" s="127"/>
      <c r="CH20" s="127"/>
      <c r="CI20" s="127"/>
      <c r="CJ20" s="142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  <c r="EK20" s="127"/>
      <c r="EL20" s="127"/>
      <c r="EM20" s="128"/>
      <c r="EN20" s="128"/>
      <c r="EO20" s="128"/>
      <c r="EP20" s="128"/>
      <c r="EQ20" s="128"/>
      <c r="ER20" s="128"/>
      <c r="ES20" s="128"/>
      <c r="ET20" s="128"/>
      <c r="EU20" s="128"/>
      <c r="EV20" s="128"/>
      <c r="EW20" s="128"/>
    </row>
    <row r="21" spans="1:153" x14ac:dyDescent="0.25">
      <c r="A21" s="128"/>
      <c r="B21" s="143"/>
      <c r="C21" s="143"/>
      <c r="D21" s="143"/>
      <c r="E21" s="143"/>
      <c r="F21" s="143"/>
      <c r="G21" s="143"/>
      <c r="H21" s="128"/>
      <c r="I21" s="128"/>
      <c r="J21" s="128"/>
      <c r="K21" s="128"/>
      <c r="L21" s="128"/>
      <c r="M21" s="128"/>
      <c r="N21" s="128"/>
      <c r="O21" s="128"/>
      <c r="P21" s="128"/>
      <c r="Q21" s="128"/>
      <c r="R21" s="128"/>
      <c r="S21" s="128"/>
      <c r="T21" s="128"/>
      <c r="U21" s="128"/>
      <c r="V21" s="128"/>
      <c r="W21" s="128"/>
      <c r="X21" s="128"/>
      <c r="Y21" s="128"/>
      <c r="Z21" s="143"/>
      <c r="AA21" s="143"/>
      <c r="AB21" s="143"/>
      <c r="AC21" s="143"/>
      <c r="AD21" s="143"/>
      <c r="AE21" s="143"/>
      <c r="AF21" s="128"/>
      <c r="AG21" s="128"/>
      <c r="AH21" s="128"/>
      <c r="AI21" s="128"/>
      <c r="AJ21" s="128"/>
      <c r="AK21" s="128"/>
      <c r="AL21" s="128"/>
      <c r="AM21" s="128"/>
      <c r="AN21" s="128"/>
      <c r="AO21" s="128"/>
      <c r="AP21" s="128"/>
      <c r="AQ21" s="128"/>
      <c r="AR21" s="128"/>
      <c r="AS21" s="128"/>
      <c r="AT21" s="128"/>
      <c r="AU21" s="128"/>
      <c r="AV21" s="128"/>
      <c r="AW21" s="128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42"/>
      <c r="BM21" s="127"/>
      <c r="BN21" s="127"/>
      <c r="BO21" s="127"/>
      <c r="BP21" s="127"/>
      <c r="BQ21" s="127"/>
      <c r="BR21" s="142"/>
      <c r="BS21" s="127"/>
      <c r="BT21" s="127"/>
      <c r="BU21" s="127"/>
      <c r="BV21" s="127"/>
      <c r="BW21" s="127"/>
      <c r="BX21" s="142"/>
      <c r="BY21" s="127"/>
      <c r="BZ21" s="127"/>
      <c r="CA21" s="127"/>
      <c r="CB21" s="127"/>
      <c r="CC21" s="127"/>
      <c r="CD21" s="142"/>
      <c r="CE21" s="127"/>
      <c r="CF21" s="127"/>
      <c r="CG21" s="127"/>
      <c r="CH21" s="127"/>
      <c r="CI21" s="127"/>
      <c r="CJ21" s="142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  <c r="EK21" s="127"/>
      <c r="EL21" s="127"/>
      <c r="EM21" s="128"/>
      <c r="EN21" s="128"/>
      <c r="EO21" s="128"/>
      <c r="EP21" s="128"/>
      <c r="EQ21" s="128"/>
      <c r="ER21" s="128"/>
      <c r="ES21" s="128"/>
      <c r="ET21" s="128"/>
      <c r="EU21" s="128"/>
      <c r="EV21" s="128"/>
      <c r="EW21" s="128"/>
    </row>
    <row r="22" spans="1:153" x14ac:dyDescent="0.25">
      <c r="A22" s="128"/>
      <c r="B22" s="143"/>
      <c r="C22" s="143"/>
      <c r="D22" s="143"/>
      <c r="E22" s="143"/>
      <c r="F22" s="143"/>
      <c r="G22" s="143"/>
      <c r="H22" s="128"/>
      <c r="I22" s="128"/>
      <c r="J22" s="128"/>
      <c r="K22" s="128"/>
      <c r="L22" s="128"/>
      <c r="M22" s="128"/>
      <c r="N22" s="128"/>
      <c r="O22" s="128"/>
      <c r="P22" s="128"/>
      <c r="Q22" s="128"/>
      <c r="R22" s="128"/>
      <c r="S22" s="128"/>
      <c r="T22" s="128"/>
      <c r="U22" s="128"/>
      <c r="V22" s="128"/>
      <c r="W22" s="128"/>
      <c r="X22" s="128"/>
      <c r="Y22" s="128"/>
      <c r="Z22" s="143"/>
      <c r="AA22" s="143"/>
      <c r="AB22" s="143"/>
      <c r="AC22" s="143"/>
      <c r="AD22" s="143"/>
      <c r="AE22" s="143"/>
      <c r="AF22" s="128"/>
      <c r="AG22" s="128"/>
      <c r="AH22" s="128"/>
      <c r="AI22" s="128"/>
      <c r="AJ22" s="128"/>
      <c r="AK22" s="128"/>
      <c r="AL22" s="128"/>
      <c r="AM22" s="128"/>
      <c r="AN22" s="128"/>
      <c r="AO22" s="128"/>
      <c r="AP22" s="128"/>
      <c r="AQ22" s="128"/>
      <c r="AR22" s="128"/>
      <c r="AS22" s="128"/>
      <c r="AT22" s="128"/>
      <c r="AU22" s="128"/>
      <c r="AV22" s="128"/>
      <c r="AW22" s="128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42"/>
      <c r="BM22" s="127"/>
      <c r="BN22" s="127"/>
      <c r="BO22" s="127"/>
      <c r="BP22" s="127"/>
      <c r="BQ22" s="127"/>
      <c r="BR22" s="142"/>
      <c r="BS22" s="127"/>
      <c r="BT22" s="127"/>
      <c r="BU22" s="127"/>
      <c r="BV22" s="127"/>
      <c r="BW22" s="127"/>
      <c r="BX22" s="142"/>
      <c r="BY22" s="127"/>
      <c r="BZ22" s="127"/>
      <c r="CA22" s="127"/>
      <c r="CB22" s="127"/>
      <c r="CC22" s="127"/>
      <c r="CD22" s="142"/>
      <c r="CE22" s="127"/>
      <c r="CF22" s="127"/>
      <c r="CG22" s="127"/>
      <c r="CH22" s="127"/>
      <c r="CI22" s="127"/>
      <c r="CJ22" s="142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  <c r="EK22" s="127"/>
      <c r="EL22" s="127"/>
      <c r="EM22" s="128"/>
      <c r="EN22" s="128"/>
      <c r="EO22" s="128"/>
      <c r="EP22" s="128"/>
      <c r="EQ22" s="128"/>
      <c r="ER22" s="128"/>
      <c r="ES22" s="128"/>
      <c r="ET22" s="128"/>
      <c r="EU22" s="128"/>
      <c r="EV22" s="128"/>
      <c r="EW22" s="128"/>
    </row>
    <row r="23" spans="1:153" x14ac:dyDescent="0.25">
      <c r="A23" s="128"/>
      <c r="B23" s="143"/>
      <c r="C23" s="143"/>
      <c r="D23" s="143"/>
      <c r="E23" s="143"/>
      <c r="F23" s="143"/>
      <c r="G23" s="143"/>
      <c r="H23" s="128"/>
      <c r="I23" s="128"/>
      <c r="J23" s="128"/>
      <c r="K23" s="128"/>
      <c r="L23" s="128"/>
      <c r="M23" s="128"/>
      <c r="N23" s="128"/>
      <c r="O23" s="128"/>
      <c r="P23" s="128"/>
      <c r="Q23" s="128"/>
      <c r="R23" s="128"/>
      <c r="S23" s="128"/>
      <c r="T23" s="128"/>
      <c r="U23" s="128"/>
      <c r="V23" s="128"/>
      <c r="W23" s="128"/>
      <c r="X23" s="128"/>
      <c r="Y23" s="128"/>
      <c r="Z23" s="143"/>
      <c r="AA23" s="143"/>
      <c r="AB23" s="143"/>
      <c r="AC23" s="143"/>
      <c r="AD23" s="143"/>
      <c r="AE23" s="143"/>
      <c r="AF23" s="128"/>
      <c r="AG23" s="128"/>
      <c r="AH23" s="128"/>
      <c r="AI23" s="128"/>
      <c r="AJ23" s="128"/>
      <c r="AK23" s="128"/>
      <c r="AL23" s="128"/>
      <c r="AM23" s="128"/>
      <c r="AN23" s="128"/>
      <c r="AO23" s="128"/>
      <c r="AP23" s="128"/>
      <c r="AQ23" s="128"/>
      <c r="AR23" s="128"/>
      <c r="AS23" s="128"/>
      <c r="AT23" s="128"/>
      <c r="AU23" s="128"/>
      <c r="AV23" s="128"/>
      <c r="AW23" s="128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42"/>
      <c r="BM23" s="127"/>
      <c r="BN23" s="127"/>
      <c r="BO23" s="127"/>
      <c r="BP23" s="127"/>
      <c r="BQ23" s="127"/>
      <c r="BR23" s="142"/>
      <c r="BS23" s="127"/>
      <c r="BT23" s="127"/>
      <c r="BU23" s="127"/>
      <c r="BV23" s="127"/>
      <c r="BW23" s="127"/>
      <c r="BX23" s="142"/>
      <c r="BY23" s="127"/>
      <c r="BZ23" s="127"/>
      <c r="CA23" s="127"/>
      <c r="CB23" s="127"/>
      <c r="CC23" s="127"/>
      <c r="CD23" s="142"/>
      <c r="CE23" s="127"/>
      <c r="CF23" s="127"/>
      <c r="CG23" s="127"/>
      <c r="CH23" s="127"/>
      <c r="CI23" s="127"/>
      <c r="CJ23" s="142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  <c r="EK23" s="127"/>
      <c r="EL23" s="127"/>
      <c r="EM23" s="128"/>
      <c r="EN23" s="128"/>
      <c r="EO23" s="128"/>
      <c r="EP23" s="128"/>
      <c r="EQ23" s="128"/>
      <c r="ER23" s="128"/>
      <c r="ES23" s="128"/>
      <c r="ET23" s="128"/>
      <c r="EU23" s="128"/>
      <c r="EV23" s="128"/>
      <c r="EW23" s="128"/>
    </row>
    <row r="24" spans="1:153" x14ac:dyDescent="0.25">
      <c r="A24" s="128"/>
      <c r="B24" s="143"/>
      <c r="C24" s="143"/>
      <c r="D24" s="143"/>
      <c r="E24" s="143"/>
      <c r="F24" s="143"/>
      <c r="G24" s="143"/>
      <c r="H24" s="128"/>
      <c r="I24" s="128"/>
      <c r="J24" s="128"/>
      <c r="K24" s="128"/>
      <c r="L24" s="128"/>
      <c r="M24" s="128"/>
      <c r="N24" s="128"/>
      <c r="O24" s="128"/>
      <c r="P24" s="128"/>
      <c r="Q24" s="128"/>
      <c r="R24" s="128"/>
      <c r="S24" s="128"/>
      <c r="T24" s="128"/>
      <c r="U24" s="128"/>
      <c r="V24" s="128"/>
      <c r="W24" s="128"/>
      <c r="X24" s="128"/>
      <c r="Y24" s="128"/>
      <c r="Z24" s="143"/>
      <c r="AA24" s="143"/>
      <c r="AB24" s="143"/>
      <c r="AC24" s="143"/>
      <c r="AD24" s="143"/>
      <c r="AE24" s="143"/>
      <c r="AF24" s="128"/>
      <c r="AG24" s="128"/>
      <c r="AH24" s="128"/>
      <c r="AI24" s="128"/>
      <c r="AJ24" s="128"/>
      <c r="AK24" s="128"/>
      <c r="AL24" s="128"/>
      <c r="AM24" s="128"/>
      <c r="AN24" s="128"/>
      <c r="AO24" s="128"/>
      <c r="AP24" s="128"/>
      <c r="AQ24" s="128"/>
      <c r="AR24" s="128"/>
      <c r="AS24" s="128"/>
      <c r="AT24" s="128"/>
      <c r="AU24" s="128"/>
      <c r="AV24" s="128"/>
      <c r="AW24" s="128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42"/>
      <c r="BM24" s="127"/>
      <c r="BN24" s="127"/>
      <c r="BO24" s="127"/>
      <c r="BP24" s="127"/>
      <c r="BQ24" s="127"/>
      <c r="BR24" s="142"/>
      <c r="BS24" s="127"/>
      <c r="BT24" s="127"/>
      <c r="BU24" s="127"/>
      <c r="BV24" s="127"/>
      <c r="BW24" s="127"/>
      <c r="BX24" s="142"/>
      <c r="BY24" s="127"/>
      <c r="BZ24" s="127"/>
      <c r="CA24" s="127"/>
      <c r="CB24" s="127"/>
      <c r="CC24" s="127"/>
      <c r="CD24" s="142"/>
      <c r="CE24" s="127"/>
      <c r="CF24" s="127"/>
      <c r="CG24" s="127"/>
      <c r="CH24" s="127"/>
      <c r="CI24" s="127"/>
      <c r="CJ24" s="142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  <c r="EK24" s="127"/>
      <c r="EL24" s="127"/>
      <c r="EM24" s="128"/>
      <c r="EN24" s="128"/>
      <c r="EO24" s="128"/>
      <c r="EP24" s="128"/>
      <c r="EQ24" s="128"/>
      <c r="ER24" s="128"/>
      <c r="ES24" s="128"/>
      <c r="ET24" s="128"/>
      <c r="EU24" s="128"/>
      <c r="EV24" s="128"/>
      <c r="EW24" s="128"/>
    </row>
    <row r="25" spans="1:153" x14ac:dyDescent="0.25">
      <c r="A25" s="128"/>
      <c r="B25" s="143"/>
      <c r="C25" s="143"/>
      <c r="D25" s="143"/>
      <c r="E25" s="143"/>
      <c r="F25" s="143"/>
      <c r="G25" s="143"/>
      <c r="H25" s="128"/>
      <c r="I25" s="128"/>
      <c r="J25" s="128"/>
      <c r="K25" s="128"/>
      <c r="L25" s="128"/>
      <c r="M25" s="128"/>
      <c r="N25" s="128"/>
      <c r="O25" s="128"/>
      <c r="P25" s="128"/>
      <c r="Q25" s="128"/>
      <c r="R25" s="128"/>
      <c r="S25" s="128"/>
      <c r="T25" s="128"/>
      <c r="U25" s="128"/>
      <c r="V25" s="128"/>
      <c r="W25" s="128"/>
      <c r="X25" s="128"/>
      <c r="Y25" s="128"/>
      <c r="Z25" s="143"/>
      <c r="AA25" s="143"/>
      <c r="AB25" s="143"/>
      <c r="AC25" s="143"/>
      <c r="AD25" s="143"/>
      <c r="AE25" s="143"/>
      <c r="AF25" s="128"/>
      <c r="AG25" s="128"/>
      <c r="AH25" s="128"/>
      <c r="AI25" s="128"/>
      <c r="AJ25" s="128"/>
      <c r="AK25" s="128"/>
      <c r="AL25" s="128"/>
      <c r="AM25" s="128"/>
      <c r="AN25" s="128"/>
      <c r="AO25" s="128"/>
      <c r="AP25" s="128"/>
      <c r="AQ25" s="128"/>
      <c r="AR25" s="128"/>
      <c r="AS25" s="128"/>
      <c r="AT25" s="128"/>
      <c r="AU25" s="128"/>
      <c r="AV25" s="128"/>
      <c r="AW25" s="128"/>
      <c r="AX25" s="127"/>
      <c r="AY25" s="127"/>
      <c r="AZ25" s="127"/>
      <c r="BA25" s="127"/>
      <c r="BB25" s="127"/>
      <c r="BC25" s="127"/>
      <c r="BD25" s="127"/>
      <c r="BE25" s="127"/>
      <c r="BF25" s="127"/>
      <c r="BG25" s="127"/>
      <c r="BH25" s="127"/>
      <c r="BI25" s="127"/>
      <c r="BJ25" s="127"/>
      <c r="BK25" s="127"/>
      <c r="BL25" s="142"/>
      <c r="BM25" s="127"/>
      <c r="BN25" s="127"/>
      <c r="BO25" s="127"/>
      <c r="BP25" s="127"/>
      <c r="BQ25" s="127"/>
      <c r="BR25" s="142"/>
      <c r="BS25" s="127"/>
      <c r="BT25" s="127"/>
      <c r="BU25" s="127"/>
      <c r="BV25" s="127"/>
      <c r="BW25" s="127"/>
      <c r="BX25" s="142"/>
      <c r="BY25" s="127"/>
      <c r="BZ25" s="127"/>
      <c r="CA25" s="127"/>
      <c r="CB25" s="127"/>
      <c r="CC25" s="127"/>
      <c r="CD25" s="142"/>
      <c r="CE25" s="127"/>
      <c r="CF25" s="127"/>
      <c r="CG25" s="127"/>
      <c r="CH25" s="127"/>
      <c r="CI25" s="127"/>
      <c r="CJ25" s="142"/>
      <c r="CK25" s="127"/>
      <c r="CL25" s="127"/>
      <c r="CM25" s="127"/>
      <c r="CN25" s="127"/>
      <c r="CO25" s="127"/>
      <c r="CP25" s="127"/>
      <c r="CQ25" s="127"/>
      <c r="CR25" s="127"/>
      <c r="CS25" s="127"/>
      <c r="CT25" s="127"/>
      <c r="CU25" s="127"/>
      <c r="CV25" s="127"/>
      <c r="CW25" s="127"/>
      <c r="CX25" s="127"/>
      <c r="CY25" s="127"/>
      <c r="CZ25" s="127"/>
      <c r="DA25" s="127"/>
      <c r="DB25" s="127"/>
      <c r="DC25" s="127"/>
      <c r="DD25" s="127"/>
      <c r="DE25" s="127"/>
      <c r="DF25" s="127"/>
      <c r="DG25" s="127"/>
      <c r="DH25" s="127"/>
      <c r="DI25" s="127"/>
      <c r="DJ25" s="127"/>
      <c r="DK25" s="127"/>
      <c r="DL25" s="127"/>
      <c r="DM25" s="127"/>
      <c r="DN25" s="127"/>
      <c r="DO25" s="127"/>
      <c r="DP25" s="127"/>
      <c r="DQ25" s="127"/>
      <c r="DR25" s="127"/>
      <c r="DS25" s="127"/>
      <c r="DT25" s="127"/>
      <c r="DU25" s="127"/>
      <c r="DV25" s="127"/>
      <c r="DW25" s="127"/>
      <c r="DX25" s="127"/>
      <c r="DY25" s="127"/>
      <c r="DZ25" s="127"/>
      <c r="EA25" s="127"/>
      <c r="EB25" s="127"/>
      <c r="EC25" s="127"/>
      <c r="ED25" s="127"/>
      <c r="EE25" s="127"/>
      <c r="EF25" s="127"/>
      <c r="EG25" s="127"/>
      <c r="EH25" s="127"/>
      <c r="EI25" s="127"/>
      <c r="EJ25" s="127"/>
      <c r="EK25" s="127"/>
      <c r="EL25" s="127"/>
      <c r="EM25" s="128"/>
      <c r="EN25" s="128"/>
      <c r="EO25" s="128"/>
      <c r="EP25" s="128"/>
      <c r="EQ25" s="128"/>
      <c r="ER25" s="128"/>
      <c r="ES25" s="128"/>
      <c r="ET25" s="128"/>
      <c r="EU25" s="128"/>
      <c r="EV25" s="128"/>
      <c r="EW25" s="128"/>
    </row>
    <row r="26" spans="1:153" x14ac:dyDescent="0.25">
      <c r="A26" s="128"/>
      <c r="B26" s="143"/>
      <c r="C26" s="143"/>
      <c r="D26" s="143"/>
      <c r="E26" s="143"/>
      <c r="F26" s="143"/>
      <c r="G26" s="143"/>
      <c r="H26" s="128"/>
      <c r="I26" s="128"/>
      <c r="J26" s="128"/>
      <c r="K26" s="128"/>
      <c r="L26" s="128"/>
      <c r="M26" s="128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43"/>
      <c r="AA26" s="143"/>
      <c r="AB26" s="143"/>
      <c r="AC26" s="143"/>
      <c r="AD26" s="143"/>
      <c r="AE26" s="143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42"/>
      <c r="BM26" s="127"/>
      <c r="BN26" s="127"/>
      <c r="BO26" s="127"/>
      <c r="BP26" s="127"/>
      <c r="BQ26" s="127"/>
      <c r="BR26" s="142"/>
      <c r="BS26" s="127"/>
      <c r="BT26" s="127"/>
      <c r="BU26" s="127"/>
      <c r="BV26" s="127"/>
      <c r="BW26" s="127"/>
      <c r="BX26" s="142"/>
      <c r="BY26" s="127"/>
      <c r="BZ26" s="127"/>
      <c r="CA26" s="127"/>
      <c r="CB26" s="127"/>
      <c r="CC26" s="127"/>
      <c r="CD26" s="142"/>
      <c r="CE26" s="127"/>
      <c r="CF26" s="127"/>
      <c r="CG26" s="127"/>
      <c r="CH26" s="127"/>
      <c r="CI26" s="127"/>
      <c r="CJ26" s="142"/>
      <c r="CK26" s="127"/>
      <c r="CL26" s="127"/>
      <c r="CM26" s="127"/>
      <c r="CN26" s="127"/>
      <c r="CO26" s="127"/>
      <c r="CP26" s="127"/>
      <c r="CQ26" s="127"/>
      <c r="CR26" s="127"/>
      <c r="CS26" s="127"/>
      <c r="CT26" s="127"/>
      <c r="CU26" s="127"/>
      <c r="CV26" s="127"/>
      <c r="CW26" s="127"/>
      <c r="CX26" s="127"/>
      <c r="CY26" s="127"/>
      <c r="CZ26" s="127"/>
      <c r="DA26" s="127"/>
      <c r="DB26" s="127"/>
      <c r="DC26" s="127"/>
      <c r="DD26" s="127"/>
      <c r="DE26" s="127"/>
      <c r="DF26" s="127"/>
      <c r="DG26" s="127"/>
      <c r="DH26" s="127"/>
      <c r="DI26" s="127"/>
      <c r="DJ26" s="127"/>
      <c r="DK26" s="127"/>
      <c r="DL26" s="127"/>
      <c r="DM26" s="127"/>
      <c r="DN26" s="127"/>
      <c r="DO26" s="127"/>
      <c r="DP26" s="127"/>
      <c r="DQ26" s="127"/>
      <c r="DR26" s="127"/>
      <c r="DS26" s="127"/>
      <c r="DT26" s="127"/>
      <c r="DU26" s="127"/>
      <c r="DV26" s="127"/>
      <c r="DW26" s="127"/>
      <c r="DX26" s="127"/>
      <c r="DY26" s="127"/>
      <c r="DZ26" s="127"/>
      <c r="EA26" s="127"/>
      <c r="EB26" s="127"/>
      <c r="EC26" s="127"/>
      <c r="ED26" s="127"/>
      <c r="EE26" s="127"/>
      <c r="EF26" s="127"/>
      <c r="EG26" s="127"/>
      <c r="EH26" s="127"/>
      <c r="EI26" s="127"/>
      <c r="EJ26" s="127"/>
      <c r="EK26" s="127"/>
      <c r="EL26" s="127"/>
      <c r="EM26" s="128"/>
      <c r="EN26" s="128"/>
      <c r="EO26" s="128"/>
      <c r="EP26" s="128"/>
      <c r="EQ26" s="128"/>
      <c r="ER26" s="128"/>
      <c r="ES26" s="128"/>
      <c r="ET26" s="128"/>
      <c r="EU26" s="128"/>
      <c r="EV26" s="128"/>
      <c r="EW26" s="128"/>
    </row>
    <row r="27" spans="1:153" x14ac:dyDescent="0.25">
      <c r="A27" s="128"/>
      <c r="B27" s="143"/>
      <c r="C27" s="143"/>
      <c r="D27" s="143"/>
      <c r="E27" s="143"/>
      <c r="F27" s="143"/>
      <c r="G27" s="143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43"/>
      <c r="AA27" s="143"/>
      <c r="AB27" s="143"/>
      <c r="AC27" s="143"/>
      <c r="AD27" s="143"/>
      <c r="AE27" s="143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P27" s="128"/>
      <c r="AQ27" s="128"/>
      <c r="AR27" s="128"/>
      <c r="AS27" s="128"/>
      <c r="AT27" s="128"/>
      <c r="AU27" s="128"/>
      <c r="AV27" s="128"/>
      <c r="AW27" s="128"/>
      <c r="AX27" s="128"/>
      <c r="AY27" s="128"/>
      <c r="AZ27" s="128"/>
      <c r="BA27" s="128"/>
      <c r="BB27" s="128"/>
      <c r="BC27" s="128"/>
      <c r="BD27" s="128"/>
      <c r="BE27" s="128"/>
      <c r="BF27" s="128"/>
      <c r="BG27" s="128"/>
      <c r="BH27" s="128"/>
      <c r="BI27" s="128"/>
      <c r="BJ27" s="128"/>
      <c r="BK27" s="128"/>
      <c r="BL27" s="143"/>
      <c r="BM27" s="128"/>
      <c r="BN27" s="128"/>
      <c r="BO27" s="128"/>
      <c r="BP27" s="128"/>
      <c r="BQ27" s="128"/>
      <c r="BR27" s="143"/>
      <c r="BS27" s="128"/>
      <c r="BT27" s="128"/>
      <c r="BU27" s="128"/>
      <c r="BV27" s="128"/>
      <c r="BW27" s="128"/>
      <c r="BX27" s="143"/>
      <c r="BY27" s="128"/>
      <c r="BZ27" s="128"/>
      <c r="CA27" s="128"/>
      <c r="CB27" s="128"/>
      <c r="CC27" s="128"/>
      <c r="CD27" s="143"/>
      <c r="CE27" s="128"/>
      <c r="CF27" s="128"/>
      <c r="CG27" s="128"/>
      <c r="CH27" s="128"/>
      <c r="CI27" s="128"/>
      <c r="CJ27" s="143"/>
      <c r="CK27" s="128"/>
      <c r="CL27" s="128"/>
      <c r="CM27" s="128"/>
      <c r="CN27" s="128"/>
      <c r="CO27" s="128"/>
      <c r="CP27" s="128"/>
      <c r="CQ27" s="128"/>
      <c r="CR27" s="128"/>
      <c r="CS27" s="128"/>
      <c r="CT27" s="128"/>
      <c r="CU27" s="128"/>
      <c r="CV27" s="128"/>
      <c r="CW27" s="128"/>
      <c r="CX27" s="128"/>
      <c r="CY27" s="128"/>
      <c r="CZ27" s="128"/>
      <c r="DA27" s="128"/>
      <c r="DB27" s="128"/>
      <c r="DC27" s="128"/>
      <c r="DD27" s="128"/>
      <c r="DE27" s="128"/>
      <c r="DF27" s="128"/>
      <c r="DG27" s="128"/>
      <c r="DH27" s="128"/>
      <c r="DI27" s="128"/>
      <c r="DJ27" s="128"/>
      <c r="DK27" s="128"/>
      <c r="DL27" s="128"/>
      <c r="DM27" s="128"/>
      <c r="DN27" s="128"/>
      <c r="DO27" s="128"/>
      <c r="DP27" s="128"/>
      <c r="DQ27" s="128"/>
      <c r="DR27" s="128"/>
      <c r="DS27" s="128"/>
      <c r="DT27" s="128"/>
      <c r="DU27" s="128"/>
      <c r="DV27" s="128"/>
      <c r="DW27" s="128"/>
      <c r="DX27" s="128"/>
      <c r="DY27" s="128"/>
      <c r="DZ27" s="128"/>
      <c r="EA27" s="128"/>
      <c r="EB27" s="128"/>
      <c r="EC27" s="128"/>
      <c r="ED27" s="128"/>
      <c r="EE27" s="128"/>
      <c r="EF27" s="128"/>
      <c r="EG27" s="128"/>
      <c r="EH27" s="128"/>
      <c r="EI27" s="128"/>
      <c r="EJ27" s="128"/>
      <c r="EK27" s="128"/>
      <c r="EL27" s="128"/>
      <c r="EM27" s="128"/>
      <c r="EN27" s="128"/>
      <c r="EO27" s="128"/>
      <c r="EP27" s="128"/>
      <c r="EQ27" s="128"/>
      <c r="ER27" s="128"/>
      <c r="ES27" s="128"/>
      <c r="ET27" s="128"/>
      <c r="EU27" s="128"/>
      <c r="EV27" s="128"/>
      <c r="EW27" s="128"/>
    </row>
    <row r="28" spans="1:153" x14ac:dyDescent="0.25">
      <c r="A28" s="128"/>
      <c r="B28" s="143"/>
      <c r="C28" s="143"/>
      <c r="D28" s="143"/>
      <c r="E28" s="143"/>
      <c r="F28" s="143"/>
      <c r="G28" s="143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43"/>
      <c r="AA28" s="143"/>
      <c r="AB28" s="143"/>
      <c r="AC28" s="143"/>
      <c r="AD28" s="143"/>
      <c r="AE28" s="143"/>
      <c r="AF28" s="128"/>
      <c r="AG28" s="128"/>
      <c r="AH28" s="128"/>
      <c r="AI28" s="128"/>
      <c r="AJ28" s="128"/>
      <c r="AK28" s="128"/>
      <c r="AL28" s="128"/>
      <c r="AM28" s="128"/>
      <c r="AN28" s="128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28"/>
      <c r="BD28" s="128"/>
      <c r="BE28" s="128"/>
      <c r="BF28" s="128"/>
      <c r="BG28" s="128"/>
      <c r="BH28" s="128"/>
      <c r="BI28" s="128"/>
      <c r="BJ28" s="128"/>
      <c r="BK28" s="128"/>
      <c r="BL28" s="143"/>
      <c r="BM28" s="128"/>
      <c r="BN28" s="128"/>
      <c r="BO28" s="128"/>
      <c r="BP28" s="128"/>
      <c r="BQ28" s="128"/>
      <c r="BR28" s="143"/>
      <c r="BS28" s="128"/>
      <c r="BT28" s="128"/>
      <c r="BU28" s="128"/>
      <c r="BV28" s="128"/>
      <c r="BW28" s="128"/>
      <c r="BX28" s="143"/>
      <c r="BY28" s="128"/>
      <c r="BZ28" s="128"/>
      <c r="CA28" s="128"/>
      <c r="CB28" s="128"/>
      <c r="CC28" s="128"/>
      <c r="CD28" s="143"/>
      <c r="CE28" s="128"/>
      <c r="CF28" s="128"/>
      <c r="CG28" s="128"/>
      <c r="CH28" s="128"/>
      <c r="CI28" s="128"/>
      <c r="CJ28" s="143"/>
      <c r="CK28" s="128"/>
      <c r="CL28" s="128"/>
      <c r="CM28" s="128"/>
      <c r="CN28" s="128"/>
      <c r="CO28" s="128"/>
      <c r="CP28" s="128"/>
      <c r="CQ28" s="128"/>
      <c r="CR28" s="128"/>
      <c r="CS28" s="128"/>
      <c r="CT28" s="128"/>
      <c r="CU28" s="128"/>
      <c r="CV28" s="128"/>
      <c r="CW28" s="128"/>
      <c r="CX28" s="128"/>
      <c r="CY28" s="128"/>
      <c r="CZ28" s="128"/>
      <c r="DA28" s="128"/>
      <c r="DB28" s="128"/>
      <c r="DC28" s="128"/>
      <c r="DD28" s="128"/>
      <c r="DE28" s="128"/>
      <c r="DF28" s="128"/>
      <c r="DG28" s="128"/>
      <c r="DH28" s="128"/>
      <c r="DI28" s="128"/>
      <c r="DJ28" s="128"/>
      <c r="DK28" s="128"/>
      <c r="DL28" s="128"/>
      <c r="DM28" s="128"/>
      <c r="DN28" s="128"/>
      <c r="DO28" s="128"/>
      <c r="DP28" s="128"/>
      <c r="DQ28" s="128"/>
      <c r="DR28" s="128"/>
      <c r="DS28" s="128"/>
      <c r="DT28" s="128"/>
      <c r="DU28" s="128"/>
      <c r="DV28" s="128"/>
      <c r="DW28" s="128"/>
      <c r="DX28" s="128"/>
      <c r="DY28" s="128"/>
      <c r="DZ28" s="128"/>
      <c r="EA28" s="128"/>
      <c r="EB28" s="128"/>
      <c r="EC28" s="128"/>
      <c r="ED28" s="128"/>
      <c r="EE28" s="128"/>
      <c r="EF28" s="128"/>
      <c r="EG28" s="128"/>
      <c r="EH28" s="128"/>
      <c r="EI28" s="128"/>
      <c r="EJ28" s="128"/>
      <c r="EK28" s="128"/>
      <c r="EL28" s="128"/>
      <c r="EM28" s="128"/>
      <c r="EN28" s="128"/>
      <c r="EO28" s="128"/>
      <c r="EP28" s="128"/>
      <c r="EQ28" s="128"/>
      <c r="ER28" s="128"/>
      <c r="ES28" s="128"/>
      <c r="ET28" s="128"/>
      <c r="EU28" s="128"/>
      <c r="EV28" s="128"/>
      <c r="EW28" s="128"/>
    </row>
    <row r="29" spans="1:153" x14ac:dyDescent="0.25">
      <c r="A29" s="128"/>
      <c r="B29" s="143"/>
      <c r="C29" s="143"/>
      <c r="D29" s="143"/>
      <c r="E29" s="143"/>
      <c r="F29" s="143"/>
      <c r="G29" s="143"/>
      <c r="H29" s="128"/>
      <c r="I29" s="128"/>
      <c r="J29" s="128"/>
      <c r="K29" s="128"/>
      <c r="L29" s="128"/>
      <c r="M29" s="128"/>
      <c r="N29" s="128"/>
      <c r="O29" s="128"/>
      <c r="P29" s="128"/>
      <c r="Q29" s="128"/>
      <c r="R29" s="128"/>
      <c r="S29" s="128"/>
      <c r="T29" s="128"/>
      <c r="U29" s="128"/>
      <c r="V29" s="128"/>
      <c r="W29" s="128"/>
      <c r="X29" s="128"/>
      <c r="Y29" s="128"/>
      <c r="Z29" s="143"/>
      <c r="AA29" s="143"/>
      <c r="AB29" s="143"/>
      <c r="AC29" s="143"/>
      <c r="AD29" s="143"/>
      <c r="AE29" s="143"/>
      <c r="AF29" s="128"/>
      <c r="AG29" s="128"/>
      <c r="AH29" s="128"/>
      <c r="AI29" s="128"/>
      <c r="AJ29" s="128"/>
      <c r="AK29" s="128"/>
      <c r="AL29" s="128"/>
      <c r="AM29" s="128"/>
      <c r="AN29" s="128"/>
      <c r="AO29" s="128"/>
      <c r="AP29" s="128"/>
      <c r="AQ29" s="128"/>
      <c r="AR29" s="128"/>
      <c r="AS29" s="128"/>
      <c r="AT29" s="128"/>
      <c r="AU29" s="128"/>
      <c r="AV29" s="128"/>
      <c r="AW29" s="128"/>
      <c r="AX29" s="128"/>
      <c r="AY29" s="128"/>
      <c r="AZ29" s="128"/>
      <c r="BA29" s="128"/>
      <c r="BB29" s="128"/>
      <c r="BC29" s="128"/>
      <c r="BD29" s="128"/>
      <c r="BE29" s="128"/>
      <c r="BF29" s="128"/>
      <c r="BG29" s="128"/>
      <c r="BH29" s="128"/>
      <c r="BI29" s="128"/>
      <c r="BJ29" s="128"/>
      <c r="BK29" s="128"/>
      <c r="BL29" s="143"/>
      <c r="BM29" s="128"/>
      <c r="BN29" s="128"/>
      <c r="BO29" s="128"/>
      <c r="BP29" s="128"/>
      <c r="BQ29" s="128"/>
      <c r="BR29" s="143"/>
      <c r="BS29" s="128"/>
      <c r="BT29" s="128"/>
      <c r="BU29" s="128"/>
      <c r="BV29" s="128"/>
      <c r="BW29" s="128"/>
      <c r="BX29" s="143"/>
      <c r="BY29" s="128"/>
      <c r="BZ29" s="128"/>
      <c r="CA29" s="128"/>
      <c r="CB29" s="128"/>
      <c r="CC29" s="128"/>
      <c r="CD29" s="143"/>
      <c r="CE29" s="128"/>
      <c r="CF29" s="128"/>
      <c r="CG29" s="128"/>
      <c r="CH29" s="128"/>
      <c r="CI29" s="128"/>
      <c r="CJ29" s="143"/>
      <c r="CK29" s="128"/>
      <c r="CL29" s="128"/>
      <c r="CM29" s="128"/>
      <c r="CN29" s="128"/>
      <c r="CO29" s="128"/>
      <c r="CP29" s="128"/>
      <c r="CQ29" s="128"/>
      <c r="CR29" s="128"/>
      <c r="CS29" s="128"/>
      <c r="CT29" s="128"/>
      <c r="CU29" s="128"/>
      <c r="CV29" s="128"/>
      <c r="CW29" s="128"/>
      <c r="CX29" s="128"/>
      <c r="CY29" s="128"/>
      <c r="CZ29" s="128"/>
      <c r="DA29" s="128"/>
      <c r="DB29" s="128"/>
      <c r="DC29" s="128"/>
      <c r="DD29" s="128"/>
      <c r="DE29" s="128"/>
      <c r="DF29" s="128"/>
      <c r="DG29" s="128"/>
      <c r="DH29" s="128"/>
      <c r="DI29" s="128"/>
      <c r="DJ29" s="128"/>
      <c r="DK29" s="128"/>
      <c r="DL29" s="128"/>
      <c r="DM29" s="128"/>
      <c r="DN29" s="128"/>
      <c r="DO29" s="128"/>
      <c r="DP29" s="128"/>
      <c r="DQ29" s="128"/>
      <c r="DR29" s="128"/>
      <c r="DS29" s="128"/>
      <c r="DT29" s="128"/>
      <c r="DU29" s="128"/>
      <c r="DV29" s="128"/>
      <c r="DW29" s="128"/>
      <c r="DX29" s="128"/>
      <c r="DY29" s="128"/>
      <c r="DZ29" s="128"/>
      <c r="EA29" s="128"/>
      <c r="EB29" s="128"/>
      <c r="EC29" s="128"/>
      <c r="ED29" s="128"/>
      <c r="EE29" s="128"/>
      <c r="EF29" s="128"/>
      <c r="EG29" s="128"/>
      <c r="EH29" s="128"/>
      <c r="EI29" s="128"/>
      <c r="EJ29" s="128"/>
      <c r="EK29" s="128"/>
      <c r="EL29" s="128"/>
      <c r="EM29" s="128"/>
      <c r="EN29" s="128"/>
      <c r="EO29" s="128"/>
      <c r="EP29" s="128"/>
      <c r="EQ29" s="128"/>
      <c r="ER29" s="128"/>
      <c r="ES29" s="128"/>
      <c r="ET29" s="128"/>
      <c r="EU29" s="128"/>
      <c r="EV29" s="128"/>
      <c r="EW29" s="128"/>
    </row>
    <row r="30" spans="1:153" x14ac:dyDescent="0.25">
      <c r="A30" s="128"/>
      <c r="B30" s="143"/>
      <c r="C30" s="143"/>
      <c r="D30" s="143"/>
      <c r="E30" s="143"/>
      <c r="F30" s="143"/>
      <c r="G30" s="143"/>
      <c r="H30" s="128"/>
      <c r="I30" s="128"/>
      <c r="J30" s="128"/>
      <c r="K30" s="128"/>
      <c r="L30" s="128"/>
      <c r="M30" s="128"/>
      <c r="N30" s="128"/>
      <c r="O30" s="128"/>
      <c r="P30" s="128"/>
      <c r="Q30" s="128"/>
      <c r="R30" s="128"/>
      <c r="S30" s="128"/>
      <c r="T30" s="128"/>
      <c r="U30" s="128"/>
      <c r="V30" s="128"/>
      <c r="W30" s="128"/>
      <c r="X30" s="128"/>
      <c r="Y30" s="128"/>
      <c r="Z30" s="143"/>
      <c r="AA30" s="143"/>
      <c r="AB30" s="143"/>
      <c r="AC30" s="143"/>
      <c r="AD30" s="143"/>
      <c r="AE30" s="143"/>
      <c r="AF30" s="128"/>
      <c r="AG30" s="128"/>
      <c r="AH30" s="128"/>
      <c r="AI30" s="128"/>
      <c r="AJ30" s="128"/>
      <c r="AK30" s="128"/>
      <c r="AL30" s="128"/>
      <c r="AM30" s="128"/>
      <c r="AN30" s="128"/>
      <c r="AO30" s="128"/>
      <c r="AP30" s="128"/>
      <c r="AQ30" s="128"/>
      <c r="AR30" s="128"/>
      <c r="AS30" s="128"/>
      <c r="AT30" s="128"/>
      <c r="AU30" s="128"/>
      <c r="AV30" s="128"/>
      <c r="AW30" s="128"/>
      <c r="AX30" s="128"/>
      <c r="AY30" s="128"/>
      <c r="AZ30" s="128"/>
      <c r="BA30" s="128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43"/>
      <c r="BM30" s="128"/>
      <c r="BN30" s="128"/>
      <c r="BO30" s="128"/>
      <c r="BP30" s="128"/>
      <c r="BQ30" s="128"/>
      <c r="BR30" s="143"/>
      <c r="BS30" s="128"/>
      <c r="BT30" s="128"/>
      <c r="BU30" s="128"/>
      <c r="BV30" s="128"/>
      <c r="BW30" s="128"/>
      <c r="BX30" s="143"/>
      <c r="BY30" s="128"/>
      <c r="BZ30" s="128"/>
      <c r="CA30" s="128"/>
      <c r="CB30" s="128"/>
      <c r="CC30" s="128"/>
      <c r="CD30" s="143"/>
      <c r="CE30" s="128"/>
      <c r="CF30" s="128"/>
      <c r="CG30" s="128"/>
      <c r="CH30" s="128"/>
      <c r="CI30" s="128"/>
      <c r="CJ30" s="143"/>
      <c r="CK30" s="128"/>
      <c r="CL30" s="128"/>
      <c r="CM30" s="128"/>
      <c r="CN30" s="128"/>
      <c r="CO30" s="128"/>
      <c r="CP30" s="128"/>
      <c r="CQ30" s="128"/>
      <c r="CR30" s="128"/>
      <c r="CS30" s="128"/>
      <c r="CT30" s="128"/>
      <c r="CU30" s="128"/>
      <c r="CV30" s="128"/>
      <c r="CW30" s="128"/>
      <c r="CX30" s="128"/>
      <c r="CY30" s="128"/>
      <c r="CZ30" s="128"/>
      <c r="DA30" s="128"/>
      <c r="DB30" s="128"/>
      <c r="DC30" s="128"/>
      <c r="DD30" s="128"/>
      <c r="DE30" s="128"/>
      <c r="DF30" s="128"/>
      <c r="DG30" s="128"/>
      <c r="DH30" s="128"/>
      <c r="DI30" s="128"/>
      <c r="DJ30" s="128"/>
      <c r="DK30" s="128"/>
      <c r="DL30" s="128"/>
      <c r="DM30" s="128"/>
      <c r="DN30" s="128"/>
      <c r="DO30" s="128"/>
      <c r="DP30" s="128"/>
      <c r="DQ30" s="128"/>
      <c r="DR30" s="128"/>
      <c r="DS30" s="128"/>
      <c r="DT30" s="128"/>
      <c r="DU30" s="128"/>
      <c r="DV30" s="128"/>
      <c r="DW30" s="128"/>
      <c r="DX30" s="128"/>
      <c r="DY30" s="128"/>
      <c r="DZ30" s="128"/>
      <c r="EA30" s="128"/>
      <c r="EB30" s="128"/>
      <c r="EC30" s="128"/>
      <c r="ED30" s="128"/>
      <c r="EE30" s="128"/>
      <c r="EF30" s="128"/>
      <c r="EG30" s="128"/>
      <c r="EH30" s="128"/>
      <c r="EI30" s="128"/>
      <c r="EJ30" s="128"/>
      <c r="EK30" s="128"/>
      <c r="EL30" s="128"/>
      <c r="EM30" s="128"/>
      <c r="EN30" s="128"/>
      <c r="EO30" s="128"/>
      <c r="EP30" s="128"/>
      <c r="EQ30" s="128"/>
      <c r="ER30" s="128"/>
      <c r="ES30" s="128"/>
      <c r="ET30" s="128"/>
      <c r="EU30" s="128"/>
      <c r="EV30" s="128"/>
      <c r="EW30" s="128"/>
    </row>
    <row r="31" spans="1:153" x14ac:dyDescent="0.25">
      <c r="A31" s="128"/>
      <c r="B31" s="143"/>
      <c r="C31" s="143"/>
      <c r="D31" s="143"/>
      <c r="E31" s="143"/>
      <c r="F31" s="143"/>
      <c r="G31" s="143"/>
      <c r="H31" s="128"/>
      <c r="I31" s="128"/>
      <c r="J31" s="128"/>
      <c r="K31" s="128"/>
      <c r="L31" s="128"/>
      <c r="M31" s="128"/>
      <c r="N31" s="128"/>
      <c r="O31" s="128"/>
      <c r="P31" s="128"/>
      <c r="Q31" s="128"/>
      <c r="R31" s="128"/>
      <c r="S31" s="128"/>
      <c r="T31" s="128"/>
      <c r="U31" s="128"/>
      <c r="V31" s="128"/>
      <c r="W31" s="128"/>
      <c r="X31" s="128"/>
      <c r="Y31" s="128"/>
      <c r="Z31" s="143"/>
      <c r="AA31" s="143"/>
      <c r="AB31" s="143"/>
      <c r="AC31" s="143"/>
      <c r="AD31" s="143"/>
      <c r="AE31" s="143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43"/>
      <c r="BM31" s="128"/>
      <c r="BN31" s="128"/>
      <c r="BO31" s="128"/>
      <c r="BP31" s="128"/>
      <c r="BQ31" s="128"/>
      <c r="BR31" s="143"/>
      <c r="BS31" s="128"/>
      <c r="BT31" s="128"/>
      <c r="BU31" s="128"/>
      <c r="BV31" s="128"/>
      <c r="BW31" s="128"/>
      <c r="BX31" s="143"/>
      <c r="BY31" s="128"/>
      <c r="BZ31" s="128"/>
      <c r="CA31" s="128"/>
      <c r="CB31" s="128"/>
      <c r="CC31" s="128"/>
      <c r="CD31" s="143"/>
      <c r="CE31" s="128"/>
      <c r="CF31" s="128"/>
      <c r="CG31" s="128"/>
      <c r="CH31" s="128"/>
      <c r="CI31" s="128"/>
      <c r="CJ31" s="143"/>
      <c r="CK31" s="128"/>
      <c r="CL31" s="128"/>
      <c r="CM31" s="128"/>
      <c r="CN31" s="128"/>
      <c r="CO31" s="128"/>
      <c r="CP31" s="128"/>
      <c r="CQ31" s="128"/>
      <c r="CR31" s="128"/>
      <c r="CS31" s="128"/>
      <c r="CT31" s="128"/>
      <c r="CU31" s="128"/>
      <c r="CV31" s="128"/>
      <c r="CW31" s="128"/>
      <c r="CX31" s="128"/>
      <c r="CY31" s="128"/>
      <c r="CZ31" s="128"/>
      <c r="DA31" s="128"/>
      <c r="DB31" s="128"/>
      <c r="DC31" s="128"/>
      <c r="DD31" s="128"/>
      <c r="DE31" s="128"/>
      <c r="DF31" s="128"/>
      <c r="DG31" s="128"/>
      <c r="DH31" s="128"/>
      <c r="DI31" s="128"/>
      <c r="DJ31" s="128"/>
      <c r="DK31" s="128"/>
      <c r="DL31" s="128"/>
      <c r="DM31" s="128"/>
      <c r="DN31" s="128"/>
      <c r="DO31" s="128"/>
      <c r="DP31" s="128"/>
      <c r="DQ31" s="128"/>
      <c r="DR31" s="128"/>
      <c r="DS31" s="128"/>
      <c r="DT31" s="128"/>
      <c r="DU31" s="128"/>
      <c r="DV31" s="128"/>
      <c r="DW31" s="128"/>
      <c r="DX31" s="128"/>
      <c r="DY31" s="128"/>
      <c r="DZ31" s="128"/>
      <c r="EA31" s="128"/>
      <c r="EB31" s="128"/>
      <c r="EC31" s="128"/>
      <c r="ED31" s="128"/>
      <c r="EE31" s="128"/>
      <c r="EF31" s="128"/>
      <c r="EG31" s="128"/>
      <c r="EH31" s="128"/>
      <c r="EI31" s="128"/>
      <c r="EJ31" s="128"/>
      <c r="EK31" s="128"/>
      <c r="EL31" s="128"/>
      <c r="EM31" s="128"/>
      <c r="EN31" s="128"/>
      <c r="EO31" s="128"/>
      <c r="EP31" s="128"/>
      <c r="EQ31" s="128"/>
      <c r="ER31" s="128"/>
      <c r="ES31" s="128"/>
      <c r="ET31" s="128"/>
      <c r="EU31" s="128"/>
      <c r="EV31" s="128"/>
      <c r="EW31" s="128"/>
    </row>
    <row r="32" spans="1:153" x14ac:dyDescent="0.25">
      <c r="A32" s="128"/>
      <c r="B32" s="143"/>
      <c r="C32" s="143"/>
      <c r="D32" s="143"/>
      <c r="E32" s="143"/>
      <c r="F32" s="143"/>
      <c r="G32" s="143"/>
      <c r="H32" s="128"/>
      <c r="I32" s="128"/>
      <c r="J32" s="128"/>
      <c r="K32" s="128"/>
      <c r="L32" s="128"/>
      <c r="M32" s="128"/>
      <c r="N32" s="128"/>
      <c r="O32" s="128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43"/>
      <c r="AA32" s="143"/>
      <c r="AB32" s="143"/>
      <c r="AC32" s="143"/>
      <c r="AD32" s="143"/>
      <c r="AE32" s="143"/>
      <c r="AF32" s="128"/>
      <c r="AG32" s="128"/>
      <c r="AH32" s="128"/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28"/>
      <c r="AY32" s="128"/>
      <c r="AZ32" s="128"/>
      <c r="BA32" s="128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43"/>
      <c r="BM32" s="128"/>
      <c r="BN32" s="128"/>
      <c r="BO32" s="128"/>
      <c r="BP32" s="128"/>
      <c r="BQ32" s="128"/>
      <c r="BR32" s="143"/>
      <c r="BS32" s="128"/>
      <c r="BT32" s="128"/>
      <c r="BU32" s="128"/>
      <c r="BV32" s="128"/>
      <c r="BW32" s="128"/>
      <c r="BX32" s="143"/>
      <c r="BY32" s="128"/>
      <c r="BZ32" s="128"/>
      <c r="CA32" s="128"/>
      <c r="CB32" s="128"/>
      <c r="CC32" s="128"/>
      <c r="CD32" s="143"/>
      <c r="CE32" s="128"/>
      <c r="CF32" s="128"/>
      <c r="CG32" s="128"/>
      <c r="CH32" s="128"/>
      <c r="CI32" s="128"/>
      <c r="CJ32" s="143"/>
      <c r="CK32" s="128"/>
      <c r="CL32" s="128"/>
      <c r="CM32" s="128"/>
      <c r="CN32" s="128"/>
      <c r="CO32" s="128"/>
      <c r="CP32" s="128"/>
      <c r="CQ32" s="128"/>
      <c r="CR32" s="128"/>
      <c r="CS32" s="128"/>
      <c r="CT32" s="128"/>
      <c r="CU32" s="128"/>
      <c r="CV32" s="128"/>
      <c r="CW32" s="128"/>
      <c r="CX32" s="128"/>
      <c r="CY32" s="128"/>
      <c r="CZ32" s="128"/>
      <c r="DA32" s="128"/>
      <c r="DB32" s="128"/>
      <c r="DC32" s="128"/>
      <c r="DD32" s="128"/>
      <c r="DE32" s="128"/>
      <c r="DF32" s="128"/>
      <c r="DG32" s="128"/>
      <c r="DH32" s="128"/>
      <c r="DI32" s="128"/>
      <c r="DJ32" s="128"/>
      <c r="DK32" s="128"/>
      <c r="DL32" s="128"/>
      <c r="DM32" s="128"/>
      <c r="DN32" s="128"/>
      <c r="DO32" s="128"/>
      <c r="DP32" s="128"/>
      <c r="DQ32" s="128"/>
      <c r="DR32" s="128"/>
      <c r="DS32" s="128"/>
      <c r="DT32" s="128"/>
      <c r="DU32" s="128"/>
      <c r="DV32" s="128"/>
      <c r="DW32" s="128"/>
      <c r="DX32" s="128"/>
      <c r="DY32" s="128"/>
      <c r="DZ32" s="128"/>
      <c r="EA32" s="128"/>
      <c r="EB32" s="128"/>
      <c r="EC32" s="128"/>
      <c r="ED32" s="128"/>
      <c r="EE32" s="128"/>
      <c r="EF32" s="128"/>
      <c r="EG32" s="128"/>
      <c r="EH32" s="128"/>
      <c r="EI32" s="128"/>
      <c r="EJ32" s="128"/>
      <c r="EK32" s="128"/>
      <c r="EL32" s="128"/>
      <c r="EM32" s="128"/>
      <c r="EN32" s="128"/>
      <c r="EO32" s="128"/>
      <c r="EP32" s="128"/>
      <c r="EQ32" s="128"/>
      <c r="ER32" s="128"/>
      <c r="ES32" s="128"/>
      <c r="ET32" s="128"/>
      <c r="EU32" s="128"/>
      <c r="EV32" s="128"/>
      <c r="EW32" s="128"/>
    </row>
    <row r="33" spans="1:153" x14ac:dyDescent="0.25">
      <c r="A33" s="128"/>
      <c r="B33" s="143"/>
      <c r="C33" s="143"/>
      <c r="D33" s="143"/>
      <c r="E33" s="143"/>
      <c r="F33" s="143"/>
      <c r="G33" s="143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43"/>
      <c r="AA33" s="143"/>
      <c r="AB33" s="143"/>
      <c r="AC33" s="143"/>
      <c r="AD33" s="143"/>
      <c r="AE33" s="143"/>
      <c r="AF33" s="128"/>
      <c r="AG33" s="128"/>
      <c r="AH33" s="128"/>
      <c r="AI33" s="128"/>
      <c r="AJ33" s="128"/>
      <c r="AK33" s="128"/>
      <c r="AL33" s="128"/>
      <c r="AM33" s="128"/>
      <c r="AN33" s="128"/>
      <c r="AO33" s="128"/>
      <c r="AP33" s="128"/>
      <c r="AQ33" s="128"/>
      <c r="AR33" s="128"/>
      <c r="AS33" s="128"/>
      <c r="AT33" s="128"/>
      <c r="AU33" s="128"/>
      <c r="AV33" s="128"/>
      <c r="AW33" s="128"/>
      <c r="AX33" s="128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43"/>
      <c r="BM33" s="128"/>
      <c r="BN33" s="128"/>
      <c r="BO33" s="128"/>
      <c r="BP33" s="128"/>
      <c r="BQ33" s="128"/>
      <c r="BR33" s="143"/>
      <c r="BS33" s="128"/>
      <c r="BT33" s="128"/>
      <c r="BU33" s="128"/>
      <c r="BV33" s="128"/>
      <c r="BW33" s="128"/>
      <c r="BX33" s="143"/>
      <c r="BY33" s="128"/>
      <c r="BZ33" s="128"/>
      <c r="CA33" s="128"/>
      <c r="CB33" s="128"/>
      <c r="CC33" s="128"/>
      <c r="CD33" s="143"/>
      <c r="CE33" s="128"/>
      <c r="CF33" s="128"/>
      <c r="CG33" s="128"/>
      <c r="CH33" s="128"/>
      <c r="CI33" s="128"/>
      <c r="CJ33" s="143"/>
      <c r="CK33" s="128"/>
      <c r="CL33" s="128"/>
      <c r="CM33" s="128"/>
      <c r="CN33" s="128"/>
      <c r="CO33" s="128"/>
      <c r="CP33" s="128"/>
      <c r="CQ33" s="128"/>
      <c r="CR33" s="128"/>
      <c r="CS33" s="128"/>
      <c r="CT33" s="128"/>
      <c r="CU33" s="128"/>
      <c r="CV33" s="128"/>
      <c r="CW33" s="128"/>
      <c r="CX33" s="128"/>
      <c r="CY33" s="128"/>
      <c r="CZ33" s="128"/>
      <c r="DA33" s="128"/>
      <c r="DB33" s="128"/>
      <c r="DC33" s="128"/>
      <c r="DD33" s="128"/>
      <c r="DE33" s="128"/>
      <c r="DF33" s="128"/>
      <c r="DG33" s="128"/>
      <c r="DH33" s="128"/>
      <c r="DI33" s="128"/>
      <c r="DJ33" s="128"/>
      <c r="DK33" s="128"/>
      <c r="DL33" s="128"/>
      <c r="DM33" s="128"/>
      <c r="DN33" s="128"/>
      <c r="DO33" s="128"/>
      <c r="DP33" s="128"/>
      <c r="DQ33" s="128"/>
      <c r="DR33" s="128"/>
      <c r="DS33" s="128"/>
      <c r="DT33" s="128"/>
      <c r="DU33" s="128"/>
      <c r="DV33" s="128"/>
      <c r="DW33" s="128"/>
      <c r="DX33" s="128"/>
      <c r="DY33" s="128"/>
      <c r="DZ33" s="128"/>
      <c r="EA33" s="128"/>
      <c r="EB33" s="128"/>
      <c r="EC33" s="128"/>
      <c r="ED33" s="128"/>
      <c r="EE33" s="128"/>
      <c r="EF33" s="128"/>
      <c r="EG33" s="128"/>
      <c r="EH33" s="128"/>
      <c r="EI33" s="128"/>
      <c r="EJ33" s="128"/>
      <c r="EK33" s="128"/>
      <c r="EL33" s="128"/>
      <c r="EM33" s="128"/>
      <c r="EN33" s="128"/>
      <c r="EO33" s="128"/>
      <c r="EP33" s="128"/>
      <c r="EQ33" s="128"/>
      <c r="ER33" s="128"/>
      <c r="ES33" s="128"/>
      <c r="ET33" s="128"/>
      <c r="EU33" s="128"/>
      <c r="EV33" s="128"/>
      <c r="EW33" s="128"/>
    </row>
    <row r="34" spans="1:153" x14ac:dyDescent="0.25">
      <c r="A34" s="128"/>
      <c r="B34" s="143"/>
      <c r="C34" s="143"/>
      <c r="D34" s="143"/>
      <c r="E34" s="143"/>
      <c r="F34" s="143"/>
      <c r="G34" s="143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43"/>
      <c r="AA34" s="143"/>
      <c r="AB34" s="143"/>
      <c r="AC34" s="143"/>
      <c r="AD34" s="143"/>
      <c r="AE34" s="143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43"/>
      <c r="BM34" s="128"/>
      <c r="BN34" s="128"/>
      <c r="BO34" s="128"/>
      <c r="BP34" s="128"/>
      <c r="BQ34" s="128"/>
      <c r="BR34" s="143"/>
      <c r="BS34" s="128"/>
      <c r="BT34" s="128"/>
      <c r="BU34" s="128"/>
      <c r="BV34" s="128"/>
      <c r="BW34" s="128"/>
      <c r="BX34" s="143"/>
      <c r="BY34" s="128"/>
      <c r="BZ34" s="128"/>
      <c r="CA34" s="128"/>
      <c r="CB34" s="128"/>
      <c r="CC34" s="128"/>
      <c r="CD34" s="143"/>
      <c r="CE34" s="128"/>
      <c r="CF34" s="128"/>
      <c r="CG34" s="128"/>
      <c r="CH34" s="128"/>
      <c r="CI34" s="128"/>
      <c r="CJ34" s="143"/>
      <c r="CK34" s="128"/>
      <c r="CL34" s="128"/>
      <c r="CM34" s="128"/>
      <c r="CN34" s="128"/>
      <c r="CO34" s="128"/>
      <c r="CP34" s="128"/>
      <c r="CQ34" s="128"/>
      <c r="CR34" s="128"/>
      <c r="CS34" s="128"/>
      <c r="CT34" s="128"/>
      <c r="CU34" s="128"/>
      <c r="CV34" s="128"/>
      <c r="CW34" s="128"/>
      <c r="CX34" s="128"/>
      <c r="CY34" s="128"/>
      <c r="CZ34" s="128"/>
      <c r="DA34" s="128"/>
      <c r="DB34" s="128"/>
      <c r="DC34" s="128"/>
      <c r="DD34" s="128"/>
      <c r="DE34" s="128"/>
      <c r="DF34" s="128"/>
      <c r="DG34" s="128"/>
      <c r="DH34" s="128"/>
      <c r="DI34" s="128"/>
      <c r="DJ34" s="128"/>
      <c r="DK34" s="128"/>
      <c r="DL34" s="128"/>
      <c r="DM34" s="128"/>
      <c r="DN34" s="128"/>
      <c r="DO34" s="128"/>
      <c r="DP34" s="128"/>
      <c r="DQ34" s="128"/>
      <c r="DR34" s="128"/>
      <c r="DS34" s="128"/>
      <c r="DT34" s="128"/>
      <c r="DU34" s="128"/>
      <c r="DV34" s="128"/>
      <c r="DW34" s="128"/>
      <c r="DX34" s="128"/>
      <c r="DY34" s="128"/>
      <c r="DZ34" s="128"/>
      <c r="EA34" s="128"/>
      <c r="EB34" s="128"/>
      <c r="EC34" s="128"/>
      <c r="ED34" s="128"/>
      <c r="EE34" s="128"/>
      <c r="EF34" s="128"/>
      <c r="EG34" s="128"/>
      <c r="EH34" s="128"/>
      <c r="EI34" s="128"/>
      <c r="EJ34" s="128"/>
      <c r="EK34" s="128"/>
      <c r="EL34" s="128"/>
      <c r="EM34" s="128"/>
      <c r="EN34" s="128"/>
      <c r="EO34" s="128"/>
      <c r="EP34" s="128"/>
      <c r="EQ34" s="128"/>
      <c r="ER34" s="128"/>
      <c r="ES34" s="128"/>
      <c r="ET34" s="128"/>
      <c r="EU34" s="128"/>
      <c r="EV34" s="128"/>
      <c r="EW34" s="128"/>
    </row>
    <row r="35" spans="1:153" x14ac:dyDescent="0.25">
      <c r="A35" s="128"/>
      <c r="B35" s="143"/>
      <c r="C35" s="143"/>
      <c r="D35" s="143"/>
      <c r="E35" s="143"/>
      <c r="F35" s="143"/>
      <c r="G35" s="143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43"/>
      <c r="AA35" s="143"/>
      <c r="AB35" s="143"/>
      <c r="AC35" s="143"/>
      <c r="AD35" s="143"/>
      <c r="AE35" s="143"/>
      <c r="AF35" s="128"/>
      <c r="AG35" s="128"/>
      <c r="AH35" s="128"/>
      <c r="AI35" s="128"/>
      <c r="AJ35" s="128"/>
      <c r="AK35" s="128"/>
      <c r="AL35" s="128"/>
      <c r="AM35" s="128"/>
      <c r="AN35" s="128"/>
      <c r="AO35" s="128"/>
      <c r="AP35" s="128"/>
      <c r="AQ35" s="128"/>
      <c r="AR35" s="128"/>
      <c r="AS35" s="128"/>
      <c r="AT35" s="128"/>
      <c r="AU35" s="128"/>
      <c r="AV35" s="128"/>
      <c r="AW35" s="128"/>
      <c r="AX35" s="128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43"/>
      <c r="BM35" s="128"/>
      <c r="BN35" s="128"/>
      <c r="BO35" s="128"/>
      <c r="BP35" s="128"/>
      <c r="BQ35" s="128"/>
      <c r="BR35" s="143"/>
      <c r="BS35" s="128"/>
      <c r="BT35" s="128"/>
      <c r="BU35" s="128"/>
      <c r="BV35" s="128"/>
      <c r="BW35" s="128"/>
      <c r="BX35" s="143"/>
      <c r="BY35" s="128"/>
      <c r="BZ35" s="128"/>
      <c r="CA35" s="128"/>
      <c r="CB35" s="128"/>
      <c r="CC35" s="128"/>
      <c r="CD35" s="143"/>
      <c r="CE35" s="128"/>
      <c r="CF35" s="128"/>
      <c r="CG35" s="128"/>
      <c r="CH35" s="128"/>
      <c r="CI35" s="128"/>
      <c r="CJ35" s="143"/>
      <c r="CK35" s="128"/>
      <c r="CL35" s="128"/>
      <c r="CM35" s="128"/>
      <c r="CN35" s="128"/>
      <c r="CO35" s="128"/>
      <c r="CP35" s="128"/>
      <c r="CQ35" s="128"/>
      <c r="CR35" s="128"/>
      <c r="CS35" s="128"/>
      <c r="CT35" s="128"/>
      <c r="CU35" s="128"/>
      <c r="CV35" s="128"/>
      <c r="CW35" s="128"/>
      <c r="CX35" s="128"/>
      <c r="CY35" s="128"/>
      <c r="CZ35" s="128"/>
      <c r="DA35" s="128"/>
      <c r="DB35" s="128"/>
      <c r="DC35" s="128"/>
      <c r="DD35" s="128"/>
      <c r="DE35" s="128"/>
      <c r="DF35" s="128"/>
      <c r="DG35" s="128"/>
      <c r="DH35" s="128"/>
      <c r="DI35" s="128"/>
      <c r="DJ35" s="128"/>
      <c r="DK35" s="128"/>
      <c r="DL35" s="128"/>
      <c r="DM35" s="128"/>
      <c r="DN35" s="128"/>
      <c r="DO35" s="128"/>
      <c r="DP35" s="128"/>
      <c r="DQ35" s="128"/>
      <c r="DR35" s="128"/>
      <c r="DS35" s="128"/>
      <c r="DT35" s="128"/>
      <c r="DU35" s="128"/>
      <c r="DV35" s="128"/>
      <c r="DW35" s="128"/>
      <c r="DX35" s="128"/>
      <c r="DY35" s="128"/>
      <c r="DZ35" s="128"/>
      <c r="EA35" s="128"/>
      <c r="EB35" s="128"/>
      <c r="EC35" s="128"/>
      <c r="ED35" s="128"/>
      <c r="EE35" s="128"/>
      <c r="EF35" s="128"/>
      <c r="EG35" s="128"/>
      <c r="EH35" s="128"/>
      <c r="EI35" s="128"/>
      <c r="EJ35" s="128"/>
      <c r="EK35" s="128"/>
      <c r="EL35" s="128"/>
      <c r="EM35" s="128"/>
      <c r="EN35" s="128"/>
      <c r="EO35" s="128"/>
      <c r="EP35" s="128"/>
      <c r="EQ35" s="128"/>
      <c r="ER35" s="128"/>
      <c r="ES35" s="128"/>
      <c r="ET35" s="128"/>
      <c r="EU35" s="128"/>
      <c r="EV35" s="128"/>
      <c r="EW35" s="128"/>
    </row>
    <row r="36" spans="1:153" x14ac:dyDescent="0.25">
      <c r="A36" s="128"/>
      <c r="B36" s="143"/>
      <c r="C36" s="143"/>
      <c r="D36" s="143"/>
      <c r="E36" s="143"/>
      <c r="F36" s="143"/>
      <c r="G36" s="143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43"/>
      <c r="AA36" s="143"/>
      <c r="AB36" s="143"/>
      <c r="AC36" s="143"/>
      <c r="AD36" s="143"/>
      <c r="AE36" s="143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43"/>
      <c r="BM36" s="128"/>
      <c r="BN36" s="128"/>
      <c r="BO36" s="128"/>
      <c r="BP36" s="128"/>
      <c r="BQ36" s="128"/>
      <c r="BR36" s="143"/>
      <c r="BS36" s="128"/>
      <c r="BT36" s="128"/>
      <c r="BU36" s="128"/>
      <c r="BV36" s="128"/>
      <c r="BW36" s="128"/>
      <c r="BX36" s="143"/>
      <c r="BY36" s="128"/>
      <c r="BZ36" s="128"/>
      <c r="CA36" s="128"/>
      <c r="CB36" s="128"/>
      <c r="CC36" s="128"/>
      <c r="CD36" s="143"/>
      <c r="CE36" s="128"/>
      <c r="CF36" s="128"/>
      <c r="CG36" s="128"/>
      <c r="CH36" s="128"/>
      <c r="CI36" s="128"/>
      <c r="CJ36" s="143"/>
      <c r="CK36" s="128"/>
      <c r="CL36" s="128"/>
      <c r="CM36" s="128"/>
      <c r="CN36" s="128"/>
      <c r="CO36" s="128"/>
      <c r="CP36" s="128"/>
      <c r="CQ36" s="128"/>
      <c r="CR36" s="128"/>
      <c r="CS36" s="128"/>
      <c r="CT36" s="128"/>
      <c r="CU36" s="128"/>
      <c r="CV36" s="128"/>
      <c r="CW36" s="128"/>
      <c r="CX36" s="128"/>
      <c r="CY36" s="128"/>
      <c r="CZ36" s="128"/>
      <c r="DA36" s="128"/>
      <c r="DB36" s="128"/>
      <c r="DC36" s="128"/>
      <c r="DD36" s="128"/>
      <c r="DE36" s="128"/>
      <c r="DF36" s="128"/>
      <c r="DG36" s="128"/>
      <c r="DH36" s="128"/>
      <c r="DI36" s="128"/>
      <c r="DJ36" s="128"/>
      <c r="DK36" s="128"/>
      <c r="DL36" s="128"/>
      <c r="DM36" s="128"/>
      <c r="DN36" s="128"/>
      <c r="DO36" s="128"/>
      <c r="DP36" s="128"/>
      <c r="DQ36" s="128"/>
      <c r="DR36" s="128"/>
      <c r="DS36" s="128"/>
      <c r="DT36" s="128"/>
      <c r="DU36" s="128"/>
      <c r="DV36" s="128"/>
      <c r="DW36" s="128"/>
      <c r="DX36" s="128"/>
      <c r="DY36" s="128"/>
      <c r="DZ36" s="128"/>
      <c r="EA36" s="128"/>
      <c r="EB36" s="128"/>
      <c r="EC36" s="128"/>
      <c r="ED36" s="128"/>
      <c r="EE36" s="128"/>
      <c r="EF36" s="128"/>
      <c r="EG36" s="128"/>
      <c r="EH36" s="128"/>
      <c r="EI36" s="128"/>
      <c r="EJ36" s="128"/>
      <c r="EK36" s="128"/>
      <c r="EL36" s="128"/>
      <c r="EM36" s="128"/>
      <c r="EN36" s="128"/>
      <c r="EO36" s="128"/>
      <c r="EP36" s="128"/>
      <c r="EQ36" s="128"/>
      <c r="ER36" s="128"/>
      <c r="ES36" s="128"/>
      <c r="ET36" s="128"/>
      <c r="EU36" s="128"/>
      <c r="EV36" s="128"/>
      <c r="EW36" s="128"/>
    </row>
    <row r="37" spans="1:153" x14ac:dyDescent="0.25">
      <c r="A37" s="128"/>
      <c r="B37" s="143"/>
      <c r="C37" s="143"/>
      <c r="D37" s="143"/>
      <c r="E37" s="143"/>
      <c r="F37" s="143"/>
      <c r="G37" s="143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43"/>
      <c r="AA37" s="143"/>
      <c r="AB37" s="143"/>
      <c r="AC37" s="143"/>
      <c r="AD37" s="143"/>
      <c r="AE37" s="143"/>
      <c r="AF37" s="128"/>
      <c r="AG37" s="128"/>
      <c r="AH37" s="128"/>
      <c r="AI37" s="128"/>
      <c r="AJ37" s="128"/>
      <c r="AK37" s="128"/>
      <c r="AL37" s="128"/>
      <c r="AM37" s="128"/>
      <c r="AN37" s="128"/>
      <c r="AO37" s="128"/>
      <c r="AP37" s="128"/>
      <c r="AQ37" s="128"/>
      <c r="AR37" s="128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28"/>
      <c r="BG37" s="128"/>
      <c r="BH37" s="128"/>
      <c r="BI37" s="128"/>
      <c r="BJ37" s="128"/>
      <c r="BK37" s="128"/>
      <c r="BL37" s="143"/>
      <c r="BM37" s="128"/>
      <c r="BN37" s="128"/>
      <c r="BO37" s="128"/>
      <c r="BP37" s="128"/>
      <c r="BQ37" s="128"/>
      <c r="BR37" s="143"/>
      <c r="BS37" s="128"/>
      <c r="BT37" s="128"/>
      <c r="BU37" s="128"/>
      <c r="BV37" s="128"/>
      <c r="BW37" s="128"/>
      <c r="BX37" s="143"/>
      <c r="BY37" s="128"/>
      <c r="BZ37" s="128"/>
      <c r="CA37" s="128"/>
      <c r="CB37" s="128"/>
      <c r="CC37" s="128"/>
      <c r="CD37" s="143"/>
      <c r="CE37" s="128"/>
      <c r="CF37" s="128"/>
      <c r="CG37" s="128"/>
      <c r="CH37" s="128"/>
      <c r="CI37" s="128"/>
      <c r="CJ37" s="143"/>
      <c r="CK37" s="128"/>
      <c r="CL37" s="128"/>
      <c r="CM37" s="128"/>
      <c r="CN37" s="128"/>
      <c r="CO37" s="128"/>
      <c r="CP37" s="128"/>
      <c r="CQ37" s="128"/>
      <c r="CR37" s="128"/>
      <c r="CS37" s="128"/>
      <c r="CT37" s="128"/>
      <c r="CU37" s="128"/>
      <c r="CV37" s="128"/>
      <c r="CW37" s="128"/>
      <c r="CX37" s="128"/>
      <c r="CY37" s="128"/>
      <c r="CZ37" s="128"/>
      <c r="DA37" s="128"/>
      <c r="DB37" s="128"/>
      <c r="DC37" s="128"/>
      <c r="DD37" s="128"/>
      <c r="DE37" s="128"/>
      <c r="DF37" s="128"/>
      <c r="DG37" s="128"/>
      <c r="DH37" s="128"/>
      <c r="DI37" s="128"/>
      <c r="DJ37" s="128"/>
      <c r="DK37" s="128"/>
      <c r="DL37" s="128"/>
      <c r="DM37" s="128"/>
      <c r="DN37" s="128"/>
      <c r="DO37" s="128"/>
      <c r="DP37" s="128"/>
      <c r="DQ37" s="128"/>
      <c r="DR37" s="128"/>
      <c r="DS37" s="128"/>
      <c r="DT37" s="128"/>
      <c r="DU37" s="128"/>
      <c r="DV37" s="128"/>
      <c r="DW37" s="128"/>
      <c r="DX37" s="128"/>
      <c r="DY37" s="128"/>
      <c r="DZ37" s="128"/>
      <c r="EA37" s="128"/>
      <c r="EB37" s="128"/>
      <c r="EC37" s="128"/>
      <c r="ED37" s="128"/>
      <c r="EE37" s="128"/>
      <c r="EF37" s="128"/>
      <c r="EG37" s="128"/>
      <c r="EH37" s="128"/>
      <c r="EI37" s="128"/>
      <c r="EJ37" s="128"/>
      <c r="EK37" s="128"/>
      <c r="EL37" s="128"/>
      <c r="EM37" s="128"/>
      <c r="EN37" s="128"/>
      <c r="EO37" s="128"/>
      <c r="EP37" s="128"/>
      <c r="EQ37" s="128"/>
      <c r="ER37" s="128"/>
      <c r="ES37" s="128"/>
      <c r="ET37" s="128"/>
      <c r="EU37" s="128"/>
      <c r="EV37" s="128"/>
      <c r="EW37" s="128"/>
    </row>
    <row r="38" spans="1:153" x14ac:dyDescent="0.25">
      <c r="A38" s="128"/>
      <c r="B38" s="143"/>
      <c r="C38" s="143"/>
      <c r="D38" s="143"/>
      <c r="E38" s="143"/>
      <c r="F38" s="143"/>
      <c r="G38" s="143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43"/>
      <c r="AA38" s="143"/>
      <c r="AB38" s="143"/>
      <c r="AC38" s="143"/>
      <c r="AD38" s="143"/>
      <c r="AE38" s="143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143"/>
      <c r="BM38" s="128"/>
      <c r="BN38" s="128"/>
      <c r="BO38" s="128"/>
      <c r="BP38" s="128"/>
      <c r="BQ38" s="128"/>
      <c r="BR38" s="143"/>
      <c r="BS38" s="128"/>
      <c r="BT38" s="128"/>
      <c r="BU38" s="128"/>
      <c r="BV38" s="128"/>
      <c r="BW38" s="128"/>
      <c r="BX38" s="143"/>
      <c r="BY38" s="128"/>
      <c r="BZ38" s="128"/>
      <c r="CA38" s="128"/>
      <c r="CB38" s="128"/>
      <c r="CC38" s="128"/>
      <c r="CD38" s="143"/>
      <c r="CE38" s="128"/>
      <c r="CF38" s="128"/>
      <c r="CG38" s="128"/>
      <c r="CH38" s="128"/>
      <c r="CI38" s="128"/>
      <c r="CJ38" s="143"/>
      <c r="CK38" s="128"/>
      <c r="CL38" s="128"/>
      <c r="CM38" s="128"/>
      <c r="CN38" s="128"/>
      <c r="CO38" s="128"/>
      <c r="CP38" s="128"/>
      <c r="CQ38" s="128"/>
      <c r="CR38" s="128"/>
      <c r="CS38" s="128"/>
      <c r="CT38" s="128"/>
      <c r="CU38" s="128"/>
      <c r="CV38" s="128"/>
      <c r="CW38" s="128"/>
      <c r="CX38" s="128"/>
      <c r="CY38" s="128"/>
      <c r="CZ38" s="128"/>
      <c r="DA38" s="128"/>
      <c r="DB38" s="128"/>
      <c r="DC38" s="128"/>
      <c r="DD38" s="128"/>
      <c r="DE38" s="128"/>
      <c r="DF38" s="128"/>
      <c r="DG38" s="128"/>
      <c r="DH38" s="128"/>
      <c r="DI38" s="128"/>
      <c r="DJ38" s="128"/>
      <c r="DK38" s="128"/>
      <c r="DL38" s="128"/>
      <c r="DM38" s="128"/>
      <c r="DN38" s="128"/>
      <c r="DO38" s="128"/>
      <c r="DP38" s="128"/>
      <c r="DQ38" s="128"/>
      <c r="DR38" s="128"/>
      <c r="DS38" s="128"/>
      <c r="DT38" s="128"/>
      <c r="DU38" s="128"/>
      <c r="DV38" s="128"/>
      <c r="DW38" s="128"/>
      <c r="DX38" s="128"/>
      <c r="DY38" s="128"/>
      <c r="DZ38" s="128"/>
      <c r="EA38" s="128"/>
      <c r="EB38" s="128"/>
      <c r="EC38" s="128"/>
      <c r="ED38" s="128"/>
      <c r="EE38" s="128"/>
      <c r="EF38" s="128"/>
      <c r="EG38" s="128"/>
      <c r="EH38" s="128"/>
      <c r="EI38" s="128"/>
      <c r="EJ38" s="128"/>
      <c r="EK38" s="128"/>
      <c r="EL38" s="128"/>
      <c r="EM38" s="128"/>
      <c r="EN38" s="128"/>
      <c r="EO38" s="128"/>
      <c r="EP38" s="128"/>
      <c r="EQ38" s="128"/>
      <c r="ER38" s="128"/>
      <c r="ES38" s="128"/>
      <c r="ET38" s="128"/>
      <c r="EU38" s="128"/>
      <c r="EV38" s="128"/>
      <c r="EW38" s="128"/>
    </row>
    <row r="39" spans="1:153" x14ac:dyDescent="0.25">
      <c r="A39" s="128"/>
      <c r="B39" s="143"/>
      <c r="C39" s="143"/>
      <c r="D39" s="143"/>
      <c r="E39" s="143"/>
      <c r="F39" s="143"/>
      <c r="G39" s="143"/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/>
      <c r="T39" s="128"/>
      <c r="U39" s="128"/>
      <c r="V39" s="128"/>
      <c r="W39" s="128"/>
      <c r="X39" s="128"/>
      <c r="Y39" s="128"/>
      <c r="Z39" s="143"/>
      <c r="AA39" s="143"/>
      <c r="AB39" s="143"/>
      <c r="AC39" s="143"/>
      <c r="AD39" s="143"/>
      <c r="AE39" s="143"/>
      <c r="AF39" s="128"/>
      <c r="AG39" s="128"/>
      <c r="AH39" s="128"/>
      <c r="AI39" s="128"/>
      <c r="AJ39" s="128"/>
      <c r="AK39" s="128"/>
      <c r="AL39" s="128"/>
      <c r="AM39" s="128"/>
      <c r="AN39" s="128"/>
      <c r="AO39" s="128"/>
      <c r="AP39" s="128"/>
      <c r="AQ39" s="128"/>
      <c r="AR39" s="128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28"/>
      <c r="BG39" s="128"/>
      <c r="BH39" s="128"/>
      <c r="BI39" s="128"/>
      <c r="BJ39" s="128"/>
      <c r="BK39" s="128"/>
      <c r="BL39" s="143"/>
      <c r="BM39" s="128"/>
      <c r="BN39" s="128"/>
      <c r="BO39" s="128"/>
      <c r="BP39" s="128"/>
      <c r="BQ39" s="128"/>
      <c r="BR39" s="143"/>
      <c r="BS39" s="128"/>
      <c r="BT39" s="128"/>
      <c r="BU39" s="128"/>
      <c r="BV39" s="128"/>
      <c r="BW39" s="128"/>
      <c r="BX39" s="143"/>
      <c r="BY39" s="128"/>
      <c r="BZ39" s="128"/>
      <c r="CA39" s="128"/>
      <c r="CB39" s="128"/>
      <c r="CC39" s="128"/>
      <c r="CD39" s="143"/>
      <c r="CE39" s="128"/>
      <c r="CF39" s="128"/>
      <c r="CG39" s="128"/>
      <c r="CH39" s="128"/>
      <c r="CI39" s="128"/>
      <c r="CJ39" s="143"/>
      <c r="CK39" s="128"/>
      <c r="CL39" s="128"/>
      <c r="CM39" s="128"/>
      <c r="CN39" s="128"/>
      <c r="CO39" s="128"/>
      <c r="CP39" s="128"/>
      <c r="CQ39" s="128"/>
      <c r="CR39" s="128"/>
      <c r="CS39" s="128"/>
      <c r="CT39" s="128"/>
      <c r="CU39" s="128"/>
      <c r="CV39" s="128"/>
      <c r="CW39" s="128"/>
      <c r="CX39" s="128"/>
      <c r="CY39" s="128"/>
      <c r="CZ39" s="128"/>
      <c r="DA39" s="128"/>
      <c r="DB39" s="128"/>
      <c r="DC39" s="128"/>
      <c r="DD39" s="128"/>
      <c r="DE39" s="128"/>
      <c r="DF39" s="128"/>
      <c r="DG39" s="128"/>
      <c r="DH39" s="128"/>
      <c r="DI39" s="128"/>
      <c r="DJ39" s="128"/>
      <c r="DK39" s="128"/>
      <c r="DL39" s="128"/>
      <c r="DM39" s="128"/>
      <c r="DN39" s="128"/>
      <c r="DO39" s="128"/>
      <c r="DP39" s="128"/>
      <c r="DQ39" s="128"/>
      <c r="DR39" s="128"/>
      <c r="DS39" s="128"/>
      <c r="DT39" s="128"/>
      <c r="DU39" s="128"/>
      <c r="DV39" s="128"/>
      <c r="DW39" s="128"/>
      <c r="DX39" s="128"/>
      <c r="DY39" s="128"/>
      <c r="DZ39" s="128"/>
      <c r="EA39" s="128"/>
      <c r="EB39" s="128"/>
      <c r="EC39" s="128"/>
      <c r="ED39" s="128"/>
      <c r="EE39" s="128"/>
      <c r="EF39" s="128"/>
      <c r="EG39" s="128"/>
      <c r="EH39" s="128"/>
      <c r="EI39" s="128"/>
      <c r="EJ39" s="128"/>
      <c r="EK39" s="128"/>
      <c r="EL39" s="128"/>
      <c r="EM39" s="128"/>
      <c r="EN39" s="128"/>
      <c r="EO39" s="128"/>
      <c r="EP39" s="128"/>
      <c r="EQ39" s="128"/>
      <c r="ER39" s="128"/>
      <c r="ES39" s="128"/>
      <c r="ET39" s="128"/>
      <c r="EU39" s="128"/>
      <c r="EV39" s="128"/>
      <c r="EW39" s="128"/>
    </row>
    <row r="40" spans="1:153" x14ac:dyDescent="0.25">
      <c r="A40" s="128"/>
      <c r="B40" s="143"/>
      <c r="C40" s="143"/>
      <c r="D40" s="143"/>
      <c r="E40" s="143"/>
      <c r="F40" s="143"/>
      <c r="G40" s="143"/>
      <c r="H40" s="128"/>
      <c r="I40" s="128"/>
      <c r="J40" s="128"/>
      <c r="K40" s="128"/>
      <c r="L40" s="128"/>
      <c r="M40" s="128"/>
      <c r="N40" s="128"/>
      <c r="O40" s="128"/>
      <c r="P40" s="128"/>
      <c r="Q40" s="128"/>
      <c r="R40" s="128"/>
      <c r="S40" s="128"/>
      <c r="T40" s="128"/>
      <c r="U40" s="128"/>
      <c r="V40" s="128"/>
      <c r="W40" s="128"/>
      <c r="X40" s="128"/>
      <c r="Y40" s="128"/>
      <c r="Z40" s="143"/>
      <c r="AA40" s="143"/>
      <c r="AB40" s="143"/>
      <c r="AC40" s="143"/>
      <c r="AD40" s="143"/>
      <c r="AE40" s="143"/>
      <c r="AF40" s="128"/>
      <c r="AG40" s="128"/>
      <c r="AH40" s="128"/>
      <c r="AI40" s="128"/>
      <c r="AJ40" s="128"/>
      <c r="AK40" s="128"/>
      <c r="AL40" s="128"/>
      <c r="AM40" s="128"/>
      <c r="AN40" s="128"/>
      <c r="AO40" s="128"/>
      <c r="AP40" s="128"/>
      <c r="AQ40" s="128"/>
      <c r="AR40" s="128"/>
      <c r="AS40" s="128"/>
      <c r="AT40" s="128"/>
      <c r="AU40" s="128"/>
      <c r="AV40" s="128"/>
      <c r="AW40" s="128"/>
      <c r="AX40" s="128"/>
      <c r="AY40" s="128"/>
      <c r="AZ40" s="128"/>
      <c r="BA40" s="128"/>
      <c r="BB40" s="128"/>
      <c r="BC40" s="128"/>
      <c r="BD40" s="128"/>
      <c r="BE40" s="128"/>
      <c r="BF40" s="128"/>
      <c r="BG40" s="128"/>
      <c r="BH40" s="128"/>
      <c r="BI40" s="128"/>
      <c r="BJ40" s="128"/>
      <c r="BK40" s="128"/>
      <c r="BL40" s="143"/>
      <c r="BM40" s="128"/>
      <c r="BN40" s="128"/>
      <c r="BO40" s="128"/>
      <c r="BP40" s="128"/>
      <c r="BQ40" s="128"/>
      <c r="BR40" s="143"/>
      <c r="BS40" s="128"/>
      <c r="BT40" s="128"/>
      <c r="BU40" s="128"/>
      <c r="BV40" s="128"/>
      <c r="BW40" s="128"/>
      <c r="BX40" s="143"/>
      <c r="BY40" s="128"/>
      <c r="BZ40" s="128"/>
      <c r="CA40" s="128"/>
      <c r="CB40" s="128"/>
      <c r="CC40" s="128"/>
      <c r="CD40" s="143"/>
      <c r="CE40" s="128"/>
      <c r="CF40" s="128"/>
      <c r="CG40" s="128"/>
      <c r="CH40" s="128"/>
      <c r="CI40" s="128"/>
      <c r="CJ40" s="143"/>
      <c r="CK40" s="128"/>
      <c r="CL40" s="128"/>
      <c r="CM40" s="128"/>
      <c r="CN40" s="128"/>
      <c r="CO40" s="128"/>
      <c r="CP40" s="128"/>
      <c r="CQ40" s="128"/>
      <c r="CR40" s="128"/>
      <c r="CS40" s="128"/>
      <c r="CT40" s="128"/>
      <c r="CU40" s="128"/>
      <c r="CV40" s="128"/>
      <c r="CW40" s="128"/>
      <c r="CX40" s="128"/>
      <c r="CY40" s="128"/>
      <c r="CZ40" s="128"/>
      <c r="DA40" s="128"/>
      <c r="DB40" s="128"/>
      <c r="DC40" s="128"/>
      <c r="DD40" s="128"/>
      <c r="DE40" s="128"/>
      <c r="DF40" s="128"/>
      <c r="DG40" s="128"/>
      <c r="DH40" s="128"/>
      <c r="DI40" s="128"/>
      <c r="DJ40" s="128"/>
      <c r="DK40" s="128"/>
      <c r="DL40" s="128"/>
      <c r="DM40" s="128"/>
      <c r="DN40" s="128"/>
      <c r="DO40" s="128"/>
      <c r="DP40" s="128"/>
      <c r="DQ40" s="128"/>
      <c r="DR40" s="128"/>
      <c r="DS40" s="128"/>
      <c r="DT40" s="128"/>
      <c r="DU40" s="128"/>
      <c r="DV40" s="128"/>
      <c r="DW40" s="128"/>
      <c r="DX40" s="128"/>
      <c r="DY40" s="128"/>
      <c r="DZ40" s="128"/>
      <c r="EA40" s="128"/>
      <c r="EB40" s="128"/>
      <c r="EC40" s="128"/>
      <c r="ED40" s="128"/>
      <c r="EE40" s="128"/>
      <c r="EF40" s="128"/>
      <c r="EG40" s="128"/>
      <c r="EH40" s="128"/>
      <c r="EI40" s="128"/>
      <c r="EJ40" s="128"/>
      <c r="EK40" s="128"/>
      <c r="EL40" s="128"/>
      <c r="EM40" s="128"/>
      <c r="EN40" s="128"/>
      <c r="EO40" s="128"/>
      <c r="EP40" s="128"/>
      <c r="EQ40" s="128"/>
      <c r="ER40" s="128"/>
      <c r="ES40" s="128"/>
      <c r="ET40" s="128"/>
      <c r="EU40" s="128"/>
      <c r="EV40" s="128"/>
      <c r="EW40" s="128"/>
    </row>
    <row r="41" spans="1:153" x14ac:dyDescent="0.25">
      <c r="A41" s="128"/>
      <c r="B41" s="143"/>
      <c r="C41" s="143"/>
      <c r="D41" s="143"/>
      <c r="E41" s="143"/>
      <c r="F41" s="143"/>
      <c r="G41" s="143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43"/>
      <c r="AA41" s="143"/>
      <c r="AB41" s="143"/>
      <c r="AC41" s="143"/>
      <c r="AD41" s="143"/>
      <c r="AE41" s="143"/>
      <c r="AF41" s="128"/>
      <c r="AG41" s="128"/>
      <c r="AH41" s="128"/>
      <c r="AI41" s="128"/>
      <c r="AJ41" s="128"/>
      <c r="AK41" s="128"/>
      <c r="AL41" s="128"/>
      <c r="AM41" s="128"/>
      <c r="AN41" s="128"/>
      <c r="AO41" s="128"/>
      <c r="AP41" s="128"/>
      <c r="AQ41" s="128"/>
      <c r="AR41" s="128"/>
      <c r="AS41" s="128"/>
      <c r="AT41" s="128"/>
      <c r="AU41" s="128"/>
      <c r="AV41" s="128"/>
      <c r="AW41" s="128"/>
      <c r="AX41" s="128"/>
      <c r="AY41" s="128"/>
      <c r="AZ41" s="128"/>
      <c r="BA41" s="128"/>
      <c r="BB41" s="128"/>
      <c r="BC41" s="128"/>
      <c r="BD41" s="128"/>
      <c r="BE41" s="128"/>
      <c r="BF41" s="128"/>
      <c r="BG41" s="128"/>
      <c r="BH41" s="128"/>
      <c r="BI41" s="128"/>
      <c r="BJ41" s="128"/>
      <c r="BK41" s="128"/>
      <c r="BL41" s="143"/>
      <c r="BM41" s="128"/>
      <c r="BN41" s="128"/>
      <c r="BO41" s="128"/>
      <c r="BP41" s="128"/>
      <c r="BQ41" s="128"/>
      <c r="BR41" s="143"/>
      <c r="BS41" s="128"/>
      <c r="BT41" s="128"/>
      <c r="BU41" s="128"/>
      <c r="BV41" s="128"/>
      <c r="BW41" s="128"/>
      <c r="BX41" s="143"/>
      <c r="BY41" s="128"/>
      <c r="BZ41" s="128"/>
      <c r="CA41" s="128"/>
      <c r="CB41" s="128"/>
      <c r="CC41" s="128"/>
      <c r="CD41" s="143"/>
      <c r="CE41" s="128"/>
      <c r="CF41" s="128"/>
      <c r="CG41" s="128"/>
      <c r="CH41" s="128"/>
      <c r="CI41" s="128"/>
      <c r="CJ41" s="143"/>
      <c r="CK41" s="128"/>
      <c r="CL41" s="128"/>
      <c r="CM41" s="128"/>
      <c r="CN41" s="128"/>
      <c r="CO41" s="128"/>
      <c r="CP41" s="128"/>
      <c r="CQ41" s="128"/>
      <c r="CR41" s="128"/>
      <c r="CS41" s="128"/>
      <c r="CT41" s="128"/>
      <c r="CU41" s="128"/>
      <c r="CV41" s="128"/>
      <c r="CW41" s="128"/>
      <c r="CX41" s="128"/>
      <c r="CY41" s="128"/>
      <c r="CZ41" s="128"/>
      <c r="DA41" s="128"/>
      <c r="DB41" s="128"/>
      <c r="DC41" s="128"/>
      <c r="DD41" s="128"/>
      <c r="DE41" s="128"/>
      <c r="DF41" s="128"/>
      <c r="DG41" s="128"/>
      <c r="DH41" s="128"/>
      <c r="DI41" s="128"/>
      <c r="DJ41" s="128"/>
      <c r="DK41" s="128"/>
      <c r="DL41" s="128"/>
      <c r="DM41" s="128"/>
      <c r="DN41" s="128"/>
      <c r="DO41" s="128"/>
      <c r="DP41" s="128"/>
      <c r="DQ41" s="128"/>
      <c r="DR41" s="128"/>
      <c r="DS41" s="128"/>
      <c r="DT41" s="128"/>
      <c r="DU41" s="128"/>
      <c r="DV41" s="128"/>
      <c r="DW41" s="128"/>
      <c r="DX41" s="128"/>
      <c r="DY41" s="128"/>
      <c r="DZ41" s="128"/>
      <c r="EA41" s="128"/>
      <c r="EB41" s="128"/>
      <c r="EC41" s="128"/>
      <c r="ED41" s="128"/>
      <c r="EE41" s="128"/>
      <c r="EF41" s="128"/>
      <c r="EG41" s="128"/>
      <c r="EH41" s="128"/>
      <c r="EI41" s="128"/>
      <c r="EJ41" s="128"/>
      <c r="EK41" s="128"/>
      <c r="EL41" s="128"/>
      <c r="EM41" s="128"/>
      <c r="EN41" s="128"/>
      <c r="EO41" s="128"/>
      <c r="EP41" s="128"/>
      <c r="EQ41" s="128"/>
      <c r="ER41" s="128"/>
      <c r="ES41" s="128"/>
      <c r="ET41" s="128"/>
      <c r="EU41" s="128"/>
      <c r="EV41" s="128"/>
      <c r="EW41" s="128"/>
    </row>
  </sheetData>
  <mergeCells count="22">
    <mergeCell ref="B4:G4"/>
    <mergeCell ref="Z3:AE3"/>
    <mergeCell ref="AF2:AW2"/>
    <mergeCell ref="AX4:BC4"/>
    <mergeCell ref="BD4:BI4"/>
    <mergeCell ref="T3:Y3"/>
    <mergeCell ref="CN3:CR3"/>
    <mergeCell ref="AX2:BC3"/>
    <mergeCell ref="BV3:CA3"/>
    <mergeCell ref="AR3:AW3"/>
    <mergeCell ref="CB3:CG3"/>
    <mergeCell ref="H3:M3"/>
    <mergeCell ref="N3:S3"/>
    <mergeCell ref="AL3:AQ3"/>
    <mergeCell ref="BP1:CM2"/>
    <mergeCell ref="CH3:CM3"/>
    <mergeCell ref="BP3:BU3"/>
    <mergeCell ref="AF3:AK3"/>
    <mergeCell ref="H2:Y2"/>
    <mergeCell ref="BJ2:BO3"/>
    <mergeCell ref="H1:BO1"/>
    <mergeCell ref="BD2:BI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W41"/>
  <sheetViews>
    <sheetView workbookViewId="0">
      <selection activeCell="A11" sqref="A11"/>
    </sheetView>
  </sheetViews>
  <sheetFormatPr defaultRowHeight="15" x14ac:dyDescent="0.25"/>
  <cols>
    <col min="1" max="1" width="31.85546875" style="6" customWidth="1"/>
    <col min="2" max="2" width="9.85546875" style="6" bestFit="1" customWidth="1"/>
    <col min="3" max="3" width="11.85546875" style="6" bestFit="1" customWidth="1"/>
    <col min="4" max="4" width="7.28515625" style="6" bestFit="1" customWidth="1"/>
    <col min="5" max="5" width="4.85546875" style="6" bestFit="1" customWidth="1"/>
    <col min="6" max="6" width="7.140625" style="6" bestFit="1" customWidth="1"/>
    <col min="7" max="7" width="12.140625" style="6" customWidth="1"/>
    <col min="8" max="8" width="12" style="6" customWidth="1"/>
    <col min="9" max="9" width="12.28515625" style="6" customWidth="1"/>
    <col min="10" max="13" width="9.140625" style="6"/>
    <col min="14" max="14" width="13.42578125" style="6" customWidth="1"/>
    <col min="15" max="15" width="12.7109375" style="6" customWidth="1"/>
    <col min="16" max="19" width="9.140625" style="6"/>
    <col min="20" max="20" width="11.85546875" style="6" customWidth="1"/>
    <col min="21" max="21" width="12" style="6" customWidth="1"/>
    <col min="22" max="25" width="9.140625" style="6"/>
    <col min="26" max="26" width="12.5703125" style="6" customWidth="1"/>
    <col min="27" max="27" width="12.85546875" style="6" customWidth="1"/>
    <col min="28" max="31" width="9.140625" style="6"/>
    <col min="32" max="32" width="11.85546875" style="6" customWidth="1"/>
    <col min="33" max="34" width="12.42578125" style="6" customWidth="1"/>
    <col min="35" max="37" width="9.140625" style="6"/>
    <col min="38" max="38" width="12.140625" style="6" customWidth="1"/>
    <col min="39" max="39" width="12.42578125" style="6" customWidth="1"/>
    <col min="40" max="43" width="9.140625" style="6"/>
    <col min="44" max="44" width="12.140625" style="6" customWidth="1"/>
    <col min="45" max="45" width="11.5703125" style="6" customWidth="1"/>
    <col min="46" max="49" width="9.140625" style="6"/>
    <col min="50" max="50" width="13.140625" style="6" customWidth="1"/>
    <col min="51" max="52" width="12.42578125" style="6" customWidth="1"/>
    <col min="53" max="55" width="9.140625" style="6"/>
    <col min="56" max="56" width="11.5703125" style="6" customWidth="1"/>
    <col min="57" max="58" width="13.28515625" style="6" customWidth="1"/>
    <col min="59" max="61" width="9.140625" style="6"/>
    <col min="62" max="62" width="11.7109375" style="6" customWidth="1"/>
    <col min="63" max="64" width="12.5703125" style="6" customWidth="1"/>
    <col min="65" max="67" width="9.140625" style="6"/>
    <col min="68" max="68" width="10.28515625" style="6" customWidth="1"/>
    <col min="69" max="70" width="11.7109375" style="6" customWidth="1"/>
    <col min="71" max="73" width="9.140625" style="6"/>
    <col min="74" max="74" width="12.7109375" style="6" customWidth="1"/>
    <col min="75" max="76" width="14.28515625" style="6" customWidth="1"/>
    <col min="77" max="79" width="9.140625" style="6"/>
    <col min="80" max="80" width="13" style="6" customWidth="1"/>
    <col min="81" max="81" width="14.140625" style="6" customWidth="1"/>
    <col min="82" max="85" width="9.140625" style="6"/>
    <col min="86" max="86" width="12.5703125" style="6" customWidth="1"/>
    <col min="87" max="87" width="12.140625" style="6" customWidth="1"/>
    <col min="88" max="91" width="9.140625" style="6"/>
    <col min="92" max="92" width="11.42578125" style="6" customWidth="1"/>
    <col min="93" max="93" width="15" style="6" customWidth="1"/>
    <col min="94" max="96" width="9.140625" style="6"/>
    <col min="97" max="97" width="13.85546875" style="6" customWidth="1"/>
    <col min="98" max="16384" width="9.140625" style="6"/>
  </cols>
  <sheetData>
    <row r="1" spans="1:153" ht="15" customHeight="1" x14ac:dyDescent="0.25">
      <c r="A1" s="104"/>
      <c r="B1" s="106"/>
      <c r="C1" s="106"/>
      <c r="D1" s="106"/>
      <c r="E1" s="106"/>
      <c r="F1" s="106"/>
      <c r="G1" s="106"/>
      <c r="H1" s="197" t="s">
        <v>166</v>
      </c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  <c r="AS1" s="198"/>
      <c r="AT1" s="198"/>
      <c r="AU1" s="198"/>
      <c r="AV1" s="198"/>
      <c r="AW1" s="198"/>
      <c r="AX1" s="198"/>
      <c r="AY1" s="198"/>
      <c r="AZ1" s="198"/>
      <c r="BA1" s="198"/>
      <c r="BB1" s="198"/>
      <c r="BC1" s="198"/>
      <c r="BD1" s="198"/>
      <c r="BE1" s="198"/>
      <c r="BF1" s="198"/>
      <c r="BG1" s="198"/>
      <c r="BH1" s="198"/>
      <c r="BI1" s="205"/>
      <c r="BJ1" s="205"/>
      <c r="BK1" s="205"/>
      <c r="BL1" s="205"/>
      <c r="BM1" s="205"/>
      <c r="BN1" s="205"/>
      <c r="BO1" s="205"/>
      <c r="BP1" s="174" t="s">
        <v>167</v>
      </c>
      <c r="BQ1" s="202"/>
      <c r="BR1" s="202"/>
      <c r="BS1" s="202"/>
      <c r="BT1" s="202"/>
      <c r="BU1" s="202"/>
      <c r="BV1" s="202"/>
      <c r="BW1" s="202"/>
      <c r="BX1" s="202"/>
      <c r="BY1" s="202"/>
      <c r="BZ1" s="202"/>
      <c r="CA1" s="202"/>
      <c r="CB1" s="202"/>
      <c r="CC1" s="202"/>
      <c r="CD1" s="202"/>
      <c r="CE1" s="202"/>
      <c r="CF1" s="202"/>
      <c r="CG1" s="202"/>
      <c r="CH1" s="202"/>
      <c r="CI1" s="202"/>
      <c r="CJ1" s="202"/>
      <c r="CK1" s="202"/>
      <c r="CL1" s="202"/>
      <c r="CM1" s="202"/>
      <c r="CN1" s="142"/>
      <c r="CO1" s="142"/>
      <c r="CP1" s="142"/>
      <c r="CQ1" s="142"/>
      <c r="CR1" s="142"/>
      <c r="CS1" s="142"/>
      <c r="CT1" s="142"/>
      <c r="CU1" s="142"/>
      <c r="CV1" s="142"/>
      <c r="CW1" s="142"/>
      <c r="CX1" s="142"/>
      <c r="CY1" s="142"/>
      <c r="CZ1" s="142"/>
      <c r="DA1" s="142"/>
      <c r="DB1" s="142"/>
      <c r="DC1" s="142"/>
      <c r="DD1" s="142"/>
      <c r="DE1" s="142"/>
      <c r="DF1" s="142"/>
      <c r="DG1" s="142"/>
      <c r="DH1" s="142"/>
      <c r="DI1" s="142"/>
      <c r="DJ1" s="142"/>
      <c r="DK1" s="142"/>
      <c r="DL1" s="142"/>
      <c r="DM1" s="142"/>
      <c r="DN1" s="142"/>
      <c r="DO1" s="142"/>
      <c r="DP1" s="142"/>
      <c r="DQ1" s="142"/>
      <c r="DR1" s="142"/>
      <c r="DS1" s="142"/>
      <c r="DT1" s="142"/>
      <c r="DU1" s="142"/>
      <c r="DV1" s="142"/>
      <c r="DW1" s="142"/>
      <c r="DX1" s="142"/>
      <c r="DY1" s="142"/>
      <c r="DZ1" s="142"/>
      <c r="EA1" s="142"/>
      <c r="EB1" s="142"/>
      <c r="EC1" s="142"/>
      <c r="ED1" s="142"/>
      <c r="EE1" s="142"/>
      <c r="EF1" s="142"/>
      <c r="EG1" s="142"/>
      <c r="EH1" s="142"/>
      <c r="EI1" s="142"/>
      <c r="EJ1" s="142"/>
      <c r="EK1" s="142"/>
      <c r="EL1" s="142"/>
    </row>
    <row r="2" spans="1:153" x14ac:dyDescent="0.25">
      <c r="A2" s="118"/>
      <c r="B2" s="118"/>
      <c r="C2" s="118"/>
      <c r="D2" s="118"/>
      <c r="E2" s="118"/>
      <c r="F2" s="118"/>
      <c r="G2" s="118"/>
      <c r="H2" s="199" t="s">
        <v>168</v>
      </c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64"/>
      <c r="AA2" s="164"/>
      <c r="AB2" s="164"/>
      <c r="AC2" s="164"/>
      <c r="AD2" s="164"/>
      <c r="AE2" s="164"/>
      <c r="AF2" s="489" t="s">
        <v>169</v>
      </c>
      <c r="AG2" s="490"/>
      <c r="AH2" s="490"/>
      <c r="AI2" s="490"/>
      <c r="AJ2" s="490"/>
      <c r="AK2" s="490"/>
      <c r="AL2" s="490"/>
      <c r="AM2" s="490"/>
      <c r="AN2" s="490"/>
      <c r="AO2" s="490"/>
      <c r="AP2" s="490"/>
      <c r="AQ2" s="490"/>
      <c r="AR2" s="490"/>
      <c r="AS2" s="490"/>
      <c r="AT2" s="490"/>
      <c r="AU2" s="490"/>
      <c r="AV2" s="490"/>
      <c r="AW2" s="490"/>
      <c r="AX2" s="517" t="s">
        <v>170</v>
      </c>
      <c r="AY2" s="517"/>
      <c r="AZ2" s="517"/>
      <c r="BA2" s="517"/>
      <c r="BB2" s="517"/>
      <c r="BC2" s="517"/>
      <c r="BD2" s="342" t="s">
        <v>171</v>
      </c>
      <c r="BE2" s="533"/>
      <c r="BF2" s="533"/>
      <c r="BG2" s="533"/>
      <c r="BH2" s="533"/>
      <c r="BI2" s="533"/>
      <c r="BJ2" s="523" t="s">
        <v>172</v>
      </c>
      <c r="BK2" s="524"/>
      <c r="BL2" s="524"/>
      <c r="BM2" s="524"/>
      <c r="BN2" s="524"/>
      <c r="BO2" s="524"/>
      <c r="BP2" s="203"/>
      <c r="BQ2" s="204"/>
      <c r="BR2" s="204"/>
      <c r="BS2" s="204"/>
      <c r="BT2" s="204"/>
      <c r="BU2" s="204"/>
      <c r="BV2" s="204"/>
      <c r="BW2" s="204"/>
      <c r="BX2" s="204"/>
      <c r="BY2" s="204"/>
      <c r="BZ2" s="204"/>
      <c r="CA2" s="204"/>
      <c r="CB2" s="204"/>
      <c r="CC2" s="204"/>
      <c r="CD2" s="204"/>
      <c r="CE2" s="204"/>
      <c r="CF2" s="204"/>
      <c r="CG2" s="204"/>
      <c r="CH2" s="204"/>
      <c r="CI2" s="204"/>
      <c r="CJ2" s="204"/>
      <c r="CK2" s="204"/>
      <c r="CL2" s="204"/>
      <c r="CM2" s="204"/>
      <c r="CN2" s="144" t="s">
        <v>228</v>
      </c>
      <c r="CO2" s="144"/>
      <c r="CP2" s="144"/>
      <c r="CQ2" s="144"/>
      <c r="CR2" s="144"/>
      <c r="CS2" s="144"/>
      <c r="CT2" s="144"/>
      <c r="CU2" s="144"/>
      <c r="CV2" s="144"/>
      <c r="CW2" s="144"/>
      <c r="CX2" s="144"/>
      <c r="CY2" s="144"/>
      <c r="CZ2" s="144"/>
      <c r="DA2" s="144"/>
      <c r="DB2" s="144"/>
      <c r="DC2" s="144"/>
      <c r="DD2" s="144"/>
      <c r="DE2" s="144"/>
      <c r="DF2" s="144"/>
      <c r="DG2" s="144"/>
      <c r="DH2" s="144"/>
      <c r="DI2" s="144"/>
      <c r="DJ2" s="144"/>
      <c r="DK2" s="144"/>
      <c r="DL2" s="144"/>
      <c r="DM2" s="144"/>
      <c r="DN2" s="144"/>
      <c r="DO2" s="144"/>
      <c r="DP2" s="144"/>
      <c r="DQ2" s="144"/>
      <c r="DR2" s="144"/>
      <c r="DS2" s="144"/>
      <c r="DT2" s="144"/>
      <c r="DU2" s="144"/>
      <c r="DV2" s="144"/>
      <c r="DW2" s="144"/>
      <c r="DX2" s="144"/>
      <c r="DY2" s="144"/>
      <c r="DZ2" s="144"/>
      <c r="EA2" s="144"/>
      <c r="EB2" s="144"/>
      <c r="EC2" s="144"/>
      <c r="ED2" s="144"/>
      <c r="EE2" s="144"/>
      <c r="EF2" s="144"/>
      <c r="EG2" s="144"/>
      <c r="EH2" s="144"/>
      <c r="EI2" s="144"/>
      <c r="EJ2" s="144"/>
      <c r="EK2" s="144"/>
      <c r="EL2" s="144"/>
    </row>
    <row r="3" spans="1:153" x14ac:dyDescent="0.25">
      <c r="A3" s="118"/>
      <c r="B3" s="580"/>
      <c r="C3" s="580"/>
      <c r="D3" s="580"/>
      <c r="E3" s="580"/>
      <c r="F3" s="580"/>
      <c r="G3" s="580"/>
      <c r="H3" s="470" t="s">
        <v>173</v>
      </c>
      <c r="I3" s="471"/>
      <c r="J3" s="471"/>
      <c r="K3" s="471"/>
      <c r="L3" s="471"/>
      <c r="M3" s="471"/>
      <c r="N3" s="472" t="s">
        <v>174</v>
      </c>
      <c r="O3" s="473"/>
      <c r="P3" s="473"/>
      <c r="Q3" s="473"/>
      <c r="R3" s="473"/>
      <c r="S3" s="473"/>
      <c r="T3" s="485" t="s">
        <v>175</v>
      </c>
      <c r="U3" s="486"/>
      <c r="V3" s="486"/>
      <c r="W3" s="486"/>
      <c r="X3" s="486"/>
      <c r="Y3" s="486"/>
      <c r="Z3" s="614" t="s">
        <v>237</v>
      </c>
      <c r="AA3" s="615"/>
      <c r="AB3" s="615"/>
      <c r="AC3" s="615"/>
      <c r="AD3" s="615"/>
      <c r="AE3" s="613"/>
      <c r="AF3" s="494" t="s">
        <v>173</v>
      </c>
      <c r="AG3" s="495"/>
      <c r="AH3" s="495"/>
      <c r="AI3" s="495"/>
      <c r="AJ3" s="495"/>
      <c r="AK3" s="495"/>
      <c r="AL3" s="501" t="s">
        <v>174</v>
      </c>
      <c r="AM3" s="501"/>
      <c r="AN3" s="501"/>
      <c r="AO3" s="501"/>
      <c r="AP3" s="501"/>
      <c r="AQ3" s="501"/>
      <c r="AR3" s="515" t="s">
        <v>175</v>
      </c>
      <c r="AS3" s="515"/>
      <c r="AT3" s="515"/>
      <c r="AU3" s="515"/>
      <c r="AV3" s="515"/>
      <c r="AW3" s="515"/>
      <c r="AX3" s="474"/>
      <c r="AY3" s="474"/>
      <c r="AZ3" s="474"/>
      <c r="BA3" s="474"/>
      <c r="BB3" s="474"/>
      <c r="BC3" s="474"/>
      <c r="BD3" s="534"/>
      <c r="BE3" s="535"/>
      <c r="BF3" s="535"/>
      <c r="BG3" s="535"/>
      <c r="BH3" s="535"/>
      <c r="BI3" s="535"/>
      <c r="BJ3" s="525"/>
      <c r="BK3" s="526"/>
      <c r="BL3" s="526"/>
      <c r="BM3" s="526"/>
      <c r="BN3" s="526"/>
      <c r="BO3" s="526"/>
      <c r="BP3" s="546" t="s">
        <v>176</v>
      </c>
      <c r="BQ3" s="546"/>
      <c r="BR3" s="546"/>
      <c r="BS3" s="546"/>
      <c r="BT3" s="546"/>
      <c r="BU3" s="546"/>
      <c r="BV3" s="556" t="s">
        <v>177</v>
      </c>
      <c r="BW3" s="556"/>
      <c r="BX3" s="556"/>
      <c r="BY3" s="556"/>
      <c r="BZ3" s="556"/>
      <c r="CA3" s="556"/>
      <c r="CB3" s="562" t="s">
        <v>178</v>
      </c>
      <c r="CC3" s="562"/>
      <c r="CD3" s="562"/>
      <c r="CE3" s="562"/>
      <c r="CF3" s="562"/>
      <c r="CG3" s="562"/>
      <c r="CH3" s="578" t="s">
        <v>144</v>
      </c>
      <c r="CI3" s="578"/>
      <c r="CJ3" s="578"/>
      <c r="CK3" s="578"/>
      <c r="CL3" s="578"/>
      <c r="CM3" s="578"/>
      <c r="CN3" s="564" t="s">
        <v>226</v>
      </c>
      <c r="CO3" s="565"/>
      <c r="CP3" s="565"/>
      <c r="CQ3" s="565"/>
      <c r="CR3" s="565"/>
      <c r="CS3" s="574"/>
      <c r="CT3" s="142"/>
      <c r="CU3" s="142"/>
      <c r="CV3" s="142"/>
      <c r="CW3" s="142"/>
      <c r="CX3" s="142"/>
      <c r="CY3" s="142"/>
      <c r="CZ3" s="142"/>
      <c r="DA3" s="142"/>
      <c r="DB3" s="142"/>
      <c r="DC3" s="142"/>
      <c r="DD3" s="142"/>
      <c r="DE3" s="142"/>
      <c r="DF3" s="142"/>
      <c r="DG3" s="142"/>
      <c r="DH3" s="142"/>
      <c r="DI3" s="142"/>
      <c r="DJ3" s="142"/>
      <c r="DK3" s="142"/>
      <c r="DL3" s="142"/>
      <c r="DM3" s="142"/>
      <c r="DN3" s="142"/>
      <c r="DO3" s="142"/>
      <c r="DP3" s="142"/>
      <c r="DQ3" s="142"/>
      <c r="DR3" s="142"/>
      <c r="DS3" s="142"/>
      <c r="DT3" s="142"/>
      <c r="DU3" s="142"/>
      <c r="DV3" s="142"/>
      <c r="DW3" s="142"/>
      <c r="DX3" s="142"/>
      <c r="DY3" s="142"/>
      <c r="DZ3" s="142"/>
      <c r="EA3" s="142"/>
      <c r="EB3" s="142"/>
      <c r="EC3" s="142"/>
      <c r="ED3" s="142"/>
      <c r="EE3" s="142"/>
      <c r="EF3" s="142"/>
      <c r="EG3" s="142"/>
      <c r="EH3" s="142"/>
      <c r="EI3" s="142"/>
      <c r="EJ3" s="142"/>
      <c r="EK3" s="142"/>
      <c r="EL3" s="142"/>
    </row>
    <row r="4" spans="1:153" x14ac:dyDescent="0.25">
      <c r="A4" s="118"/>
      <c r="B4" s="582" t="s">
        <v>25</v>
      </c>
      <c r="C4" s="583"/>
      <c r="D4" s="583"/>
      <c r="E4" s="583"/>
      <c r="F4" s="583"/>
      <c r="G4" s="584"/>
      <c r="H4" s="442"/>
      <c r="I4" s="443"/>
      <c r="J4" s="443"/>
      <c r="K4" s="443"/>
      <c r="L4" s="443"/>
      <c r="M4" s="444"/>
      <c r="N4" s="454"/>
      <c r="O4" s="277"/>
      <c r="P4" s="277"/>
      <c r="Q4" s="277"/>
      <c r="R4" s="277"/>
      <c r="S4" s="452"/>
      <c r="T4" s="479"/>
      <c r="U4" s="475"/>
      <c r="V4" s="475"/>
      <c r="W4" s="475"/>
      <c r="X4" s="475"/>
      <c r="Y4" s="476"/>
      <c r="Z4" s="611"/>
      <c r="AA4" s="611"/>
      <c r="AB4" s="611"/>
      <c r="AC4" s="611"/>
      <c r="AD4" s="611"/>
      <c r="AE4" s="611"/>
      <c r="AF4" s="496"/>
      <c r="AG4" s="497"/>
      <c r="AH4" s="497"/>
      <c r="AI4" s="497"/>
      <c r="AJ4" s="497"/>
      <c r="AK4" s="497"/>
      <c r="AL4" s="502"/>
      <c r="AM4" s="503"/>
      <c r="AN4" s="503"/>
      <c r="AO4" s="503"/>
      <c r="AP4" s="503"/>
      <c r="AQ4" s="504"/>
      <c r="AR4" s="445"/>
      <c r="AS4" s="445"/>
      <c r="AT4" s="445"/>
      <c r="AU4" s="445"/>
      <c r="AV4" s="445"/>
      <c r="AW4" s="446"/>
      <c r="AX4" s="518"/>
      <c r="AY4" s="519"/>
      <c r="AZ4" s="519"/>
      <c r="BA4" s="519"/>
      <c r="BB4" s="519"/>
      <c r="BC4" s="520"/>
      <c r="BD4" s="536"/>
      <c r="BE4" s="537"/>
      <c r="BF4" s="537"/>
      <c r="BG4" s="537"/>
      <c r="BH4" s="537"/>
      <c r="BI4" s="537"/>
      <c r="BJ4" s="541"/>
      <c r="BK4" s="541"/>
      <c r="BL4" s="541"/>
      <c r="BM4" s="541"/>
      <c r="BN4" s="541"/>
      <c r="BO4" s="542"/>
      <c r="BP4" s="287"/>
      <c r="BQ4" s="287"/>
      <c r="BR4" s="287"/>
      <c r="BS4" s="287"/>
      <c r="BT4" s="287"/>
      <c r="BU4" s="287"/>
      <c r="BV4" s="557"/>
      <c r="BW4" s="557"/>
      <c r="BX4" s="557"/>
      <c r="BY4" s="557"/>
      <c r="BZ4" s="557"/>
      <c r="CA4" s="547"/>
      <c r="CB4" s="540"/>
      <c r="CC4" s="540"/>
      <c r="CD4" s="540"/>
      <c r="CE4" s="540"/>
      <c r="CF4" s="540"/>
      <c r="CG4" s="540"/>
      <c r="CH4" s="579"/>
      <c r="CI4" s="579"/>
      <c r="CJ4" s="579"/>
      <c r="CK4" s="579"/>
      <c r="CL4" s="579"/>
      <c r="CM4" s="579"/>
      <c r="CN4" s="575"/>
      <c r="CO4" s="576"/>
      <c r="CP4" s="576"/>
      <c r="CQ4" s="576"/>
      <c r="CR4" s="576"/>
      <c r="CS4" s="577"/>
      <c r="CT4" s="142"/>
      <c r="CU4" s="142"/>
      <c r="CV4" s="142"/>
      <c r="CW4" s="142"/>
      <c r="CX4" s="142"/>
      <c r="CY4" s="142"/>
      <c r="CZ4" s="142"/>
      <c r="DA4" s="142"/>
      <c r="DB4" s="142"/>
      <c r="DC4" s="142"/>
      <c r="DD4" s="142"/>
      <c r="DE4" s="142"/>
      <c r="DF4" s="142"/>
      <c r="DG4" s="142"/>
      <c r="DH4" s="142"/>
      <c r="DI4" s="142"/>
      <c r="DJ4" s="142"/>
      <c r="DK4" s="142"/>
      <c r="DL4" s="142"/>
      <c r="DM4" s="142"/>
      <c r="DN4" s="142"/>
      <c r="DO4" s="142"/>
      <c r="DP4" s="142"/>
      <c r="DQ4" s="142"/>
      <c r="DR4" s="142"/>
      <c r="DS4" s="142"/>
      <c r="DT4" s="142"/>
      <c r="DU4" s="142"/>
      <c r="DV4" s="142"/>
      <c r="DW4" s="142"/>
      <c r="DX4" s="142"/>
      <c r="DY4" s="142"/>
      <c r="DZ4" s="142"/>
      <c r="EA4" s="142"/>
      <c r="EB4" s="142"/>
      <c r="EC4" s="142"/>
      <c r="ED4" s="142"/>
      <c r="EE4" s="142"/>
      <c r="EF4" s="142"/>
      <c r="EG4" s="142"/>
      <c r="EH4" s="142"/>
      <c r="EI4" s="142"/>
      <c r="EJ4" s="142"/>
      <c r="EK4" s="142"/>
      <c r="EL4" s="142"/>
    </row>
    <row r="5" spans="1:153" ht="21" x14ac:dyDescent="0.25">
      <c r="A5" s="104" t="s">
        <v>142</v>
      </c>
      <c r="B5" s="468" t="s">
        <v>21</v>
      </c>
      <c r="C5" s="469" t="s">
        <v>22</v>
      </c>
      <c r="D5" s="469" t="s">
        <v>109</v>
      </c>
      <c r="E5" s="469" t="s">
        <v>23</v>
      </c>
      <c r="F5" s="469" t="s">
        <v>24</v>
      </c>
      <c r="G5" s="469" t="s">
        <v>107</v>
      </c>
      <c r="H5" s="465" t="s">
        <v>21</v>
      </c>
      <c r="I5" s="466" t="s">
        <v>22</v>
      </c>
      <c r="J5" s="466" t="s">
        <v>109</v>
      </c>
      <c r="K5" s="466" t="s">
        <v>23</v>
      </c>
      <c r="L5" s="466" t="s">
        <v>24</v>
      </c>
      <c r="M5" s="467" t="s">
        <v>107</v>
      </c>
      <c r="N5" s="468" t="s">
        <v>21</v>
      </c>
      <c r="O5" s="469" t="s">
        <v>22</v>
      </c>
      <c r="P5" s="469" t="s">
        <v>109</v>
      </c>
      <c r="Q5" s="469" t="s">
        <v>23</v>
      </c>
      <c r="R5" s="469" t="s">
        <v>24</v>
      </c>
      <c r="S5" s="469" t="s">
        <v>107</v>
      </c>
      <c r="T5" s="480" t="s">
        <v>21</v>
      </c>
      <c r="U5" s="477" t="s">
        <v>22</v>
      </c>
      <c r="V5" s="477" t="s">
        <v>109</v>
      </c>
      <c r="W5" s="477" t="s">
        <v>23</v>
      </c>
      <c r="X5" s="477" t="s">
        <v>24</v>
      </c>
      <c r="Y5" s="478" t="s">
        <v>107</v>
      </c>
      <c r="Z5" s="623" t="s">
        <v>21</v>
      </c>
      <c r="AA5" s="624" t="s">
        <v>22</v>
      </c>
      <c r="AB5" s="624" t="s">
        <v>109</v>
      </c>
      <c r="AC5" s="624" t="s">
        <v>23</v>
      </c>
      <c r="AD5" s="624" t="s">
        <v>24</v>
      </c>
      <c r="AE5" s="625" t="s">
        <v>107</v>
      </c>
      <c r="AF5" s="498" t="s">
        <v>21</v>
      </c>
      <c r="AG5" s="430" t="s">
        <v>22</v>
      </c>
      <c r="AH5" s="430" t="s">
        <v>109</v>
      </c>
      <c r="AI5" s="430" t="s">
        <v>23</v>
      </c>
      <c r="AJ5" s="430" t="s">
        <v>24</v>
      </c>
      <c r="AK5" s="499" t="s">
        <v>107</v>
      </c>
      <c r="AL5" s="505" t="s">
        <v>21</v>
      </c>
      <c r="AM5" s="505" t="s">
        <v>22</v>
      </c>
      <c r="AN5" s="505" t="s">
        <v>109</v>
      </c>
      <c r="AO5" s="505" t="s">
        <v>23</v>
      </c>
      <c r="AP5" s="505" t="s">
        <v>24</v>
      </c>
      <c r="AQ5" s="506" t="s">
        <v>107</v>
      </c>
      <c r="AR5" s="499" t="s">
        <v>21</v>
      </c>
      <c r="AS5" s="499" t="s">
        <v>22</v>
      </c>
      <c r="AT5" s="499" t="s">
        <v>109</v>
      </c>
      <c r="AU5" s="499" t="s">
        <v>23</v>
      </c>
      <c r="AV5" s="499" t="s">
        <v>24</v>
      </c>
      <c r="AW5" s="499" t="s">
        <v>107</v>
      </c>
      <c r="AX5" s="477" t="s">
        <v>21</v>
      </c>
      <c r="AY5" s="477" t="s">
        <v>22</v>
      </c>
      <c r="AZ5" s="477" t="s">
        <v>109</v>
      </c>
      <c r="BA5" s="477" t="s">
        <v>23</v>
      </c>
      <c r="BB5" s="477" t="s">
        <v>24</v>
      </c>
      <c r="BC5" s="521" t="s">
        <v>107</v>
      </c>
      <c r="BD5" s="538" t="s">
        <v>21</v>
      </c>
      <c r="BE5" s="538" t="s">
        <v>22</v>
      </c>
      <c r="BF5" s="538" t="s">
        <v>109</v>
      </c>
      <c r="BG5" s="538" t="s">
        <v>23</v>
      </c>
      <c r="BH5" s="538" t="s">
        <v>24</v>
      </c>
      <c r="BI5" s="538" t="s">
        <v>107</v>
      </c>
      <c r="BJ5" s="140" t="s">
        <v>21</v>
      </c>
      <c r="BK5" s="140" t="s">
        <v>22</v>
      </c>
      <c r="BL5" s="140" t="s">
        <v>59</v>
      </c>
      <c r="BM5" s="140" t="s">
        <v>23</v>
      </c>
      <c r="BN5" s="140" t="s">
        <v>24</v>
      </c>
      <c r="BO5" s="141" t="s">
        <v>107</v>
      </c>
      <c r="BP5" s="453" t="s">
        <v>21</v>
      </c>
      <c r="BQ5" s="453" t="s">
        <v>22</v>
      </c>
      <c r="BR5" s="453" t="s">
        <v>59</v>
      </c>
      <c r="BS5" s="453" t="s">
        <v>23</v>
      </c>
      <c r="BT5" s="453" t="s">
        <v>24</v>
      </c>
      <c r="BU5" s="453" t="s">
        <v>107</v>
      </c>
      <c r="BV5" s="547" t="s">
        <v>21</v>
      </c>
      <c r="BW5" s="547" t="s">
        <v>22</v>
      </c>
      <c r="BX5" s="547" t="s">
        <v>59</v>
      </c>
      <c r="BY5" s="547" t="s">
        <v>23</v>
      </c>
      <c r="BZ5" s="547" t="s">
        <v>24</v>
      </c>
      <c r="CA5" s="548" t="s">
        <v>71</v>
      </c>
      <c r="CB5" s="540" t="s">
        <v>21</v>
      </c>
      <c r="CC5" s="540" t="s">
        <v>22</v>
      </c>
      <c r="CD5" s="540" t="s">
        <v>59</v>
      </c>
      <c r="CE5" s="540" t="s">
        <v>23</v>
      </c>
      <c r="CF5" s="540" t="s">
        <v>24</v>
      </c>
      <c r="CG5" s="540" t="s">
        <v>71</v>
      </c>
      <c r="CH5" s="558" t="s">
        <v>21</v>
      </c>
      <c r="CI5" s="558" t="s">
        <v>22</v>
      </c>
      <c r="CJ5" s="558" t="s">
        <v>59</v>
      </c>
      <c r="CK5" s="558" t="s">
        <v>23</v>
      </c>
      <c r="CL5" s="558" t="s">
        <v>24</v>
      </c>
      <c r="CM5" s="558" t="s">
        <v>90</v>
      </c>
      <c r="CN5" s="566" t="s">
        <v>21</v>
      </c>
      <c r="CO5" s="540" t="s">
        <v>22</v>
      </c>
      <c r="CP5" s="540" t="s">
        <v>59</v>
      </c>
      <c r="CQ5" s="540" t="s">
        <v>23</v>
      </c>
      <c r="CR5" s="540" t="s">
        <v>24</v>
      </c>
      <c r="CS5" s="567" t="s">
        <v>71</v>
      </c>
      <c r="CU5" s="142"/>
      <c r="CV5" s="142"/>
      <c r="CW5" s="142"/>
      <c r="CX5" s="142"/>
      <c r="CY5" s="142"/>
      <c r="CZ5" s="142"/>
      <c r="DA5" s="142"/>
      <c r="DB5" s="142"/>
      <c r="DC5" s="142"/>
      <c r="DD5" s="142"/>
      <c r="DE5" s="142"/>
      <c r="DF5" s="142"/>
      <c r="DG5" s="142"/>
      <c r="DH5" s="142"/>
      <c r="DI5" s="142"/>
      <c r="DJ5" s="142"/>
      <c r="DK5" s="142"/>
      <c r="DL5" s="142"/>
      <c r="DM5" s="142"/>
      <c r="DN5" s="142"/>
      <c r="DO5" s="142"/>
      <c r="DP5" s="142"/>
      <c r="DQ5" s="142"/>
      <c r="DR5" s="142"/>
      <c r="DS5" s="142"/>
      <c r="DT5" s="142"/>
      <c r="DU5" s="142"/>
      <c r="DV5" s="142"/>
      <c r="DW5" s="142"/>
      <c r="DX5" s="142"/>
      <c r="DY5" s="142"/>
      <c r="DZ5" s="142"/>
      <c r="EA5" s="142"/>
      <c r="EB5" s="142"/>
      <c r="EC5" s="142"/>
      <c r="ED5" s="142"/>
      <c r="EE5" s="142"/>
      <c r="EF5" s="142"/>
      <c r="EG5" s="142"/>
      <c r="EH5" s="142"/>
      <c r="EI5" s="142"/>
      <c r="EJ5" s="142"/>
      <c r="EK5" s="142"/>
      <c r="EL5" s="142"/>
    </row>
    <row r="6" spans="1:153" x14ac:dyDescent="0.25">
      <c r="A6" s="155" t="s">
        <v>26</v>
      </c>
      <c r="B6" s="581">
        <v>810</v>
      </c>
      <c r="C6" s="458">
        <v>1702</v>
      </c>
      <c r="D6" s="581">
        <v>72</v>
      </c>
      <c r="E6" s="459" t="s">
        <v>28</v>
      </c>
      <c r="F6" s="459" t="s">
        <v>51</v>
      </c>
      <c r="G6" s="581" t="e">
        <f>SUM(CPT+SPT+FATAIS)</f>
        <v>#NAME?</v>
      </c>
      <c r="H6" s="457">
        <v>811</v>
      </c>
      <c r="I6" s="458">
        <v>1702</v>
      </c>
      <c r="J6" s="459">
        <v>73</v>
      </c>
      <c r="K6" s="459" t="s">
        <v>28</v>
      </c>
      <c r="L6" s="459" t="s">
        <v>51</v>
      </c>
      <c r="M6" s="459">
        <v>0</v>
      </c>
      <c r="N6" s="460" t="s">
        <v>199</v>
      </c>
      <c r="O6" s="461">
        <v>1702</v>
      </c>
      <c r="P6" s="462" t="s">
        <v>200</v>
      </c>
      <c r="Q6" s="462" t="s">
        <v>28</v>
      </c>
      <c r="R6" s="463" t="s">
        <v>51</v>
      </c>
      <c r="S6" s="464">
        <v>0</v>
      </c>
      <c r="T6" s="481" t="s">
        <v>202</v>
      </c>
      <c r="U6" s="350">
        <v>1702</v>
      </c>
      <c r="V6" s="351" t="s">
        <v>201</v>
      </c>
      <c r="W6" s="351" t="s">
        <v>28</v>
      </c>
      <c r="X6" s="352" t="s">
        <v>51</v>
      </c>
      <c r="Y6" s="620">
        <v>0</v>
      </c>
      <c r="Z6" s="626">
        <v>814</v>
      </c>
      <c r="AA6" s="616">
        <v>1702</v>
      </c>
      <c r="AB6" s="612">
        <v>76</v>
      </c>
      <c r="AC6" s="509" t="s">
        <v>28</v>
      </c>
      <c r="AD6" s="510" t="s">
        <v>51</v>
      </c>
      <c r="AE6" s="627" t="e">
        <f ca="1">SOMA ACIDENTE TRAJETO(CPT+SPT+FATAIS)</f>
        <v>#NAME?</v>
      </c>
      <c r="AF6" s="500" t="s">
        <v>203</v>
      </c>
      <c r="AG6" s="401">
        <v>1702</v>
      </c>
      <c r="AH6" s="402" t="s">
        <v>230</v>
      </c>
      <c r="AI6" s="402" t="s">
        <v>28</v>
      </c>
      <c r="AJ6" s="403" t="s">
        <v>51</v>
      </c>
      <c r="AK6" s="448">
        <v>0</v>
      </c>
      <c r="AL6" s="507" t="s">
        <v>204</v>
      </c>
      <c r="AM6" s="508">
        <v>1702</v>
      </c>
      <c r="AN6" s="509" t="s">
        <v>231</v>
      </c>
      <c r="AO6" s="509" t="s">
        <v>28</v>
      </c>
      <c r="AP6" s="510" t="s">
        <v>51</v>
      </c>
      <c r="AQ6" s="511">
        <v>0</v>
      </c>
      <c r="AR6" s="516" t="s">
        <v>205</v>
      </c>
      <c r="AS6" s="401">
        <v>1702</v>
      </c>
      <c r="AT6" s="402" t="s">
        <v>232</v>
      </c>
      <c r="AU6" s="402" t="s">
        <v>28</v>
      </c>
      <c r="AV6" s="403" t="s">
        <v>51</v>
      </c>
      <c r="AW6" s="448">
        <v>0</v>
      </c>
      <c r="AX6" s="522" t="s">
        <v>208</v>
      </c>
      <c r="AY6" s="350">
        <v>1702</v>
      </c>
      <c r="AZ6" s="354" t="s">
        <v>233</v>
      </c>
      <c r="BA6" s="351" t="s">
        <v>28</v>
      </c>
      <c r="BB6" s="352" t="s">
        <v>51</v>
      </c>
      <c r="BC6" s="353">
        <v>0</v>
      </c>
      <c r="BD6" s="539" t="s">
        <v>206</v>
      </c>
      <c r="BE6" s="278">
        <v>1702</v>
      </c>
      <c r="BF6" s="462" t="s">
        <v>234</v>
      </c>
      <c r="BG6" s="279" t="s">
        <v>28</v>
      </c>
      <c r="BH6" s="463" t="s">
        <v>51</v>
      </c>
      <c r="BI6" s="464">
        <v>0</v>
      </c>
      <c r="BJ6" s="543" t="s">
        <v>207</v>
      </c>
      <c r="BK6" s="528">
        <v>1702</v>
      </c>
      <c r="BL6" s="544" t="s">
        <v>235</v>
      </c>
      <c r="BM6" s="299" t="s">
        <v>28</v>
      </c>
      <c r="BN6" s="529" t="s">
        <v>51</v>
      </c>
      <c r="BO6" s="530">
        <v>0</v>
      </c>
      <c r="BP6" s="545" t="s">
        <v>239</v>
      </c>
      <c r="BQ6" s="288">
        <v>1702</v>
      </c>
      <c r="BR6" s="279" t="s">
        <v>238</v>
      </c>
      <c r="BS6" s="279" t="s">
        <v>28</v>
      </c>
      <c r="BT6" s="463" t="s">
        <v>51</v>
      </c>
      <c r="BU6" s="281">
        <v>0</v>
      </c>
      <c r="BV6" s="549" t="s">
        <v>240</v>
      </c>
      <c r="BW6" s="550">
        <v>1702</v>
      </c>
      <c r="BX6" s="550" t="s">
        <v>241</v>
      </c>
      <c r="BY6" s="550" t="s">
        <v>28</v>
      </c>
      <c r="BZ6" s="551" t="s">
        <v>29</v>
      </c>
      <c r="CA6" s="552">
        <v>0</v>
      </c>
      <c r="CB6" s="343" t="s">
        <v>242</v>
      </c>
      <c r="CC6" s="344">
        <v>1702</v>
      </c>
      <c r="CD6" s="344" t="s">
        <v>243</v>
      </c>
      <c r="CE6" s="344" t="s">
        <v>28</v>
      </c>
      <c r="CF6" s="345" t="s">
        <v>29</v>
      </c>
      <c r="CG6" s="346">
        <v>0</v>
      </c>
      <c r="CH6" s="488" t="s">
        <v>244</v>
      </c>
      <c r="CI6" s="301">
        <v>1702</v>
      </c>
      <c r="CJ6" s="301" t="s">
        <v>245</v>
      </c>
      <c r="CK6" s="301" t="s">
        <v>28</v>
      </c>
      <c r="CL6" s="425" t="s">
        <v>51</v>
      </c>
      <c r="CM6" s="559">
        <v>0</v>
      </c>
      <c r="CN6" s="630">
        <v>824</v>
      </c>
      <c r="CO6" s="631" t="s">
        <v>227</v>
      </c>
      <c r="CP6" s="632" t="s">
        <v>251</v>
      </c>
      <c r="CQ6" s="631" t="s">
        <v>28</v>
      </c>
      <c r="CR6" s="633" t="s">
        <v>51</v>
      </c>
      <c r="CS6" s="634" t="e">
        <f>((HORAS TRABALHADAS)*1000000/NUMERO ACIDENTES)</f>
        <v>#NAME?</v>
      </c>
      <c r="CT6" s="145"/>
      <c r="CU6" s="145"/>
      <c r="CV6" s="145"/>
      <c r="CW6" s="145"/>
      <c r="CX6" s="145"/>
      <c r="CY6" s="145"/>
      <c r="CZ6" s="145"/>
      <c r="DA6" s="145"/>
      <c r="DB6" s="145"/>
      <c r="DC6" s="145"/>
      <c r="DD6" s="145"/>
      <c r="DE6" s="145"/>
      <c r="DF6" s="145"/>
      <c r="DG6" s="145"/>
      <c r="DH6" s="145"/>
      <c r="DI6" s="145"/>
      <c r="DJ6" s="145"/>
      <c r="DK6" s="145"/>
      <c r="DL6" s="145"/>
      <c r="DM6" s="145"/>
      <c r="DN6" s="145"/>
      <c r="DO6" s="145"/>
      <c r="DP6" s="145"/>
      <c r="DQ6" s="145"/>
      <c r="DR6" s="145"/>
      <c r="DS6" s="145"/>
      <c r="DT6" s="145"/>
      <c r="DU6" s="145"/>
      <c r="DV6" s="145"/>
      <c r="DW6" s="145"/>
      <c r="DX6" s="145"/>
      <c r="DY6" s="145"/>
      <c r="DZ6" s="145"/>
      <c r="EA6" s="145"/>
      <c r="EB6" s="145"/>
      <c r="EC6" s="145"/>
      <c r="ED6" s="145"/>
      <c r="EE6" s="145"/>
      <c r="EF6" s="145"/>
      <c r="EG6" s="145"/>
      <c r="EH6" s="145"/>
      <c r="EI6" s="145"/>
      <c r="EJ6" s="145"/>
      <c r="EK6" s="145"/>
      <c r="EL6" s="145"/>
    </row>
    <row r="7" spans="1:153" x14ac:dyDescent="0.25">
      <c r="A7" s="155" t="s">
        <v>27</v>
      </c>
      <c r="B7" s="581">
        <v>810</v>
      </c>
      <c r="C7" s="432">
        <v>1903</v>
      </c>
      <c r="D7" s="581">
        <v>72</v>
      </c>
      <c r="E7" s="448" t="s">
        <v>28</v>
      </c>
      <c r="F7" s="448" t="s">
        <v>51</v>
      </c>
      <c r="G7" s="581" t="e">
        <f>SUM(CPT+SPT+FATAIS)</f>
        <v>#NAME?</v>
      </c>
      <c r="H7" s="457">
        <v>811</v>
      </c>
      <c r="I7" s="432">
        <v>1903</v>
      </c>
      <c r="J7" s="459">
        <v>73</v>
      </c>
      <c r="K7" s="448" t="s">
        <v>28</v>
      </c>
      <c r="L7" s="448" t="s">
        <v>51</v>
      </c>
      <c r="M7" s="448">
        <v>0</v>
      </c>
      <c r="N7" s="460" t="s">
        <v>199</v>
      </c>
      <c r="O7" s="278">
        <v>1903</v>
      </c>
      <c r="P7" s="462" t="s">
        <v>200</v>
      </c>
      <c r="Q7" s="279" t="s">
        <v>28</v>
      </c>
      <c r="R7" s="282" t="s">
        <v>29</v>
      </c>
      <c r="S7" s="280">
        <v>1</v>
      </c>
      <c r="T7" s="481" t="s">
        <v>202</v>
      </c>
      <c r="U7" s="350">
        <v>1903</v>
      </c>
      <c r="V7" s="351" t="s">
        <v>201</v>
      </c>
      <c r="W7" s="351" t="s">
        <v>28</v>
      </c>
      <c r="X7" s="352" t="s">
        <v>51</v>
      </c>
      <c r="Y7" s="620">
        <v>0</v>
      </c>
      <c r="Z7" s="626">
        <v>814</v>
      </c>
      <c r="AA7" s="616">
        <v>1903</v>
      </c>
      <c r="AB7" s="612">
        <v>76</v>
      </c>
      <c r="AC7" s="509" t="s">
        <v>28</v>
      </c>
      <c r="AD7" s="510" t="s">
        <v>51</v>
      </c>
      <c r="AE7" s="627" t="e">
        <f ca="1">SOMA ACIDENTE TRAJETO(CPT+SPT+FATAIS)</f>
        <v>#NAME?</v>
      </c>
      <c r="AF7" s="500" t="s">
        <v>203</v>
      </c>
      <c r="AG7" s="401">
        <v>1903</v>
      </c>
      <c r="AH7" s="402" t="s">
        <v>230</v>
      </c>
      <c r="AI7" s="402" t="s">
        <v>28</v>
      </c>
      <c r="AJ7" s="403" t="s">
        <v>51</v>
      </c>
      <c r="AK7" s="448">
        <v>0</v>
      </c>
      <c r="AL7" s="507" t="s">
        <v>204</v>
      </c>
      <c r="AM7" s="508">
        <v>1903</v>
      </c>
      <c r="AN7" s="509" t="s">
        <v>231</v>
      </c>
      <c r="AO7" s="509" t="s">
        <v>28</v>
      </c>
      <c r="AP7" s="510" t="s">
        <v>51</v>
      </c>
      <c r="AQ7" s="511">
        <v>0</v>
      </c>
      <c r="AR7" s="516" t="s">
        <v>246</v>
      </c>
      <c r="AS7" s="401">
        <v>1903</v>
      </c>
      <c r="AT7" s="402" t="s">
        <v>232</v>
      </c>
      <c r="AU7" s="402" t="s">
        <v>28</v>
      </c>
      <c r="AV7" s="403" t="s">
        <v>51</v>
      </c>
      <c r="AW7" s="448">
        <v>0</v>
      </c>
      <c r="AX7" s="522" t="s">
        <v>208</v>
      </c>
      <c r="AY7" s="350">
        <v>1903</v>
      </c>
      <c r="AZ7" s="354" t="s">
        <v>233</v>
      </c>
      <c r="BA7" s="351" t="s">
        <v>28</v>
      </c>
      <c r="BB7" s="352" t="s">
        <v>51</v>
      </c>
      <c r="BC7" s="353">
        <v>0</v>
      </c>
      <c r="BD7" s="539" t="s">
        <v>206</v>
      </c>
      <c r="BE7" s="278">
        <v>1903</v>
      </c>
      <c r="BF7" s="462" t="s">
        <v>234</v>
      </c>
      <c r="BG7" s="279" t="s">
        <v>28</v>
      </c>
      <c r="BH7" s="463" t="s">
        <v>51</v>
      </c>
      <c r="BI7" s="280">
        <v>0</v>
      </c>
      <c r="BJ7" s="543" t="s">
        <v>207</v>
      </c>
      <c r="BK7" s="528">
        <v>1903</v>
      </c>
      <c r="BL7" s="544" t="s">
        <v>235</v>
      </c>
      <c r="BM7" s="299" t="s">
        <v>28</v>
      </c>
      <c r="BN7" s="529" t="s">
        <v>51</v>
      </c>
      <c r="BO7" s="530">
        <v>0</v>
      </c>
      <c r="BP7" s="545" t="s">
        <v>239</v>
      </c>
      <c r="BQ7" s="288">
        <v>1903</v>
      </c>
      <c r="BR7" s="279" t="s">
        <v>238</v>
      </c>
      <c r="BS7" s="279" t="s">
        <v>28</v>
      </c>
      <c r="BT7" s="463" t="s">
        <v>51</v>
      </c>
      <c r="BU7" s="281">
        <v>1.2223272445790767</v>
      </c>
      <c r="BV7" s="549" t="s">
        <v>240</v>
      </c>
      <c r="BW7" s="550">
        <v>1903</v>
      </c>
      <c r="BX7" s="550" t="s">
        <v>241</v>
      </c>
      <c r="BY7" s="550" t="s">
        <v>28</v>
      </c>
      <c r="BZ7" s="551" t="s">
        <v>29</v>
      </c>
      <c r="CA7" s="552">
        <v>0</v>
      </c>
      <c r="CB7" s="343" t="s">
        <v>242</v>
      </c>
      <c r="CC7" s="344">
        <v>1903</v>
      </c>
      <c r="CD7" s="344" t="s">
        <v>243</v>
      </c>
      <c r="CE7" s="344" t="s">
        <v>28</v>
      </c>
      <c r="CF7" s="345" t="s">
        <v>29</v>
      </c>
      <c r="CG7" s="346">
        <v>1.2223272445790767</v>
      </c>
      <c r="CH7" s="488" t="s">
        <v>244</v>
      </c>
      <c r="CI7" s="301">
        <v>1903</v>
      </c>
      <c r="CJ7" s="301" t="s">
        <v>245</v>
      </c>
      <c r="CK7" s="301" t="s">
        <v>28</v>
      </c>
      <c r="CL7" s="425" t="s">
        <v>51</v>
      </c>
      <c r="CM7" s="559">
        <v>0</v>
      </c>
      <c r="CN7" s="630">
        <v>824</v>
      </c>
      <c r="CO7" s="631">
        <v>1903</v>
      </c>
      <c r="CP7" s="635">
        <v>87</v>
      </c>
      <c r="CQ7" s="631" t="s">
        <v>28</v>
      </c>
      <c r="CR7" s="633" t="s">
        <v>51</v>
      </c>
      <c r="CS7" s="634" t="e">
        <f>((HORAS TRABALHADAS)*1000000/NUMERO ACIDENTES)</f>
        <v>#NAME?</v>
      </c>
      <c r="CT7" s="145"/>
      <c r="CU7" s="145"/>
      <c r="CV7" s="145"/>
      <c r="CW7" s="145"/>
      <c r="CX7" s="145"/>
      <c r="CY7" s="145"/>
      <c r="CZ7" s="145"/>
      <c r="DA7" s="145"/>
      <c r="DB7" s="145"/>
      <c r="DC7" s="145"/>
      <c r="DD7" s="145"/>
      <c r="DE7" s="145"/>
      <c r="DF7" s="145"/>
      <c r="DG7" s="145"/>
      <c r="DH7" s="145"/>
      <c r="DI7" s="145"/>
      <c r="DJ7" s="145"/>
      <c r="DK7" s="145"/>
      <c r="DL7" s="145"/>
      <c r="DM7" s="145"/>
      <c r="DN7" s="145"/>
      <c r="DO7" s="145"/>
      <c r="DP7" s="145"/>
      <c r="DQ7" s="145"/>
      <c r="DR7" s="145"/>
      <c r="DS7" s="145"/>
      <c r="DT7" s="145"/>
      <c r="DU7" s="145"/>
      <c r="DV7" s="145"/>
      <c r="DW7" s="145"/>
      <c r="DX7" s="145"/>
      <c r="DY7" s="145"/>
      <c r="DZ7" s="145"/>
      <c r="EA7" s="145"/>
      <c r="EB7" s="145"/>
      <c r="EC7" s="145"/>
      <c r="ED7" s="145"/>
      <c r="EE7" s="145"/>
      <c r="EF7" s="145"/>
      <c r="EG7" s="145"/>
      <c r="EH7" s="145"/>
      <c r="EI7" s="145"/>
      <c r="EJ7" s="145"/>
      <c r="EK7" s="145"/>
      <c r="EL7" s="145"/>
    </row>
    <row r="8" spans="1:153" x14ac:dyDescent="0.25">
      <c r="A8" s="155" t="s">
        <v>32</v>
      </c>
      <c r="B8" s="581">
        <v>810</v>
      </c>
      <c r="C8" s="432">
        <v>2406</v>
      </c>
      <c r="D8" s="581">
        <v>72</v>
      </c>
      <c r="E8" s="448" t="s">
        <v>28</v>
      </c>
      <c r="F8" s="448" t="s">
        <v>51</v>
      </c>
      <c r="G8" s="581" t="e">
        <f>SUM(CPT+SPT+FATAIS)</f>
        <v>#NAME?</v>
      </c>
      <c r="H8" s="457">
        <v>811</v>
      </c>
      <c r="I8" s="432">
        <v>2406</v>
      </c>
      <c r="J8" s="459">
        <v>73</v>
      </c>
      <c r="K8" s="448" t="s">
        <v>28</v>
      </c>
      <c r="L8" s="448" t="s">
        <v>51</v>
      </c>
      <c r="M8" s="448">
        <v>1</v>
      </c>
      <c r="N8" s="460" t="s">
        <v>199</v>
      </c>
      <c r="O8" s="278">
        <v>2406</v>
      </c>
      <c r="P8" s="462" t="s">
        <v>200</v>
      </c>
      <c r="Q8" s="279" t="s">
        <v>28</v>
      </c>
      <c r="R8" s="282" t="s">
        <v>33</v>
      </c>
      <c r="S8" s="280">
        <v>2</v>
      </c>
      <c r="T8" s="481" t="s">
        <v>202</v>
      </c>
      <c r="U8" s="350">
        <v>2406</v>
      </c>
      <c r="V8" s="351" t="s">
        <v>201</v>
      </c>
      <c r="W8" s="351" t="s">
        <v>28</v>
      </c>
      <c r="X8" s="352" t="s">
        <v>51</v>
      </c>
      <c r="Y8" s="620">
        <v>0</v>
      </c>
      <c r="Z8" s="626">
        <v>814</v>
      </c>
      <c r="AA8" s="616">
        <v>2406</v>
      </c>
      <c r="AB8" s="612">
        <v>76</v>
      </c>
      <c r="AC8" s="509" t="s">
        <v>28</v>
      </c>
      <c r="AD8" s="510" t="s">
        <v>51</v>
      </c>
      <c r="AE8" s="627" t="e">
        <f ca="1">SOMA ACIDENTE TRAJETO(CPT+SPT+FATAIS)</f>
        <v>#NAME?</v>
      </c>
      <c r="AF8" s="500" t="s">
        <v>203</v>
      </c>
      <c r="AG8" s="401">
        <v>2406</v>
      </c>
      <c r="AH8" s="402" t="s">
        <v>230</v>
      </c>
      <c r="AI8" s="402" t="s">
        <v>28</v>
      </c>
      <c r="AJ8" s="403" t="s">
        <v>51</v>
      </c>
      <c r="AK8" s="448">
        <v>2</v>
      </c>
      <c r="AL8" s="507" t="s">
        <v>204</v>
      </c>
      <c r="AM8" s="508">
        <v>2406</v>
      </c>
      <c r="AN8" s="509" t="s">
        <v>231</v>
      </c>
      <c r="AO8" s="509" t="s">
        <v>28</v>
      </c>
      <c r="AP8" s="510" t="s">
        <v>51</v>
      </c>
      <c r="AQ8" s="511">
        <v>0</v>
      </c>
      <c r="AR8" s="516" t="s">
        <v>206</v>
      </c>
      <c r="AS8" s="401">
        <v>2406</v>
      </c>
      <c r="AT8" s="402" t="s">
        <v>232</v>
      </c>
      <c r="AU8" s="402" t="s">
        <v>28</v>
      </c>
      <c r="AV8" s="403" t="s">
        <v>51</v>
      </c>
      <c r="AW8" s="448">
        <v>0</v>
      </c>
      <c r="AX8" s="522" t="s">
        <v>208</v>
      </c>
      <c r="AY8" s="350">
        <v>2406</v>
      </c>
      <c r="AZ8" s="354" t="s">
        <v>233</v>
      </c>
      <c r="BA8" s="351" t="s">
        <v>28</v>
      </c>
      <c r="BB8" s="352" t="s">
        <v>51</v>
      </c>
      <c r="BC8" s="353">
        <v>28</v>
      </c>
      <c r="BD8" s="539" t="s">
        <v>206</v>
      </c>
      <c r="BE8" s="278">
        <v>2406</v>
      </c>
      <c r="BF8" s="462" t="s">
        <v>234</v>
      </c>
      <c r="BG8" s="279" t="s">
        <v>28</v>
      </c>
      <c r="BH8" s="463" t="s">
        <v>51</v>
      </c>
      <c r="BI8" s="280">
        <v>14</v>
      </c>
      <c r="BJ8" s="543" t="s">
        <v>207</v>
      </c>
      <c r="BK8" s="528">
        <v>2406</v>
      </c>
      <c r="BL8" s="544" t="s">
        <v>235</v>
      </c>
      <c r="BM8" s="299" t="s">
        <v>28</v>
      </c>
      <c r="BN8" s="529" t="s">
        <v>51</v>
      </c>
      <c r="BO8" s="530">
        <v>0</v>
      </c>
      <c r="BP8" s="545" t="s">
        <v>239</v>
      </c>
      <c r="BQ8" s="288">
        <v>2406</v>
      </c>
      <c r="BR8" s="279" t="s">
        <v>238</v>
      </c>
      <c r="BS8" s="279" t="s">
        <v>28</v>
      </c>
      <c r="BT8" s="463" t="s">
        <v>51</v>
      </c>
      <c r="BU8" s="281">
        <v>2.6362061829579817</v>
      </c>
      <c r="BV8" s="549" t="s">
        <v>240</v>
      </c>
      <c r="BW8" s="550">
        <v>2406</v>
      </c>
      <c r="BX8" s="550" t="s">
        <v>241</v>
      </c>
      <c r="BY8" s="550" t="s">
        <v>28</v>
      </c>
      <c r="BZ8" s="551" t="s">
        <v>33</v>
      </c>
      <c r="CA8" s="552">
        <v>0.87873539431932712</v>
      </c>
      <c r="CB8" s="343" t="s">
        <v>242</v>
      </c>
      <c r="CC8" s="344">
        <v>2406</v>
      </c>
      <c r="CD8" s="344" t="s">
        <v>243</v>
      </c>
      <c r="CE8" s="344" t="s">
        <v>28</v>
      </c>
      <c r="CF8" s="345" t="s">
        <v>33</v>
      </c>
      <c r="CG8" s="346">
        <v>1.7574707886386542</v>
      </c>
      <c r="CH8" s="488" t="s">
        <v>244</v>
      </c>
      <c r="CI8" s="301">
        <v>2406</v>
      </c>
      <c r="CJ8" s="301" t="s">
        <v>245</v>
      </c>
      <c r="CK8" s="301" t="s">
        <v>28</v>
      </c>
      <c r="CL8" s="425" t="s">
        <v>51</v>
      </c>
      <c r="CM8" s="559">
        <v>12.30229552047058</v>
      </c>
      <c r="CN8" s="630">
        <v>824</v>
      </c>
      <c r="CO8" s="631">
        <v>2406</v>
      </c>
      <c r="CP8" s="635">
        <v>87</v>
      </c>
      <c r="CQ8" s="631" t="s">
        <v>28</v>
      </c>
      <c r="CR8" s="633" t="s">
        <v>51</v>
      </c>
      <c r="CS8" s="634" t="e">
        <f>((HORAS TRABALHADAS)*1000000/NUMERO ACIDENTES)</f>
        <v>#NAME?</v>
      </c>
      <c r="CT8" s="145"/>
      <c r="CU8" s="145"/>
      <c r="CV8" s="145"/>
      <c r="CW8" s="145"/>
      <c r="CX8" s="145"/>
      <c r="CY8" s="145"/>
      <c r="CZ8" s="145"/>
      <c r="DA8" s="145"/>
      <c r="DB8" s="145"/>
      <c r="DC8" s="145"/>
      <c r="DD8" s="145"/>
      <c r="DE8" s="145"/>
      <c r="DF8" s="145"/>
      <c r="DG8" s="145"/>
      <c r="DH8" s="145"/>
      <c r="DI8" s="145"/>
      <c r="DJ8" s="145"/>
      <c r="DK8" s="145"/>
      <c r="DL8" s="145"/>
      <c r="DM8" s="145"/>
      <c r="DN8" s="145"/>
      <c r="DO8" s="145"/>
      <c r="DP8" s="145"/>
      <c r="DQ8" s="145"/>
      <c r="DR8" s="145"/>
      <c r="DS8" s="145"/>
      <c r="DT8" s="145"/>
      <c r="DU8" s="145"/>
      <c r="DV8" s="145"/>
      <c r="DW8" s="145"/>
      <c r="DX8" s="145"/>
      <c r="DY8" s="145"/>
      <c r="DZ8" s="145"/>
      <c r="EA8" s="145"/>
      <c r="EB8" s="145"/>
      <c r="EC8" s="145"/>
      <c r="ED8" s="145"/>
      <c r="EE8" s="145"/>
      <c r="EF8" s="145"/>
      <c r="EG8" s="145"/>
      <c r="EH8" s="145"/>
      <c r="EI8" s="145"/>
      <c r="EJ8" s="145"/>
      <c r="EK8" s="145"/>
      <c r="EL8" s="145"/>
    </row>
    <row r="9" spans="1:153" x14ac:dyDescent="0.25">
      <c r="A9" s="155" t="s">
        <v>5</v>
      </c>
      <c r="B9" s="581">
        <v>810</v>
      </c>
      <c r="C9" s="432">
        <v>1701</v>
      </c>
      <c r="D9" s="581">
        <v>72</v>
      </c>
      <c r="E9" s="448" t="s">
        <v>28</v>
      </c>
      <c r="F9" s="448" t="s">
        <v>51</v>
      </c>
      <c r="G9" s="581" t="e">
        <f>SUM(CPT+SPT+FATAIS)</f>
        <v>#NAME?</v>
      </c>
      <c r="H9" s="457">
        <v>811</v>
      </c>
      <c r="I9" s="432">
        <v>1701</v>
      </c>
      <c r="J9" s="459">
        <v>73</v>
      </c>
      <c r="K9" s="448" t="s">
        <v>28</v>
      </c>
      <c r="L9" s="448" t="s">
        <v>51</v>
      </c>
      <c r="M9" s="448">
        <v>0</v>
      </c>
      <c r="N9" s="460" t="s">
        <v>199</v>
      </c>
      <c r="O9" s="278">
        <v>1701</v>
      </c>
      <c r="P9" s="462" t="s">
        <v>200</v>
      </c>
      <c r="Q9" s="279" t="s">
        <v>28</v>
      </c>
      <c r="R9" s="282" t="s">
        <v>34</v>
      </c>
      <c r="S9" s="280">
        <v>0</v>
      </c>
      <c r="T9" s="481" t="s">
        <v>202</v>
      </c>
      <c r="U9" s="350">
        <v>1701</v>
      </c>
      <c r="V9" s="351" t="s">
        <v>201</v>
      </c>
      <c r="W9" s="351" t="s">
        <v>28</v>
      </c>
      <c r="X9" s="352" t="s">
        <v>51</v>
      </c>
      <c r="Y9" s="620">
        <v>0</v>
      </c>
      <c r="Z9" s="626">
        <v>814</v>
      </c>
      <c r="AA9" s="616">
        <v>1701</v>
      </c>
      <c r="AB9" s="612">
        <v>76</v>
      </c>
      <c r="AC9" s="509" t="s">
        <v>28</v>
      </c>
      <c r="AD9" s="510" t="s">
        <v>51</v>
      </c>
      <c r="AE9" s="627" t="e">
        <f ca="1">SOMA ACIDENTE TRAJETO(CPT+SPT+FATAIS)</f>
        <v>#NAME?</v>
      </c>
      <c r="AF9" s="500" t="s">
        <v>203</v>
      </c>
      <c r="AG9" s="401">
        <v>1701</v>
      </c>
      <c r="AH9" s="402" t="s">
        <v>230</v>
      </c>
      <c r="AI9" s="402" t="s">
        <v>28</v>
      </c>
      <c r="AJ9" s="403" t="s">
        <v>51</v>
      </c>
      <c r="AK9" s="448">
        <v>1</v>
      </c>
      <c r="AL9" s="507" t="s">
        <v>204</v>
      </c>
      <c r="AM9" s="508">
        <v>1701</v>
      </c>
      <c r="AN9" s="509" t="s">
        <v>231</v>
      </c>
      <c r="AO9" s="509" t="s">
        <v>28</v>
      </c>
      <c r="AP9" s="510" t="s">
        <v>51</v>
      </c>
      <c r="AQ9" s="511">
        <v>0</v>
      </c>
      <c r="AR9" s="516" t="s">
        <v>207</v>
      </c>
      <c r="AS9" s="401">
        <v>1701</v>
      </c>
      <c r="AT9" s="402" t="s">
        <v>232</v>
      </c>
      <c r="AU9" s="402" t="s">
        <v>28</v>
      </c>
      <c r="AV9" s="403" t="s">
        <v>51</v>
      </c>
      <c r="AW9" s="448">
        <v>0</v>
      </c>
      <c r="AX9" s="522" t="s">
        <v>208</v>
      </c>
      <c r="AY9" s="350">
        <v>1701</v>
      </c>
      <c r="AZ9" s="354" t="s">
        <v>233</v>
      </c>
      <c r="BA9" s="351" t="s">
        <v>28</v>
      </c>
      <c r="BB9" s="352" t="s">
        <v>51</v>
      </c>
      <c r="BC9" s="353">
        <v>31</v>
      </c>
      <c r="BD9" s="539" t="s">
        <v>206</v>
      </c>
      <c r="BE9" s="278">
        <v>1701</v>
      </c>
      <c r="BF9" s="462" t="s">
        <v>234</v>
      </c>
      <c r="BG9" s="279" t="s">
        <v>28</v>
      </c>
      <c r="BH9" s="463" t="s">
        <v>51</v>
      </c>
      <c r="BI9" s="280">
        <v>0</v>
      </c>
      <c r="BJ9" s="543" t="s">
        <v>207</v>
      </c>
      <c r="BK9" s="528">
        <v>1701</v>
      </c>
      <c r="BL9" s="544" t="s">
        <v>235</v>
      </c>
      <c r="BM9" s="299" t="s">
        <v>28</v>
      </c>
      <c r="BN9" s="529" t="s">
        <v>51</v>
      </c>
      <c r="BO9" s="530">
        <v>0</v>
      </c>
      <c r="BP9" s="545" t="s">
        <v>239</v>
      </c>
      <c r="BQ9" s="288">
        <v>1701</v>
      </c>
      <c r="BR9" s="279" t="s">
        <v>238</v>
      </c>
      <c r="BS9" s="279" t="s">
        <v>28</v>
      </c>
      <c r="BT9" s="463" t="s">
        <v>51</v>
      </c>
      <c r="BU9" s="281">
        <v>0</v>
      </c>
      <c r="BV9" s="549" t="s">
        <v>240</v>
      </c>
      <c r="BW9" s="550">
        <v>1701</v>
      </c>
      <c r="BX9" s="550" t="s">
        <v>241</v>
      </c>
      <c r="BY9" s="550" t="s">
        <v>28</v>
      </c>
      <c r="BZ9" s="551" t="s">
        <v>34</v>
      </c>
      <c r="CA9" s="552">
        <v>0</v>
      </c>
      <c r="CB9" s="343" t="s">
        <v>242</v>
      </c>
      <c r="CC9" s="344">
        <v>1701</v>
      </c>
      <c r="CD9" s="344" t="s">
        <v>243</v>
      </c>
      <c r="CE9" s="344" t="s">
        <v>28</v>
      </c>
      <c r="CF9" s="345" t="s">
        <v>34</v>
      </c>
      <c r="CG9" s="346">
        <v>0</v>
      </c>
      <c r="CH9" s="488" t="s">
        <v>244</v>
      </c>
      <c r="CI9" s="301">
        <v>1701</v>
      </c>
      <c r="CJ9" s="301" t="s">
        <v>245</v>
      </c>
      <c r="CK9" s="301" t="s">
        <v>28</v>
      </c>
      <c r="CL9" s="425" t="s">
        <v>51</v>
      </c>
      <c r="CM9" s="559">
        <v>0</v>
      </c>
      <c r="CN9" s="630">
        <v>824</v>
      </c>
      <c r="CO9" s="631">
        <v>1701</v>
      </c>
      <c r="CP9" s="635">
        <v>87</v>
      </c>
      <c r="CQ9" s="631" t="s">
        <v>28</v>
      </c>
      <c r="CR9" s="633" t="s">
        <v>51</v>
      </c>
      <c r="CS9" s="634" t="e">
        <f>((HORAS TRABALHADAS)*1000000/NUMERO ACIDENTES)</f>
        <v>#NAME?</v>
      </c>
      <c r="CT9" s="145"/>
      <c r="CU9" s="145"/>
      <c r="CV9" s="145"/>
      <c r="CW9" s="145"/>
      <c r="CX9" s="145"/>
      <c r="CY9" s="145"/>
      <c r="CZ9" s="145"/>
      <c r="DA9" s="145"/>
      <c r="DB9" s="145"/>
      <c r="DC9" s="145"/>
      <c r="DD9" s="145"/>
      <c r="DE9" s="145"/>
      <c r="DF9" s="145"/>
      <c r="DG9" s="145"/>
      <c r="DH9" s="145"/>
      <c r="DI9" s="145"/>
      <c r="DJ9" s="145"/>
      <c r="DK9" s="145"/>
      <c r="DL9" s="145"/>
      <c r="DM9" s="145"/>
      <c r="DN9" s="145"/>
      <c r="DO9" s="145"/>
      <c r="DP9" s="145"/>
      <c r="DQ9" s="145"/>
      <c r="DR9" s="145"/>
      <c r="DS9" s="145"/>
      <c r="DT9" s="145"/>
      <c r="DU9" s="145"/>
      <c r="DV9" s="145"/>
      <c r="DW9" s="145"/>
      <c r="DX9" s="145"/>
      <c r="DY9" s="145"/>
      <c r="DZ9" s="145"/>
      <c r="EA9" s="145"/>
      <c r="EB9" s="145"/>
      <c r="EC9" s="145"/>
      <c r="ED9" s="145"/>
      <c r="EE9" s="145"/>
      <c r="EF9" s="145"/>
      <c r="EG9" s="145"/>
      <c r="EH9" s="145"/>
      <c r="EI9" s="145"/>
      <c r="EJ9" s="145"/>
      <c r="EK9" s="145"/>
      <c r="EL9" s="145"/>
    </row>
    <row r="10" spans="1:153" x14ac:dyDescent="0.25">
      <c r="A10" s="155" t="s">
        <v>35</v>
      </c>
      <c r="B10" s="581">
        <v>810</v>
      </c>
      <c r="C10" s="432">
        <v>1606</v>
      </c>
      <c r="D10" s="581">
        <v>72</v>
      </c>
      <c r="E10" s="448" t="s">
        <v>28</v>
      </c>
      <c r="F10" s="448" t="s">
        <v>51</v>
      </c>
      <c r="G10" s="581" t="e">
        <f>SUM(CPT+SPT+FATAIS)</f>
        <v>#NAME?</v>
      </c>
      <c r="H10" s="457">
        <v>811</v>
      </c>
      <c r="I10" s="432">
        <v>1606</v>
      </c>
      <c r="J10" s="459">
        <v>73</v>
      </c>
      <c r="K10" s="448" t="s">
        <v>28</v>
      </c>
      <c r="L10" s="448" t="s">
        <v>51</v>
      </c>
      <c r="M10" s="448">
        <v>2</v>
      </c>
      <c r="N10" s="460" t="s">
        <v>199</v>
      </c>
      <c r="O10" s="278">
        <v>1606</v>
      </c>
      <c r="P10" s="462" t="s">
        <v>200</v>
      </c>
      <c r="Q10" s="279" t="s">
        <v>28</v>
      </c>
      <c r="R10" s="282" t="s">
        <v>52</v>
      </c>
      <c r="S10" s="280">
        <v>0</v>
      </c>
      <c r="T10" s="481" t="s">
        <v>202</v>
      </c>
      <c r="U10" s="350">
        <v>1606</v>
      </c>
      <c r="V10" s="351" t="s">
        <v>201</v>
      </c>
      <c r="W10" s="351" t="s">
        <v>28</v>
      </c>
      <c r="X10" s="352" t="s">
        <v>51</v>
      </c>
      <c r="Y10" s="620">
        <v>0</v>
      </c>
      <c r="Z10" s="626">
        <v>814</v>
      </c>
      <c r="AA10" s="616">
        <v>1606</v>
      </c>
      <c r="AB10" s="612">
        <v>76</v>
      </c>
      <c r="AC10" s="509" t="s">
        <v>28</v>
      </c>
      <c r="AD10" s="510" t="s">
        <v>51</v>
      </c>
      <c r="AE10" s="627" t="e">
        <f ca="1">SOMA ACIDENTE TRAJETO(CPT+SPT+FATAIS)</f>
        <v>#NAME?</v>
      </c>
      <c r="AF10" s="500" t="s">
        <v>203</v>
      </c>
      <c r="AG10" s="401">
        <v>1606</v>
      </c>
      <c r="AH10" s="402" t="s">
        <v>230</v>
      </c>
      <c r="AI10" s="402" t="s">
        <v>28</v>
      </c>
      <c r="AJ10" s="403" t="s">
        <v>51</v>
      </c>
      <c r="AK10" s="448">
        <v>1</v>
      </c>
      <c r="AL10" s="507" t="s">
        <v>204</v>
      </c>
      <c r="AM10" s="508">
        <v>1606</v>
      </c>
      <c r="AN10" s="509" t="s">
        <v>231</v>
      </c>
      <c r="AO10" s="509" t="s">
        <v>28</v>
      </c>
      <c r="AP10" s="510" t="s">
        <v>51</v>
      </c>
      <c r="AQ10" s="511">
        <v>0</v>
      </c>
      <c r="AR10" s="516" t="s">
        <v>239</v>
      </c>
      <c r="AS10" s="401">
        <v>1606</v>
      </c>
      <c r="AT10" s="402" t="s">
        <v>232</v>
      </c>
      <c r="AU10" s="402" t="s">
        <v>28</v>
      </c>
      <c r="AV10" s="403" t="s">
        <v>51</v>
      </c>
      <c r="AW10" s="448">
        <v>0</v>
      </c>
      <c r="AX10" s="522" t="s">
        <v>208</v>
      </c>
      <c r="AY10" s="350">
        <v>1606</v>
      </c>
      <c r="AZ10" s="354" t="s">
        <v>233</v>
      </c>
      <c r="BA10" s="351" t="s">
        <v>28</v>
      </c>
      <c r="BB10" s="352" t="s">
        <v>51</v>
      </c>
      <c r="BC10" s="353">
        <v>9</v>
      </c>
      <c r="BD10" s="539" t="s">
        <v>206</v>
      </c>
      <c r="BE10" s="278">
        <v>1606</v>
      </c>
      <c r="BF10" s="462" t="s">
        <v>234</v>
      </c>
      <c r="BG10" s="279" t="s">
        <v>28</v>
      </c>
      <c r="BH10" s="463" t="s">
        <v>51</v>
      </c>
      <c r="BI10" s="280">
        <v>24</v>
      </c>
      <c r="BJ10" s="543" t="s">
        <v>207</v>
      </c>
      <c r="BK10" s="528">
        <v>1606</v>
      </c>
      <c r="BL10" s="544" t="s">
        <v>235</v>
      </c>
      <c r="BM10" s="299" t="s">
        <v>28</v>
      </c>
      <c r="BN10" s="529" t="s">
        <v>51</v>
      </c>
      <c r="BO10" s="530">
        <v>0</v>
      </c>
      <c r="BP10" s="545" t="s">
        <v>239</v>
      </c>
      <c r="BQ10" s="288">
        <v>1606</v>
      </c>
      <c r="BR10" s="279" t="s">
        <v>238</v>
      </c>
      <c r="BS10" s="279" t="s">
        <v>28</v>
      </c>
      <c r="BT10" s="463" t="s">
        <v>51</v>
      </c>
      <c r="BU10" s="281">
        <v>2.4095456560710913</v>
      </c>
      <c r="BV10" s="549" t="s">
        <v>240</v>
      </c>
      <c r="BW10" s="550">
        <v>1606</v>
      </c>
      <c r="BX10" s="550" t="s">
        <v>241</v>
      </c>
      <c r="BY10" s="550" t="s">
        <v>28</v>
      </c>
      <c r="BZ10" s="551" t="s">
        <v>34</v>
      </c>
      <c r="CA10" s="552">
        <v>2.4095456560710913</v>
      </c>
      <c r="CB10" s="343" t="s">
        <v>242</v>
      </c>
      <c r="CC10" s="344">
        <v>1606</v>
      </c>
      <c r="CD10" s="344" t="s">
        <v>243</v>
      </c>
      <c r="CE10" s="344" t="s">
        <v>28</v>
      </c>
      <c r="CF10" s="345" t="s">
        <v>34</v>
      </c>
      <c r="CG10" s="346">
        <v>0</v>
      </c>
      <c r="CH10" s="488" t="s">
        <v>244</v>
      </c>
      <c r="CI10" s="301">
        <v>1606</v>
      </c>
      <c r="CJ10" s="301" t="s">
        <v>245</v>
      </c>
      <c r="CK10" s="301" t="s">
        <v>28</v>
      </c>
      <c r="CL10" s="425" t="s">
        <v>51</v>
      </c>
      <c r="CM10" s="559">
        <v>28.914547872853095</v>
      </c>
      <c r="CN10" s="630">
        <v>824</v>
      </c>
      <c r="CO10" s="631">
        <v>1606</v>
      </c>
      <c r="CP10" s="635">
        <v>87</v>
      </c>
      <c r="CQ10" s="631" t="s">
        <v>28</v>
      </c>
      <c r="CR10" s="633" t="s">
        <v>51</v>
      </c>
      <c r="CS10" s="634" t="e">
        <f>((HORAS TRABALHADAS)*1000000/NUMERO ACIDENTES)</f>
        <v>#NAME?</v>
      </c>
      <c r="CT10" s="145"/>
      <c r="CU10" s="145"/>
      <c r="CV10" s="145"/>
      <c r="CW10" s="145"/>
      <c r="CX10" s="145"/>
      <c r="CY10" s="145"/>
      <c r="CZ10" s="145"/>
      <c r="DA10" s="145"/>
      <c r="DB10" s="145"/>
      <c r="DC10" s="145"/>
      <c r="DD10" s="145"/>
      <c r="DE10" s="145"/>
      <c r="DF10" s="145"/>
      <c r="DG10" s="145"/>
      <c r="DH10" s="145"/>
      <c r="DI10" s="145"/>
      <c r="DJ10" s="145"/>
      <c r="DK10" s="145"/>
      <c r="DL10" s="145"/>
      <c r="DM10" s="145"/>
      <c r="DN10" s="145"/>
      <c r="DO10" s="145"/>
      <c r="DP10" s="145"/>
      <c r="DQ10" s="145"/>
      <c r="DR10" s="145"/>
      <c r="DS10" s="145"/>
      <c r="DT10" s="145"/>
      <c r="DU10" s="145"/>
      <c r="DV10" s="145"/>
      <c r="DW10" s="145"/>
      <c r="DX10" s="145"/>
      <c r="DY10" s="145"/>
      <c r="DZ10" s="145"/>
      <c r="EA10" s="145"/>
      <c r="EB10" s="145"/>
      <c r="EC10" s="145"/>
      <c r="ED10" s="145"/>
      <c r="EE10" s="145"/>
      <c r="EF10" s="145"/>
      <c r="EG10" s="145"/>
      <c r="EH10" s="145"/>
      <c r="EI10" s="145"/>
      <c r="EJ10" s="145"/>
      <c r="EK10" s="145"/>
      <c r="EL10" s="145"/>
    </row>
    <row r="11" spans="1:153" x14ac:dyDescent="0.25">
      <c r="A11" s="155" t="s">
        <v>36</v>
      </c>
      <c r="B11" s="581">
        <v>810</v>
      </c>
      <c r="C11" s="432">
        <v>5555</v>
      </c>
      <c r="D11" s="581">
        <v>72</v>
      </c>
      <c r="E11" s="448" t="s">
        <v>28</v>
      </c>
      <c r="F11" s="448" t="s">
        <v>51</v>
      </c>
      <c r="G11" s="581" t="e">
        <f>SUM(CPT+SPT+FATAIS)</f>
        <v>#NAME?</v>
      </c>
      <c r="H11" s="457">
        <v>811</v>
      </c>
      <c r="I11" s="432">
        <v>5555</v>
      </c>
      <c r="J11" s="459">
        <v>73</v>
      </c>
      <c r="K11" s="448" t="s">
        <v>28</v>
      </c>
      <c r="L11" s="448" t="s">
        <v>51</v>
      </c>
      <c r="M11" s="448">
        <v>1</v>
      </c>
      <c r="N11" s="460" t="s">
        <v>199</v>
      </c>
      <c r="O11" s="278">
        <v>5555</v>
      </c>
      <c r="P11" s="462" t="s">
        <v>200</v>
      </c>
      <c r="Q11" s="279" t="s">
        <v>28</v>
      </c>
      <c r="R11" s="282" t="s">
        <v>37</v>
      </c>
      <c r="S11" s="280">
        <v>1</v>
      </c>
      <c r="T11" s="481" t="s">
        <v>202</v>
      </c>
      <c r="U11" s="350">
        <v>5555</v>
      </c>
      <c r="V11" s="351" t="s">
        <v>201</v>
      </c>
      <c r="W11" s="351" t="s">
        <v>28</v>
      </c>
      <c r="X11" s="352" t="s">
        <v>51</v>
      </c>
      <c r="Y11" s="620">
        <v>0</v>
      </c>
      <c r="Z11" s="626">
        <v>814</v>
      </c>
      <c r="AA11" s="616">
        <v>5555</v>
      </c>
      <c r="AB11" s="612">
        <v>76</v>
      </c>
      <c r="AC11" s="509" t="s">
        <v>28</v>
      </c>
      <c r="AD11" s="510" t="s">
        <v>51</v>
      </c>
      <c r="AE11" s="627" t="e">
        <f ca="1">SOMA ACIDENTE TRAJETO(CPT+SPT+FATAIS)</f>
        <v>#NAME?</v>
      </c>
      <c r="AF11" s="500" t="s">
        <v>203</v>
      </c>
      <c r="AG11" s="401">
        <v>5555</v>
      </c>
      <c r="AH11" s="402" t="s">
        <v>230</v>
      </c>
      <c r="AI11" s="402" t="s">
        <v>28</v>
      </c>
      <c r="AJ11" s="403" t="s">
        <v>51</v>
      </c>
      <c r="AK11" s="448">
        <v>0</v>
      </c>
      <c r="AL11" s="507" t="s">
        <v>204</v>
      </c>
      <c r="AM11" s="508">
        <v>5555</v>
      </c>
      <c r="AN11" s="509" t="s">
        <v>231</v>
      </c>
      <c r="AO11" s="509" t="s">
        <v>28</v>
      </c>
      <c r="AP11" s="510" t="s">
        <v>51</v>
      </c>
      <c r="AQ11" s="511">
        <v>0</v>
      </c>
      <c r="AR11" s="516" t="s">
        <v>240</v>
      </c>
      <c r="AS11" s="401">
        <v>5555</v>
      </c>
      <c r="AT11" s="402" t="s">
        <v>232</v>
      </c>
      <c r="AU11" s="402" t="s">
        <v>28</v>
      </c>
      <c r="AV11" s="403" t="s">
        <v>51</v>
      </c>
      <c r="AW11" s="448">
        <v>0</v>
      </c>
      <c r="AX11" s="522" t="s">
        <v>208</v>
      </c>
      <c r="AY11" s="350">
        <v>5555</v>
      </c>
      <c r="AZ11" s="354" t="s">
        <v>233</v>
      </c>
      <c r="BA11" s="351" t="s">
        <v>28</v>
      </c>
      <c r="BB11" s="352" t="s">
        <v>51</v>
      </c>
      <c r="BC11" s="353">
        <v>29</v>
      </c>
      <c r="BD11" s="539" t="s">
        <v>206</v>
      </c>
      <c r="BE11" s="278">
        <v>5555</v>
      </c>
      <c r="BF11" s="462" t="s">
        <v>234</v>
      </c>
      <c r="BG11" s="279" t="s">
        <v>28</v>
      </c>
      <c r="BH11" s="463" t="s">
        <v>51</v>
      </c>
      <c r="BI11" s="280">
        <v>3</v>
      </c>
      <c r="BJ11" s="543" t="s">
        <v>207</v>
      </c>
      <c r="BK11" s="528">
        <v>5555</v>
      </c>
      <c r="BL11" s="544" t="s">
        <v>235</v>
      </c>
      <c r="BM11" s="299" t="s">
        <v>28</v>
      </c>
      <c r="BN11" s="529" t="s">
        <v>51</v>
      </c>
      <c r="BO11" s="530">
        <v>0</v>
      </c>
      <c r="BP11" s="545" t="s">
        <v>239</v>
      </c>
      <c r="BQ11" s="288">
        <v>5555</v>
      </c>
      <c r="BR11" s="279" t="s">
        <v>238</v>
      </c>
      <c r="BS11" s="279" t="s">
        <v>28</v>
      </c>
      <c r="BT11" s="463" t="s">
        <v>51</v>
      </c>
      <c r="BU11" s="281">
        <v>8.4557554078043822</v>
      </c>
      <c r="BV11" s="549" t="s">
        <v>240</v>
      </c>
      <c r="BW11" s="550">
        <v>5555</v>
      </c>
      <c r="BX11" s="550" t="s">
        <v>241</v>
      </c>
      <c r="BY11" s="550" t="s">
        <v>28</v>
      </c>
      <c r="BZ11" s="551" t="s">
        <v>37</v>
      </c>
      <c r="CA11" s="552">
        <v>4.2278777039021911</v>
      </c>
      <c r="CB11" s="343" t="s">
        <v>242</v>
      </c>
      <c r="CC11" s="344">
        <v>5555</v>
      </c>
      <c r="CD11" s="344" t="s">
        <v>243</v>
      </c>
      <c r="CE11" s="344" t="s">
        <v>28</v>
      </c>
      <c r="CF11" s="345" t="s">
        <v>37</v>
      </c>
      <c r="CG11" s="346">
        <v>4.2278777039021911</v>
      </c>
      <c r="CH11" s="488" t="s">
        <v>244</v>
      </c>
      <c r="CI11" s="301">
        <v>5555</v>
      </c>
      <c r="CJ11" s="301" t="s">
        <v>245</v>
      </c>
      <c r="CK11" s="301" t="s">
        <v>28</v>
      </c>
      <c r="CL11" s="425" t="s">
        <v>51</v>
      </c>
      <c r="CM11" s="559">
        <v>12.683633111706575</v>
      </c>
      <c r="CN11" s="630">
        <v>824</v>
      </c>
      <c r="CO11" s="631">
        <v>5555</v>
      </c>
      <c r="CP11" s="635">
        <v>87</v>
      </c>
      <c r="CQ11" s="631" t="s">
        <v>28</v>
      </c>
      <c r="CR11" s="633" t="s">
        <v>51</v>
      </c>
      <c r="CS11" s="634" t="e">
        <f>((HORAS TRABALHADAS)*1000000/NUMERO ACIDENTES)</f>
        <v>#NAME?</v>
      </c>
      <c r="CT11" s="145"/>
      <c r="CU11" s="145"/>
      <c r="CV11" s="145"/>
      <c r="CW11" s="145"/>
      <c r="CX11" s="145"/>
      <c r="CY11" s="145"/>
      <c r="CZ11" s="145"/>
      <c r="DA11" s="145"/>
      <c r="DB11" s="145"/>
      <c r="DC11" s="145"/>
      <c r="DD11" s="145"/>
      <c r="DE11" s="145"/>
      <c r="DF11" s="145"/>
      <c r="DG11" s="145"/>
      <c r="DH11" s="145"/>
      <c r="DI11" s="145"/>
      <c r="DJ11" s="145"/>
      <c r="DK11" s="145"/>
      <c r="DL11" s="145"/>
      <c r="DM11" s="145"/>
      <c r="DN11" s="145"/>
      <c r="DO11" s="145"/>
      <c r="DP11" s="145"/>
      <c r="DQ11" s="145"/>
      <c r="DR11" s="145"/>
      <c r="DS11" s="145"/>
      <c r="DT11" s="145"/>
      <c r="DU11" s="145"/>
      <c r="DV11" s="145"/>
      <c r="DW11" s="145"/>
      <c r="DX11" s="145"/>
      <c r="DY11" s="145"/>
      <c r="DZ11" s="145"/>
      <c r="EA11" s="145"/>
      <c r="EB11" s="145"/>
      <c r="EC11" s="145"/>
      <c r="ED11" s="145"/>
      <c r="EE11" s="145"/>
      <c r="EF11" s="145"/>
      <c r="EG11" s="145"/>
      <c r="EH11" s="145"/>
      <c r="EI11" s="145"/>
      <c r="EJ11" s="145"/>
      <c r="EK11" s="145"/>
      <c r="EL11" s="145"/>
      <c r="EM11" s="130"/>
      <c r="EN11" s="130"/>
      <c r="EO11" s="130"/>
      <c r="EP11" s="130"/>
      <c r="EQ11" s="130"/>
      <c r="ER11" s="130"/>
      <c r="ES11" s="130"/>
      <c r="ET11" s="130"/>
      <c r="EU11" s="130"/>
      <c r="EV11" s="130"/>
      <c r="EW11" s="130"/>
    </row>
    <row r="12" spans="1:153" x14ac:dyDescent="0.25">
      <c r="A12" s="155" t="s">
        <v>39</v>
      </c>
      <c r="B12" s="581">
        <v>810</v>
      </c>
      <c r="C12" s="432">
        <v>2104</v>
      </c>
      <c r="D12" s="581">
        <v>72</v>
      </c>
      <c r="E12" s="448" t="s">
        <v>28</v>
      </c>
      <c r="F12" s="448" t="s">
        <v>51</v>
      </c>
      <c r="G12" s="581" t="e">
        <f>SUM(CPT+SPT+FATAIS)</f>
        <v>#NAME?</v>
      </c>
      <c r="H12" s="457">
        <v>811</v>
      </c>
      <c r="I12" s="432">
        <v>2104</v>
      </c>
      <c r="J12" s="459">
        <v>73</v>
      </c>
      <c r="K12" s="448" t="s">
        <v>28</v>
      </c>
      <c r="L12" s="448" t="s">
        <v>51</v>
      </c>
      <c r="M12" s="448">
        <v>0</v>
      </c>
      <c r="N12" s="460" t="s">
        <v>199</v>
      </c>
      <c r="O12" s="278">
        <v>2104</v>
      </c>
      <c r="P12" s="462" t="s">
        <v>200</v>
      </c>
      <c r="Q12" s="279" t="s">
        <v>28</v>
      </c>
      <c r="R12" s="282" t="s">
        <v>41</v>
      </c>
      <c r="S12" s="280">
        <v>0</v>
      </c>
      <c r="T12" s="481" t="s">
        <v>202</v>
      </c>
      <c r="U12" s="350">
        <v>2104</v>
      </c>
      <c r="V12" s="351" t="s">
        <v>201</v>
      </c>
      <c r="W12" s="351" t="s">
        <v>28</v>
      </c>
      <c r="X12" s="352" t="s">
        <v>51</v>
      </c>
      <c r="Y12" s="620">
        <v>0</v>
      </c>
      <c r="Z12" s="626">
        <v>814</v>
      </c>
      <c r="AA12" s="616">
        <v>2104</v>
      </c>
      <c r="AB12" s="612">
        <v>76</v>
      </c>
      <c r="AC12" s="509" t="s">
        <v>28</v>
      </c>
      <c r="AD12" s="510" t="s">
        <v>51</v>
      </c>
      <c r="AE12" s="627" t="e">
        <f ca="1">SOMA ACIDENTE TRAJETO(CPT+SPT+FATAIS)</f>
        <v>#NAME?</v>
      </c>
      <c r="AF12" s="500" t="s">
        <v>203</v>
      </c>
      <c r="AG12" s="401">
        <v>2104</v>
      </c>
      <c r="AH12" s="402" t="s">
        <v>230</v>
      </c>
      <c r="AI12" s="402" t="s">
        <v>28</v>
      </c>
      <c r="AJ12" s="403" t="s">
        <v>51</v>
      </c>
      <c r="AK12" s="448">
        <v>0</v>
      </c>
      <c r="AL12" s="507" t="s">
        <v>204</v>
      </c>
      <c r="AM12" s="508">
        <v>2104</v>
      </c>
      <c r="AN12" s="509" t="s">
        <v>231</v>
      </c>
      <c r="AO12" s="509" t="s">
        <v>28</v>
      </c>
      <c r="AP12" s="510" t="s">
        <v>51</v>
      </c>
      <c r="AQ12" s="511">
        <v>0</v>
      </c>
      <c r="AR12" s="516" t="s">
        <v>242</v>
      </c>
      <c r="AS12" s="401">
        <v>2104</v>
      </c>
      <c r="AT12" s="402" t="s">
        <v>232</v>
      </c>
      <c r="AU12" s="402" t="s">
        <v>28</v>
      </c>
      <c r="AV12" s="403" t="s">
        <v>51</v>
      </c>
      <c r="AW12" s="448">
        <v>0</v>
      </c>
      <c r="AX12" s="522" t="s">
        <v>208</v>
      </c>
      <c r="AY12" s="350">
        <v>2104</v>
      </c>
      <c r="AZ12" s="354" t="s">
        <v>233</v>
      </c>
      <c r="BA12" s="351" t="s">
        <v>28</v>
      </c>
      <c r="BB12" s="352" t="s">
        <v>51</v>
      </c>
      <c r="BC12" s="353">
        <v>31</v>
      </c>
      <c r="BD12" s="539" t="s">
        <v>206</v>
      </c>
      <c r="BE12" s="278">
        <v>2104</v>
      </c>
      <c r="BF12" s="462" t="s">
        <v>234</v>
      </c>
      <c r="BG12" s="279" t="s">
        <v>28</v>
      </c>
      <c r="BH12" s="463" t="s">
        <v>51</v>
      </c>
      <c r="BI12" s="280">
        <v>0</v>
      </c>
      <c r="BJ12" s="543" t="s">
        <v>207</v>
      </c>
      <c r="BK12" s="528">
        <v>2104</v>
      </c>
      <c r="BL12" s="544" t="s">
        <v>235</v>
      </c>
      <c r="BM12" s="299" t="s">
        <v>28</v>
      </c>
      <c r="BN12" s="529" t="s">
        <v>51</v>
      </c>
      <c r="BO12" s="530">
        <v>0</v>
      </c>
      <c r="BP12" s="545" t="s">
        <v>239</v>
      </c>
      <c r="BQ12" s="288">
        <v>2104</v>
      </c>
      <c r="BR12" s="279" t="s">
        <v>238</v>
      </c>
      <c r="BS12" s="279" t="s">
        <v>28</v>
      </c>
      <c r="BT12" s="463" t="s">
        <v>51</v>
      </c>
      <c r="BU12" s="281">
        <v>0</v>
      </c>
      <c r="BV12" s="549" t="s">
        <v>240</v>
      </c>
      <c r="BW12" s="550">
        <v>2104</v>
      </c>
      <c r="BX12" s="550" t="s">
        <v>241</v>
      </c>
      <c r="BY12" s="550" t="s">
        <v>28</v>
      </c>
      <c r="BZ12" s="551" t="s">
        <v>37</v>
      </c>
      <c r="CA12" s="552">
        <v>0</v>
      </c>
      <c r="CB12" s="343" t="s">
        <v>242</v>
      </c>
      <c r="CC12" s="344">
        <v>2104</v>
      </c>
      <c r="CD12" s="344" t="s">
        <v>243</v>
      </c>
      <c r="CE12" s="344" t="s">
        <v>28</v>
      </c>
      <c r="CF12" s="345" t="s">
        <v>37</v>
      </c>
      <c r="CG12" s="346">
        <v>0</v>
      </c>
      <c r="CH12" s="488" t="s">
        <v>244</v>
      </c>
      <c r="CI12" s="301">
        <v>2104</v>
      </c>
      <c r="CJ12" s="301" t="s">
        <v>245</v>
      </c>
      <c r="CK12" s="301" t="s">
        <v>28</v>
      </c>
      <c r="CL12" s="425" t="s">
        <v>51</v>
      </c>
      <c r="CM12" s="559">
        <v>0</v>
      </c>
      <c r="CN12" s="630">
        <v>824</v>
      </c>
      <c r="CO12" s="631">
        <v>2104</v>
      </c>
      <c r="CP12" s="635">
        <v>87</v>
      </c>
      <c r="CQ12" s="631" t="s">
        <v>28</v>
      </c>
      <c r="CR12" s="633" t="s">
        <v>51</v>
      </c>
      <c r="CS12" s="634" t="e">
        <f>((HORAS TRABALHADAS)*1000000/NUMERO ACIDENTES)</f>
        <v>#NAME?</v>
      </c>
      <c r="CT12" s="145"/>
      <c r="CU12" s="145"/>
      <c r="CV12" s="145"/>
      <c r="CW12" s="145"/>
      <c r="CX12" s="145"/>
      <c r="CY12" s="145"/>
      <c r="CZ12" s="145"/>
      <c r="DA12" s="145"/>
      <c r="DB12" s="145"/>
      <c r="DC12" s="145"/>
      <c r="DD12" s="145"/>
      <c r="DE12" s="145"/>
      <c r="DF12" s="145"/>
      <c r="DG12" s="145"/>
      <c r="DH12" s="145"/>
      <c r="DI12" s="145"/>
      <c r="DJ12" s="145"/>
      <c r="DK12" s="145"/>
      <c r="DL12" s="145"/>
      <c r="DM12" s="145"/>
      <c r="DN12" s="145"/>
      <c r="DO12" s="145"/>
      <c r="DP12" s="145"/>
      <c r="DQ12" s="145"/>
      <c r="DR12" s="145"/>
      <c r="DS12" s="145"/>
      <c r="DT12" s="145"/>
      <c r="DU12" s="145"/>
      <c r="DV12" s="145"/>
      <c r="DW12" s="145"/>
      <c r="DX12" s="145"/>
      <c r="DY12" s="145"/>
      <c r="DZ12" s="145"/>
      <c r="EA12" s="145"/>
      <c r="EB12" s="145"/>
      <c r="EC12" s="145"/>
      <c r="ED12" s="145"/>
      <c r="EE12" s="145"/>
      <c r="EF12" s="145"/>
      <c r="EG12" s="145"/>
      <c r="EH12" s="145"/>
      <c r="EI12" s="145"/>
      <c r="EJ12" s="145"/>
      <c r="EK12" s="145"/>
      <c r="EL12" s="145"/>
      <c r="EM12" s="130"/>
      <c r="EN12" s="130"/>
      <c r="EO12" s="130"/>
      <c r="EP12" s="130"/>
      <c r="EQ12" s="130"/>
      <c r="ER12" s="130"/>
      <c r="ES12" s="130"/>
      <c r="ET12" s="130"/>
      <c r="EU12" s="130"/>
      <c r="EV12" s="130"/>
      <c r="EW12" s="130"/>
    </row>
    <row r="13" spans="1:153" x14ac:dyDescent="0.25">
      <c r="A13" s="155" t="s">
        <v>40</v>
      </c>
      <c r="B13" s="581">
        <v>810</v>
      </c>
      <c r="C13" s="436">
        <v>1704</v>
      </c>
      <c r="D13" s="581">
        <v>72</v>
      </c>
      <c r="E13" s="448" t="s">
        <v>28</v>
      </c>
      <c r="F13" s="448" t="s">
        <v>51</v>
      </c>
      <c r="G13" s="581" t="e">
        <f>SUM(CPT+SPT+FATAIS)</f>
        <v>#NAME?</v>
      </c>
      <c r="H13" s="457">
        <v>811</v>
      </c>
      <c r="I13" s="436">
        <v>1704</v>
      </c>
      <c r="J13" s="459">
        <v>73</v>
      </c>
      <c r="K13" s="448" t="s">
        <v>28</v>
      </c>
      <c r="L13" s="448" t="s">
        <v>51</v>
      </c>
      <c r="M13" s="448">
        <v>0</v>
      </c>
      <c r="N13" s="460" t="s">
        <v>199</v>
      </c>
      <c r="O13" s="283">
        <v>1704</v>
      </c>
      <c r="P13" s="462" t="s">
        <v>200</v>
      </c>
      <c r="Q13" s="279" t="s">
        <v>28</v>
      </c>
      <c r="R13" s="282" t="s">
        <v>44</v>
      </c>
      <c r="S13" s="280">
        <v>0</v>
      </c>
      <c r="T13" s="481" t="s">
        <v>202</v>
      </c>
      <c r="U13" s="355">
        <v>1704</v>
      </c>
      <c r="V13" s="351" t="s">
        <v>201</v>
      </c>
      <c r="W13" s="351" t="s">
        <v>28</v>
      </c>
      <c r="X13" s="352" t="s">
        <v>51</v>
      </c>
      <c r="Y13" s="620">
        <v>0</v>
      </c>
      <c r="Z13" s="626">
        <v>814</v>
      </c>
      <c r="AA13" s="617">
        <v>1704</v>
      </c>
      <c r="AB13" s="612">
        <v>76</v>
      </c>
      <c r="AC13" s="509" t="s">
        <v>28</v>
      </c>
      <c r="AD13" s="510" t="s">
        <v>51</v>
      </c>
      <c r="AE13" s="627" t="e">
        <f ca="1">SOMA ACIDENTE TRAJETO(CPT+SPT+FATAIS)</f>
        <v>#NAME?</v>
      </c>
      <c r="AF13" s="500" t="s">
        <v>203</v>
      </c>
      <c r="AG13" s="404">
        <v>1704</v>
      </c>
      <c r="AH13" s="402" t="s">
        <v>230</v>
      </c>
      <c r="AI13" s="402" t="s">
        <v>28</v>
      </c>
      <c r="AJ13" s="403" t="s">
        <v>51</v>
      </c>
      <c r="AK13" s="448">
        <v>0</v>
      </c>
      <c r="AL13" s="507" t="s">
        <v>204</v>
      </c>
      <c r="AM13" s="512">
        <v>1704</v>
      </c>
      <c r="AN13" s="509" t="s">
        <v>231</v>
      </c>
      <c r="AO13" s="509" t="s">
        <v>28</v>
      </c>
      <c r="AP13" s="510" t="s">
        <v>51</v>
      </c>
      <c r="AQ13" s="511">
        <v>0</v>
      </c>
      <c r="AR13" s="516" t="s">
        <v>247</v>
      </c>
      <c r="AS13" s="404">
        <v>1704</v>
      </c>
      <c r="AT13" s="402" t="s">
        <v>232</v>
      </c>
      <c r="AU13" s="402" t="s">
        <v>28</v>
      </c>
      <c r="AV13" s="403" t="s">
        <v>51</v>
      </c>
      <c r="AW13" s="448">
        <v>0</v>
      </c>
      <c r="AX13" s="522" t="s">
        <v>208</v>
      </c>
      <c r="AY13" s="355">
        <v>1704</v>
      </c>
      <c r="AZ13" s="354" t="s">
        <v>233</v>
      </c>
      <c r="BA13" s="351" t="s">
        <v>28</v>
      </c>
      <c r="BB13" s="352" t="s">
        <v>51</v>
      </c>
      <c r="BC13" s="353">
        <v>0</v>
      </c>
      <c r="BD13" s="539" t="s">
        <v>206</v>
      </c>
      <c r="BE13" s="283">
        <v>1704</v>
      </c>
      <c r="BF13" s="462" t="s">
        <v>234</v>
      </c>
      <c r="BG13" s="279" t="s">
        <v>28</v>
      </c>
      <c r="BH13" s="463" t="s">
        <v>51</v>
      </c>
      <c r="BI13" s="280">
        <v>0</v>
      </c>
      <c r="BJ13" s="543" t="s">
        <v>207</v>
      </c>
      <c r="BK13" s="531">
        <v>1704</v>
      </c>
      <c r="BL13" s="544" t="s">
        <v>235</v>
      </c>
      <c r="BM13" s="299" t="s">
        <v>28</v>
      </c>
      <c r="BN13" s="529" t="s">
        <v>51</v>
      </c>
      <c r="BO13" s="530">
        <v>0</v>
      </c>
      <c r="BP13" s="545" t="s">
        <v>239</v>
      </c>
      <c r="BQ13" s="289">
        <v>1704</v>
      </c>
      <c r="BR13" s="279" t="s">
        <v>238</v>
      </c>
      <c r="BS13" s="279" t="s">
        <v>28</v>
      </c>
      <c r="BT13" s="463" t="s">
        <v>51</v>
      </c>
      <c r="BU13" s="281" t="e">
        <v>#DIV/0!</v>
      </c>
      <c r="BV13" s="549" t="s">
        <v>240</v>
      </c>
      <c r="BW13" s="550">
        <v>1704</v>
      </c>
      <c r="BX13" s="550" t="s">
        <v>241</v>
      </c>
      <c r="BY13" s="550" t="s">
        <v>28</v>
      </c>
      <c r="BZ13" s="551" t="s">
        <v>41</v>
      </c>
      <c r="CA13" s="552" t="e">
        <v>#DIV/0!</v>
      </c>
      <c r="CB13" s="343" t="s">
        <v>242</v>
      </c>
      <c r="CC13" s="344">
        <v>1704</v>
      </c>
      <c r="CD13" s="344" t="s">
        <v>243</v>
      </c>
      <c r="CE13" s="344" t="s">
        <v>28</v>
      </c>
      <c r="CF13" s="345" t="s">
        <v>41</v>
      </c>
      <c r="CG13" s="346" t="e">
        <v>#DIV/0!</v>
      </c>
      <c r="CH13" s="488" t="s">
        <v>244</v>
      </c>
      <c r="CI13" s="301">
        <v>1704</v>
      </c>
      <c r="CJ13" s="301" t="s">
        <v>245</v>
      </c>
      <c r="CK13" s="301" t="s">
        <v>28</v>
      </c>
      <c r="CL13" s="425" t="s">
        <v>51</v>
      </c>
      <c r="CM13" s="559" t="e">
        <v>#DIV/0!</v>
      </c>
      <c r="CN13" s="630">
        <v>824</v>
      </c>
      <c r="CO13" s="631">
        <v>1704</v>
      </c>
      <c r="CP13" s="635">
        <v>87</v>
      </c>
      <c r="CQ13" s="631" t="s">
        <v>28</v>
      </c>
      <c r="CR13" s="633" t="s">
        <v>51</v>
      </c>
      <c r="CS13" s="634" t="e">
        <f>((HORAS TRABALHADAS)*1000000/NUMERO ACIDENTES)</f>
        <v>#NAME?</v>
      </c>
      <c r="CT13" s="145"/>
      <c r="CU13" s="145"/>
      <c r="CV13" s="145"/>
      <c r="CW13" s="145"/>
      <c r="CX13" s="145"/>
      <c r="CY13" s="145"/>
      <c r="CZ13" s="145"/>
      <c r="DA13" s="145"/>
      <c r="DB13" s="145"/>
      <c r="DC13" s="145"/>
      <c r="DD13" s="145"/>
      <c r="DE13" s="145"/>
      <c r="DF13" s="145"/>
      <c r="DG13" s="145"/>
      <c r="DH13" s="145"/>
      <c r="DI13" s="145"/>
      <c r="DJ13" s="145"/>
      <c r="DK13" s="145"/>
      <c r="DL13" s="145"/>
      <c r="DM13" s="145"/>
      <c r="DN13" s="145"/>
      <c r="DO13" s="145"/>
      <c r="DP13" s="145"/>
      <c r="DQ13" s="145"/>
      <c r="DR13" s="145"/>
      <c r="DS13" s="145"/>
      <c r="DT13" s="145"/>
      <c r="DU13" s="145"/>
      <c r="DV13" s="145"/>
      <c r="DW13" s="145"/>
      <c r="DX13" s="145"/>
      <c r="DY13" s="145"/>
      <c r="DZ13" s="145"/>
      <c r="EA13" s="145"/>
      <c r="EB13" s="145"/>
      <c r="EC13" s="145"/>
      <c r="ED13" s="145"/>
      <c r="EE13" s="145"/>
      <c r="EF13" s="145"/>
      <c r="EG13" s="145"/>
      <c r="EH13" s="145"/>
      <c r="EI13" s="145"/>
      <c r="EJ13" s="145"/>
      <c r="EK13" s="145"/>
      <c r="EL13" s="145"/>
      <c r="EM13" s="130"/>
      <c r="EN13" s="130"/>
      <c r="EO13" s="130"/>
      <c r="EP13" s="130"/>
      <c r="EQ13" s="130"/>
      <c r="ER13" s="130"/>
      <c r="ES13" s="130"/>
      <c r="ET13" s="130"/>
      <c r="EU13" s="130"/>
      <c r="EV13" s="130"/>
      <c r="EW13" s="130"/>
    </row>
    <row r="14" spans="1:153" x14ac:dyDescent="0.25">
      <c r="A14" s="155" t="s">
        <v>42</v>
      </c>
      <c r="B14" s="581">
        <v>810</v>
      </c>
      <c r="C14" s="405" t="s">
        <v>56</v>
      </c>
      <c r="D14" s="581">
        <v>72</v>
      </c>
      <c r="E14" s="448" t="s">
        <v>28</v>
      </c>
      <c r="F14" s="448" t="s">
        <v>51</v>
      </c>
      <c r="G14" s="581" t="e">
        <f>SUM(CPT+SPT+FATAIS)</f>
        <v>#NAME?</v>
      </c>
      <c r="H14" s="457">
        <v>811</v>
      </c>
      <c r="I14" s="405" t="s">
        <v>56</v>
      </c>
      <c r="J14" s="459">
        <v>73</v>
      </c>
      <c r="K14" s="448" t="s">
        <v>28</v>
      </c>
      <c r="L14" s="448" t="s">
        <v>51</v>
      </c>
      <c r="M14" s="448">
        <v>6</v>
      </c>
      <c r="N14" s="460" t="s">
        <v>199</v>
      </c>
      <c r="O14" s="284" t="s">
        <v>56</v>
      </c>
      <c r="P14" s="462" t="s">
        <v>200</v>
      </c>
      <c r="Q14" s="279" t="s">
        <v>28</v>
      </c>
      <c r="R14" s="282" t="s">
        <v>53</v>
      </c>
      <c r="S14" s="280">
        <v>9</v>
      </c>
      <c r="T14" s="481" t="s">
        <v>202</v>
      </c>
      <c r="U14" s="356" t="s">
        <v>56</v>
      </c>
      <c r="V14" s="351" t="s">
        <v>201</v>
      </c>
      <c r="W14" s="351" t="s">
        <v>28</v>
      </c>
      <c r="X14" s="352" t="s">
        <v>51</v>
      </c>
      <c r="Y14" s="620">
        <v>0</v>
      </c>
      <c r="Z14" s="626">
        <v>814</v>
      </c>
      <c r="AA14" s="513" t="s">
        <v>56</v>
      </c>
      <c r="AB14" s="612">
        <v>76</v>
      </c>
      <c r="AC14" s="509" t="s">
        <v>28</v>
      </c>
      <c r="AD14" s="510" t="s">
        <v>51</v>
      </c>
      <c r="AE14" s="627" t="e">
        <f ca="1">SOMA ACIDENTE TRAJETO(CPT+SPT+FATAIS)</f>
        <v>#NAME?</v>
      </c>
      <c r="AF14" s="500" t="s">
        <v>203</v>
      </c>
      <c r="AG14" s="405" t="s">
        <v>56</v>
      </c>
      <c r="AH14" s="402" t="s">
        <v>230</v>
      </c>
      <c r="AI14" s="402" t="s">
        <v>28</v>
      </c>
      <c r="AJ14" s="403" t="s">
        <v>51</v>
      </c>
      <c r="AK14" s="448">
        <v>0</v>
      </c>
      <c r="AL14" s="507" t="s">
        <v>204</v>
      </c>
      <c r="AM14" s="513" t="s">
        <v>56</v>
      </c>
      <c r="AN14" s="509" t="s">
        <v>231</v>
      </c>
      <c r="AO14" s="509" t="s">
        <v>28</v>
      </c>
      <c r="AP14" s="510" t="s">
        <v>51</v>
      </c>
      <c r="AQ14" s="511">
        <v>0</v>
      </c>
      <c r="AR14" s="516" t="s">
        <v>244</v>
      </c>
      <c r="AS14" s="405" t="s">
        <v>56</v>
      </c>
      <c r="AT14" s="402" t="s">
        <v>232</v>
      </c>
      <c r="AU14" s="402" t="s">
        <v>28</v>
      </c>
      <c r="AV14" s="403" t="s">
        <v>51</v>
      </c>
      <c r="AW14" s="448">
        <v>0</v>
      </c>
      <c r="AX14" s="522" t="s">
        <v>208</v>
      </c>
      <c r="AY14" s="356" t="s">
        <v>56</v>
      </c>
      <c r="AZ14" s="354" t="s">
        <v>233</v>
      </c>
      <c r="BA14" s="351" t="s">
        <v>28</v>
      </c>
      <c r="BB14" s="352" t="s">
        <v>51</v>
      </c>
      <c r="BC14" s="353">
        <v>0</v>
      </c>
      <c r="BD14" s="539" t="s">
        <v>206</v>
      </c>
      <c r="BE14" s="284" t="s">
        <v>56</v>
      </c>
      <c r="BF14" s="462" t="s">
        <v>234</v>
      </c>
      <c r="BG14" s="279" t="s">
        <v>28</v>
      </c>
      <c r="BH14" s="463" t="s">
        <v>51</v>
      </c>
      <c r="BI14" s="280">
        <v>56</v>
      </c>
      <c r="BJ14" s="543" t="s">
        <v>207</v>
      </c>
      <c r="BK14" s="300" t="s">
        <v>56</v>
      </c>
      <c r="BL14" s="544" t="s">
        <v>235</v>
      </c>
      <c r="BM14" s="299" t="s">
        <v>28</v>
      </c>
      <c r="BN14" s="529" t="s">
        <v>51</v>
      </c>
      <c r="BO14" s="530">
        <v>0</v>
      </c>
      <c r="BP14" s="545" t="s">
        <v>239</v>
      </c>
      <c r="BQ14" s="284" t="s">
        <v>56</v>
      </c>
      <c r="BR14" s="279" t="s">
        <v>238</v>
      </c>
      <c r="BS14" s="279" t="s">
        <v>28</v>
      </c>
      <c r="BT14" s="463" t="s">
        <v>51</v>
      </c>
      <c r="BU14" s="281">
        <v>6.8003861349919532</v>
      </c>
      <c r="BV14" s="549" t="s">
        <v>240</v>
      </c>
      <c r="BW14" s="550" t="s">
        <v>56</v>
      </c>
      <c r="BX14" s="550" t="s">
        <v>241</v>
      </c>
      <c r="BY14" s="550" t="s">
        <v>28</v>
      </c>
      <c r="BZ14" s="551" t="s">
        <v>41</v>
      </c>
      <c r="CA14" s="552">
        <v>2.7201544539967815</v>
      </c>
      <c r="CB14" s="343" t="s">
        <v>242</v>
      </c>
      <c r="CC14" s="344" t="s">
        <v>56</v>
      </c>
      <c r="CD14" s="344" t="s">
        <v>243</v>
      </c>
      <c r="CE14" s="344" t="s">
        <v>28</v>
      </c>
      <c r="CF14" s="345" t="s">
        <v>41</v>
      </c>
      <c r="CG14" s="346">
        <v>4.0802316809951718</v>
      </c>
      <c r="CH14" s="488" t="s">
        <v>244</v>
      </c>
      <c r="CI14" s="301" t="s">
        <v>56</v>
      </c>
      <c r="CJ14" s="301" t="s">
        <v>245</v>
      </c>
      <c r="CK14" s="301" t="s">
        <v>28</v>
      </c>
      <c r="CL14" s="425" t="s">
        <v>51</v>
      </c>
      <c r="CM14" s="559">
        <v>25.388108237303292</v>
      </c>
      <c r="CN14" s="630">
        <v>824</v>
      </c>
      <c r="CO14" s="631" t="s">
        <v>56</v>
      </c>
      <c r="CP14" s="635">
        <v>87</v>
      </c>
      <c r="CQ14" s="631" t="s">
        <v>28</v>
      </c>
      <c r="CR14" s="633" t="s">
        <v>51</v>
      </c>
      <c r="CS14" s="634" t="e">
        <f>((HORAS TRABALHADAS)*1000000/NUMERO ACIDENTES)</f>
        <v>#NAME?</v>
      </c>
      <c r="CT14" s="145"/>
      <c r="CU14" s="145"/>
      <c r="CV14" s="145"/>
      <c r="CW14" s="145"/>
      <c r="CX14" s="145"/>
      <c r="CY14" s="145"/>
      <c r="CZ14" s="145"/>
      <c r="DA14" s="145"/>
      <c r="DB14" s="145"/>
      <c r="DC14" s="145"/>
      <c r="DD14" s="145"/>
      <c r="DE14" s="145"/>
      <c r="DF14" s="145"/>
      <c r="DG14" s="145"/>
      <c r="DH14" s="145"/>
      <c r="DI14" s="145"/>
      <c r="DJ14" s="145"/>
      <c r="DK14" s="145"/>
      <c r="DL14" s="145"/>
      <c r="DM14" s="145"/>
      <c r="DN14" s="145"/>
      <c r="DO14" s="145"/>
      <c r="DP14" s="145"/>
      <c r="DQ14" s="145"/>
      <c r="DR14" s="145"/>
      <c r="DS14" s="145"/>
      <c r="DT14" s="145"/>
      <c r="DU14" s="145"/>
      <c r="DV14" s="145"/>
      <c r="DW14" s="145"/>
      <c r="DX14" s="145"/>
      <c r="DY14" s="145"/>
      <c r="DZ14" s="145"/>
      <c r="EA14" s="145"/>
      <c r="EB14" s="145"/>
      <c r="EC14" s="145"/>
      <c r="ED14" s="145"/>
      <c r="EE14" s="145"/>
      <c r="EF14" s="145"/>
      <c r="EG14" s="145"/>
      <c r="EH14" s="145"/>
      <c r="EI14" s="145"/>
      <c r="EJ14" s="145"/>
      <c r="EK14" s="145"/>
      <c r="EL14" s="145"/>
      <c r="EM14" s="130"/>
      <c r="EN14" s="130"/>
      <c r="EO14" s="130"/>
      <c r="EP14" s="130"/>
      <c r="EQ14" s="130"/>
      <c r="ER14" s="130"/>
      <c r="ES14" s="130"/>
      <c r="ET14" s="130"/>
      <c r="EU14" s="130"/>
      <c r="EV14" s="130"/>
      <c r="EW14" s="130"/>
    </row>
    <row r="15" spans="1:153" x14ac:dyDescent="0.25">
      <c r="A15" s="155" t="s">
        <v>43</v>
      </c>
      <c r="B15" s="581">
        <v>810</v>
      </c>
      <c r="C15" s="436">
        <v>2404</v>
      </c>
      <c r="D15" s="581">
        <v>72</v>
      </c>
      <c r="E15" s="448" t="s">
        <v>28</v>
      </c>
      <c r="F15" s="448" t="s">
        <v>51</v>
      </c>
      <c r="G15" s="581" t="e">
        <f>SUM(CPT+SPT+FATAIS)</f>
        <v>#NAME?</v>
      </c>
      <c r="H15" s="457">
        <v>811</v>
      </c>
      <c r="I15" s="436">
        <v>2404</v>
      </c>
      <c r="J15" s="459">
        <v>73</v>
      </c>
      <c r="K15" s="448" t="s">
        <v>28</v>
      </c>
      <c r="L15" s="448" t="s">
        <v>51</v>
      </c>
      <c r="M15" s="448">
        <v>0</v>
      </c>
      <c r="N15" s="460" t="s">
        <v>199</v>
      </c>
      <c r="O15" s="283">
        <v>2404</v>
      </c>
      <c r="P15" s="462" t="s">
        <v>200</v>
      </c>
      <c r="Q15" s="279" t="s">
        <v>28</v>
      </c>
      <c r="R15" s="282" t="s">
        <v>54</v>
      </c>
      <c r="S15" s="280">
        <v>0</v>
      </c>
      <c r="T15" s="481" t="s">
        <v>202</v>
      </c>
      <c r="U15" s="355">
        <v>2404</v>
      </c>
      <c r="V15" s="351" t="s">
        <v>201</v>
      </c>
      <c r="W15" s="351" t="s">
        <v>28</v>
      </c>
      <c r="X15" s="352" t="s">
        <v>51</v>
      </c>
      <c r="Y15" s="620">
        <v>0</v>
      </c>
      <c r="Z15" s="626">
        <v>814</v>
      </c>
      <c r="AA15" s="617">
        <v>2404</v>
      </c>
      <c r="AB15" s="612">
        <v>76</v>
      </c>
      <c r="AC15" s="509" t="s">
        <v>28</v>
      </c>
      <c r="AD15" s="510" t="s">
        <v>51</v>
      </c>
      <c r="AE15" s="627" t="e">
        <f ca="1">SOMA ACIDENTE TRAJETO(CPT+SPT+FATAIS)</f>
        <v>#NAME?</v>
      </c>
      <c r="AF15" s="500" t="s">
        <v>203</v>
      </c>
      <c r="AG15" s="404">
        <v>2404</v>
      </c>
      <c r="AH15" s="402" t="s">
        <v>230</v>
      </c>
      <c r="AI15" s="402" t="s">
        <v>28</v>
      </c>
      <c r="AJ15" s="403" t="s">
        <v>51</v>
      </c>
      <c r="AK15" s="448">
        <v>1</v>
      </c>
      <c r="AL15" s="507" t="s">
        <v>204</v>
      </c>
      <c r="AM15" s="512">
        <v>2404</v>
      </c>
      <c r="AN15" s="509" t="s">
        <v>231</v>
      </c>
      <c r="AO15" s="509" t="s">
        <v>28</v>
      </c>
      <c r="AP15" s="510" t="s">
        <v>51</v>
      </c>
      <c r="AQ15" s="511">
        <v>0</v>
      </c>
      <c r="AR15" s="516" t="s">
        <v>208</v>
      </c>
      <c r="AS15" s="404">
        <v>2404</v>
      </c>
      <c r="AT15" s="402" t="s">
        <v>232</v>
      </c>
      <c r="AU15" s="402" t="s">
        <v>28</v>
      </c>
      <c r="AV15" s="403" t="s">
        <v>51</v>
      </c>
      <c r="AW15" s="448">
        <v>0</v>
      </c>
      <c r="AX15" s="522" t="s">
        <v>208</v>
      </c>
      <c r="AY15" s="355">
        <v>2404</v>
      </c>
      <c r="AZ15" s="354" t="s">
        <v>233</v>
      </c>
      <c r="BA15" s="351" t="s">
        <v>28</v>
      </c>
      <c r="BB15" s="352" t="s">
        <v>51</v>
      </c>
      <c r="BC15" s="353">
        <v>31</v>
      </c>
      <c r="BD15" s="539" t="s">
        <v>206</v>
      </c>
      <c r="BE15" s="283">
        <v>2404</v>
      </c>
      <c r="BF15" s="462" t="s">
        <v>234</v>
      </c>
      <c r="BG15" s="279" t="s">
        <v>28</v>
      </c>
      <c r="BH15" s="463" t="s">
        <v>51</v>
      </c>
      <c r="BI15" s="280">
        <v>0</v>
      </c>
      <c r="BJ15" s="543" t="s">
        <v>207</v>
      </c>
      <c r="BK15" s="531">
        <v>2404</v>
      </c>
      <c r="BL15" s="544" t="s">
        <v>235</v>
      </c>
      <c r="BM15" s="299" t="s">
        <v>28</v>
      </c>
      <c r="BN15" s="529" t="s">
        <v>51</v>
      </c>
      <c r="BO15" s="530">
        <v>0</v>
      </c>
      <c r="BP15" s="545" t="s">
        <v>239</v>
      </c>
      <c r="BQ15" s="289">
        <v>2404</v>
      </c>
      <c r="BR15" s="279" t="s">
        <v>238</v>
      </c>
      <c r="BS15" s="279" t="s">
        <v>28</v>
      </c>
      <c r="BT15" s="463" t="s">
        <v>51</v>
      </c>
      <c r="BU15" s="281">
        <v>0</v>
      </c>
      <c r="BV15" s="549" t="s">
        <v>240</v>
      </c>
      <c r="BW15" s="550">
        <v>2404</v>
      </c>
      <c r="BX15" s="550" t="s">
        <v>241</v>
      </c>
      <c r="BY15" s="550" t="s">
        <v>28</v>
      </c>
      <c r="BZ15" s="551" t="s">
        <v>44</v>
      </c>
      <c r="CA15" s="552">
        <v>0</v>
      </c>
      <c r="CB15" s="343" t="s">
        <v>242</v>
      </c>
      <c r="CC15" s="344">
        <v>2404</v>
      </c>
      <c r="CD15" s="344" t="s">
        <v>243</v>
      </c>
      <c r="CE15" s="344" t="s">
        <v>28</v>
      </c>
      <c r="CF15" s="345" t="s">
        <v>44</v>
      </c>
      <c r="CG15" s="346">
        <v>0</v>
      </c>
      <c r="CH15" s="488" t="s">
        <v>244</v>
      </c>
      <c r="CI15" s="301">
        <v>2404</v>
      </c>
      <c r="CJ15" s="301" t="s">
        <v>245</v>
      </c>
      <c r="CK15" s="301" t="s">
        <v>28</v>
      </c>
      <c r="CL15" s="425" t="s">
        <v>51</v>
      </c>
      <c r="CM15" s="559">
        <v>0</v>
      </c>
      <c r="CN15" s="630">
        <v>824</v>
      </c>
      <c r="CO15" s="631">
        <v>2404</v>
      </c>
      <c r="CP15" s="635">
        <v>87</v>
      </c>
      <c r="CQ15" s="631" t="s">
        <v>28</v>
      </c>
      <c r="CR15" s="633" t="s">
        <v>51</v>
      </c>
      <c r="CS15" s="634" t="e">
        <f>((HORAS TRABALHADAS)*1000000/NUMERO ACIDENTES)</f>
        <v>#NAME?</v>
      </c>
      <c r="CT15" s="145"/>
      <c r="CU15" s="145"/>
      <c r="CV15" s="145"/>
      <c r="CW15" s="145"/>
      <c r="CX15" s="145"/>
      <c r="CY15" s="145"/>
      <c r="CZ15" s="145"/>
      <c r="DA15" s="145"/>
      <c r="DB15" s="145"/>
      <c r="DC15" s="145"/>
      <c r="DD15" s="145"/>
      <c r="DE15" s="145"/>
      <c r="DF15" s="145"/>
      <c r="DG15" s="145"/>
      <c r="DH15" s="145"/>
      <c r="DI15" s="145"/>
      <c r="DJ15" s="145"/>
      <c r="DK15" s="145"/>
      <c r="DL15" s="145"/>
      <c r="DM15" s="145"/>
      <c r="DN15" s="145"/>
      <c r="DO15" s="145"/>
      <c r="DP15" s="145"/>
      <c r="DQ15" s="145"/>
      <c r="DR15" s="145"/>
      <c r="DS15" s="145"/>
      <c r="DT15" s="145"/>
      <c r="DU15" s="145"/>
      <c r="DV15" s="145"/>
      <c r="DW15" s="145"/>
      <c r="DX15" s="145"/>
      <c r="DY15" s="145"/>
      <c r="DZ15" s="145"/>
      <c r="EA15" s="145"/>
      <c r="EB15" s="145"/>
      <c r="EC15" s="145"/>
      <c r="ED15" s="145"/>
      <c r="EE15" s="145"/>
      <c r="EF15" s="145"/>
      <c r="EG15" s="145"/>
      <c r="EH15" s="145"/>
      <c r="EI15" s="145"/>
      <c r="EJ15" s="145"/>
      <c r="EK15" s="145"/>
      <c r="EL15" s="145"/>
      <c r="EM15" s="130"/>
      <c r="EN15" s="130"/>
      <c r="EO15" s="130"/>
      <c r="EP15" s="130"/>
      <c r="EQ15" s="130"/>
      <c r="ER15" s="130"/>
      <c r="ES15" s="130"/>
      <c r="ET15" s="130"/>
      <c r="EU15" s="130"/>
      <c r="EV15" s="130"/>
      <c r="EW15" s="130"/>
    </row>
    <row r="16" spans="1:153" x14ac:dyDescent="0.25">
      <c r="A16" s="155" t="s">
        <v>45</v>
      </c>
      <c r="B16" s="581">
        <v>810</v>
      </c>
      <c r="C16" s="436">
        <v>205</v>
      </c>
      <c r="D16" s="581">
        <v>72</v>
      </c>
      <c r="E16" s="448" t="s">
        <v>28</v>
      </c>
      <c r="F16" s="448" t="s">
        <v>51</v>
      </c>
      <c r="G16" s="581" t="e">
        <f>SUM(CPT+SPT+FATAIS)</f>
        <v>#NAME?</v>
      </c>
      <c r="H16" s="457">
        <v>811</v>
      </c>
      <c r="I16" s="436">
        <v>205</v>
      </c>
      <c r="J16" s="459">
        <v>73</v>
      </c>
      <c r="K16" s="448" t="s">
        <v>28</v>
      </c>
      <c r="L16" s="448" t="s">
        <v>51</v>
      </c>
      <c r="M16" s="448">
        <v>0</v>
      </c>
      <c r="N16" s="460" t="s">
        <v>199</v>
      </c>
      <c r="O16" s="283">
        <v>205</v>
      </c>
      <c r="P16" s="462" t="s">
        <v>200</v>
      </c>
      <c r="Q16" s="279" t="s">
        <v>28</v>
      </c>
      <c r="R16" s="282" t="s">
        <v>55</v>
      </c>
      <c r="S16" s="280">
        <v>4</v>
      </c>
      <c r="T16" s="481" t="s">
        <v>202</v>
      </c>
      <c r="U16" s="355">
        <v>205</v>
      </c>
      <c r="V16" s="351" t="s">
        <v>201</v>
      </c>
      <c r="W16" s="351" t="s">
        <v>28</v>
      </c>
      <c r="X16" s="352" t="s">
        <v>51</v>
      </c>
      <c r="Y16" s="620">
        <v>0</v>
      </c>
      <c r="Z16" s="626">
        <v>814</v>
      </c>
      <c r="AA16" s="617">
        <v>205</v>
      </c>
      <c r="AB16" s="612">
        <v>76</v>
      </c>
      <c r="AC16" s="509" t="s">
        <v>28</v>
      </c>
      <c r="AD16" s="510" t="s">
        <v>51</v>
      </c>
      <c r="AE16" s="627" t="e">
        <f ca="1">SOMA ACIDENTE TRAJETO(CPT+SPT+FATAIS)</f>
        <v>#NAME?</v>
      </c>
      <c r="AF16" s="500" t="s">
        <v>203</v>
      </c>
      <c r="AG16" s="404">
        <v>205</v>
      </c>
      <c r="AH16" s="402" t="s">
        <v>230</v>
      </c>
      <c r="AI16" s="402" t="s">
        <v>28</v>
      </c>
      <c r="AJ16" s="403" t="s">
        <v>51</v>
      </c>
      <c r="AK16" s="448">
        <v>0</v>
      </c>
      <c r="AL16" s="507" t="s">
        <v>204</v>
      </c>
      <c r="AM16" s="512">
        <v>205</v>
      </c>
      <c r="AN16" s="509" t="s">
        <v>231</v>
      </c>
      <c r="AO16" s="509" t="s">
        <v>28</v>
      </c>
      <c r="AP16" s="510" t="s">
        <v>51</v>
      </c>
      <c r="AQ16" s="511">
        <v>0</v>
      </c>
      <c r="AR16" s="516" t="s">
        <v>248</v>
      </c>
      <c r="AS16" s="404">
        <v>205</v>
      </c>
      <c r="AT16" s="402" t="s">
        <v>232</v>
      </c>
      <c r="AU16" s="402" t="s">
        <v>28</v>
      </c>
      <c r="AV16" s="403" t="s">
        <v>51</v>
      </c>
      <c r="AW16" s="448">
        <v>0</v>
      </c>
      <c r="AX16" s="522" t="s">
        <v>208</v>
      </c>
      <c r="AY16" s="355">
        <v>205</v>
      </c>
      <c r="AZ16" s="354" t="s">
        <v>233</v>
      </c>
      <c r="BA16" s="351" t="s">
        <v>28</v>
      </c>
      <c r="BB16" s="352" t="s">
        <v>51</v>
      </c>
      <c r="BC16" s="353">
        <v>0</v>
      </c>
      <c r="BD16" s="539" t="s">
        <v>206</v>
      </c>
      <c r="BE16" s="283">
        <v>205</v>
      </c>
      <c r="BF16" s="462" t="s">
        <v>234</v>
      </c>
      <c r="BG16" s="279" t="s">
        <v>28</v>
      </c>
      <c r="BH16" s="463" t="s">
        <v>51</v>
      </c>
      <c r="BI16" s="280">
        <v>0</v>
      </c>
      <c r="BJ16" s="543" t="s">
        <v>207</v>
      </c>
      <c r="BK16" s="531">
        <v>205</v>
      </c>
      <c r="BL16" s="544" t="s">
        <v>235</v>
      </c>
      <c r="BM16" s="299" t="s">
        <v>28</v>
      </c>
      <c r="BN16" s="529" t="s">
        <v>51</v>
      </c>
      <c r="BO16" s="530">
        <v>0</v>
      </c>
      <c r="BP16" s="545" t="s">
        <v>239</v>
      </c>
      <c r="BQ16" s="289">
        <v>205</v>
      </c>
      <c r="BR16" s="279" t="s">
        <v>238</v>
      </c>
      <c r="BS16" s="279" t="s">
        <v>28</v>
      </c>
      <c r="BT16" s="463" t="s">
        <v>51</v>
      </c>
      <c r="BU16" s="281">
        <v>5.7743740986292256</v>
      </c>
      <c r="BV16" s="549" t="s">
        <v>240</v>
      </c>
      <c r="BW16" s="550">
        <v>205</v>
      </c>
      <c r="BX16" s="550" t="s">
        <v>241</v>
      </c>
      <c r="BY16" s="550" t="s">
        <v>28</v>
      </c>
      <c r="BZ16" s="551" t="s">
        <v>41</v>
      </c>
      <c r="CA16" s="552">
        <v>0</v>
      </c>
      <c r="CB16" s="343" t="s">
        <v>242</v>
      </c>
      <c r="CC16" s="344">
        <v>205</v>
      </c>
      <c r="CD16" s="344" t="s">
        <v>243</v>
      </c>
      <c r="CE16" s="344" t="s">
        <v>28</v>
      </c>
      <c r="CF16" s="345" t="s">
        <v>41</v>
      </c>
      <c r="CG16" s="346">
        <v>5.7743740986292256</v>
      </c>
      <c r="CH16" s="488" t="s">
        <v>244</v>
      </c>
      <c r="CI16" s="301">
        <v>205</v>
      </c>
      <c r="CJ16" s="301" t="s">
        <v>245</v>
      </c>
      <c r="CK16" s="301" t="s">
        <v>28</v>
      </c>
      <c r="CL16" s="425" t="s">
        <v>51</v>
      </c>
      <c r="CM16" s="559">
        <v>0</v>
      </c>
      <c r="CN16" s="630">
        <v>824</v>
      </c>
      <c r="CO16" s="631">
        <v>205</v>
      </c>
      <c r="CP16" s="635">
        <v>87</v>
      </c>
      <c r="CQ16" s="631" t="s">
        <v>28</v>
      </c>
      <c r="CR16" s="633" t="s">
        <v>51</v>
      </c>
      <c r="CS16" s="634" t="e">
        <f>((HORAS TRABALHADAS)*1000000/NUMERO ACIDENTES)</f>
        <v>#NAME?</v>
      </c>
      <c r="CT16" s="145"/>
      <c r="CU16" s="145"/>
      <c r="CV16" s="145"/>
      <c r="CW16" s="145"/>
      <c r="CX16" s="145"/>
      <c r="CY16" s="145"/>
      <c r="CZ16" s="145"/>
      <c r="DA16" s="145"/>
      <c r="DB16" s="145"/>
      <c r="DC16" s="145"/>
      <c r="DD16" s="145"/>
      <c r="DE16" s="145"/>
      <c r="DF16" s="145"/>
      <c r="DG16" s="145"/>
      <c r="DH16" s="145"/>
      <c r="DI16" s="145"/>
      <c r="DJ16" s="145"/>
      <c r="DK16" s="145"/>
      <c r="DL16" s="145"/>
      <c r="DM16" s="145"/>
      <c r="DN16" s="145"/>
      <c r="DO16" s="145"/>
      <c r="DP16" s="145"/>
      <c r="DQ16" s="145"/>
      <c r="DR16" s="145"/>
      <c r="DS16" s="145"/>
      <c r="DT16" s="145"/>
      <c r="DU16" s="145"/>
      <c r="DV16" s="145"/>
      <c r="DW16" s="145"/>
      <c r="DX16" s="145"/>
      <c r="DY16" s="145"/>
      <c r="DZ16" s="145"/>
      <c r="EA16" s="145"/>
      <c r="EB16" s="145"/>
      <c r="EC16" s="145"/>
      <c r="ED16" s="145"/>
      <c r="EE16" s="145"/>
      <c r="EF16" s="145"/>
      <c r="EG16" s="145"/>
      <c r="EH16" s="145"/>
      <c r="EI16" s="145"/>
      <c r="EJ16" s="145"/>
      <c r="EK16" s="145"/>
      <c r="EL16" s="145"/>
      <c r="EM16" s="130"/>
      <c r="EN16" s="130"/>
      <c r="EO16" s="130"/>
      <c r="EP16" s="130"/>
      <c r="EQ16" s="130"/>
      <c r="ER16" s="130"/>
      <c r="ES16" s="130"/>
      <c r="ET16" s="130"/>
      <c r="EU16" s="130"/>
      <c r="EV16" s="130"/>
      <c r="EW16" s="130"/>
    </row>
    <row r="17" spans="1:153" x14ac:dyDescent="0.25">
      <c r="A17" s="155" t="s">
        <v>46</v>
      </c>
      <c r="B17" s="581">
        <v>810</v>
      </c>
      <c r="C17" s="436">
        <v>2009</v>
      </c>
      <c r="D17" s="581">
        <v>72</v>
      </c>
      <c r="E17" s="448" t="s">
        <v>28</v>
      </c>
      <c r="F17" s="448" t="s">
        <v>51</v>
      </c>
      <c r="G17" s="581" t="e">
        <f>SUM(CPT+SPT+FATAIS)</f>
        <v>#NAME?</v>
      </c>
      <c r="H17" s="457">
        <v>811</v>
      </c>
      <c r="I17" s="436">
        <v>2009</v>
      </c>
      <c r="J17" s="459">
        <v>73</v>
      </c>
      <c r="K17" s="448" t="s">
        <v>28</v>
      </c>
      <c r="L17" s="448" t="s">
        <v>51</v>
      </c>
      <c r="M17" s="449">
        <v>0</v>
      </c>
      <c r="N17" s="460" t="s">
        <v>199</v>
      </c>
      <c r="O17" s="283">
        <v>2009</v>
      </c>
      <c r="P17" s="462" t="s">
        <v>200</v>
      </c>
      <c r="Q17" s="279" t="s">
        <v>28</v>
      </c>
      <c r="R17" s="282" t="s">
        <v>47</v>
      </c>
      <c r="S17" s="285">
        <v>5</v>
      </c>
      <c r="T17" s="481" t="s">
        <v>202</v>
      </c>
      <c r="U17" s="355">
        <v>2009</v>
      </c>
      <c r="V17" s="351" t="s">
        <v>201</v>
      </c>
      <c r="W17" s="351" t="s">
        <v>28</v>
      </c>
      <c r="X17" s="352" t="s">
        <v>51</v>
      </c>
      <c r="Y17" s="621">
        <v>0</v>
      </c>
      <c r="Z17" s="626">
        <v>814</v>
      </c>
      <c r="AA17" s="617">
        <v>2009</v>
      </c>
      <c r="AB17" s="612">
        <v>76</v>
      </c>
      <c r="AC17" s="509" t="s">
        <v>28</v>
      </c>
      <c r="AD17" s="510" t="s">
        <v>51</v>
      </c>
      <c r="AE17" s="627" t="e">
        <f ca="1">SOMA ACIDENTE TRAJETO(CPT+SPT+FATAIS)</f>
        <v>#NAME?</v>
      </c>
      <c r="AF17" s="500" t="s">
        <v>203</v>
      </c>
      <c r="AG17" s="404">
        <v>2009</v>
      </c>
      <c r="AH17" s="402" t="s">
        <v>230</v>
      </c>
      <c r="AI17" s="402" t="s">
        <v>28</v>
      </c>
      <c r="AJ17" s="403" t="s">
        <v>51</v>
      </c>
      <c r="AK17" s="449">
        <v>0</v>
      </c>
      <c r="AL17" s="507" t="s">
        <v>204</v>
      </c>
      <c r="AM17" s="512">
        <v>2009</v>
      </c>
      <c r="AN17" s="509" t="s">
        <v>231</v>
      </c>
      <c r="AO17" s="509" t="s">
        <v>28</v>
      </c>
      <c r="AP17" s="510" t="s">
        <v>51</v>
      </c>
      <c r="AQ17" s="514">
        <v>0</v>
      </c>
      <c r="AR17" s="516" t="s">
        <v>249</v>
      </c>
      <c r="AS17" s="404">
        <v>2009</v>
      </c>
      <c r="AT17" s="402" t="s">
        <v>232</v>
      </c>
      <c r="AU17" s="402" t="s">
        <v>28</v>
      </c>
      <c r="AV17" s="403" t="s">
        <v>51</v>
      </c>
      <c r="AW17" s="449">
        <v>0</v>
      </c>
      <c r="AX17" s="522" t="s">
        <v>208</v>
      </c>
      <c r="AY17" s="355">
        <v>2009</v>
      </c>
      <c r="AZ17" s="354" t="s">
        <v>233</v>
      </c>
      <c r="BA17" s="351" t="s">
        <v>28</v>
      </c>
      <c r="BB17" s="352" t="s">
        <v>51</v>
      </c>
      <c r="BC17" s="357">
        <v>31</v>
      </c>
      <c r="BD17" s="539" t="s">
        <v>206</v>
      </c>
      <c r="BE17" s="283">
        <v>2009</v>
      </c>
      <c r="BF17" s="462" t="s">
        <v>234</v>
      </c>
      <c r="BG17" s="279" t="s">
        <v>28</v>
      </c>
      <c r="BH17" s="463" t="s">
        <v>51</v>
      </c>
      <c r="BI17" s="285">
        <v>0</v>
      </c>
      <c r="BJ17" s="543" t="s">
        <v>207</v>
      </c>
      <c r="BK17" s="531">
        <v>2009</v>
      </c>
      <c r="BL17" s="544" t="s">
        <v>235</v>
      </c>
      <c r="BM17" s="299" t="s">
        <v>28</v>
      </c>
      <c r="BN17" s="529" t="s">
        <v>51</v>
      </c>
      <c r="BO17" s="532">
        <v>0</v>
      </c>
      <c r="BP17" s="545" t="s">
        <v>239</v>
      </c>
      <c r="BQ17" s="289">
        <v>2009</v>
      </c>
      <c r="BR17" s="279" t="s">
        <v>238</v>
      </c>
      <c r="BS17" s="279" t="s">
        <v>28</v>
      </c>
      <c r="BT17" s="463" t="s">
        <v>51</v>
      </c>
      <c r="BU17" s="286">
        <v>6.657406799660138</v>
      </c>
      <c r="BV17" s="549" t="s">
        <v>240</v>
      </c>
      <c r="BW17" s="553">
        <v>2009</v>
      </c>
      <c r="BX17" s="550" t="s">
        <v>241</v>
      </c>
      <c r="BY17" s="553" t="s">
        <v>28</v>
      </c>
      <c r="BZ17" s="554" t="s">
        <v>47</v>
      </c>
      <c r="CA17" s="555">
        <v>0</v>
      </c>
      <c r="CB17" s="343" t="s">
        <v>242</v>
      </c>
      <c r="CC17" s="348">
        <v>2009</v>
      </c>
      <c r="CD17" s="344" t="s">
        <v>243</v>
      </c>
      <c r="CE17" s="348" t="s">
        <v>28</v>
      </c>
      <c r="CF17" s="349" t="s">
        <v>47</v>
      </c>
      <c r="CG17" s="347">
        <v>6.657406799660138</v>
      </c>
      <c r="CH17" s="488" t="s">
        <v>244</v>
      </c>
      <c r="CI17" s="560">
        <v>2009</v>
      </c>
      <c r="CJ17" s="301" t="s">
        <v>245</v>
      </c>
      <c r="CK17" s="560" t="s">
        <v>28</v>
      </c>
      <c r="CL17" s="425" t="s">
        <v>51</v>
      </c>
      <c r="CM17" s="561">
        <v>0</v>
      </c>
      <c r="CN17" s="630">
        <v>824</v>
      </c>
      <c r="CO17" s="636">
        <v>2009</v>
      </c>
      <c r="CP17" s="635">
        <v>87</v>
      </c>
      <c r="CQ17" s="636" t="s">
        <v>28</v>
      </c>
      <c r="CR17" s="633" t="s">
        <v>51</v>
      </c>
      <c r="CS17" s="634" t="e">
        <f>((HORAS TRABALHADAS)*1000000/NUMERO ACIDENTES)</f>
        <v>#NAME?</v>
      </c>
      <c r="CT17" s="145"/>
      <c r="CU17" s="145"/>
      <c r="CV17" s="145"/>
      <c r="CW17" s="145"/>
      <c r="CX17" s="145"/>
      <c r="CY17" s="145"/>
      <c r="CZ17" s="145"/>
      <c r="DA17" s="145"/>
      <c r="DB17" s="145"/>
      <c r="DC17" s="145"/>
      <c r="DD17" s="145"/>
      <c r="DE17" s="145"/>
      <c r="DF17" s="145"/>
      <c r="DG17" s="145"/>
      <c r="DH17" s="145"/>
      <c r="DI17" s="145"/>
      <c r="DJ17" s="145"/>
      <c r="DK17" s="145"/>
      <c r="DL17" s="145"/>
      <c r="DM17" s="145"/>
      <c r="DN17" s="145"/>
      <c r="DO17" s="145"/>
      <c r="DP17" s="145"/>
      <c r="DQ17" s="145"/>
      <c r="DR17" s="145"/>
      <c r="DS17" s="145"/>
      <c r="DT17" s="145"/>
      <c r="DU17" s="145"/>
      <c r="DV17" s="145"/>
      <c r="DW17" s="145"/>
      <c r="DX17" s="145"/>
      <c r="DY17" s="145"/>
      <c r="DZ17" s="145"/>
      <c r="EA17" s="145"/>
      <c r="EB17" s="145"/>
      <c r="EC17" s="145"/>
      <c r="ED17" s="145"/>
      <c r="EE17" s="145"/>
      <c r="EF17" s="145"/>
      <c r="EG17" s="145"/>
      <c r="EH17" s="145"/>
      <c r="EI17" s="145"/>
      <c r="EJ17" s="145"/>
      <c r="EK17" s="145"/>
      <c r="EL17" s="145"/>
      <c r="EM17" s="130"/>
      <c r="EN17" s="130"/>
      <c r="EO17" s="130"/>
      <c r="EP17" s="130"/>
      <c r="EQ17" s="130"/>
      <c r="ER17" s="130"/>
      <c r="ES17" s="130"/>
      <c r="ET17" s="130"/>
      <c r="EU17" s="130"/>
      <c r="EV17" s="130"/>
      <c r="EW17" s="130"/>
    </row>
    <row r="18" spans="1:153" x14ac:dyDescent="0.25">
      <c r="A18" s="159" t="s">
        <v>14</v>
      </c>
      <c r="B18" s="581">
        <v>810</v>
      </c>
      <c r="C18" s="436">
        <v>2001</v>
      </c>
      <c r="D18" s="581">
        <v>72</v>
      </c>
      <c r="E18" s="451" t="s">
        <v>28</v>
      </c>
      <c r="F18" s="451" t="s">
        <v>51</v>
      </c>
      <c r="G18" s="581" t="e">
        <f>SUM(CPT+SPT+FATAIS)</f>
        <v>#NAME?</v>
      </c>
      <c r="H18" s="457">
        <v>811</v>
      </c>
      <c r="I18" s="436">
        <v>2001</v>
      </c>
      <c r="J18" s="459">
        <v>73</v>
      </c>
      <c r="K18" s="451" t="s">
        <v>28</v>
      </c>
      <c r="L18" s="451" t="s">
        <v>51</v>
      </c>
      <c r="M18" s="451">
        <v>0</v>
      </c>
      <c r="N18" s="460" t="s">
        <v>199</v>
      </c>
      <c r="O18" s="283">
        <v>2001</v>
      </c>
      <c r="P18" s="462" t="s">
        <v>200</v>
      </c>
      <c r="Q18" s="293" t="s">
        <v>28</v>
      </c>
      <c r="R18" s="295" t="s">
        <v>48</v>
      </c>
      <c r="S18" s="294">
        <v>0</v>
      </c>
      <c r="T18" s="481" t="s">
        <v>202</v>
      </c>
      <c r="U18" s="355">
        <v>2001</v>
      </c>
      <c r="V18" s="351" t="s">
        <v>201</v>
      </c>
      <c r="W18" s="483" t="s">
        <v>28</v>
      </c>
      <c r="X18" s="484" t="s">
        <v>51</v>
      </c>
      <c r="Y18" s="622">
        <v>0</v>
      </c>
      <c r="Z18" s="628">
        <v>814</v>
      </c>
      <c r="AA18" s="617">
        <v>2001</v>
      </c>
      <c r="AB18" s="629">
        <v>76</v>
      </c>
      <c r="AC18" s="618" t="s">
        <v>28</v>
      </c>
      <c r="AD18" s="619" t="s">
        <v>51</v>
      </c>
      <c r="AE18" s="627" t="e">
        <f ca="1">SOMA ACIDENTE TRAJETO(CPT+SPT+FATAIS)</f>
        <v>#NAME?</v>
      </c>
      <c r="AF18" s="500" t="s">
        <v>203</v>
      </c>
      <c r="AG18" s="404">
        <v>2001</v>
      </c>
      <c r="AH18" s="402" t="s">
        <v>230</v>
      </c>
      <c r="AI18" s="402" t="s">
        <v>28</v>
      </c>
      <c r="AJ18" s="403" t="s">
        <v>51</v>
      </c>
      <c r="AK18" s="449">
        <v>0</v>
      </c>
      <c r="AL18" s="507" t="s">
        <v>204</v>
      </c>
      <c r="AM18" s="512">
        <v>2001</v>
      </c>
      <c r="AN18" s="509" t="s">
        <v>231</v>
      </c>
      <c r="AO18" s="509" t="s">
        <v>28</v>
      </c>
      <c r="AP18" s="510" t="s">
        <v>51</v>
      </c>
      <c r="AQ18" s="514">
        <v>0</v>
      </c>
      <c r="AR18" s="516" t="s">
        <v>250</v>
      </c>
      <c r="AS18" s="404">
        <v>2001</v>
      </c>
      <c r="AT18" s="402" t="s">
        <v>232</v>
      </c>
      <c r="AU18" s="402" t="s">
        <v>28</v>
      </c>
      <c r="AV18" s="403" t="s">
        <v>51</v>
      </c>
      <c r="AW18" s="449">
        <v>0</v>
      </c>
      <c r="AX18" s="522" t="s">
        <v>208</v>
      </c>
      <c r="AY18" s="355">
        <v>2001</v>
      </c>
      <c r="AZ18" s="354" t="s">
        <v>233</v>
      </c>
      <c r="BA18" s="351" t="s">
        <v>28</v>
      </c>
      <c r="BB18" s="352" t="s">
        <v>51</v>
      </c>
      <c r="BC18" s="357">
        <v>0</v>
      </c>
      <c r="BD18" s="539" t="s">
        <v>206</v>
      </c>
      <c r="BE18" s="283">
        <v>2001</v>
      </c>
      <c r="BF18" s="462" t="s">
        <v>234</v>
      </c>
      <c r="BG18" s="279" t="s">
        <v>28</v>
      </c>
      <c r="BH18" s="463" t="s">
        <v>51</v>
      </c>
      <c r="BI18" s="285">
        <v>0</v>
      </c>
      <c r="BJ18" s="543" t="s">
        <v>207</v>
      </c>
      <c r="BK18" s="531">
        <v>2001</v>
      </c>
      <c r="BL18" s="544" t="s">
        <v>235</v>
      </c>
      <c r="BM18" s="299" t="s">
        <v>28</v>
      </c>
      <c r="BN18" s="529" t="s">
        <v>51</v>
      </c>
      <c r="BO18" s="532">
        <v>0</v>
      </c>
      <c r="BP18" s="545" t="s">
        <v>239</v>
      </c>
      <c r="BQ18" s="289">
        <v>2001</v>
      </c>
      <c r="BR18" s="279" t="s">
        <v>238</v>
      </c>
      <c r="BS18" s="279" t="s">
        <v>28</v>
      </c>
      <c r="BT18" s="463" t="s">
        <v>51</v>
      </c>
      <c r="BU18" s="286">
        <v>0</v>
      </c>
      <c r="BV18" s="549" t="s">
        <v>240</v>
      </c>
      <c r="BW18" s="553">
        <v>2001</v>
      </c>
      <c r="BX18" s="550" t="s">
        <v>241</v>
      </c>
      <c r="BY18" s="553" t="s">
        <v>28</v>
      </c>
      <c r="BZ18" s="554" t="s">
        <v>48</v>
      </c>
      <c r="CA18" s="555">
        <v>0</v>
      </c>
      <c r="CB18" s="343" t="s">
        <v>242</v>
      </c>
      <c r="CC18" s="348">
        <v>2001</v>
      </c>
      <c r="CD18" s="344" t="s">
        <v>243</v>
      </c>
      <c r="CE18" s="348" t="s">
        <v>28</v>
      </c>
      <c r="CF18" s="349" t="s">
        <v>48</v>
      </c>
      <c r="CG18" s="347">
        <v>0</v>
      </c>
      <c r="CH18" s="488" t="s">
        <v>244</v>
      </c>
      <c r="CI18" s="560">
        <v>2001</v>
      </c>
      <c r="CJ18" s="301" t="s">
        <v>245</v>
      </c>
      <c r="CK18" s="560" t="s">
        <v>28</v>
      </c>
      <c r="CL18" s="425" t="s">
        <v>51</v>
      </c>
      <c r="CM18" s="561">
        <v>0</v>
      </c>
      <c r="CN18" s="630">
        <v>824</v>
      </c>
      <c r="CO18" s="636">
        <v>2001</v>
      </c>
      <c r="CP18" s="635">
        <v>87</v>
      </c>
      <c r="CQ18" s="636" t="s">
        <v>28</v>
      </c>
      <c r="CR18" s="633" t="s">
        <v>51</v>
      </c>
      <c r="CS18" s="634" t="e">
        <f>((HORAS TRABALHADAS)*1000000/NUMERO ACIDENTES)</f>
        <v>#NAME?</v>
      </c>
      <c r="CT18" s="145"/>
      <c r="CU18" s="145"/>
      <c r="CV18" s="145"/>
      <c r="CW18" s="145"/>
      <c r="CX18" s="145"/>
      <c r="CY18" s="145"/>
      <c r="CZ18" s="145"/>
      <c r="DA18" s="145"/>
      <c r="DB18" s="145"/>
      <c r="DC18" s="145"/>
      <c r="DD18" s="145"/>
      <c r="DE18" s="145"/>
      <c r="DF18" s="145"/>
      <c r="DG18" s="145"/>
      <c r="DH18" s="145"/>
      <c r="DI18" s="145"/>
      <c r="DJ18" s="145"/>
      <c r="DK18" s="145"/>
      <c r="DL18" s="145"/>
      <c r="DM18" s="145"/>
      <c r="DN18" s="145"/>
      <c r="DO18" s="145"/>
      <c r="DP18" s="145"/>
      <c r="DQ18" s="145"/>
      <c r="DR18" s="145"/>
      <c r="DS18" s="145"/>
      <c r="DT18" s="145"/>
      <c r="DU18" s="145"/>
      <c r="DV18" s="145"/>
      <c r="DW18" s="145"/>
      <c r="DX18" s="145"/>
      <c r="DY18" s="145"/>
      <c r="DZ18" s="145"/>
      <c r="EA18" s="145"/>
      <c r="EB18" s="145"/>
      <c r="EC18" s="145"/>
      <c r="ED18" s="145"/>
      <c r="EE18" s="145"/>
      <c r="EF18" s="145"/>
      <c r="EG18" s="145"/>
      <c r="EH18" s="145"/>
      <c r="EI18" s="145"/>
      <c r="EJ18" s="145"/>
      <c r="EK18" s="145"/>
      <c r="EL18" s="145"/>
      <c r="EM18" s="130"/>
      <c r="EN18" s="130"/>
      <c r="EO18" s="130"/>
      <c r="EP18" s="130"/>
      <c r="EQ18" s="130"/>
      <c r="ER18" s="130"/>
      <c r="ES18" s="130"/>
      <c r="ET18" s="130"/>
      <c r="EU18" s="130"/>
      <c r="EV18" s="130"/>
      <c r="EW18" s="130"/>
    </row>
    <row r="19" spans="1:153" x14ac:dyDescent="0.25">
      <c r="A19" s="157" t="s">
        <v>25</v>
      </c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8">
        <v>10</v>
      </c>
      <c r="N19" s="157"/>
      <c r="O19" s="157"/>
      <c r="P19" s="157"/>
      <c r="Q19" s="157"/>
      <c r="R19" s="157"/>
      <c r="S19" s="158">
        <v>22</v>
      </c>
      <c r="T19" s="157"/>
      <c r="U19" s="157"/>
      <c r="V19" s="157"/>
      <c r="W19" s="157"/>
      <c r="X19" s="157"/>
      <c r="Y19" s="158">
        <v>0</v>
      </c>
      <c r="Z19" s="158"/>
      <c r="AA19" s="158"/>
      <c r="AB19" s="158"/>
      <c r="AC19" s="158"/>
      <c r="AD19" s="158"/>
      <c r="AE19" s="158"/>
      <c r="AF19" s="157"/>
      <c r="AG19" s="157"/>
      <c r="AH19" s="157"/>
      <c r="AI19" s="157"/>
      <c r="AJ19" s="157"/>
      <c r="AK19" s="158">
        <v>5</v>
      </c>
      <c r="AL19" s="157"/>
      <c r="AM19" s="157"/>
      <c r="AN19" s="157"/>
      <c r="AO19" s="157"/>
      <c r="AP19" s="157"/>
      <c r="AQ19" s="158">
        <v>0</v>
      </c>
      <c r="AR19" s="157"/>
      <c r="AS19" s="157"/>
      <c r="AT19" s="157"/>
      <c r="AU19" s="157"/>
      <c r="AV19" s="157"/>
      <c r="AW19" s="158">
        <v>0</v>
      </c>
      <c r="AX19" s="157"/>
      <c r="AY19" s="157"/>
      <c r="AZ19" s="157"/>
      <c r="BA19" s="157"/>
      <c r="BB19" s="157"/>
      <c r="BC19" s="158">
        <v>14.615384615384615</v>
      </c>
      <c r="BD19" s="157"/>
      <c r="BE19" s="157"/>
      <c r="BF19" s="157"/>
      <c r="BG19" s="157"/>
      <c r="BH19" s="157"/>
      <c r="BI19" s="158">
        <v>97</v>
      </c>
      <c r="BJ19" s="157"/>
      <c r="BK19" s="157"/>
      <c r="BL19" s="157"/>
      <c r="BM19" s="157"/>
      <c r="BN19" s="157"/>
      <c r="BO19" s="158">
        <v>0</v>
      </c>
      <c r="BP19" s="157"/>
      <c r="BQ19" s="157"/>
      <c r="BR19" s="157"/>
      <c r="BS19" s="157"/>
      <c r="BT19" s="157"/>
      <c r="BU19" s="152">
        <v>3.2168019471749347</v>
      </c>
      <c r="BV19" s="153">
        <v>343</v>
      </c>
      <c r="BW19" s="154">
        <v>0</v>
      </c>
      <c r="BX19" s="154"/>
      <c r="BY19" s="154" t="s">
        <v>28</v>
      </c>
      <c r="BZ19" s="153" t="s">
        <v>48</v>
      </c>
      <c r="CA19" s="152">
        <v>1.0052506084921671</v>
      </c>
      <c r="CB19" s="131" t="s">
        <v>179</v>
      </c>
      <c r="CC19" s="131">
        <v>0</v>
      </c>
      <c r="CD19" s="131"/>
      <c r="CE19" s="131" t="s">
        <v>28</v>
      </c>
      <c r="CF19" s="132" t="s">
        <v>48</v>
      </c>
      <c r="CG19" s="152">
        <v>2.2115513386827677</v>
      </c>
      <c r="CH19" s="153">
        <v>345</v>
      </c>
      <c r="CI19" s="154">
        <v>0</v>
      </c>
      <c r="CJ19" s="154"/>
      <c r="CK19" s="154" t="s">
        <v>28</v>
      </c>
      <c r="CL19" s="153" t="s">
        <v>48</v>
      </c>
      <c r="CM19" s="152">
        <v>9.7509309023740212</v>
      </c>
      <c r="CN19" s="570"/>
      <c r="CO19" s="571"/>
      <c r="CP19" s="572"/>
      <c r="CQ19" s="572"/>
      <c r="CR19" s="572"/>
      <c r="CS19" s="573"/>
      <c r="CT19" s="142"/>
      <c r="CU19" s="142"/>
      <c r="CV19" s="142"/>
      <c r="CW19" s="142"/>
      <c r="CX19" s="142"/>
      <c r="CY19" s="142"/>
      <c r="CZ19" s="142"/>
      <c r="DA19" s="142"/>
      <c r="DB19" s="142"/>
      <c r="DC19" s="142"/>
      <c r="DD19" s="142"/>
      <c r="DE19" s="142"/>
      <c r="DF19" s="142"/>
      <c r="DG19" s="142"/>
      <c r="DH19" s="142"/>
      <c r="DI19" s="142"/>
      <c r="DJ19" s="142"/>
      <c r="DK19" s="142"/>
      <c r="DL19" s="142"/>
      <c r="DM19" s="142"/>
      <c r="DN19" s="142"/>
      <c r="DO19" s="142"/>
      <c r="DP19" s="142"/>
      <c r="DQ19" s="142"/>
      <c r="DR19" s="142"/>
      <c r="DS19" s="142"/>
      <c r="DT19" s="142"/>
      <c r="DU19" s="142"/>
      <c r="DV19" s="142"/>
      <c r="DW19" s="142"/>
      <c r="DX19" s="142"/>
      <c r="DY19" s="142"/>
      <c r="DZ19" s="142"/>
      <c r="EA19" s="142"/>
      <c r="EB19" s="142"/>
      <c r="EC19" s="142"/>
      <c r="ED19" s="142"/>
      <c r="EE19" s="142"/>
      <c r="EF19" s="142"/>
      <c r="EG19" s="142"/>
      <c r="EH19" s="142"/>
      <c r="EI19" s="142"/>
      <c r="EJ19" s="142"/>
      <c r="EK19" s="142"/>
      <c r="EL19" s="142"/>
      <c r="EM19" s="143"/>
      <c r="EN19" s="143"/>
      <c r="EO19" s="143"/>
      <c r="EP19" s="143"/>
      <c r="EQ19" s="143"/>
      <c r="ER19" s="143"/>
      <c r="ES19" s="143"/>
      <c r="ET19" s="143"/>
      <c r="EU19" s="143"/>
      <c r="EV19" s="143"/>
      <c r="EW19" s="143"/>
    </row>
    <row r="20" spans="1:153" x14ac:dyDescent="0.25">
      <c r="A20" s="143"/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2"/>
      <c r="AY20" s="142"/>
      <c r="AZ20" s="142"/>
      <c r="BA20" s="142"/>
      <c r="BB20" s="142"/>
      <c r="BC20" s="142"/>
      <c r="BD20" s="142"/>
      <c r="BE20" s="142"/>
      <c r="BF20" s="142"/>
      <c r="BG20" s="142"/>
      <c r="BH20" s="142"/>
      <c r="BI20" s="142"/>
      <c r="BJ20" s="142"/>
      <c r="BK20" s="142"/>
      <c r="BL20" s="142"/>
      <c r="BM20" s="142"/>
      <c r="BN20" s="142"/>
      <c r="BO20" s="142"/>
      <c r="BP20" s="142"/>
      <c r="BQ20" s="142"/>
      <c r="BR20" s="142"/>
      <c r="BS20" s="142"/>
      <c r="BT20" s="142"/>
      <c r="BU20" s="142"/>
      <c r="BV20" s="142"/>
      <c r="BW20" s="142"/>
      <c r="BX20" s="142"/>
      <c r="BY20" s="142"/>
      <c r="BZ20" s="142"/>
      <c r="CA20" s="142"/>
      <c r="CB20" s="142"/>
      <c r="CC20" s="142"/>
      <c r="CD20" s="142"/>
      <c r="CE20" s="142"/>
      <c r="CF20" s="142"/>
      <c r="CG20" s="142"/>
      <c r="CH20" s="142"/>
      <c r="CI20" s="142"/>
      <c r="CJ20" s="142"/>
      <c r="CK20" s="142"/>
      <c r="CL20" s="142"/>
      <c r="CM20" s="142"/>
      <c r="CN20" s="142"/>
      <c r="CO20" s="142"/>
      <c r="CP20" s="142"/>
      <c r="CQ20" s="142"/>
      <c r="CR20" s="142"/>
      <c r="CS20" s="142"/>
      <c r="CT20" s="142"/>
      <c r="CU20" s="142"/>
      <c r="CV20" s="142"/>
      <c r="CW20" s="142"/>
      <c r="CX20" s="142"/>
      <c r="CY20" s="142"/>
      <c r="CZ20" s="142"/>
      <c r="DA20" s="142"/>
      <c r="DB20" s="142"/>
      <c r="DC20" s="142"/>
      <c r="DD20" s="142"/>
      <c r="DE20" s="142"/>
      <c r="DF20" s="142"/>
      <c r="DG20" s="142"/>
      <c r="DH20" s="142"/>
      <c r="DI20" s="142"/>
      <c r="DJ20" s="142"/>
      <c r="DK20" s="142"/>
      <c r="DL20" s="142"/>
      <c r="DM20" s="142"/>
      <c r="DN20" s="142"/>
      <c r="DO20" s="142"/>
      <c r="DP20" s="142"/>
      <c r="DQ20" s="142"/>
      <c r="DR20" s="142"/>
      <c r="DS20" s="142"/>
      <c r="DT20" s="142"/>
      <c r="DU20" s="142"/>
      <c r="DV20" s="142"/>
      <c r="DW20" s="142"/>
      <c r="DX20" s="142"/>
      <c r="DY20" s="142"/>
      <c r="DZ20" s="142"/>
      <c r="EA20" s="142"/>
      <c r="EB20" s="142"/>
      <c r="EC20" s="142"/>
      <c r="ED20" s="142"/>
      <c r="EE20" s="142"/>
      <c r="EF20" s="142"/>
      <c r="EG20" s="142"/>
      <c r="EH20" s="142"/>
      <c r="EI20" s="142"/>
      <c r="EJ20" s="142"/>
      <c r="EK20" s="142"/>
      <c r="EL20" s="142"/>
      <c r="EM20" s="143"/>
      <c r="EN20" s="143"/>
      <c r="EO20" s="143"/>
      <c r="EP20" s="143"/>
      <c r="EQ20" s="143"/>
      <c r="ER20" s="143"/>
      <c r="ES20" s="143"/>
      <c r="ET20" s="143"/>
      <c r="EU20" s="143"/>
      <c r="EV20" s="143"/>
      <c r="EW20" s="143"/>
    </row>
    <row r="21" spans="1:153" x14ac:dyDescent="0.25">
      <c r="A21" s="143"/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2"/>
      <c r="AY21" s="142"/>
      <c r="AZ21" s="142"/>
      <c r="BA21" s="142"/>
      <c r="BB21" s="142"/>
      <c r="BC21" s="142"/>
      <c r="BD21" s="142"/>
      <c r="BE21" s="142"/>
      <c r="BF21" s="142"/>
      <c r="BG21" s="142"/>
      <c r="BH21" s="142"/>
      <c r="BI21" s="142"/>
      <c r="BJ21" s="142"/>
      <c r="BK21" s="142"/>
      <c r="BL21" s="142"/>
      <c r="BM21" s="142"/>
      <c r="BN21" s="142"/>
      <c r="BO21" s="142"/>
      <c r="BP21" s="142"/>
      <c r="BQ21" s="142"/>
      <c r="BR21" s="142"/>
      <c r="BS21" s="142"/>
      <c r="BT21" s="142"/>
      <c r="BU21" s="142"/>
      <c r="BV21" s="142"/>
      <c r="BW21" s="142"/>
      <c r="BX21" s="142"/>
      <c r="BY21" s="142"/>
      <c r="BZ21" s="142"/>
      <c r="CA21" s="142"/>
      <c r="CB21" s="142"/>
      <c r="CC21" s="142"/>
      <c r="CD21" s="142"/>
      <c r="CE21" s="142"/>
      <c r="CF21" s="142"/>
      <c r="CG21" s="142"/>
      <c r="CH21" s="142"/>
      <c r="CI21" s="142"/>
      <c r="CJ21" s="142"/>
      <c r="CK21" s="142"/>
      <c r="CL21" s="142"/>
      <c r="CM21" s="142"/>
      <c r="CN21" s="142"/>
      <c r="CO21" s="142"/>
      <c r="CP21" s="142"/>
      <c r="CQ21" s="142"/>
      <c r="CR21" s="142"/>
      <c r="CS21" s="142"/>
      <c r="CT21" s="142"/>
      <c r="CU21" s="142"/>
      <c r="CV21" s="142"/>
      <c r="CW21" s="142"/>
      <c r="CX21" s="142"/>
      <c r="CY21" s="142"/>
      <c r="CZ21" s="142"/>
      <c r="DA21" s="142"/>
      <c r="DB21" s="142"/>
      <c r="DC21" s="142"/>
      <c r="DD21" s="142"/>
      <c r="DE21" s="142"/>
      <c r="DF21" s="142"/>
      <c r="DG21" s="142"/>
      <c r="DH21" s="142"/>
      <c r="DI21" s="142"/>
      <c r="DJ21" s="142"/>
      <c r="DK21" s="142"/>
      <c r="DL21" s="142"/>
      <c r="DM21" s="142"/>
      <c r="DN21" s="142"/>
      <c r="DO21" s="142"/>
      <c r="DP21" s="142"/>
      <c r="DQ21" s="142"/>
      <c r="DR21" s="142"/>
      <c r="DS21" s="142"/>
      <c r="DT21" s="142"/>
      <c r="DU21" s="142"/>
      <c r="DV21" s="142"/>
      <c r="DW21" s="142"/>
      <c r="DX21" s="142"/>
      <c r="DY21" s="142"/>
      <c r="DZ21" s="142"/>
      <c r="EA21" s="142"/>
      <c r="EB21" s="142"/>
      <c r="EC21" s="142"/>
      <c r="ED21" s="142"/>
      <c r="EE21" s="142"/>
      <c r="EF21" s="142"/>
      <c r="EG21" s="142"/>
      <c r="EH21" s="142"/>
      <c r="EI21" s="142"/>
      <c r="EJ21" s="142"/>
      <c r="EK21" s="142"/>
      <c r="EL21" s="142"/>
      <c r="EM21" s="143"/>
      <c r="EN21" s="143"/>
      <c r="EO21" s="143"/>
      <c r="EP21" s="143"/>
      <c r="EQ21" s="143"/>
      <c r="ER21" s="143"/>
      <c r="ES21" s="143"/>
      <c r="ET21" s="143"/>
      <c r="EU21" s="143"/>
      <c r="EV21" s="143"/>
      <c r="EW21" s="143"/>
    </row>
    <row r="22" spans="1:153" x14ac:dyDescent="0.25">
      <c r="A22" s="143"/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2"/>
      <c r="AY22" s="142"/>
      <c r="AZ22" s="142"/>
      <c r="BA22" s="142"/>
      <c r="BB22" s="142"/>
      <c r="BC22" s="142"/>
      <c r="BD22" s="142"/>
      <c r="BE22" s="142"/>
      <c r="BF22" s="142"/>
      <c r="BG22" s="142"/>
      <c r="BH22" s="142"/>
      <c r="BI22" s="142"/>
      <c r="BJ22" s="142"/>
      <c r="BK22" s="142"/>
      <c r="BL22" s="142"/>
      <c r="BM22" s="142"/>
      <c r="BN22" s="142"/>
      <c r="BO22" s="142"/>
      <c r="BP22" s="142"/>
      <c r="BQ22" s="142"/>
      <c r="BR22" s="142"/>
      <c r="BS22" s="142"/>
      <c r="BT22" s="142"/>
      <c r="BU22" s="142"/>
      <c r="BV22" s="142"/>
      <c r="BW22" s="142"/>
      <c r="BX22" s="142"/>
      <c r="BY22" s="142"/>
      <c r="BZ22" s="142"/>
      <c r="CA22" s="142"/>
      <c r="CB22" s="142"/>
      <c r="CC22" s="142"/>
      <c r="CD22" s="142"/>
      <c r="CE22" s="142"/>
      <c r="CF22" s="142"/>
      <c r="CG22" s="142"/>
      <c r="CH22" s="142"/>
      <c r="CI22" s="142"/>
      <c r="CJ22" s="142"/>
      <c r="CK22" s="142"/>
      <c r="CL22" s="142"/>
      <c r="CM22" s="142"/>
      <c r="CN22" s="142"/>
      <c r="CO22" s="142"/>
      <c r="CP22" s="142"/>
      <c r="CQ22" s="142"/>
      <c r="CR22" s="142"/>
      <c r="CS22" s="142"/>
      <c r="CT22" s="142"/>
      <c r="CU22" s="142"/>
      <c r="CV22" s="142"/>
      <c r="CW22" s="142"/>
      <c r="CX22" s="142"/>
      <c r="CY22" s="142"/>
      <c r="CZ22" s="142"/>
      <c r="DA22" s="142"/>
      <c r="DB22" s="142"/>
      <c r="DC22" s="142"/>
      <c r="DD22" s="142"/>
      <c r="DE22" s="142"/>
      <c r="DF22" s="142"/>
      <c r="DG22" s="142"/>
      <c r="DH22" s="142"/>
      <c r="DI22" s="142"/>
      <c r="DJ22" s="142"/>
      <c r="DK22" s="142"/>
      <c r="DL22" s="142"/>
      <c r="DM22" s="142"/>
      <c r="DN22" s="142"/>
      <c r="DO22" s="142"/>
      <c r="DP22" s="142"/>
      <c r="DQ22" s="142"/>
      <c r="DR22" s="142"/>
      <c r="DS22" s="142"/>
      <c r="DT22" s="142"/>
      <c r="DU22" s="142"/>
      <c r="DV22" s="142"/>
      <c r="DW22" s="142"/>
      <c r="DX22" s="142"/>
      <c r="DY22" s="142"/>
      <c r="DZ22" s="142"/>
      <c r="EA22" s="142"/>
      <c r="EB22" s="142"/>
      <c r="EC22" s="142"/>
      <c r="ED22" s="142"/>
      <c r="EE22" s="142"/>
      <c r="EF22" s="142"/>
      <c r="EG22" s="142"/>
      <c r="EH22" s="142"/>
      <c r="EI22" s="142"/>
      <c r="EJ22" s="142"/>
      <c r="EK22" s="142"/>
      <c r="EL22" s="142"/>
      <c r="EM22" s="143"/>
      <c r="EN22" s="143"/>
      <c r="EO22" s="143"/>
      <c r="EP22" s="143"/>
      <c r="EQ22" s="143"/>
      <c r="ER22" s="143"/>
      <c r="ES22" s="143"/>
      <c r="ET22" s="143"/>
      <c r="EU22" s="143"/>
      <c r="EV22" s="143"/>
      <c r="EW22" s="143"/>
    </row>
    <row r="23" spans="1:153" x14ac:dyDescent="0.25">
      <c r="A23" s="143"/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2"/>
      <c r="AY23" s="142"/>
      <c r="AZ23" s="142"/>
      <c r="BA23" s="142"/>
      <c r="BB23" s="142"/>
      <c r="BC23" s="142"/>
      <c r="BD23" s="142"/>
      <c r="BE23" s="142"/>
      <c r="BF23" s="142"/>
      <c r="BG23" s="142"/>
      <c r="BH23" s="142"/>
      <c r="BI23" s="142"/>
      <c r="BJ23" s="142"/>
      <c r="BK23" s="142"/>
      <c r="BL23" s="142"/>
      <c r="BM23" s="142"/>
      <c r="BN23" s="142"/>
      <c r="BO23" s="142"/>
      <c r="BP23" s="142"/>
      <c r="BQ23" s="142"/>
      <c r="BR23" s="142"/>
      <c r="BS23" s="142"/>
      <c r="BT23" s="142"/>
      <c r="BU23" s="142"/>
      <c r="BV23" s="142"/>
      <c r="BW23" s="142"/>
      <c r="BX23" s="142"/>
      <c r="BY23" s="142"/>
      <c r="BZ23" s="142"/>
      <c r="CA23" s="142"/>
      <c r="CB23" s="142"/>
      <c r="CC23" s="142"/>
      <c r="CD23" s="142"/>
      <c r="CE23" s="142"/>
      <c r="CF23" s="142"/>
      <c r="CG23" s="142"/>
      <c r="CH23" s="142"/>
      <c r="CI23" s="142"/>
      <c r="CJ23" s="142"/>
      <c r="CK23" s="142"/>
      <c r="CL23" s="142"/>
      <c r="CM23" s="142"/>
      <c r="CN23" s="142"/>
      <c r="CO23" s="142"/>
      <c r="CP23" s="142"/>
      <c r="CQ23" s="142"/>
      <c r="CR23" s="142"/>
      <c r="CS23" s="142"/>
      <c r="CT23" s="142"/>
      <c r="CU23" s="142"/>
      <c r="CV23" s="142"/>
      <c r="CW23" s="142"/>
      <c r="CX23" s="142"/>
      <c r="CY23" s="142"/>
      <c r="CZ23" s="142"/>
      <c r="DA23" s="142"/>
      <c r="DB23" s="142"/>
      <c r="DC23" s="142"/>
      <c r="DD23" s="142"/>
      <c r="DE23" s="142"/>
      <c r="DF23" s="142"/>
      <c r="DG23" s="142"/>
      <c r="DH23" s="142"/>
      <c r="DI23" s="142"/>
      <c r="DJ23" s="142"/>
      <c r="DK23" s="142"/>
      <c r="DL23" s="142"/>
      <c r="DM23" s="142"/>
      <c r="DN23" s="142"/>
      <c r="DO23" s="142"/>
      <c r="DP23" s="142"/>
      <c r="DQ23" s="142"/>
      <c r="DR23" s="142"/>
      <c r="DS23" s="142"/>
      <c r="DT23" s="142"/>
      <c r="DU23" s="142"/>
      <c r="DV23" s="142"/>
      <c r="DW23" s="142"/>
      <c r="DX23" s="142"/>
      <c r="DY23" s="142"/>
      <c r="DZ23" s="142"/>
      <c r="EA23" s="142"/>
      <c r="EB23" s="142"/>
      <c r="EC23" s="142"/>
      <c r="ED23" s="142"/>
      <c r="EE23" s="142"/>
      <c r="EF23" s="142"/>
      <c r="EG23" s="142"/>
      <c r="EH23" s="142"/>
      <c r="EI23" s="142"/>
      <c r="EJ23" s="142"/>
      <c r="EK23" s="142"/>
      <c r="EL23" s="142"/>
      <c r="EM23" s="143"/>
      <c r="EN23" s="143"/>
      <c r="EO23" s="143"/>
      <c r="EP23" s="143"/>
      <c r="EQ23" s="143"/>
      <c r="ER23" s="143"/>
      <c r="ES23" s="143"/>
      <c r="ET23" s="143"/>
      <c r="EU23" s="143"/>
      <c r="EV23" s="143"/>
      <c r="EW23" s="143"/>
    </row>
    <row r="24" spans="1:153" x14ac:dyDescent="0.25">
      <c r="A24" s="143"/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M24" s="142"/>
      <c r="BN24" s="142"/>
      <c r="BO24" s="142"/>
      <c r="BP24" s="142"/>
      <c r="BQ24" s="142"/>
      <c r="BR24" s="142"/>
      <c r="BS24" s="142"/>
      <c r="BT24" s="142"/>
      <c r="BU24" s="142"/>
      <c r="BV24" s="142"/>
      <c r="BW24" s="142"/>
      <c r="BX24" s="142"/>
      <c r="BY24" s="142"/>
      <c r="BZ24" s="142"/>
      <c r="CA24" s="142"/>
      <c r="CB24" s="142"/>
      <c r="CC24" s="142"/>
      <c r="CD24" s="142"/>
      <c r="CE24" s="142"/>
      <c r="CF24" s="142"/>
      <c r="CG24" s="142"/>
      <c r="CH24" s="142"/>
      <c r="CI24" s="142"/>
      <c r="CJ24" s="142"/>
      <c r="CK24" s="142"/>
      <c r="CL24" s="142"/>
      <c r="CM24" s="142"/>
      <c r="CN24" s="142"/>
      <c r="CO24" s="142"/>
      <c r="CP24" s="142"/>
      <c r="CQ24" s="142"/>
      <c r="CR24" s="142"/>
      <c r="CS24" s="142"/>
      <c r="CT24" s="142"/>
      <c r="CU24" s="142"/>
      <c r="CV24" s="142"/>
      <c r="CW24" s="142"/>
      <c r="CX24" s="142"/>
      <c r="CY24" s="142"/>
      <c r="CZ24" s="142"/>
      <c r="DA24" s="142"/>
      <c r="DB24" s="142"/>
      <c r="DC24" s="142"/>
      <c r="DD24" s="142"/>
      <c r="DE24" s="142"/>
      <c r="DF24" s="142"/>
      <c r="DG24" s="142"/>
      <c r="DH24" s="142"/>
      <c r="DI24" s="142"/>
      <c r="DJ24" s="142"/>
      <c r="DK24" s="142"/>
      <c r="DL24" s="142"/>
      <c r="DM24" s="142"/>
      <c r="DN24" s="142"/>
      <c r="DO24" s="142"/>
      <c r="DP24" s="142"/>
      <c r="DQ24" s="142"/>
      <c r="DR24" s="142"/>
      <c r="DS24" s="142"/>
      <c r="DT24" s="142"/>
      <c r="DU24" s="142"/>
      <c r="DV24" s="142"/>
      <c r="DW24" s="142"/>
      <c r="DX24" s="142"/>
      <c r="DY24" s="142"/>
      <c r="DZ24" s="142"/>
      <c r="EA24" s="142"/>
      <c r="EB24" s="142"/>
      <c r="EC24" s="142"/>
      <c r="ED24" s="142"/>
      <c r="EE24" s="142"/>
      <c r="EF24" s="142"/>
      <c r="EG24" s="142"/>
      <c r="EH24" s="142"/>
      <c r="EI24" s="142"/>
      <c r="EJ24" s="142"/>
      <c r="EK24" s="142"/>
      <c r="EL24" s="142"/>
      <c r="EM24" s="143"/>
      <c r="EN24" s="143"/>
      <c r="EO24" s="143"/>
      <c r="EP24" s="143"/>
      <c r="EQ24" s="143"/>
      <c r="ER24" s="143"/>
      <c r="ES24" s="143"/>
      <c r="ET24" s="143"/>
      <c r="EU24" s="143"/>
      <c r="EV24" s="143"/>
      <c r="EW24" s="143"/>
    </row>
    <row r="25" spans="1:153" x14ac:dyDescent="0.25">
      <c r="A25" s="143"/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2"/>
      <c r="AY25" s="142"/>
      <c r="AZ25" s="142"/>
      <c r="BA25" s="142"/>
      <c r="BB25" s="142"/>
      <c r="BC25" s="142"/>
      <c r="BD25" s="142"/>
      <c r="BE25" s="142"/>
      <c r="BF25" s="142"/>
      <c r="BG25" s="142"/>
      <c r="BH25" s="142"/>
      <c r="BI25" s="142"/>
      <c r="BJ25" s="142"/>
      <c r="BK25" s="142"/>
      <c r="BL25" s="142"/>
      <c r="BM25" s="142"/>
      <c r="BN25" s="142"/>
      <c r="BO25" s="142"/>
      <c r="BP25" s="142"/>
      <c r="BQ25" s="142"/>
      <c r="BR25" s="142"/>
      <c r="BS25" s="142"/>
      <c r="BT25" s="142"/>
      <c r="BU25" s="142"/>
      <c r="BV25" s="142"/>
      <c r="BW25" s="142"/>
      <c r="BX25" s="142"/>
      <c r="BY25" s="142"/>
      <c r="BZ25" s="142"/>
      <c r="CA25" s="142"/>
      <c r="CB25" s="142"/>
      <c r="CC25" s="142"/>
      <c r="CD25" s="142"/>
      <c r="CE25" s="142"/>
      <c r="CF25" s="142"/>
      <c r="CG25" s="142"/>
      <c r="CH25" s="142"/>
      <c r="CI25" s="142"/>
      <c r="CJ25" s="142"/>
      <c r="CK25" s="142"/>
      <c r="CL25" s="142"/>
      <c r="CM25" s="142"/>
      <c r="CN25" s="142"/>
      <c r="CO25" s="142"/>
      <c r="CP25" s="142"/>
      <c r="CQ25" s="142"/>
      <c r="CR25" s="142"/>
      <c r="CS25" s="142"/>
      <c r="CT25" s="142"/>
      <c r="CU25" s="142"/>
      <c r="CV25" s="142"/>
      <c r="CW25" s="142"/>
      <c r="CX25" s="142"/>
      <c r="CY25" s="142"/>
      <c r="CZ25" s="142"/>
      <c r="DA25" s="142"/>
      <c r="DB25" s="142"/>
      <c r="DC25" s="142"/>
      <c r="DD25" s="142"/>
      <c r="DE25" s="142"/>
      <c r="DF25" s="142"/>
      <c r="DG25" s="142"/>
      <c r="DH25" s="142"/>
      <c r="DI25" s="142"/>
      <c r="DJ25" s="142"/>
      <c r="DK25" s="142"/>
      <c r="DL25" s="142"/>
      <c r="DM25" s="142"/>
      <c r="DN25" s="142"/>
      <c r="DO25" s="142"/>
      <c r="DP25" s="142"/>
      <c r="DQ25" s="142"/>
      <c r="DR25" s="142"/>
      <c r="DS25" s="142"/>
      <c r="DT25" s="142"/>
      <c r="DU25" s="142"/>
      <c r="DV25" s="142"/>
      <c r="DW25" s="142"/>
      <c r="DX25" s="142"/>
      <c r="DY25" s="142"/>
      <c r="DZ25" s="142"/>
      <c r="EA25" s="142"/>
      <c r="EB25" s="142"/>
      <c r="EC25" s="142"/>
      <c r="ED25" s="142"/>
      <c r="EE25" s="142"/>
      <c r="EF25" s="142"/>
      <c r="EG25" s="142"/>
      <c r="EH25" s="142"/>
      <c r="EI25" s="142"/>
      <c r="EJ25" s="142"/>
      <c r="EK25" s="142"/>
      <c r="EL25" s="142"/>
      <c r="EM25" s="143"/>
      <c r="EN25" s="143"/>
      <c r="EO25" s="143"/>
      <c r="EP25" s="143"/>
      <c r="EQ25" s="143"/>
      <c r="ER25" s="143"/>
      <c r="ES25" s="143"/>
      <c r="ET25" s="143"/>
      <c r="EU25" s="143"/>
      <c r="EV25" s="143"/>
      <c r="EW25" s="143"/>
    </row>
    <row r="26" spans="1:153" x14ac:dyDescent="0.25">
      <c r="A26" s="143"/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2"/>
      <c r="AY26" s="142"/>
      <c r="AZ26" s="142"/>
      <c r="BA26" s="142"/>
      <c r="BB26" s="142"/>
      <c r="BC26" s="142"/>
      <c r="BD26" s="142"/>
      <c r="BE26" s="142"/>
      <c r="BF26" s="142"/>
      <c r="BG26" s="142"/>
      <c r="BH26" s="142"/>
      <c r="BI26" s="142"/>
      <c r="BJ26" s="142"/>
      <c r="BK26" s="142"/>
      <c r="BL26" s="142"/>
      <c r="BM26" s="142"/>
      <c r="BN26" s="142"/>
      <c r="BO26" s="142"/>
      <c r="BP26" s="142"/>
      <c r="BQ26" s="142"/>
      <c r="BR26" s="142"/>
      <c r="BS26" s="142"/>
      <c r="BT26" s="142"/>
      <c r="BU26" s="142"/>
      <c r="BV26" s="142"/>
      <c r="BW26" s="142"/>
      <c r="BX26" s="142"/>
      <c r="BY26" s="142"/>
      <c r="BZ26" s="142"/>
      <c r="CA26" s="142"/>
      <c r="CB26" s="142"/>
      <c r="CC26" s="142"/>
      <c r="CD26" s="142"/>
      <c r="CE26" s="142"/>
      <c r="CF26" s="142"/>
      <c r="CG26" s="142"/>
      <c r="CH26" s="142"/>
      <c r="CI26" s="142"/>
      <c r="CJ26" s="142"/>
      <c r="CK26" s="142"/>
      <c r="CL26" s="142"/>
      <c r="CM26" s="142"/>
      <c r="CN26" s="142"/>
      <c r="CO26" s="142"/>
      <c r="CP26" s="142"/>
      <c r="CQ26" s="142"/>
      <c r="CR26" s="142"/>
      <c r="CS26" s="142"/>
      <c r="CT26" s="142"/>
      <c r="CU26" s="142"/>
      <c r="CV26" s="142"/>
      <c r="CW26" s="142"/>
      <c r="CX26" s="142"/>
      <c r="CY26" s="142"/>
      <c r="CZ26" s="142"/>
      <c r="DA26" s="142"/>
      <c r="DB26" s="142"/>
      <c r="DC26" s="142"/>
      <c r="DD26" s="142"/>
      <c r="DE26" s="142"/>
      <c r="DF26" s="142"/>
      <c r="DG26" s="142"/>
      <c r="DH26" s="142"/>
      <c r="DI26" s="142"/>
      <c r="DJ26" s="142"/>
      <c r="DK26" s="142"/>
      <c r="DL26" s="142"/>
      <c r="DM26" s="142"/>
      <c r="DN26" s="142"/>
      <c r="DO26" s="142"/>
      <c r="DP26" s="142"/>
      <c r="DQ26" s="142"/>
      <c r="DR26" s="142"/>
      <c r="DS26" s="142"/>
      <c r="DT26" s="142"/>
      <c r="DU26" s="142"/>
      <c r="DV26" s="142"/>
      <c r="DW26" s="142"/>
      <c r="DX26" s="142"/>
      <c r="DY26" s="142"/>
      <c r="DZ26" s="142"/>
      <c r="EA26" s="142"/>
      <c r="EB26" s="142"/>
      <c r="EC26" s="142"/>
      <c r="ED26" s="142"/>
      <c r="EE26" s="142"/>
      <c r="EF26" s="142"/>
      <c r="EG26" s="142"/>
      <c r="EH26" s="142"/>
      <c r="EI26" s="142"/>
      <c r="EJ26" s="142"/>
      <c r="EK26" s="142"/>
      <c r="EL26" s="142"/>
      <c r="EM26" s="143"/>
      <c r="EN26" s="143"/>
      <c r="EO26" s="143"/>
      <c r="EP26" s="143"/>
      <c r="EQ26" s="143"/>
      <c r="ER26" s="143"/>
      <c r="ES26" s="143"/>
      <c r="ET26" s="143"/>
      <c r="EU26" s="143"/>
      <c r="EV26" s="143"/>
      <c r="EW26" s="143"/>
    </row>
    <row r="27" spans="1:153" x14ac:dyDescent="0.25">
      <c r="A27" s="143"/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143"/>
      <c r="CA27" s="143"/>
      <c r="CB27" s="143"/>
      <c r="CC27" s="143"/>
      <c r="CD27" s="143"/>
      <c r="CE27" s="143"/>
      <c r="CF27" s="143"/>
      <c r="CG27" s="143"/>
      <c r="CH27" s="143"/>
      <c r="CI27" s="143"/>
      <c r="CJ27" s="143"/>
      <c r="CK27" s="143"/>
      <c r="CL27" s="143"/>
      <c r="CM27" s="143"/>
      <c r="CN27" s="143"/>
      <c r="CO27" s="143"/>
      <c r="CP27" s="143"/>
      <c r="CQ27" s="143"/>
      <c r="CR27" s="143"/>
      <c r="CS27" s="143"/>
      <c r="CT27" s="143"/>
      <c r="CU27" s="143"/>
      <c r="CV27" s="143"/>
      <c r="CW27" s="143"/>
      <c r="CX27" s="143"/>
      <c r="CY27" s="143"/>
      <c r="CZ27" s="143"/>
      <c r="DA27" s="143"/>
      <c r="DB27" s="143"/>
      <c r="DC27" s="143"/>
      <c r="DD27" s="143"/>
      <c r="DE27" s="143"/>
      <c r="DF27" s="143"/>
      <c r="DG27" s="143"/>
      <c r="DH27" s="143"/>
      <c r="DI27" s="143"/>
      <c r="DJ27" s="143"/>
      <c r="DK27" s="143"/>
      <c r="DL27" s="143"/>
      <c r="DM27" s="143"/>
      <c r="DN27" s="143"/>
      <c r="DO27" s="143"/>
      <c r="DP27" s="143"/>
      <c r="DQ27" s="143"/>
      <c r="DR27" s="143"/>
      <c r="DS27" s="143"/>
      <c r="DT27" s="143"/>
      <c r="DU27" s="143"/>
      <c r="DV27" s="143"/>
      <c r="DW27" s="143"/>
      <c r="DX27" s="143"/>
      <c r="DY27" s="143"/>
      <c r="DZ27" s="143"/>
      <c r="EA27" s="143"/>
      <c r="EB27" s="143"/>
      <c r="EC27" s="143"/>
      <c r="ED27" s="143"/>
      <c r="EE27" s="143"/>
      <c r="EF27" s="143"/>
      <c r="EG27" s="143"/>
      <c r="EH27" s="143"/>
      <c r="EI27" s="143"/>
      <c r="EJ27" s="143"/>
      <c r="EK27" s="143"/>
      <c r="EL27" s="143"/>
      <c r="EM27" s="143"/>
      <c r="EN27" s="143"/>
      <c r="EO27" s="143"/>
      <c r="EP27" s="143"/>
      <c r="EQ27" s="143"/>
      <c r="ER27" s="143"/>
      <c r="ES27" s="143"/>
      <c r="ET27" s="143"/>
      <c r="EU27" s="143"/>
      <c r="EV27" s="143"/>
      <c r="EW27" s="143"/>
    </row>
    <row r="28" spans="1:153" x14ac:dyDescent="0.25">
      <c r="A28" s="143"/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143"/>
      <c r="CA28" s="143"/>
      <c r="CB28" s="143"/>
      <c r="CC28" s="143"/>
      <c r="CD28" s="143"/>
      <c r="CE28" s="143"/>
      <c r="CF28" s="143"/>
      <c r="CG28" s="143"/>
      <c r="CH28" s="143"/>
      <c r="CI28" s="143"/>
      <c r="CJ28" s="143"/>
      <c r="CK28" s="143"/>
      <c r="CL28" s="143"/>
      <c r="CM28" s="143"/>
      <c r="CN28" s="143"/>
      <c r="CO28" s="143"/>
      <c r="CP28" s="143"/>
      <c r="CQ28" s="143"/>
      <c r="CR28" s="143"/>
      <c r="CS28" s="143"/>
      <c r="CT28" s="143"/>
      <c r="CU28" s="143"/>
      <c r="CV28" s="143"/>
      <c r="CW28" s="143"/>
      <c r="CX28" s="143"/>
      <c r="CY28" s="143"/>
      <c r="CZ28" s="143"/>
      <c r="DA28" s="143"/>
      <c r="DB28" s="143"/>
      <c r="DC28" s="143"/>
      <c r="DD28" s="143"/>
      <c r="DE28" s="143"/>
      <c r="DF28" s="143"/>
      <c r="DG28" s="143"/>
      <c r="DH28" s="143"/>
      <c r="DI28" s="143"/>
      <c r="DJ28" s="143"/>
      <c r="DK28" s="143"/>
      <c r="DL28" s="143"/>
      <c r="DM28" s="143"/>
      <c r="DN28" s="143"/>
      <c r="DO28" s="143"/>
      <c r="DP28" s="143"/>
      <c r="DQ28" s="143"/>
      <c r="DR28" s="143"/>
      <c r="DS28" s="143"/>
      <c r="DT28" s="143"/>
      <c r="DU28" s="143"/>
      <c r="DV28" s="143"/>
      <c r="DW28" s="143"/>
      <c r="DX28" s="143"/>
      <c r="DY28" s="143"/>
      <c r="DZ28" s="143"/>
      <c r="EA28" s="143"/>
      <c r="EB28" s="143"/>
      <c r="EC28" s="143"/>
      <c r="ED28" s="143"/>
      <c r="EE28" s="143"/>
      <c r="EF28" s="143"/>
      <c r="EG28" s="143"/>
      <c r="EH28" s="143"/>
      <c r="EI28" s="143"/>
      <c r="EJ28" s="143"/>
      <c r="EK28" s="143"/>
      <c r="EL28" s="143"/>
      <c r="EM28" s="143"/>
      <c r="EN28" s="143"/>
      <c r="EO28" s="143"/>
      <c r="EP28" s="143"/>
      <c r="EQ28" s="143"/>
      <c r="ER28" s="143"/>
      <c r="ES28" s="143"/>
      <c r="ET28" s="143"/>
      <c r="EU28" s="143"/>
      <c r="EV28" s="143"/>
      <c r="EW28" s="143"/>
    </row>
    <row r="29" spans="1:153" x14ac:dyDescent="0.25">
      <c r="A29" s="143"/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143"/>
      <c r="CA29" s="143"/>
      <c r="CB29" s="143"/>
      <c r="CC29" s="143"/>
      <c r="CD29" s="143"/>
      <c r="CE29" s="143"/>
      <c r="CF29" s="143"/>
      <c r="CG29" s="143"/>
      <c r="CH29" s="143"/>
      <c r="CI29" s="143"/>
      <c r="CJ29" s="143"/>
      <c r="CK29" s="143"/>
      <c r="CL29" s="143"/>
      <c r="CM29" s="143"/>
      <c r="CN29" s="143"/>
      <c r="CO29" s="143"/>
      <c r="CP29" s="143"/>
      <c r="CQ29" s="143"/>
      <c r="CR29" s="143"/>
      <c r="CS29" s="143"/>
      <c r="CT29" s="143"/>
      <c r="CU29" s="143"/>
      <c r="CV29" s="143"/>
      <c r="CW29" s="143"/>
      <c r="CX29" s="143"/>
      <c r="CY29" s="143"/>
      <c r="CZ29" s="143"/>
      <c r="DA29" s="143"/>
      <c r="DB29" s="143"/>
      <c r="DC29" s="143"/>
      <c r="DD29" s="143"/>
      <c r="DE29" s="143"/>
      <c r="DF29" s="143"/>
      <c r="DG29" s="143"/>
      <c r="DH29" s="143"/>
      <c r="DI29" s="143"/>
      <c r="DJ29" s="143"/>
      <c r="DK29" s="143"/>
      <c r="DL29" s="143"/>
      <c r="DM29" s="143"/>
      <c r="DN29" s="143"/>
      <c r="DO29" s="143"/>
      <c r="DP29" s="143"/>
      <c r="DQ29" s="143"/>
      <c r="DR29" s="143"/>
      <c r="DS29" s="143"/>
      <c r="DT29" s="143"/>
      <c r="DU29" s="143"/>
      <c r="DV29" s="143"/>
      <c r="DW29" s="143"/>
      <c r="DX29" s="143"/>
      <c r="DY29" s="143"/>
      <c r="DZ29" s="143"/>
      <c r="EA29" s="143"/>
      <c r="EB29" s="143"/>
      <c r="EC29" s="143"/>
      <c r="ED29" s="143"/>
      <c r="EE29" s="143"/>
      <c r="EF29" s="143"/>
      <c r="EG29" s="143"/>
      <c r="EH29" s="143"/>
      <c r="EI29" s="143"/>
      <c r="EJ29" s="143"/>
      <c r="EK29" s="143"/>
      <c r="EL29" s="143"/>
      <c r="EM29" s="143"/>
      <c r="EN29" s="143"/>
      <c r="EO29" s="143"/>
      <c r="EP29" s="143"/>
      <c r="EQ29" s="143"/>
      <c r="ER29" s="143"/>
      <c r="ES29" s="143"/>
      <c r="ET29" s="143"/>
      <c r="EU29" s="143"/>
      <c r="EV29" s="143"/>
      <c r="EW29" s="143"/>
    </row>
    <row r="30" spans="1:153" x14ac:dyDescent="0.25">
      <c r="A30" s="143"/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143"/>
      <c r="CA30" s="143"/>
      <c r="CB30" s="143"/>
      <c r="CC30" s="143"/>
      <c r="CD30" s="143"/>
      <c r="CE30" s="143"/>
      <c r="CF30" s="143"/>
      <c r="CG30" s="143"/>
      <c r="CH30" s="143"/>
      <c r="CI30" s="143"/>
      <c r="CJ30" s="143"/>
      <c r="CK30" s="143"/>
      <c r="CL30" s="143"/>
      <c r="CM30" s="143"/>
      <c r="CN30" s="143"/>
      <c r="CO30" s="143"/>
      <c r="CP30" s="143"/>
      <c r="CQ30" s="143"/>
      <c r="CR30" s="143"/>
      <c r="CS30" s="143"/>
      <c r="CT30" s="143"/>
      <c r="CU30" s="143"/>
      <c r="CV30" s="143"/>
      <c r="CW30" s="143"/>
      <c r="CX30" s="143"/>
      <c r="CY30" s="143"/>
      <c r="CZ30" s="143"/>
      <c r="DA30" s="143"/>
      <c r="DB30" s="143"/>
      <c r="DC30" s="143"/>
      <c r="DD30" s="143"/>
      <c r="DE30" s="143"/>
      <c r="DF30" s="143"/>
      <c r="DG30" s="143"/>
      <c r="DH30" s="143"/>
      <c r="DI30" s="143"/>
      <c r="DJ30" s="143"/>
      <c r="DK30" s="143"/>
      <c r="DL30" s="143"/>
      <c r="DM30" s="143"/>
      <c r="DN30" s="143"/>
      <c r="DO30" s="143"/>
      <c r="DP30" s="143"/>
      <c r="DQ30" s="143"/>
      <c r="DR30" s="143"/>
      <c r="DS30" s="143"/>
      <c r="DT30" s="143"/>
      <c r="DU30" s="143"/>
      <c r="DV30" s="143"/>
      <c r="DW30" s="143"/>
      <c r="DX30" s="143"/>
      <c r="DY30" s="143"/>
      <c r="DZ30" s="143"/>
      <c r="EA30" s="143"/>
      <c r="EB30" s="143"/>
      <c r="EC30" s="143"/>
      <c r="ED30" s="143"/>
      <c r="EE30" s="143"/>
      <c r="EF30" s="143"/>
      <c r="EG30" s="143"/>
      <c r="EH30" s="143"/>
      <c r="EI30" s="143"/>
      <c r="EJ30" s="143"/>
      <c r="EK30" s="143"/>
      <c r="EL30" s="143"/>
      <c r="EM30" s="143"/>
      <c r="EN30" s="143"/>
      <c r="EO30" s="143"/>
      <c r="EP30" s="143"/>
      <c r="EQ30" s="143"/>
      <c r="ER30" s="143"/>
      <c r="ES30" s="143"/>
      <c r="ET30" s="143"/>
      <c r="EU30" s="143"/>
      <c r="EV30" s="143"/>
      <c r="EW30" s="143"/>
    </row>
    <row r="31" spans="1:153" x14ac:dyDescent="0.25">
      <c r="A31" s="143"/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143"/>
      <c r="AN31" s="143"/>
      <c r="AO31" s="143"/>
      <c r="AP31" s="143"/>
      <c r="AQ31" s="143"/>
      <c r="AR31" s="143"/>
      <c r="AS31" s="143"/>
      <c r="AT31" s="143"/>
      <c r="AU31" s="143"/>
      <c r="AV31" s="143"/>
      <c r="AW31" s="143"/>
      <c r="AX31" s="143"/>
      <c r="AY31" s="143"/>
      <c r="AZ31" s="143"/>
      <c r="BA31" s="143"/>
      <c r="BB31" s="143"/>
      <c r="BC31" s="143"/>
      <c r="BD31" s="143"/>
      <c r="BE31" s="143"/>
      <c r="BF31" s="143"/>
      <c r="BG31" s="143"/>
      <c r="BH31" s="143"/>
      <c r="BI31" s="143"/>
      <c r="BJ31" s="143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143"/>
      <c r="CA31" s="143"/>
      <c r="CB31" s="143"/>
      <c r="CC31" s="143"/>
      <c r="CD31" s="143"/>
      <c r="CE31" s="143"/>
      <c r="CF31" s="143"/>
      <c r="CG31" s="143"/>
      <c r="CH31" s="143"/>
      <c r="CI31" s="143"/>
      <c r="CJ31" s="143"/>
      <c r="CK31" s="143"/>
      <c r="CL31" s="143"/>
      <c r="CM31" s="143"/>
      <c r="CN31" s="143"/>
      <c r="CO31" s="143"/>
      <c r="CP31" s="143"/>
      <c r="CQ31" s="143"/>
      <c r="CR31" s="143"/>
      <c r="CS31" s="143"/>
      <c r="CT31" s="143"/>
      <c r="CU31" s="143"/>
      <c r="CV31" s="143"/>
      <c r="CW31" s="143"/>
      <c r="CX31" s="143"/>
      <c r="CY31" s="143"/>
      <c r="CZ31" s="143"/>
      <c r="DA31" s="143"/>
      <c r="DB31" s="143"/>
      <c r="DC31" s="143"/>
      <c r="DD31" s="143"/>
      <c r="DE31" s="143"/>
      <c r="DF31" s="143"/>
      <c r="DG31" s="143"/>
      <c r="DH31" s="143"/>
      <c r="DI31" s="143"/>
      <c r="DJ31" s="143"/>
      <c r="DK31" s="143"/>
      <c r="DL31" s="143"/>
      <c r="DM31" s="143"/>
      <c r="DN31" s="143"/>
      <c r="DO31" s="143"/>
      <c r="DP31" s="143"/>
      <c r="DQ31" s="143"/>
      <c r="DR31" s="143"/>
      <c r="DS31" s="143"/>
      <c r="DT31" s="143"/>
      <c r="DU31" s="143"/>
      <c r="DV31" s="143"/>
      <c r="DW31" s="143"/>
      <c r="DX31" s="143"/>
      <c r="DY31" s="143"/>
      <c r="DZ31" s="143"/>
      <c r="EA31" s="143"/>
      <c r="EB31" s="143"/>
      <c r="EC31" s="143"/>
      <c r="ED31" s="143"/>
      <c r="EE31" s="143"/>
      <c r="EF31" s="143"/>
      <c r="EG31" s="143"/>
      <c r="EH31" s="143"/>
      <c r="EI31" s="143"/>
      <c r="EJ31" s="143"/>
      <c r="EK31" s="143"/>
      <c r="EL31" s="143"/>
      <c r="EM31" s="143"/>
      <c r="EN31" s="143"/>
      <c r="EO31" s="143"/>
      <c r="EP31" s="143"/>
      <c r="EQ31" s="143"/>
      <c r="ER31" s="143"/>
      <c r="ES31" s="143"/>
      <c r="ET31" s="143"/>
      <c r="EU31" s="143"/>
      <c r="EV31" s="143"/>
      <c r="EW31" s="143"/>
    </row>
    <row r="32" spans="1:153" x14ac:dyDescent="0.25">
      <c r="A32" s="143"/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3"/>
      <c r="AP32" s="143"/>
      <c r="AQ32" s="143"/>
      <c r="AR32" s="143"/>
      <c r="AS32" s="143"/>
      <c r="AT32" s="143"/>
      <c r="AU32" s="143"/>
      <c r="AV32" s="143"/>
      <c r="AW32" s="143"/>
      <c r="AX32" s="143"/>
      <c r="AY32" s="143"/>
      <c r="AZ32" s="143"/>
      <c r="BA32" s="143"/>
      <c r="BB32" s="143"/>
      <c r="BC32" s="143"/>
      <c r="BD32" s="143"/>
      <c r="BE32" s="143"/>
      <c r="BF32" s="143"/>
      <c r="BG32" s="143"/>
      <c r="BH32" s="143"/>
      <c r="BI32" s="143"/>
      <c r="BJ32" s="143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143"/>
      <c r="CA32" s="143"/>
      <c r="CB32" s="143"/>
      <c r="CC32" s="143"/>
      <c r="CD32" s="143"/>
      <c r="CE32" s="143"/>
      <c r="CF32" s="143"/>
      <c r="CG32" s="143"/>
      <c r="CH32" s="143"/>
      <c r="CI32" s="143"/>
      <c r="CJ32" s="143"/>
      <c r="CK32" s="143"/>
      <c r="CL32" s="143"/>
      <c r="CM32" s="143"/>
      <c r="CN32" s="143"/>
      <c r="CO32" s="143"/>
      <c r="CP32" s="143"/>
      <c r="CQ32" s="143"/>
      <c r="CR32" s="143"/>
      <c r="CS32" s="143"/>
      <c r="CT32" s="143"/>
      <c r="CU32" s="143"/>
      <c r="CV32" s="143"/>
      <c r="CW32" s="143"/>
      <c r="CX32" s="143"/>
      <c r="CY32" s="143"/>
      <c r="CZ32" s="143"/>
      <c r="DA32" s="143"/>
      <c r="DB32" s="143"/>
      <c r="DC32" s="143"/>
      <c r="DD32" s="143"/>
      <c r="DE32" s="143"/>
      <c r="DF32" s="143"/>
      <c r="DG32" s="143"/>
      <c r="DH32" s="143"/>
      <c r="DI32" s="143"/>
      <c r="DJ32" s="143"/>
      <c r="DK32" s="143"/>
      <c r="DL32" s="143"/>
      <c r="DM32" s="143"/>
      <c r="DN32" s="143"/>
      <c r="DO32" s="143"/>
      <c r="DP32" s="143"/>
      <c r="DQ32" s="143"/>
      <c r="DR32" s="143"/>
      <c r="DS32" s="143"/>
      <c r="DT32" s="143"/>
      <c r="DU32" s="143"/>
      <c r="DV32" s="143"/>
      <c r="DW32" s="143"/>
      <c r="DX32" s="143"/>
      <c r="DY32" s="143"/>
      <c r="DZ32" s="143"/>
      <c r="EA32" s="143"/>
      <c r="EB32" s="143"/>
      <c r="EC32" s="143"/>
      <c r="ED32" s="143"/>
      <c r="EE32" s="143"/>
      <c r="EF32" s="143"/>
      <c r="EG32" s="143"/>
      <c r="EH32" s="143"/>
      <c r="EI32" s="143"/>
      <c r="EJ32" s="143"/>
      <c r="EK32" s="143"/>
      <c r="EL32" s="143"/>
      <c r="EM32" s="143"/>
      <c r="EN32" s="143"/>
      <c r="EO32" s="143"/>
      <c r="EP32" s="143"/>
      <c r="EQ32" s="143"/>
      <c r="ER32" s="143"/>
      <c r="ES32" s="143"/>
      <c r="ET32" s="143"/>
      <c r="EU32" s="143"/>
      <c r="EV32" s="143"/>
      <c r="EW32" s="143"/>
    </row>
    <row r="33" spans="1:153" x14ac:dyDescent="0.25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  <c r="AX33" s="143"/>
      <c r="AY33" s="143"/>
      <c r="AZ33" s="143"/>
      <c r="BA33" s="143"/>
      <c r="BB33" s="143"/>
      <c r="BC33" s="143"/>
      <c r="BD33" s="143"/>
      <c r="BE33" s="143"/>
      <c r="BF33" s="143"/>
      <c r="BG33" s="143"/>
      <c r="BH33" s="143"/>
      <c r="BI33" s="143"/>
      <c r="BJ33" s="143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143"/>
      <c r="CA33" s="143"/>
      <c r="CB33" s="143"/>
      <c r="CC33" s="143"/>
      <c r="CD33" s="143"/>
      <c r="CE33" s="143"/>
      <c r="CF33" s="143"/>
      <c r="CG33" s="143"/>
      <c r="CH33" s="143"/>
      <c r="CI33" s="143"/>
      <c r="CJ33" s="143"/>
      <c r="CK33" s="143"/>
      <c r="CL33" s="143"/>
      <c r="CM33" s="143"/>
      <c r="CN33" s="143"/>
      <c r="CO33" s="143"/>
      <c r="CP33" s="143"/>
      <c r="CQ33" s="143"/>
      <c r="CR33" s="143"/>
      <c r="CS33" s="143"/>
      <c r="CT33" s="143"/>
      <c r="CU33" s="143"/>
      <c r="CV33" s="143"/>
      <c r="CW33" s="143"/>
      <c r="CX33" s="143"/>
      <c r="CY33" s="143"/>
      <c r="CZ33" s="143"/>
      <c r="DA33" s="143"/>
      <c r="DB33" s="143"/>
      <c r="DC33" s="143"/>
      <c r="DD33" s="143"/>
      <c r="DE33" s="143"/>
      <c r="DF33" s="143"/>
      <c r="DG33" s="143"/>
      <c r="DH33" s="143"/>
      <c r="DI33" s="143"/>
      <c r="DJ33" s="143"/>
      <c r="DK33" s="143"/>
      <c r="DL33" s="143"/>
      <c r="DM33" s="143"/>
      <c r="DN33" s="143"/>
      <c r="DO33" s="143"/>
      <c r="DP33" s="143"/>
      <c r="DQ33" s="143"/>
      <c r="DR33" s="143"/>
      <c r="DS33" s="143"/>
      <c r="DT33" s="143"/>
      <c r="DU33" s="143"/>
      <c r="DV33" s="143"/>
      <c r="DW33" s="143"/>
      <c r="DX33" s="143"/>
      <c r="DY33" s="143"/>
      <c r="DZ33" s="143"/>
      <c r="EA33" s="143"/>
      <c r="EB33" s="143"/>
      <c r="EC33" s="143"/>
      <c r="ED33" s="143"/>
      <c r="EE33" s="143"/>
      <c r="EF33" s="143"/>
      <c r="EG33" s="143"/>
      <c r="EH33" s="143"/>
      <c r="EI33" s="143"/>
      <c r="EJ33" s="143"/>
      <c r="EK33" s="143"/>
      <c r="EL33" s="143"/>
      <c r="EM33" s="143"/>
      <c r="EN33" s="143"/>
      <c r="EO33" s="143"/>
      <c r="EP33" s="143"/>
      <c r="EQ33" s="143"/>
      <c r="ER33" s="143"/>
      <c r="ES33" s="143"/>
      <c r="ET33" s="143"/>
      <c r="EU33" s="143"/>
      <c r="EV33" s="143"/>
      <c r="EW33" s="143"/>
    </row>
    <row r="34" spans="1:153" x14ac:dyDescent="0.25">
      <c r="A34" s="143"/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3"/>
      <c r="AT34" s="143"/>
      <c r="AU34" s="143"/>
      <c r="AV34" s="143"/>
      <c r="AW34" s="143"/>
      <c r="AX34" s="143"/>
      <c r="AY34" s="143"/>
      <c r="AZ34" s="143"/>
      <c r="BA34" s="143"/>
      <c r="BB34" s="143"/>
      <c r="BC34" s="143"/>
      <c r="BD34" s="143"/>
      <c r="BE34" s="143"/>
      <c r="BF34" s="143"/>
      <c r="BG34" s="143"/>
      <c r="BH34" s="143"/>
      <c r="BI34" s="143"/>
      <c r="BJ34" s="143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143"/>
      <c r="CA34" s="143"/>
      <c r="CB34" s="143"/>
      <c r="CC34" s="143"/>
      <c r="CD34" s="143"/>
      <c r="CE34" s="143"/>
      <c r="CF34" s="143"/>
      <c r="CG34" s="143"/>
      <c r="CH34" s="143"/>
      <c r="CI34" s="143"/>
      <c r="CJ34" s="143"/>
      <c r="CK34" s="143"/>
      <c r="CL34" s="143"/>
      <c r="CM34" s="143"/>
      <c r="CN34" s="143"/>
      <c r="CO34" s="143"/>
      <c r="CP34" s="143"/>
      <c r="CQ34" s="143"/>
      <c r="CR34" s="143"/>
      <c r="CS34" s="143"/>
      <c r="CT34" s="143"/>
      <c r="CU34" s="143"/>
      <c r="CV34" s="143"/>
      <c r="CW34" s="143"/>
      <c r="CX34" s="143"/>
      <c r="CY34" s="143"/>
      <c r="CZ34" s="143"/>
      <c r="DA34" s="143"/>
      <c r="DB34" s="143"/>
      <c r="DC34" s="143"/>
      <c r="DD34" s="143"/>
      <c r="DE34" s="143"/>
      <c r="DF34" s="143"/>
      <c r="DG34" s="143"/>
      <c r="DH34" s="143"/>
      <c r="DI34" s="143"/>
      <c r="DJ34" s="143"/>
      <c r="DK34" s="143"/>
      <c r="DL34" s="143"/>
      <c r="DM34" s="143"/>
      <c r="DN34" s="143"/>
      <c r="DO34" s="143"/>
      <c r="DP34" s="143"/>
      <c r="DQ34" s="143"/>
      <c r="DR34" s="143"/>
      <c r="DS34" s="143"/>
      <c r="DT34" s="143"/>
      <c r="DU34" s="143"/>
      <c r="DV34" s="143"/>
      <c r="DW34" s="143"/>
      <c r="DX34" s="143"/>
      <c r="DY34" s="143"/>
      <c r="DZ34" s="143"/>
      <c r="EA34" s="143"/>
      <c r="EB34" s="143"/>
      <c r="EC34" s="143"/>
      <c r="ED34" s="143"/>
      <c r="EE34" s="143"/>
      <c r="EF34" s="143"/>
      <c r="EG34" s="143"/>
      <c r="EH34" s="143"/>
      <c r="EI34" s="143"/>
      <c r="EJ34" s="143"/>
      <c r="EK34" s="143"/>
      <c r="EL34" s="143"/>
      <c r="EM34" s="143"/>
      <c r="EN34" s="143"/>
      <c r="EO34" s="143"/>
      <c r="EP34" s="143"/>
      <c r="EQ34" s="143"/>
      <c r="ER34" s="143"/>
      <c r="ES34" s="143"/>
      <c r="ET34" s="143"/>
      <c r="EU34" s="143"/>
      <c r="EV34" s="143"/>
      <c r="EW34" s="143"/>
    </row>
    <row r="35" spans="1:153" x14ac:dyDescent="0.25">
      <c r="A35" s="143"/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3"/>
      <c r="AT35" s="143"/>
      <c r="AU35" s="143"/>
      <c r="AV35" s="143"/>
      <c r="AW35" s="143"/>
      <c r="AX35" s="143"/>
      <c r="AY35" s="143"/>
      <c r="AZ35" s="143"/>
      <c r="BA35" s="143"/>
      <c r="BB35" s="143"/>
      <c r="BC35" s="143"/>
      <c r="BD35" s="143"/>
      <c r="BE35" s="143"/>
      <c r="BF35" s="143"/>
      <c r="BG35" s="143"/>
      <c r="BH35" s="143"/>
      <c r="BI35" s="143"/>
      <c r="BJ35" s="143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143"/>
      <c r="CA35" s="143"/>
      <c r="CB35" s="143"/>
      <c r="CC35" s="143"/>
      <c r="CD35" s="143"/>
      <c r="CE35" s="143"/>
      <c r="CF35" s="143"/>
      <c r="CG35" s="143"/>
      <c r="CH35" s="143"/>
      <c r="CI35" s="143"/>
      <c r="CJ35" s="143"/>
      <c r="CK35" s="143"/>
      <c r="CL35" s="143"/>
      <c r="CM35" s="143"/>
      <c r="CN35" s="143"/>
      <c r="CO35" s="143"/>
      <c r="CP35" s="143"/>
      <c r="CQ35" s="143"/>
      <c r="CR35" s="143"/>
      <c r="CS35" s="143"/>
      <c r="CT35" s="143"/>
      <c r="CU35" s="143"/>
      <c r="CV35" s="143"/>
      <c r="CW35" s="143"/>
      <c r="CX35" s="143"/>
      <c r="CY35" s="143"/>
      <c r="CZ35" s="143"/>
      <c r="DA35" s="143"/>
      <c r="DB35" s="143"/>
      <c r="DC35" s="143"/>
      <c r="DD35" s="143"/>
      <c r="DE35" s="143"/>
      <c r="DF35" s="143"/>
      <c r="DG35" s="143"/>
      <c r="DH35" s="143"/>
      <c r="DI35" s="143"/>
      <c r="DJ35" s="143"/>
      <c r="DK35" s="143"/>
      <c r="DL35" s="143"/>
      <c r="DM35" s="143"/>
      <c r="DN35" s="143"/>
      <c r="DO35" s="143"/>
      <c r="DP35" s="143"/>
      <c r="DQ35" s="143"/>
      <c r="DR35" s="143"/>
      <c r="DS35" s="143"/>
      <c r="DT35" s="143"/>
      <c r="DU35" s="143"/>
      <c r="DV35" s="143"/>
      <c r="DW35" s="143"/>
      <c r="DX35" s="143"/>
      <c r="DY35" s="143"/>
      <c r="DZ35" s="143"/>
      <c r="EA35" s="143"/>
      <c r="EB35" s="143"/>
      <c r="EC35" s="143"/>
      <c r="ED35" s="143"/>
      <c r="EE35" s="143"/>
      <c r="EF35" s="143"/>
      <c r="EG35" s="143"/>
      <c r="EH35" s="143"/>
      <c r="EI35" s="143"/>
      <c r="EJ35" s="143"/>
      <c r="EK35" s="143"/>
      <c r="EL35" s="143"/>
      <c r="EM35" s="143"/>
      <c r="EN35" s="143"/>
      <c r="EO35" s="143"/>
      <c r="EP35" s="143"/>
      <c r="EQ35" s="143"/>
      <c r="ER35" s="143"/>
      <c r="ES35" s="143"/>
      <c r="ET35" s="143"/>
      <c r="EU35" s="143"/>
      <c r="EV35" s="143"/>
      <c r="EW35" s="143"/>
    </row>
    <row r="36" spans="1:153" x14ac:dyDescent="0.25">
      <c r="A36" s="143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3"/>
      <c r="AT36" s="143"/>
      <c r="AU36" s="143"/>
      <c r="AV36" s="143"/>
      <c r="AW36" s="143"/>
      <c r="AX36" s="143"/>
      <c r="AY36" s="143"/>
      <c r="AZ36" s="143"/>
      <c r="BA36" s="143"/>
      <c r="BB36" s="143"/>
      <c r="BC36" s="143"/>
      <c r="BD36" s="143"/>
      <c r="BE36" s="143"/>
      <c r="BF36" s="143"/>
      <c r="BG36" s="143"/>
      <c r="BH36" s="143"/>
      <c r="BI36" s="143"/>
      <c r="BJ36" s="143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143"/>
      <c r="CA36" s="143"/>
      <c r="CB36" s="143"/>
      <c r="CC36" s="143"/>
      <c r="CD36" s="143"/>
      <c r="CE36" s="143"/>
      <c r="CF36" s="143"/>
      <c r="CG36" s="143"/>
      <c r="CH36" s="143"/>
      <c r="CI36" s="143"/>
      <c r="CJ36" s="143"/>
      <c r="CK36" s="143"/>
      <c r="CL36" s="143"/>
      <c r="CM36" s="143"/>
      <c r="CN36" s="143"/>
      <c r="CO36" s="143"/>
      <c r="CP36" s="143"/>
      <c r="CQ36" s="143"/>
      <c r="CR36" s="143"/>
      <c r="CS36" s="143"/>
      <c r="CT36" s="143"/>
      <c r="CU36" s="143"/>
      <c r="CV36" s="143"/>
      <c r="CW36" s="143"/>
      <c r="CX36" s="143"/>
      <c r="CY36" s="143"/>
      <c r="CZ36" s="143"/>
      <c r="DA36" s="143"/>
      <c r="DB36" s="143"/>
      <c r="DC36" s="143"/>
      <c r="DD36" s="143"/>
      <c r="DE36" s="143"/>
      <c r="DF36" s="143"/>
      <c r="DG36" s="143"/>
      <c r="DH36" s="143"/>
      <c r="DI36" s="143"/>
      <c r="DJ36" s="143"/>
      <c r="DK36" s="143"/>
      <c r="DL36" s="143"/>
      <c r="DM36" s="143"/>
      <c r="DN36" s="143"/>
      <c r="DO36" s="143"/>
      <c r="DP36" s="143"/>
      <c r="DQ36" s="143"/>
      <c r="DR36" s="143"/>
      <c r="DS36" s="143"/>
      <c r="DT36" s="143"/>
      <c r="DU36" s="143"/>
      <c r="DV36" s="143"/>
      <c r="DW36" s="143"/>
      <c r="DX36" s="143"/>
      <c r="DY36" s="143"/>
      <c r="DZ36" s="143"/>
      <c r="EA36" s="143"/>
      <c r="EB36" s="143"/>
      <c r="EC36" s="143"/>
      <c r="ED36" s="143"/>
      <c r="EE36" s="143"/>
      <c r="EF36" s="143"/>
      <c r="EG36" s="143"/>
      <c r="EH36" s="143"/>
      <c r="EI36" s="143"/>
      <c r="EJ36" s="143"/>
      <c r="EK36" s="143"/>
      <c r="EL36" s="143"/>
      <c r="EM36" s="143"/>
      <c r="EN36" s="143"/>
      <c r="EO36" s="143"/>
      <c r="EP36" s="143"/>
      <c r="EQ36" s="143"/>
      <c r="ER36" s="143"/>
      <c r="ES36" s="143"/>
      <c r="ET36" s="143"/>
      <c r="EU36" s="143"/>
      <c r="EV36" s="143"/>
      <c r="EW36" s="143"/>
    </row>
    <row r="37" spans="1:153" x14ac:dyDescent="0.25">
      <c r="A37" s="143"/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3"/>
      <c r="AT37" s="143"/>
      <c r="AU37" s="143"/>
      <c r="AV37" s="143"/>
      <c r="AW37" s="143"/>
      <c r="AX37" s="143"/>
      <c r="AY37" s="143"/>
      <c r="AZ37" s="143"/>
      <c r="BA37" s="143"/>
      <c r="BB37" s="143"/>
      <c r="BC37" s="143"/>
      <c r="BD37" s="143"/>
      <c r="BE37" s="143"/>
      <c r="BF37" s="143"/>
      <c r="BG37" s="143"/>
      <c r="BH37" s="143"/>
      <c r="BI37" s="143"/>
      <c r="BJ37" s="143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143"/>
      <c r="CA37" s="143"/>
      <c r="CB37" s="143"/>
      <c r="CC37" s="143"/>
      <c r="CD37" s="143"/>
      <c r="CE37" s="143"/>
      <c r="CF37" s="143"/>
      <c r="CG37" s="143"/>
      <c r="CH37" s="143"/>
      <c r="CI37" s="143"/>
      <c r="CJ37" s="143"/>
      <c r="CK37" s="143"/>
      <c r="CL37" s="143"/>
      <c r="CM37" s="143"/>
      <c r="CN37" s="143"/>
      <c r="CO37" s="143"/>
      <c r="CP37" s="143"/>
      <c r="CQ37" s="143"/>
      <c r="CR37" s="143"/>
      <c r="CS37" s="143"/>
      <c r="CT37" s="143"/>
      <c r="CU37" s="143"/>
      <c r="CV37" s="143"/>
      <c r="CW37" s="143"/>
      <c r="CX37" s="143"/>
      <c r="CY37" s="143"/>
      <c r="CZ37" s="143"/>
      <c r="DA37" s="143"/>
      <c r="DB37" s="143"/>
      <c r="DC37" s="143"/>
      <c r="DD37" s="143"/>
      <c r="DE37" s="143"/>
      <c r="DF37" s="143"/>
      <c r="DG37" s="143"/>
      <c r="DH37" s="143"/>
      <c r="DI37" s="143"/>
      <c r="DJ37" s="143"/>
      <c r="DK37" s="143"/>
      <c r="DL37" s="143"/>
      <c r="DM37" s="143"/>
      <c r="DN37" s="143"/>
      <c r="DO37" s="143"/>
      <c r="DP37" s="143"/>
      <c r="DQ37" s="143"/>
      <c r="DR37" s="143"/>
      <c r="DS37" s="143"/>
      <c r="DT37" s="143"/>
      <c r="DU37" s="143"/>
      <c r="DV37" s="143"/>
      <c r="DW37" s="143"/>
      <c r="DX37" s="143"/>
      <c r="DY37" s="143"/>
      <c r="DZ37" s="143"/>
      <c r="EA37" s="143"/>
      <c r="EB37" s="143"/>
      <c r="EC37" s="143"/>
      <c r="ED37" s="143"/>
      <c r="EE37" s="143"/>
      <c r="EF37" s="143"/>
      <c r="EG37" s="143"/>
      <c r="EH37" s="143"/>
      <c r="EI37" s="143"/>
      <c r="EJ37" s="143"/>
      <c r="EK37" s="143"/>
      <c r="EL37" s="143"/>
      <c r="EM37" s="143"/>
      <c r="EN37" s="143"/>
      <c r="EO37" s="143"/>
      <c r="EP37" s="143"/>
      <c r="EQ37" s="143"/>
      <c r="ER37" s="143"/>
      <c r="ES37" s="143"/>
      <c r="ET37" s="143"/>
      <c r="EU37" s="143"/>
      <c r="EV37" s="143"/>
      <c r="EW37" s="143"/>
    </row>
    <row r="38" spans="1:153" x14ac:dyDescent="0.25">
      <c r="A38" s="143"/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  <c r="BD38" s="143"/>
      <c r="BE38" s="143"/>
      <c r="BF38" s="143"/>
      <c r="BG38" s="143"/>
      <c r="BH38" s="143"/>
      <c r="BI38" s="143"/>
      <c r="BJ38" s="143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143"/>
      <c r="CA38" s="143"/>
      <c r="CB38" s="143"/>
      <c r="CC38" s="143"/>
      <c r="CD38" s="143"/>
      <c r="CE38" s="143"/>
      <c r="CF38" s="143"/>
      <c r="CG38" s="143"/>
      <c r="CH38" s="143"/>
      <c r="CI38" s="143"/>
      <c r="CJ38" s="143"/>
      <c r="CK38" s="143"/>
      <c r="CL38" s="143"/>
      <c r="CM38" s="143"/>
      <c r="CN38" s="143"/>
      <c r="CO38" s="143"/>
      <c r="CP38" s="143"/>
      <c r="CQ38" s="143"/>
      <c r="CR38" s="143"/>
      <c r="CS38" s="143"/>
      <c r="CT38" s="143"/>
      <c r="CU38" s="143"/>
      <c r="CV38" s="143"/>
      <c r="CW38" s="143"/>
      <c r="CX38" s="143"/>
      <c r="CY38" s="143"/>
      <c r="CZ38" s="143"/>
      <c r="DA38" s="143"/>
      <c r="DB38" s="143"/>
      <c r="DC38" s="143"/>
      <c r="DD38" s="143"/>
      <c r="DE38" s="143"/>
      <c r="DF38" s="143"/>
      <c r="DG38" s="143"/>
      <c r="DH38" s="143"/>
      <c r="DI38" s="143"/>
      <c r="DJ38" s="143"/>
      <c r="DK38" s="143"/>
      <c r="DL38" s="143"/>
      <c r="DM38" s="143"/>
      <c r="DN38" s="143"/>
      <c r="DO38" s="143"/>
      <c r="DP38" s="143"/>
      <c r="DQ38" s="143"/>
      <c r="DR38" s="143"/>
      <c r="DS38" s="143"/>
      <c r="DT38" s="143"/>
      <c r="DU38" s="143"/>
      <c r="DV38" s="143"/>
      <c r="DW38" s="143"/>
      <c r="DX38" s="143"/>
      <c r="DY38" s="143"/>
      <c r="DZ38" s="143"/>
      <c r="EA38" s="143"/>
      <c r="EB38" s="143"/>
      <c r="EC38" s="143"/>
      <c r="ED38" s="143"/>
      <c r="EE38" s="143"/>
      <c r="EF38" s="143"/>
      <c r="EG38" s="143"/>
      <c r="EH38" s="143"/>
      <c r="EI38" s="143"/>
      <c r="EJ38" s="143"/>
      <c r="EK38" s="143"/>
      <c r="EL38" s="143"/>
      <c r="EM38" s="143"/>
      <c r="EN38" s="143"/>
      <c r="EO38" s="143"/>
      <c r="EP38" s="143"/>
      <c r="EQ38" s="143"/>
      <c r="ER38" s="143"/>
      <c r="ES38" s="143"/>
      <c r="ET38" s="143"/>
      <c r="EU38" s="143"/>
      <c r="EV38" s="143"/>
      <c r="EW38" s="143"/>
    </row>
    <row r="39" spans="1:153" x14ac:dyDescent="0.25">
      <c r="A39" s="143"/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43"/>
      <c r="AE39" s="143"/>
      <c r="AF39" s="143"/>
      <c r="AG39" s="143"/>
      <c r="AH39" s="143"/>
      <c r="AI39" s="143"/>
      <c r="AJ39" s="143"/>
      <c r="AK39" s="143"/>
      <c r="AL39" s="143"/>
      <c r="AM39" s="143"/>
      <c r="AN39" s="143"/>
      <c r="AO39" s="143"/>
      <c r="AP39" s="143"/>
      <c r="AQ39" s="143"/>
      <c r="AR39" s="143"/>
      <c r="AS39" s="143"/>
      <c r="AT39" s="143"/>
      <c r="AU39" s="143"/>
      <c r="AV39" s="143"/>
      <c r="AW39" s="143"/>
      <c r="AX39" s="143"/>
      <c r="AY39" s="143"/>
      <c r="AZ39" s="143"/>
      <c r="BA39" s="143"/>
      <c r="BB39" s="143"/>
      <c r="BC39" s="143"/>
      <c r="BD39" s="143"/>
      <c r="BE39" s="143"/>
      <c r="BF39" s="143"/>
      <c r="BG39" s="143"/>
      <c r="BH39" s="143"/>
      <c r="BI39" s="143"/>
      <c r="BJ39" s="143"/>
      <c r="BK39" s="143"/>
      <c r="BL39" s="143"/>
      <c r="BM39" s="143"/>
      <c r="BN39" s="143"/>
      <c r="BO39" s="143"/>
      <c r="BP39" s="143"/>
      <c r="BQ39" s="143"/>
      <c r="BR39" s="143"/>
      <c r="BS39" s="143"/>
      <c r="BT39" s="143"/>
      <c r="BU39" s="143"/>
      <c r="BV39" s="143"/>
      <c r="BW39" s="143"/>
      <c r="BX39" s="143"/>
      <c r="BY39" s="143"/>
      <c r="BZ39" s="143"/>
      <c r="CA39" s="143"/>
      <c r="CB39" s="143"/>
      <c r="CC39" s="143"/>
      <c r="CD39" s="143"/>
      <c r="CE39" s="143"/>
      <c r="CF39" s="143"/>
      <c r="CG39" s="143"/>
      <c r="CH39" s="143"/>
      <c r="CI39" s="143"/>
      <c r="CJ39" s="143"/>
      <c r="CK39" s="143"/>
      <c r="CL39" s="143"/>
      <c r="CM39" s="143"/>
      <c r="CN39" s="143"/>
      <c r="CO39" s="143"/>
      <c r="CP39" s="143"/>
      <c r="CQ39" s="143"/>
      <c r="CR39" s="143"/>
      <c r="CS39" s="143"/>
      <c r="CT39" s="143"/>
      <c r="CU39" s="143"/>
      <c r="CV39" s="143"/>
      <c r="CW39" s="143"/>
      <c r="CX39" s="143"/>
      <c r="CY39" s="143"/>
      <c r="CZ39" s="143"/>
      <c r="DA39" s="143"/>
      <c r="DB39" s="143"/>
      <c r="DC39" s="143"/>
      <c r="DD39" s="143"/>
      <c r="DE39" s="143"/>
      <c r="DF39" s="143"/>
      <c r="DG39" s="143"/>
      <c r="DH39" s="143"/>
      <c r="DI39" s="143"/>
      <c r="DJ39" s="143"/>
      <c r="DK39" s="143"/>
      <c r="DL39" s="143"/>
      <c r="DM39" s="143"/>
      <c r="DN39" s="143"/>
      <c r="DO39" s="143"/>
      <c r="DP39" s="143"/>
      <c r="DQ39" s="143"/>
      <c r="DR39" s="143"/>
      <c r="DS39" s="143"/>
      <c r="DT39" s="143"/>
      <c r="DU39" s="143"/>
      <c r="DV39" s="143"/>
      <c r="DW39" s="143"/>
      <c r="DX39" s="143"/>
      <c r="DY39" s="143"/>
      <c r="DZ39" s="143"/>
      <c r="EA39" s="143"/>
      <c r="EB39" s="143"/>
      <c r="EC39" s="143"/>
      <c r="ED39" s="143"/>
      <c r="EE39" s="143"/>
      <c r="EF39" s="143"/>
      <c r="EG39" s="143"/>
      <c r="EH39" s="143"/>
      <c r="EI39" s="143"/>
      <c r="EJ39" s="143"/>
      <c r="EK39" s="143"/>
      <c r="EL39" s="143"/>
      <c r="EM39" s="143"/>
      <c r="EN39" s="143"/>
      <c r="EO39" s="143"/>
      <c r="EP39" s="143"/>
      <c r="EQ39" s="143"/>
      <c r="ER39" s="143"/>
      <c r="ES39" s="143"/>
      <c r="ET39" s="143"/>
      <c r="EU39" s="143"/>
      <c r="EV39" s="143"/>
      <c r="EW39" s="143"/>
    </row>
    <row r="40" spans="1:153" x14ac:dyDescent="0.25">
      <c r="A40" s="143"/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  <c r="AD40" s="143"/>
      <c r="AE40" s="143"/>
      <c r="AF40" s="143"/>
      <c r="AG40" s="143"/>
      <c r="AH40" s="143"/>
      <c r="AI40" s="143"/>
      <c r="AJ40" s="143"/>
      <c r="AK40" s="143"/>
      <c r="AL40" s="143"/>
      <c r="AM40" s="143"/>
      <c r="AN40" s="143"/>
      <c r="AO40" s="143"/>
      <c r="AP40" s="143"/>
      <c r="AQ40" s="143"/>
      <c r="AR40" s="143"/>
      <c r="AS40" s="143"/>
      <c r="AT40" s="143"/>
      <c r="AU40" s="143"/>
      <c r="AV40" s="143"/>
      <c r="AW40" s="143"/>
      <c r="AX40" s="143"/>
      <c r="AY40" s="143"/>
      <c r="AZ40" s="143"/>
      <c r="BA40" s="143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3"/>
      <c r="BT40" s="143"/>
      <c r="BU40" s="143"/>
      <c r="BV40" s="143"/>
      <c r="BW40" s="143"/>
      <c r="BX40" s="143"/>
      <c r="BY40" s="143"/>
      <c r="BZ40" s="143"/>
      <c r="CA40" s="143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3"/>
      <c r="CP40" s="143"/>
      <c r="CQ40" s="143"/>
      <c r="CR40" s="143"/>
      <c r="CS40" s="143"/>
      <c r="CT40" s="143"/>
      <c r="CU40" s="143"/>
      <c r="CV40" s="143"/>
      <c r="CW40" s="143"/>
      <c r="CX40" s="143"/>
      <c r="CY40" s="143"/>
      <c r="CZ40" s="143"/>
      <c r="DA40" s="143"/>
      <c r="DB40" s="143"/>
      <c r="DC40" s="143"/>
      <c r="DD40" s="143"/>
      <c r="DE40" s="143"/>
      <c r="DF40" s="143"/>
      <c r="DG40" s="143"/>
      <c r="DH40" s="143"/>
      <c r="DI40" s="143"/>
      <c r="DJ40" s="143"/>
      <c r="DK40" s="143"/>
      <c r="DL40" s="143"/>
      <c r="DM40" s="143"/>
      <c r="DN40" s="143"/>
      <c r="DO40" s="143"/>
      <c r="DP40" s="143"/>
      <c r="DQ40" s="143"/>
      <c r="DR40" s="143"/>
      <c r="DS40" s="143"/>
      <c r="DT40" s="143"/>
      <c r="DU40" s="143"/>
      <c r="DV40" s="143"/>
      <c r="DW40" s="143"/>
      <c r="DX40" s="143"/>
      <c r="DY40" s="143"/>
      <c r="DZ40" s="143"/>
      <c r="EA40" s="143"/>
      <c r="EB40" s="143"/>
      <c r="EC40" s="143"/>
      <c r="ED40" s="143"/>
      <c r="EE40" s="143"/>
      <c r="EF40" s="143"/>
      <c r="EG40" s="143"/>
      <c r="EH40" s="143"/>
      <c r="EI40" s="143"/>
      <c r="EJ40" s="143"/>
      <c r="EK40" s="143"/>
      <c r="EL40" s="143"/>
      <c r="EM40" s="143"/>
      <c r="EN40" s="143"/>
      <c r="EO40" s="143"/>
      <c r="EP40" s="143"/>
      <c r="EQ40" s="143"/>
      <c r="ER40" s="143"/>
      <c r="ES40" s="143"/>
      <c r="ET40" s="143"/>
      <c r="EU40" s="143"/>
      <c r="EV40" s="143"/>
      <c r="EW40" s="143"/>
    </row>
    <row r="41" spans="1:153" x14ac:dyDescent="0.25">
      <c r="A41" s="143"/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  <c r="AD41" s="143"/>
      <c r="AE41" s="143"/>
      <c r="AF41" s="143"/>
      <c r="AG41" s="143"/>
      <c r="AH41" s="143"/>
      <c r="AI41" s="143"/>
      <c r="AJ41" s="143"/>
      <c r="AK41" s="143"/>
      <c r="AL41" s="143"/>
      <c r="AM41" s="143"/>
      <c r="AN41" s="143"/>
      <c r="AO41" s="143"/>
      <c r="AP41" s="143"/>
      <c r="AQ41" s="143"/>
      <c r="AR41" s="143"/>
      <c r="AS41" s="143"/>
      <c r="AT41" s="143"/>
      <c r="AU41" s="143"/>
      <c r="AV41" s="143"/>
      <c r="AW41" s="143"/>
      <c r="AX41" s="143"/>
      <c r="AY41" s="143"/>
      <c r="AZ41" s="143"/>
      <c r="BA41" s="143"/>
      <c r="BB41" s="143"/>
      <c r="BC41" s="143"/>
      <c r="BD41" s="143"/>
      <c r="BE41" s="143"/>
      <c r="BF41" s="143"/>
      <c r="BG41" s="143"/>
      <c r="BH41" s="143"/>
      <c r="BI41" s="143"/>
      <c r="BJ41" s="143"/>
      <c r="BK41" s="143"/>
      <c r="BL41" s="143"/>
      <c r="BM41" s="143"/>
      <c r="BN41" s="143"/>
      <c r="BO41" s="143"/>
      <c r="BP41" s="143"/>
      <c r="BQ41" s="143"/>
      <c r="BR41" s="143"/>
      <c r="BS41" s="143"/>
      <c r="BT41" s="143"/>
      <c r="BU41" s="143"/>
      <c r="BV41" s="143"/>
      <c r="BW41" s="143"/>
      <c r="BX41" s="143"/>
      <c r="BY41" s="143"/>
      <c r="BZ41" s="143"/>
      <c r="CA41" s="143"/>
      <c r="CB41" s="143"/>
      <c r="CC41" s="143"/>
      <c r="CD41" s="143"/>
      <c r="CE41" s="143"/>
      <c r="CF41" s="143"/>
      <c r="CG41" s="143"/>
      <c r="CH41" s="143"/>
      <c r="CI41" s="143"/>
      <c r="CJ41" s="143"/>
      <c r="CK41" s="143"/>
      <c r="CL41" s="143"/>
      <c r="CM41" s="143"/>
      <c r="CN41" s="143"/>
      <c r="CO41" s="143"/>
      <c r="CP41" s="143"/>
      <c r="CQ41" s="143"/>
      <c r="CR41" s="143"/>
      <c r="CS41" s="143"/>
      <c r="CT41" s="143"/>
      <c r="CU41" s="143"/>
      <c r="CV41" s="143"/>
      <c r="CW41" s="143"/>
      <c r="CX41" s="143"/>
      <c r="CY41" s="143"/>
      <c r="CZ41" s="143"/>
      <c r="DA41" s="143"/>
      <c r="DB41" s="143"/>
      <c r="DC41" s="143"/>
      <c r="DD41" s="143"/>
      <c r="DE41" s="143"/>
      <c r="DF41" s="143"/>
      <c r="DG41" s="143"/>
      <c r="DH41" s="143"/>
      <c r="DI41" s="143"/>
      <c r="DJ41" s="143"/>
      <c r="DK41" s="143"/>
      <c r="DL41" s="143"/>
      <c r="DM41" s="143"/>
      <c r="DN41" s="143"/>
      <c r="DO41" s="143"/>
      <c r="DP41" s="143"/>
      <c r="DQ41" s="143"/>
      <c r="DR41" s="143"/>
      <c r="DS41" s="143"/>
      <c r="DT41" s="143"/>
      <c r="DU41" s="143"/>
      <c r="DV41" s="143"/>
      <c r="DW41" s="143"/>
      <c r="DX41" s="143"/>
      <c r="DY41" s="143"/>
      <c r="DZ41" s="143"/>
      <c r="EA41" s="143"/>
      <c r="EB41" s="143"/>
      <c r="EC41" s="143"/>
      <c r="ED41" s="143"/>
      <c r="EE41" s="143"/>
      <c r="EF41" s="143"/>
      <c r="EG41" s="143"/>
      <c r="EH41" s="143"/>
      <c r="EI41" s="143"/>
      <c r="EJ41" s="143"/>
      <c r="EK41" s="143"/>
      <c r="EL41" s="143"/>
      <c r="EM41" s="143"/>
      <c r="EN41" s="143"/>
      <c r="EO41" s="143"/>
      <c r="EP41" s="143"/>
      <c r="EQ41" s="143"/>
      <c r="ER41" s="143"/>
      <c r="ES41" s="143"/>
      <c r="ET41" s="143"/>
      <c r="EU41" s="143"/>
      <c r="EV41" s="143"/>
      <c r="EW41" s="143"/>
    </row>
  </sheetData>
  <mergeCells count="22">
    <mergeCell ref="CH3:CM3"/>
    <mergeCell ref="CN3:CR3"/>
    <mergeCell ref="AX4:BC4"/>
    <mergeCell ref="BD4:BI4"/>
    <mergeCell ref="B4:G4"/>
    <mergeCell ref="Z3:AE3"/>
    <mergeCell ref="AF3:AK3"/>
    <mergeCell ref="AL3:AQ3"/>
    <mergeCell ref="AR3:AW3"/>
    <mergeCell ref="BP3:BU3"/>
    <mergeCell ref="BV3:CA3"/>
    <mergeCell ref="CB3:CG3"/>
    <mergeCell ref="H1:BO1"/>
    <mergeCell ref="BP1:CM2"/>
    <mergeCell ref="H2:Y2"/>
    <mergeCell ref="AF2:AW2"/>
    <mergeCell ref="AX2:BC3"/>
    <mergeCell ref="BD2:BI3"/>
    <mergeCell ref="BJ2:BO3"/>
    <mergeCell ref="H3:M3"/>
    <mergeCell ref="N3:S3"/>
    <mergeCell ref="T3:Y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Dicionário RH Mensal</vt:lpstr>
      <vt:lpstr>Efetivo</vt:lpstr>
      <vt:lpstr>Gestão</vt:lpstr>
      <vt:lpstr>Absenteísmo até 15 dias</vt:lpstr>
      <vt:lpstr>Absenteísmo +15 dias até 6 mese</vt:lpstr>
      <vt:lpstr>Absenteismo + de 6 meses</vt:lpstr>
      <vt:lpstr>Acidente Próprio</vt:lpstr>
      <vt:lpstr>Acidente Terceiro1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Aldevan Souza Silva</dc:creator>
  <cp:lastModifiedBy>Aldevan Souza Silva</cp:lastModifiedBy>
  <dcterms:created xsi:type="dcterms:W3CDTF">2019-08-19T19:06:29Z</dcterms:created>
  <dcterms:modified xsi:type="dcterms:W3CDTF">2019-08-30T17:40:03Z</dcterms:modified>
</cp:coreProperties>
</file>