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001mc0/Desktop/MonteCarloSim/"/>
    </mc:Choice>
  </mc:AlternateContent>
  <xr:revisionPtr revIDLastSave="0" documentId="13_ncr:1_{AAD08710-71BE-7A47-8124-1BE05D0A995B}" xr6:coauthVersionLast="36" xr6:coauthVersionMax="36" xr10:uidLastSave="{00000000-0000-0000-0000-000000000000}"/>
  <bookViews>
    <workbookView xWindow="4420" yWindow="460" windowWidth="25360" windowHeight="19680" activeTab="3" xr2:uid="{89CADB68-9710-C24E-BD31-D0169D2A2E6E}"/>
  </bookViews>
  <sheets>
    <sheet name="SQL_NegativeSpread" sheetId="1" r:id="rId1"/>
    <sheet name="SQL_RentalRevSpread" sheetId="2" r:id="rId2"/>
    <sheet name="StudioNPV" sheetId="4" r:id="rId3"/>
    <sheet name="StudoNPV_Model" sheetId="6" r:id="rId4"/>
    <sheet name="notes" sheetId="5" r:id="rId5"/>
  </sheets>
  <definedNames>
    <definedName name="_xlnm._FilterDatabase" localSheetId="2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16" i="6" l="1"/>
  <c r="BF17" i="6"/>
  <c r="BF18" i="6"/>
  <c r="BF19" i="6"/>
  <c r="BF20" i="6"/>
  <c r="BF21" i="6"/>
  <c r="BF22" i="6"/>
  <c r="BF23" i="6"/>
  <c r="BF24" i="6"/>
  <c r="BF25" i="6"/>
  <c r="BF26" i="6"/>
  <c r="BF27" i="6"/>
  <c r="BF28" i="6"/>
  <c r="BF15" i="6"/>
  <c r="AO15" i="6"/>
  <c r="AR16" i="6"/>
  <c r="AN41" i="6"/>
  <c r="AN77" i="6"/>
  <c r="AN90" i="6"/>
  <c r="AN111" i="6"/>
  <c r="AM15" i="6"/>
  <c r="AO16" i="6"/>
  <c r="AQ16" i="6"/>
  <c r="AM16" i="6"/>
  <c r="V8" i="6"/>
  <c r="V16" i="6" s="1"/>
  <c r="T8" i="6"/>
  <c r="T22" i="6" s="1"/>
  <c r="AP22" i="6" s="1"/>
  <c r="R8" i="6"/>
  <c r="R16" i="6" s="1"/>
  <c r="AN16" i="6" s="1"/>
  <c r="S15" i="6"/>
  <c r="AL123" i="6"/>
  <c r="AI123" i="6"/>
  <c r="BE123" i="6" s="1"/>
  <c r="Y123" i="6"/>
  <c r="AU123" i="6" s="1"/>
  <c r="W123" i="6"/>
  <c r="AS123" i="6" s="1"/>
  <c r="U123" i="6"/>
  <c r="AQ123" i="6" s="1"/>
  <c r="S123" i="6"/>
  <c r="AO123" i="6" s="1"/>
  <c r="AM123" i="6"/>
  <c r="P123" i="6"/>
  <c r="N123" i="6"/>
  <c r="AJ123" i="6" s="1"/>
  <c r="AL122" i="6"/>
  <c r="AI122" i="6"/>
  <c r="BE122" i="6" s="1"/>
  <c r="Y122" i="6"/>
  <c r="AU122" i="6" s="1"/>
  <c r="W122" i="6"/>
  <c r="AS122" i="6" s="1"/>
  <c r="U122" i="6"/>
  <c r="AQ122" i="6" s="1"/>
  <c r="S122" i="6"/>
  <c r="AO122" i="6" s="1"/>
  <c r="AM122" i="6"/>
  <c r="P122" i="6"/>
  <c r="N122" i="6"/>
  <c r="AJ122" i="6" s="1"/>
  <c r="AL121" i="6"/>
  <c r="AI121" i="6"/>
  <c r="BE121" i="6" s="1"/>
  <c r="Y121" i="6"/>
  <c r="AU121" i="6" s="1"/>
  <c r="W121" i="6"/>
  <c r="AS121" i="6" s="1"/>
  <c r="U121" i="6"/>
  <c r="AQ121" i="6" s="1"/>
  <c r="S121" i="6"/>
  <c r="AO121" i="6" s="1"/>
  <c r="AM121" i="6"/>
  <c r="P121" i="6"/>
  <c r="N121" i="6"/>
  <c r="AJ121" i="6" s="1"/>
  <c r="AL120" i="6"/>
  <c r="AI120" i="6"/>
  <c r="BE120" i="6" s="1"/>
  <c r="Y120" i="6"/>
  <c r="AU120" i="6" s="1"/>
  <c r="W120" i="6"/>
  <c r="AS120" i="6" s="1"/>
  <c r="U120" i="6"/>
  <c r="AQ120" i="6" s="1"/>
  <c r="S120" i="6"/>
  <c r="AO120" i="6" s="1"/>
  <c r="AM120" i="6"/>
  <c r="P120" i="6"/>
  <c r="N120" i="6"/>
  <c r="AJ120" i="6" s="1"/>
  <c r="AM119" i="6"/>
  <c r="AL119" i="6"/>
  <c r="AI119" i="6"/>
  <c r="BE119" i="6" s="1"/>
  <c r="Y119" i="6"/>
  <c r="AU119" i="6" s="1"/>
  <c r="W119" i="6"/>
  <c r="AS119" i="6" s="1"/>
  <c r="U119" i="6"/>
  <c r="AQ119" i="6" s="1"/>
  <c r="S119" i="6"/>
  <c r="AO119" i="6" s="1"/>
  <c r="P119" i="6"/>
  <c r="N119" i="6"/>
  <c r="AJ119" i="6" s="1"/>
  <c r="AL118" i="6"/>
  <c r="AI118" i="6"/>
  <c r="BE118" i="6" s="1"/>
  <c r="Y118" i="6"/>
  <c r="AU118" i="6" s="1"/>
  <c r="W118" i="6"/>
  <c r="AS118" i="6" s="1"/>
  <c r="U118" i="6"/>
  <c r="AQ118" i="6" s="1"/>
  <c r="S118" i="6"/>
  <c r="AO118" i="6" s="1"/>
  <c r="AM118" i="6"/>
  <c r="P118" i="6"/>
  <c r="N118" i="6"/>
  <c r="AJ118" i="6" s="1"/>
  <c r="AL117" i="6"/>
  <c r="AI117" i="6"/>
  <c r="BE117" i="6" s="1"/>
  <c r="Y117" i="6"/>
  <c r="AU117" i="6" s="1"/>
  <c r="W117" i="6"/>
  <c r="AS117" i="6" s="1"/>
  <c r="U117" i="6"/>
  <c r="AQ117" i="6" s="1"/>
  <c r="S117" i="6"/>
  <c r="AO117" i="6" s="1"/>
  <c r="AM117" i="6"/>
  <c r="P117" i="6"/>
  <c r="N117" i="6"/>
  <c r="AJ117" i="6" s="1"/>
  <c r="AL116" i="6"/>
  <c r="AI116" i="6"/>
  <c r="BE116" i="6" s="1"/>
  <c r="Y116" i="6"/>
  <c r="AU116" i="6" s="1"/>
  <c r="W116" i="6"/>
  <c r="AS116" i="6" s="1"/>
  <c r="U116" i="6"/>
  <c r="AQ116" i="6" s="1"/>
  <c r="S116" i="6"/>
  <c r="AO116" i="6" s="1"/>
  <c r="AM116" i="6"/>
  <c r="P116" i="6"/>
  <c r="N116" i="6"/>
  <c r="AJ116" i="6" s="1"/>
  <c r="AL115" i="6"/>
  <c r="AI115" i="6"/>
  <c r="BE115" i="6" s="1"/>
  <c r="Y115" i="6"/>
  <c r="AU115" i="6" s="1"/>
  <c r="W115" i="6"/>
  <c r="AS115" i="6" s="1"/>
  <c r="U115" i="6"/>
  <c r="AQ115" i="6" s="1"/>
  <c r="S115" i="6"/>
  <c r="AO115" i="6" s="1"/>
  <c r="AM115" i="6"/>
  <c r="P115" i="6"/>
  <c r="N115" i="6"/>
  <c r="AJ115" i="6" s="1"/>
  <c r="AL114" i="6"/>
  <c r="AI114" i="6"/>
  <c r="BE114" i="6" s="1"/>
  <c r="Y114" i="6"/>
  <c r="AU114" i="6" s="1"/>
  <c r="W114" i="6"/>
  <c r="AS114" i="6" s="1"/>
  <c r="U114" i="6"/>
  <c r="AQ114" i="6" s="1"/>
  <c r="S114" i="6"/>
  <c r="AO114" i="6" s="1"/>
  <c r="AM114" i="6"/>
  <c r="P114" i="6"/>
  <c r="N114" i="6"/>
  <c r="AJ114" i="6" s="1"/>
  <c r="AL113" i="6"/>
  <c r="AI113" i="6"/>
  <c r="BE113" i="6" s="1"/>
  <c r="Y113" i="6"/>
  <c r="AU113" i="6" s="1"/>
  <c r="W113" i="6"/>
  <c r="AS113" i="6" s="1"/>
  <c r="U113" i="6"/>
  <c r="AQ113" i="6" s="1"/>
  <c r="S113" i="6"/>
  <c r="AO113" i="6" s="1"/>
  <c r="AM113" i="6"/>
  <c r="P113" i="6"/>
  <c r="N113" i="6"/>
  <c r="AJ113" i="6" s="1"/>
  <c r="AL110" i="6"/>
  <c r="AI110" i="6"/>
  <c r="BE110" i="6" s="1"/>
  <c r="Y110" i="6"/>
  <c r="AU110" i="6" s="1"/>
  <c r="W110" i="6"/>
  <c r="AS110" i="6" s="1"/>
  <c r="U110" i="6"/>
  <c r="AQ110" i="6" s="1"/>
  <c r="S110" i="6"/>
  <c r="AO110" i="6" s="1"/>
  <c r="AM110" i="6"/>
  <c r="P110" i="6"/>
  <c r="N110" i="6"/>
  <c r="AJ110" i="6" s="1"/>
  <c r="AL109" i="6"/>
  <c r="AI109" i="6"/>
  <c r="BE109" i="6" s="1"/>
  <c r="Y109" i="6"/>
  <c r="AU109" i="6" s="1"/>
  <c r="W109" i="6"/>
  <c r="AS109" i="6" s="1"/>
  <c r="U109" i="6"/>
  <c r="AQ109" i="6" s="1"/>
  <c r="S109" i="6"/>
  <c r="AO109" i="6" s="1"/>
  <c r="AM109" i="6"/>
  <c r="P109" i="6"/>
  <c r="N109" i="6"/>
  <c r="AJ109" i="6" s="1"/>
  <c r="AL108" i="6"/>
  <c r="AI108" i="6"/>
  <c r="BE108" i="6" s="1"/>
  <c r="Y108" i="6"/>
  <c r="AU108" i="6" s="1"/>
  <c r="W108" i="6"/>
  <c r="AS108" i="6" s="1"/>
  <c r="U108" i="6"/>
  <c r="AQ108" i="6" s="1"/>
  <c r="S108" i="6"/>
  <c r="AO108" i="6" s="1"/>
  <c r="AM108" i="6"/>
  <c r="P108" i="6"/>
  <c r="N108" i="6"/>
  <c r="AJ108" i="6" s="1"/>
  <c r="AL107" i="6"/>
  <c r="AI107" i="6"/>
  <c r="BE107" i="6" s="1"/>
  <c r="Y107" i="6"/>
  <c r="AU107" i="6" s="1"/>
  <c r="W107" i="6"/>
  <c r="AS107" i="6" s="1"/>
  <c r="U107" i="6"/>
  <c r="AQ107" i="6" s="1"/>
  <c r="S107" i="6"/>
  <c r="AO107" i="6" s="1"/>
  <c r="AM107" i="6"/>
  <c r="P107" i="6"/>
  <c r="N107" i="6"/>
  <c r="AJ107" i="6" s="1"/>
  <c r="AL106" i="6"/>
  <c r="AI106" i="6"/>
  <c r="BE106" i="6" s="1"/>
  <c r="Y106" i="6"/>
  <c r="AU106" i="6" s="1"/>
  <c r="W106" i="6"/>
  <c r="AS106" i="6" s="1"/>
  <c r="U106" i="6"/>
  <c r="AQ106" i="6" s="1"/>
  <c r="S106" i="6"/>
  <c r="AO106" i="6" s="1"/>
  <c r="AM106" i="6"/>
  <c r="P106" i="6"/>
  <c r="N106" i="6"/>
  <c r="AJ106" i="6" s="1"/>
  <c r="AM105" i="6"/>
  <c r="AL105" i="6"/>
  <c r="AI105" i="6"/>
  <c r="BE105" i="6" s="1"/>
  <c r="Y105" i="6"/>
  <c r="AU105" i="6" s="1"/>
  <c r="W105" i="6"/>
  <c r="AS105" i="6" s="1"/>
  <c r="U105" i="6"/>
  <c r="AQ105" i="6" s="1"/>
  <c r="S105" i="6"/>
  <c r="AO105" i="6" s="1"/>
  <c r="P105" i="6"/>
  <c r="N105" i="6"/>
  <c r="AJ105" i="6" s="1"/>
  <c r="AM104" i="6"/>
  <c r="AL104" i="6"/>
  <c r="AI104" i="6"/>
  <c r="BE104" i="6" s="1"/>
  <c r="Y104" i="6"/>
  <c r="AU104" i="6" s="1"/>
  <c r="W104" i="6"/>
  <c r="AS104" i="6" s="1"/>
  <c r="U104" i="6"/>
  <c r="AQ104" i="6" s="1"/>
  <c r="S104" i="6"/>
  <c r="AO104" i="6" s="1"/>
  <c r="P104" i="6"/>
  <c r="N104" i="6"/>
  <c r="AJ104" i="6" s="1"/>
  <c r="AO103" i="6"/>
  <c r="AM103" i="6"/>
  <c r="AL103" i="6"/>
  <c r="AI103" i="6"/>
  <c r="BE103" i="6" s="1"/>
  <c r="Y103" i="6"/>
  <c r="AU103" i="6" s="1"/>
  <c r="W103" i="6"/>
  <c r="AS103" i="6" s="1"/>
  <c r="U103" i="6"/>
  <c r="AQ103" i="6" s="1"/>
  <c r="S103" i="6"/>
  <c r="P103" i="6"/>
  <c r="N103" i="6"/>
  <c r="AJ103" i="6" s="1"/>
  <c r="AM102" i="6"/>
  <c r="AL102" i="6"/>
  <c r="AI102" i="6"/>
  <c r="BE102" i="6" s="1"/>
  <c r="Y102" i="6"/>
  <c r="AU102" i="6" s="1"/>
  <c r="W102" i="6"/>
  <c r="AS102" i="6" s="1"/>
  <c r="U102" i="6"/>
  <c r="AQ102" i="6" s="1"/>
  <c r="S102" i="6"/>
  <c r="AO102" i="6" s="1"/>
  <c r="P102" i="6"/>
  <c r="N102" i="6"/>
  <c r="AJ102" i="6" s="1"/>
  <c r="AL101" i="6"/>
  <c r="AI101" i="6"/>
  <c r="BE101" i="6" s="1"/>
  <c r="Y101" i="6"/>
  <c r="AU101" i="6" s="1"/>
  <c r="W101" i="6"/>
  <c r="AS101" i="6" s="1"/>
  <c r="U101" i="6"/>
  <c r="AQ101" i="6" s="1"/>
  <c r="S101" i="6"/>
  <c r="AO101" i="6" s="1"/>
  <c r="AM101" i="6"/>
  <c r="P101" i="6"/>
  <c r="N101" i="6"/>
  <c r="AJ101" i="6" s="1"/>
  <c r="AL100" i="6"/>
  <c r="AI100" i="6"/>
  <c r="BE100" i="6" s="1"/>
  <c r="Y100" i="6"/>
  <c r="AU100" i="6" s="1"/>
  <c r="W100" i="6"/>
  <c r="AS100" i="6" s="1"/>
  <c r="U100" i="6"/>
  <c r="AQ100" i="6" s="1"/>
  <c r="S100" i="6"/>
  <c r="AO100" i="6" s="1"/>
  <c r="AM100" i="6"/>
  <c r="P100" i="6"/>
  <c r="N100" i="6"/>
  <c r="AJ100" i="6" s="1"/>
  <c r="AL99" i="6"/>
  <c r="AI99" i="6"/>
  <c r="BE99" i="6" s="1"/>
  <c r="Y99" i="6"/>
  <c r="AU99" i="6" s="1"/>
  <c r="W99" i="6"/>
  <c r="AS99" i="6" s="1"/>
  <c r="U99" i="6"/>
  <c r="AQ99" i="6" s="1"/>
  <c r="S99" i="6"/>
  <c r="AO99" i="6" s="1"/>
  <c r="AM99" i="6"/>
  <c r="P99" i="6"/>
  <c r="N99" i="6"/>
  <c r="AJ99" i="6" s="1"/>
  <c r="AL98" i="6"/>
  <c r="AI98" i="6"/>
  <c r="BE98" i="6" s="1"/>
  <c r="Y98" i="6"/>
  <c r="AU98" i="6" s="1"/>
  <c r="W98" i="6"/>
  <c r="AS98" i="6" s="1"/>
  <c r="U98" i="6"/>
  <c r="AQ98" i="6" s="1"/>
  <c r="S98" i="6"/>
  <c r="AO98" i="6" s="1"/>
  <c r="AM98" i="6"/>
  <c r="P98" i="6"/>
  <c r="N98" i="6"/>
  <c r="AJ98" i="6" s="1"/>
  <c r="AL97" i="6"/>
  <c r="AI97" i="6"/>
  <c r="BE97" i="6" s="1"/>
  <c r="Y97" i="6"/>
  <c r="AU97" i="6" s="1"/>
  <c r="W97" i="6"/>
  <c r="AS97" i="6" s="1"/>
  <c r="U97" i="6"/>
  <c r="AQ97" i="6" s="1"/>
  <c r="S97" i="6"/>
  <c r="AO97" i="6" s="1"/>
  <c r="AM97" i="6"/>
  <c r="P97" i="6"/>
  <c r="N97" i="6"/>
  <c r="AJ97" i="6" s="1"/>
  <c r="AL96" i="6"/>
  <c r="AI96" i="6"/>
  <c r="BE96" i="6" s="1"/>
  <c r="Y96" i="6"/>
  <c r="AU96" i="6" s="1"/>
  <c r="W96" i="6"/>
  <c r="AS96" i="6" s="1"/>
  <c r="U96" i="6"/>
  <c r="AQ96" i="6" s="1"/>
  <c r="S96" i="6"/>
  <c r="AO96" i="6" s="1"/>
  <c r="AM96" i="6"/>
  <c r="P96" i="6"/>
  <c r="N96" i="6"/>
  <c r="AJ96" i="6" s="1"/>
  <c r="AL95" i="6"/>
  <c r="AI95" i="6"/>
  <c r="BE95" i="6" s="1"/>
  <c r="Y95" i="6"/>
  <c r="AU95" i="6" s="1"/>
  <c r="W95" i="6"/>
  <c r="AS95" i="6" s="1"/>
  <c r="U95" i="6"/>
  <c r="AQ95" i="6" s="1"/>
  <c r="S95" i="6"/>
  <c r="AO95" i="6" s="1"/>
  <c r="AM95" i="6"/>
  <c r="P95" i="6"/>
  <c r="N95" i="6"/>
  <c r="AJ95" i="6" s="1"/>
  <c r="AL94" i="6"/>
  <c r="AI94" i="6"/>
  <c r="BE94" i="6" s="1"/>
  <c r="Y94" i="6"/>
  <c r="AU94" i="6" s="1"/>
  <c r="W94" i="6"/>
  <c r="AS94" i="6" s="1"/>
  <c r="U94" i="6"/>
  <c r="AQ94" i="6" s="1"/>
  <c r="S94" i="6"/>
  <c r="AO94" i="6" s="1"/>
  <c r="AM94" i="6"/>
  <c r="P94" i="6"/>
  <c r="N94" i="6"/>
  <c r="AJ94" i="6" s="1"/>
  <c r="AL93" i="6"/>
  <c r="AI93" i="6"/>
  <c r="BE93" i="6" s="1"/>
  <c r="Y93" i="6"/>
  <c r="AU93" i="6" s="1"/>
  <c r="W93" i="6"/>
  <c r="AS93" i="6" s="1"/>
  <c r="U93" i="6"/>
  <c r="AQ93" i="6" s="1"/>
  <c r="S93" i="6"/>
  <c r="AO93" i="6" s="1"/>
  <c r="AM93" i="6"/>
  <c r="P93" i="6"/>
  <c r="N93" i="6"/>
  <c r="AJ93" i="6" s="1"/>
  <c r="AL92" i="6"/>
  <c r="AI92" i="6"/>
  <c r="BE92" i="6" s="1"/>
  <c r="Y92" i="6"/>
  <c r="AU92" i="6" s="1"/>
  <c r="W92" i="6"/>
  <c r="AS92" i="6" s="1"/>
  <c r="U92" i="6"/>
  <c r="AQ92" i="6" s="1"/>
  <c r="S92" i="6"/>
  <c r="AO92" i="6" s="1"/>
  <c r="AM92" i="6"/>
  <c r="P92" i="6"/>
  <c r="N92" i="6"/>
  <c r="AJ92" i="6" s="1"/>
  <c r="AM89" i="6"/>
  <c r="AL89" i="6"/>
  <c r="AI89" i="6"/>
  <c r="BE89" i="6" s="1"/>
  <c r="Y89" i="6"/>
  <c r="AU89" i="6" s="1"/>
  <c r="W89" i="6"/>
  <c r="AS89" i="6" s="1"/>
  <c r="U89" i="6"/>
  <c r="AQ89" i="6" s="1"/>
  <c r="S89" i="6"/>
  <c r="AO89" i="6" s="1"/>
  <c r="P89" i="6"/>
  <c r="N89" i="6"/>
  <c r="AJ89" i="6" s="1"/>
  <c r="AM88" i="6"/>
  <c r="AL88" i="6"/>
  <c r="AI88" i="6"/>
  <c r="BE88" i="6" s="1"/>
  <c r="Y88" i="6"/>
  <c r="AU88" i="6" s="1"/>
  <c r="W88" i="6"/>
  <c r="AS88" i="6" s="1"/>
  <c r="U88" i="6"/>
  <c r="AQ88" i="6" s="1"/>
  <c r="S88" i="6"/>
  <c r="AO88" i="6" s="1"/>
  <c r="P88" i="6"/>
  <c r="N88" i="6"/>
  <c r="AJ88" i="6" s="1"/>
  <c r="AL87" i="6"/>
  <c r="AI87" i="6"/>
  <c r="BE87" i="6" s="1"/>
  <c r="Y87" i="6"/>
  <c r="AU87" i="6" s="1"/>
  <c r="W87" i="6"/>
  <c r="AS87" i="6" s="1"/>
  <c r="U87" i="6"/>
  <c r="AQ87" i="6" s="1"/>
  <c r="S87" i="6"/>
  <c r="AO87" i="6" s="1"/>
  <c r="AM87" i="6"/>
  <c r="P87" i="6"/>
  <c r="N87" i="6"/>
  <c r="AJ87" i="6" s="1"/>
  <c r="AL86" i="6"/>
  <c r="AI86" i="6"/>
  <c r="BE86" i="6" s="1"/>
  <c r="Y86" i="6"/>
  <c r="AU86" i="6" s="1"/>
  <c r="W86" i="6"/>
  <c r="AS86" i="6" s="1"/>
  <c r="U86" i="6"/>
  <c r="AQ86" i="6" s="1"/>
  <c r="S86" i="6"/>
  <c r="AO86" i="6" s="1"/>
  <c r="AM86" i="6"/>
  <c r="P86" i="6"/>
  <c r="N86" i="6"/>
  <c r="AJ86" i="6" s="1"/>
  <c r="AL85" i="6"/>
  <c r="AI85" i="6"/>
  <c r="BE85" i="6" s="1"/>
  <c r="Y85" i="6"/>
  <c r="AU85" i="6" s="1"/>
  <c r="W85" i="6"/>
  <c r="AS85" i="6" s="1"/>
  <c r="U85" i="6"/>
  <c r="AQ85" i="6" s="1"/>
  <c r="S85" i="6"/>
  <c r="AO85" i="6" s="1"/>
  <c r="AM85" i="6"/>
  <c r="P85" i="6"/>
  <c r="N85" i="6"/>
  <c r="AJ85" i="6" s="1"/>
  <c r="AL84" i="6"/>
  <c r="AI84" i="6"/>
  <c r="BE84" i="6" s="1"/>
  <c r="Y84" i="6"/>
  <c r="AU84" i="6" s="1"/>
  <c r="W84" i="6"/>
  <c r="AS84" i="6" s="1"/>
  <c r="U84" i="6"/>
  <c r="AQ84" i="6" s="1"/>
  <c r="S84" i="6"/>
  <c r="AO84" i="6" s="1"/>
  <c r="AM84" i="6"/>
  <c r="P84" i="6"/>
  <c r="N84" i="6"/>
  <c r="AJ84" i="6" s="1"/>
  <c r="AL83" i="6"/>
  <c r="AI83" i="6"/>
  <c r="BE83" i="6" s="1"/>
  <c r="Y83" i="6"/>
  <c r="AU83" i="6" s="1"/>
  <c r="W83" i="6"/>
  <c r="AS83" i="6" s="1"/>
  <c r="U83" i="6"/>
  <c r="AQ83" i="6" s="1"/>
  <c r="S83" i="6"/>
  <c r="AO83" i="6" s="1"/>
  <c r="AM83" i="6"/>
  <c r="P83" i="6"/>
  <c r="N83" i="6"/>
  <c r="AJ83" i="6" s="1"/>
  <c r="AL82" i="6"/>
  <c r="AI82" i="6"/>
  <c r="BE82" i="6" s="1"/>
  <c r="Y82" i="6"/>
  <c r="AU82" i="6" s="1"/>
  <c r="W82" i="6"/>
  <c r="AS82" i="6" s="1"/>
  <c r="U82" i="6"/>
  <c r="AQ82" i="6" s="1"/>
  <c r="S82" i="6"/>
  <c r="AO82" i="6" s="1"/>
  <c r="AM82" i="6"/>
  <c r="P82" i="6"/>
  <c r="N82" i="6"/>
  <c r="AJ82" i="6" s="1"/>
  <c r="AL81" i="6"/>
  <c r="AI81" i="6"/>
  <c r="BE81" i="6" s="1"/>
  <c r="Y81" i="6"/>
  <c r="AU81" i="6" s="1"/>
  <c r="W81" i="6"/>
  <c r="AS81" i="6" s="1"/>
  <c r="U81" i="6"/>
  <c r="AQ81" i="6" s="1"/>
  <c r="S81" i="6"/>
  <c r="AO81" i="6" s="1"/>
  <c r="AM81" i="6"/>
  <c r="P81" i="6"/>
  <c r="N81" i="6"/>
  <c r="AJ81" i="6" s="1"/>
  <c r="AL80" i="6"/>
  <c r="AI80" i="6"/>
  <c r="BE80" i="6" s="1"/>
  <c r="Y80" i="6"/>
  <c r="AU80" i="6" s="1"/>
  <c r="W80" i="6"/>
  <c r="AS80" i="6" s="1"/>
  <c r="U80" i="6"/>
  <c r="AQ80" i="6" s="1"/>
  <c r="S80" i="6"/>
  <c r="AO80" i="6" s="1"/>
  <c r="AM80" i="6"/>
  <c r="P80" i="6"/>
  <c r="N80" i="6"/>
  <c r="AJ80" i="6" s="1"/>
  <c r="AM79" i="6"/>
  <c r="AL79" i="6"/>
  <c r="AI79" i="6"/>
  <c r="BE79" i="6" s="1"/>
  <c r="Y79" i="6"/>
  <c r="AU79" i="6" s="1"/>
  <c r="W79" i="6"/>
  <c r="AS79" i="6" s="1"/>
  <c r="U79" i="6"/>
  <c r="AQ79" i="6" s="1"/>
  <c r="S79" i="6"/>
  <c r="AO79" i="6" s="1"/>
  <c r="P79" i="6"/>
  <c r="N79" i="6"/>
  <c r="AJ79" i="6" s="1"/>
  <c r="AL76" i="6"/>
  <c r="AI76" i="6"/>
  <c r="BE76" i="6" s="1"/>
  <c r="Y76" i="6"/>
  <c r="AU76" i="6" s="1"/>
  <c r="W76" i="6"/>
  <c r="AS76" i="6" s="1"/>
  <c r="U76" i="6"/>
  <c r="AQ76" i="6" s="1"/>
  <c r="S76" i="6"/>
  <c r="AO76" i="6" s="1"/>
  <c r="AM76" i="6"/>
  <c r="P76" i="6"/>
  <c r="N76" i="6"/>
  <c r="AJ76" i="6" s="1"/>
  <c r="AL75" i="6"/>
  <c r="AI75" i="6"/>
  <c r="BE75" i="6" s="1"/>
  <c r="Y75" i="6"/>
  <c r="AU75" i="6" s="1"/>
  <c r="W75" i="6"/>
  <c r="AS75" i="6" s="1"/>
  <c r="U75" i="6"/>
  <c r="AQ75" i="6" s="1"/>
  <c r="S75" i="6"/>
  <c r="AO75" i="6" s="1"/>
  <c r="AM75" i="6"/>
  <c r="P75" i="6"/>
  <c r="N75" i="6"/>
  <c r="AJ75" i="6" s="1"/>
  <c r="AL74" i="6"/>
  <c r="AI74" i="6"/>
  <c r="BE74" i="6" s="1"/>
  <c r="Y74" i="6"/>
  <c r="AU74" i="6" s="1"/>
  <c r="W74" i="6"/>
  <c r="AS74" i="6" s="1"/>
  <c r="U74" i="6"/>
  <c r="AQ74" i="6" s="1"/>
  <c r="S74" i="6"/>
  <c r="AO74" i="6" s="1"/>
  <c r="AM74" i="6"/>
  <c r="P74" i="6"/>
  <c r="N74" i="6"/>
  <c r="AJ74" i="6" s="1"/>
  <c r="AL73" i="6"/>
  <c r="AI73" i="6"/>
  <c r="BE73" i="6" s="1"/>
  <c r="Y73" i="6"/>
  <c r="AU73" i="6" s="1"/>
  <c r="W73" i="6"/>
  <c r="AS73" i="6" s="1"/>
  <c r="U73" i="6"/>
  <c r="AQ73" i="6" s="1"/>
  <c r="S73" i="6"/>
  <c r="AO73" i="6" s="1"/>
  <c r="AM73" i="6"/>
  <c r="P73" i="6"/>
  <c r="N73" i="6"/>
  <c r="AJ73" i="6" s="1"/>
  <c r="AL72" i="6"/>
  <c r="AI72" i="6"/>
  <c r="BE72" i="6" s="1"/>
  <c r="Y72" i="6"/>
  <c r="AU72" i="6" s="1"/>
  <c r="W72" i="6"/>
  <c r="AS72" i="6" s="1"/>
  <c r="U72" i="6"/>
  <c r="AQ72" i="6" s="1"/>
  <c r="S72" i="6"/>
  <c r="AO72" i="6" s="1"/>
  <c r="AM72" i="6"/>
  <c r="P72" i="6"/>
  <c r="N72" i="6"/>
  <c r="AJ72" i="6" s="1"/>
  <c r="AL71" i="6"/>
  <c r="AI71" i="6"/>
  <c r="BE71" i="6" s="1"/>
  <c r="Y71" i="6"/>
  <c r="AU71" i="6" s="1"/>
  <c r="W71" i="6"/>
  <c r="AS71" i="6" s="1"/>
  <c r="U71" i="6"/>
  <c r="AQ71" i="6" s="1"/>
  <c r="S71" i="6"/>
  <c r="AO71" i="6" s="1"/>
  <c r="AM71" i="6"/>
  <c r="P71" i="6"/>
  <c r="N71" i="6"/>
  <c r="AJ71" i="6" s="1"/>
  <c r="AL70" i="6"/>
  <c r="AI70" i="6"/>
  <c r="BE70" i="6" s="1"/>
  <c r="Y70" i="6"/>
  <c r="AU70" i="6" s="1"/>
  <c r="W70" i="6"/>
  <c r="AS70" i="6" s="1"/>
  <c r="U70" i="6"/>
  <c r="AQ70" i="6" s="1"/>
  <c r="S70" i="6"/>
  <c r="AO70" i="6" s="1"/>
  <c r="AM70" i="6"/>
  <c r="P70" i="6"/>
  <c r="N70" i="6"/>
  <c r="AJ70" i="6" s="1"/>
  <c r="AL69" i="6"/>
  <c r="AI69" i="6"/>
  <c r="BE69" i="6" s="1"/>
  <c r="Y69" i="6"/>
  <c r="AU69" i="6" s="1"/>
  <c r="W69" i="6"/>
  <c r="AS69" i="6" s="1"/>
  <c r="U69" i="6"/>
  <c r="AQ69" i="6" s="1"/>
  <c r="S69" i="6"/>
  <c r="AO69" i="6" s="1"/>
  <c r="AM69" i="6"/>
  <c r="P69" i="6"/>
  <c r="N69" i="6"/>
  <c r="AJ69" i="6" s="1"/>
  <c r="AL68" i="6"/>
  <c r="AI68" i="6"/>
  <c r="BE68" i="6" s="1"/>
  <c r="Y68" i="6"/>
  <c r="AU68" i="6" s="1"/>
  <c r="W68" i="6"/>
  <c r="AS68" i="6" s="1"/>
  <c r="U68" i="6"/>
  <c r="AQ68" i="6" s="1"/>
  <c r="S68" i="6"/>
  <c r="AO68" i="6" s="1"/>
  <c r="AM68" i="6"/>
  <c r="P68" i="6"/>
  <c r="N68" i="6"/>
  <c r="AJ68" i="6" s="1"/>
  <c r="AL67" i="6"/>
  <c r="AI67" i="6"/>
  <c r="BE67" i="6" s="1"/>
  <c r="Y67" i="6"/>
  <c r="AU67" i="6" s="1"/>
  <c r="W67" i="6"/>
  <c r="AS67" i="6" s="1"/>
  <c r="U67" i="6"/>
  <c r="AQ67" i="6" s="1"/>
  <c r="S67" i="6"/>
  <c r="AO67" i="6" s="1"/>
  <c r="AM67" i="6"/>
  <c r="P67" i="6"/>
  <c r="N67" i="6"/>
  <c r="AJ67" i="6" s="1"/>
  <c r="AL66" i="6"/>
  <c r="AI66" i="6"/>
  <c r="BE66" i="6" s="1"/>
  <c r="Y66" i="6"/>
  <c r="AU66" i="6" s="1"/>
  <c r="W66" i="6"/>
  <c r="AS66" i="6" s="1"/>
  <c r="U66" i="6"/>
  <c r="AQ66" i="6" s="1"/>
  <c r="S66" i="6"/>
  <c r="AO66" i="6" s="1"/>
  <c r="AM66" i="6"/>
  <c r="P66" i="6"/>
  <c r="N66" i="6"/>
  <c r="AJ66" i="6" s="1"/>
  <c r="AL65" i="6"/>
  <c r="AI65" i="6"/>
  <c r="BE65" i="6" s="1"/>
  <c r="Y65" i="6"/>
  <c r="AU65" i="6" s="1"/>
  <c r="W65" i="6"/>
  <c r="AS65" i="6" s="1"/>
  <c r="U65" i="6"/>
  <c r="AQ65" i="6" s="1"/>
  <c r="S65" i="6"/>
  <c r="AO65" i="6" s="1"/>
  <c r="AM65" i="6"/>
  <c r="P65" i="6"/>
  <c r="N65" i="6"/>
  <c r="AJ65" i="6" s="1"/>
  <c r="AL64" i="6"/>
  <c r="AI64" i="6"/>
  <c r="BE64" i="6" s="1"/>
  <c r="Y64" i="6"/>
  <c r="AU64" i="6" s="1"/>
  <c r="W64" i="6"/>
  <c r="AS64" i="6" s="1"/>
  <c r="U64" i="6"/>
  <c r="AQ64" i="6" s="1"/>
  <c r="S64" i="6"/>
  <c r="AO64" i="6" s="1"/>
  <c r="AM64" i="6"/>
  <c r="P64" i="6"/>
  <c r="N64" i="6"/>
  <c r="AJ64" i="6" s="1"/>
  <c r="AL63" i="6"/>
  <c r="AI63" i="6"/>
  <c r="BE63" i="6" s="1"/>
  <c r="Y63" i="6"/>
  <c r="AU63" i="6" s="1"/>
  <c r="W63" i="6"/>
  <c r="AS63" i="6" s="1"/>
  <c r="U63" i="6"/>
  <c r="AQ63" i="6" s="1"/>
  <c r="S63" i="6"/>
  <c r="AO63" i="6" s="1"/>
  <c r="AM63" i="6"/>
  <c r="P63" i="6"/>
  <c r="N63" i="6"/>
  <c r="AJ63" i="6" s="1"/>
  <c r="AL62" i="6"/>
  <c r="AI62" i="6"/>
  <c r="BE62" i="6" s="1"/>
  <c r="Y62" i="6"/>
  <c r="AU62" i="6" s="1"/>
  <c r="W62" i="6"/>
  <c r="AS62" i="6" s="1"/>
  <c r="U62" i="6"/>
  <c r="AQ62" i="6" s="1"/>
  <c r="S62" i="6"/>
  <c r="AO62" i="6" s="1"/>
  <c r="AM62" i="6"/>
  <c r="P62" i="6"/>
  <c r="N62" i="6"/>
  <c r="AJ62" i="6" s="1"/>
  <c r="AL61" i="6"/>
  <c r="AI61" i="6"/>
  <c r="BE61" i="6" s="1"/>
  <c r="Y61" i="6"/>
  <c r="AU61" i="6" s="1"/>
  <c r="W61" i="6"/>
  <c r="AS61" i="6" s="1"/>
  <c r="U61" i="6"/>
  <c r="AQ61" i="6" s="1"/>
  <c r="S61" i="6"/>
  <c r="AO61" i="6" s="1"/>
  <c r="AM61" i="6"/>
  <c r="P61" i="6"/>
  <c r="N61" i="6"/>
  <c r="AJ61" i="6" s="1"/>
  <c r="AL60" i="6"/>
  <c r="AI60" i="6"/>
  <c r="BE60" i="6" s="1"/>
  <c r="Y60" i="6"/>
  <c r="AU60" i="6" s="1"/>
  <c r="W60" i="6"/>
  <c r="AS60" i="6" s="1"/>
  <c r="U60" i="6"/>
  <c r="AQ60" i="6" s="1"/>
  <c r="S60" i="6"/>
  <c r="AO60" i="6" s="1"/>
  <c r="AM60" i="6"/>
  <c r="P60" i="6"/>
  <c r="N60" i="6"/>
  <c r="AJ60" i="6" s="1"/>
  <c r="AL59" i="6"/>
  <c r="AI59" i="6"/>
  <c r="BE59" i="6" s="1"/>
  <c r="Y59" i="6"/>
  <c r="AU59" i="6" s="1"/>
  <c r="W59" i="6"/>
  <c r="AS59" i="6" s="1"/>
  <c r="U59" i="6"/>
  <c r="AQ59" i="6" s="1"/>
  <c r="S59" i="6"/>
  <c r="AO59" i="6" s="1"/>
  <c r="AM59" i="6"/>
  <c r="P59" i="6"/>
  <c r="N59" i="6"/>
  <c r="AJ59" i="6" s="1"/>
  <c r="AL58" i="6"/>
  <c r="AI58" i="6"/>
  <c r="BE58" i="6" s="1"/>
  <c r="Y58" i="6"/>
  <c r="AU58" i="6" s="1"/>
  <c r="W58" i="6"/>
  <c r="AS58" i="6" s="1"/>
  <c r="U58" i="6"/>
  <c r="AQ58" i="6" s="1"/>
  <c r="S58" i="6"/>
  <c r="AO58" i="6" s="1"/>
  <c r="AM58" i="6"/>
  <c r="P58" i="6"/>
  <c r="N58" i="6"/>
  <c r="AJ58" i="6" s="1"/>
  <c r="AL57" i="6"/>
  <c r="AI57" i="6"/>
  <c r="BE57" i="6" s="1"/>
  <c r="Y57" i="6"/>
  <c r="AU57" i="6" s="1"/>
  <c r="W57" i="6"/>
  <c r="AS57" i="6" s="1"/>
  <c r="U57" i="6"/>
  <c r="AQ57" i="6" s="1"/>
  <c r="S57" i="6"/>
  <c r="AO57" i="6" s="1"/>
  <c r="AM57" i="6"/>
  <c r="P57" i="6"/>
  <c r="N57" i="6"/>
  <c r="AJ57" i="6" s="1"/>
  <c r="AL56" i="6"/>
  <c r="AI56" i="6"/>
  <c r="BE56" i="6" s="1"/>
  <c r="Y56" i="6"/>
  <c r="AU56" i="6" s="1"/>
  <c r="W56" i="6"/>
  <c r="AS56" i="6" s="1"/>
  <c r="U56" i="6"/>
  <c r="AQ56" i="6" s="1"/>
  <c r="S56" i="6"/>
  <c r="AO56" i="6" s="1"/>
  <c r="AM56" i="6"/>
  <c r="P56" i="6"/>
  <c r="N56" i="6"/>
  <c r="AJ56" i="6" s="1"/>
  <c r="AL55" i="6"/>
  <c r="AI55" i="6"/>
  <c r="BE55" i="6" s="1"/>
  <c r="Y55" i="6"/>
  <c r="AU55" i="6" s="1"/>
  <c r="W55" i="6"/>
  <c r="AS55" i="6" s="1"/>
  <c r="U55" i="6"/>
  <c r="AQ55" i="6" s="1"/>
  <c r="S55" i="6"/>
  <c r="AO55" i="6" s="1"/>
  <c r="AM55" i="6"/>
  <c r="P55" i="6"/>
  <c r="N55" i="6"/>
  <c r="AJ55" i="6" s="1"/>
  <c r="AL54" i="6"/>
  <c r="AI54" i="6"/>
  <c r="BE54" i="6" s="1"/>
  <c r="Y54" i="6"/>
  <c r="AU54" i="6" s="1"/>
  <c r="W54" i="6"/>
  <c r="AS54" i="6" s="1"/>
  <c r="U54" i="6"/>
  <c r="AQ54" i="6" s="1"/>
  <c r="S54" i="6"/>
  <c r="AO54" i="6" s="1"/>
  <c r="AM54" i="6"/>
  <c r="P54" i="6"/>
  <c r="N54" i="6"/>
  <c r="AJ54" i="6" s="1"/>
  <c r="AL53" i="6"/>
  <c r="AI53" i="6"/>
  <c r="BE53" i="6" s="1"/>
  <c r="Y53" i="6"/>
  <c r="AU53" i="6" s="1"/>
  <c r="W53" i="6"/>
  <c r="AS53" i="6" s="1"/>
  <c r="U53" i="6"/>
  <c r="AQ53" i="6" s="1"/>
  <c r="S53" i="6"/>
  <c r="AO53" i="6" s="1"/>
  <c r="AM53" i="6"/>
  <c r="P53" i="6"/>
  <c r="N53" i="6"/>
  <c r="AJ53" i="6" s="1"/>
  <c r="AL52" i="6"/>
  <c r="AI52" i="6"/>
  <c r="BE52" i="6" s="1"/>
  <c r="Y52" i="6"/>
  <c r="AU52" i="6" s="1"/>
  <c r="W52" i="6"/>
  <c r="AS52" i="6" s="1"/>
  <c r="U52" i="6"/>
  <c r="AQ52" i="6" s="1"/>
  <c r="S52" i="6"/>
  <c r="AO52" i="6" s="1"/>
  <c r="AM52" i="6"/>
  <c r="P52" i="6"/>
  <c r="N52" i="6"/>
  <c r="AJ52" i="6" s="1"/>
  <c r="AL51" i="6"/>
  <c r="AI51" i="6"/>
  <c r="BE51" i="6" s="1"/>
  <c r="Y51" i="6"/>
  <c r="AU51" i="6" s="1"/>
  <c r="W51" i="6"/>
  <c r="AS51" i="6" s="1"/>
  <c r="U51" i="6"/>
  <c r="AQ51" i="6" s="1"/>
  <c r="S51" i="6"/>
  <c r="AO51" i="6" s="1"/>
  <c r="AM51" i="6"/>
  <c r="P51" i="6"/>
  <c r="N51" i="6"/>
  <c r="AJ51" i="6" s="1"/>
  <c r="AL50" i="6"/>
  <c r="AI50" i="6"/>
  <c r="BE50" i="6" s="1"/>
  <c r="Y50" i="6"/>
  <c r="AU50" i="6" s="1"/>
  <c r="W50" i="6"/>
  <c r="AS50" i="6" s="1"/>
  <c r="U50" i="6"/>
  <c r="AQ50" i="6" s="1"/>
  <c r="S50" i="6"/>
  <c r="AO50" i="6" s="1"/>
  <c r="AM50" i="6"/>
  <c r="P50" i="6"/>
  <c r="N50" i="6"/>
  <c r="AJ50" i="6" s="1"/>
  <c r="AL49" i="6"/>
  <c r="AI49" i="6"/>
  <c r="BE49" i="6" s="1"/>
  <c r="Y49" i="6"/>
  <c r="AU49" i="6" s="1"/>
  <c r="W49" i="6"/>
  <c r="AS49" i="6" s="1"/>
  <c r="U49" i="6"/>
  <c r="AQ49" i="6" s="1"/>
  <c r="S49" i="6"/>
  <c r="AO49" i="6" s="1"/>
  <c r="AM49" i="6"/>
  <c r="P49" i="6"/>
  <c r="N49" i="6"/>
  <c r="AJ49" i="6" s="1"/>
  <c r="AL48" i="6"/>
  <c r="AI48" i="6"/>
  <c r="BE48" i="6" s="1"/>
  <c r="Y48" i="6"/>
  <c r="AU48" i="6" s="1"/>
  <c r="W48" i="6"/>
  <c r="AS48" i="6" s="1"/>
  <c r="U48" i="6"/>
  <c r="AQ48" i="6" s="1"/>
  <c r="S48" i="6"/>
  <c r="AO48" i="6" s="1"/>
  <c r="AM48" i="6"/>
  <c r="P48" i="6"/>
  <c r="N48" i="6"/>
  <c r="AJ48" i="6" s="1"/>
  <c r="AL47" i="6"/>
  <c r="AI47" i="6"/>
  <c r="BE47" i="6" s="1"/>
  <c r="Y47" i="6"/>
  <c r="AU47" i="6" s="1"/>
  <c r="W47" i="6"/>
  <c r="AS47" i="6" s="1"/>
  <c r="U47" i="6"/>
  <c r="AQ47" i="6" s="1"/>
  <c r="S47" i="6"/>
  <c r="AO47" i="6" s="1"/>
  <c r="AM47" i="6"/>
  <c r="P47" i="6"/>
  <c r="N47" i="6"/>
  <c r="AJ47" i="6" s="1"/>
  <c r="AL46" i="6"/>
  <c r="AI46" i="6"/>
  <c r="BE46" i="6" s="1"/>
  <c r="Y46" i="6"/>
  <c r="AU46" i="6" s="1"/>
  <c r="W46" i="6"/>
  <c r="AS46" i="6" s="1"/>
  <c r="U46" i="6"/>
  <c r="AQ46" i="6" s="1"/>
  <c r="S46" i="6"/>
  <c r="AO46" i="6" s="1"/>
  <c r="AM46" i="6"/>
  <c r="P46" i="6"/>
  <c r="N46" i="6"/>
  <c r="AJ46" i="6" s="1"/>
  <c r="AL45" i="6"/>
  <c r="AI45" i="6"/>
  <c r="BE45" i="6" s="1"/>
  <c r="Y45" i="6"/>
  <c r="AU45" i="6" s="1"/>
  <c r="W45" i="6"/>
  <c r="AS45" i="6" s="1"/>
  <c r="U45" i="6"/>
  <c r="AQ45" i="6" s="1"/>
  <c r="S45" i="6"/>
  <c r="AO45" i="6" s="1"/>
  <c r="AM45" i="6"/>
  <c r="P45" i="6"/>
  <c r="N45" i="6"/>
  <c r="AJ45" i="6" s="1"/>
  <c r="AL44" i="6"/>
  <c r="AI44" i="6"/>
  <c r="BE44" i="6" s="1"/>
  <c r="Y44" i="6"/>
  <c r="AU44" i="6" s="1"/>
  <c r="W44" i="6"/>
  <c r="AS44" i="6" s="1"/>
  <c r="U44" i="6"/>
  <c r="AQ44" i="6" s="1"/>
  <c r="S44" i="6"/>
  <c r="AO44" i="6" s="1"/>
  <c r="AM44" i="6"/>
  <c r="P44" i="6"/>
  <c r="N44" i="6"/>
  <c r="AJ44" i="6" s="1"/>
  <c r="AL43" i="6"/>
  <c r="AI43" i="6"/>
  <c r="BE43" i="6" s="1"/>
  <c r="Y43" i="6"/>
  <c r="AU43" i="6" s="1"/>
  <c r="W43" i="6"/>
  <c r="AS43" i="6" s="1"/>
  <c r="U43" i="6"/>
  <c r="AQ43" i="6" s="1"/>
  <c r="S43" i="6"/>
  <c r="AO43" i="6" s="1"/>
  <c r="AM43" i="6"/>
  <c r="P43" i="6"/>
  <c r="N43" i="6"/>
  <c r="AJ43" i="6" s="1"/>
  <c r="AI41" i="6"/>
  <c r="AL40" i="6"/>
  <c r="AI40" i="6"/>
  <c r="BE40" i="6" s="1"/>
  <c r="Y40" i="6"/>
  <c r="AU40" i="6" s="1"/>
  <c r="W40" i="6"/>
  <c r="AS40" i="6" s="1"/>
  <c r="U40" i="6"/>
  <c r="AQ40" i="6" s="1"/>
  <c r="S40" i="6"/>
  <c r="AO40" i="6" s="1"/>
  <c r="AM40" i="6"/>
  <c r="P40" i="6"/>
  <c r="N40" i="6"/>
  <c r="AJ40" i="6" s="1"/>
  <c r="AL39" i="6"/>
  <c r="AI39" i="6"/>
  <c r="BE39" i="6" s="1"/>
  <c r="Y39" i="6"/>
  <c r="AU39" i="6" s="1"/>
  <c r="W39" i="6"/>
  <c r="AS39" i="6" s="1"/>
  <c r="U39" i="6"/>
  <c r="AQ39" i="6" s="1"/>
  <c r="S39" i="6"/>
  <c r="AO39" i="6" s="1"/>
  <c r="AM39" i="6"/>
  <c r="P39" i="6"/>
  <c r="N39" i="6"/>
  <c r="AJ39" i="6" s="1"/>
  <c r="AL38" i="6"/>
  <c r="AI38" i="6"/>
  <c r="BE38" i="6" s="1"/>
  <c r="Y38" i="6"/>
  <c r="AU38" i="6" s="1"/>
  <c r="W38" i="6"/>
  <c r="AS38" i="6" s="1"/>
  <c r="U38" i="6"/>
  <c r="AQ38" i="6" s="1"/>
  <c r="S38" i="6"/>
  <c r="AO38" i="6" s="1"/>
  <c r="AM38" i="6"/>
  <c r="P38" i="6"/>
  <c r="N38" i="6"/>
  <c r="AJ38" i="6" s="1"/>
  <c r="AL37" i="6"/>
  <c r="AI37" i="6"/>
  <c r="BE37" i="6" s="1"/>
  <c r="Y37" i="6"/>
  <c r="AU37" i="6" s="1"/>
  <c r="W37" i="6"/>
  <c r="AS37" i="6" s="1"/>
  <c r="U37" i="6"/>
  <c r="AQ37" i="6" s="1"/>
  <c r="S37" i="6"/>
  <c r="AO37" i="6" s="1"/>
  <c r="AM37" i="6"/>
  <c r="P37" i="6"/>
  <c r="N37" i="6"/>
  <c r="AJ37" i="6" s="1"/>
  <c r="AL36" i="6"/>
  <c r="AI36" i="6"/>
  <c r="BE36" i="6" s="1"/>
  <c r="Y36" i="6"/>
  <c r="AU36" i="6" s="1"/>
  <c r="W36" i="6"/>
  <c r="AS36" i="6" s="1"/>
  <c r="U36" i="6"/>
  <c r="AQ36" i="6" s="1"/>
  <c r="S36" i="6"/>
  <c r="AO36" i="6" s="1"/>
  <c r="AM36" i="6"/>
  <c r="P36" i="6"/>
  <c r="N36" i="6"/>
  <c r="AJ36" i="6" s="1"/>
  <c r="AL35" i="6"/>
  <c r="AI35" i="6"/>
  <c r="BE35" i="6" s="1"/>
  <c r="Y35" i="6"/>
  <c r="AU35" i="6" s="1"/>
  <c r="W35" i="6"/>
  <c r="AS35" i="6" s="1"/>
  <c r="U35" i="6"/>
  <c r="AQ35" i="6" s="1"/>
  <c r="S35" i="6"/>
  <c r="AO35" i="6" s="1"/>
  <c r="AM35" i="6"/>
  <c r="P35" i="6"/>
  <c r="N35" i="6"/>
  <c r="AJ35" i="6" s="1"/>
  <c r="AL34" i="6"/>
  <c r="AI34" i="6"/>
  <c r="BE34" i="6" s="1"/>
  <c r="Y34" i="6"/>
  <c r="AU34" i="6" s="1"/>
  <c r="W34" i="6"/>
  <c r="AS34" i="6" s="1"/>
  <c r="U34" i="6"/>
  <c r="AQ34" i="6" s="1"/>
  <c r="S34" i="6"/>
  <c r="AO34" i="6" s="1"/>
  <c r="AM34" i="6"/>
  <c r="P34" i="6"/>
  <c r="N34" i="6"/>
  <c r="AJ34" i="6" s="1"/>
  <c r="AL33" i="6"/>
  <c r="AJ33" i="6"/>
  <c r="AI33" i="6"/>
  <c r="BE33" i="6" s="1"/>
  <c r="Y33" i="6"/>
  <c r="AU33" i="6" s="1"/>
  <c r="W33" i="6"/>
  <c r="AS33" i="6" s="1"/>
  <c r="U33" i="6"/>
  <c r="AQ33" i="6" s="1"/>
  <c r="S33" i="6"/>
  <c r="AO33" i="6" s="1"/>
  <c r="AM33" i="6"/>
  <c r="P33" i="6"/>
  <c r="N33" i="6"/>
  <c r="AL32" i="6"/>
  <c r="AI32" i="6"/>
  <c r="BE32" i="6" s="1"/>
  <c r="Y32" i="6"/>
  <c r="AU32" i="6" s="1"/>
  <c r="W32" i="6"/>
  <c r="AS32" i="6" s="1"/>
  <c r="U32" i="6"/>
  <c r="AQ32" i="6" s="1"/>
  <c r="S32" i="6"/>
  <c r="AO32" i="6" s="1"/>
  <c r="AM32" i="6"/>
  <c r="P32" i="6"/>
  <c r="N32" i="6"/>
  <c r="AJ32" i="6" s="1"/>
  <c r="AL31" i="6"/>
  <c r="AI31" i="6"/>
  <c r="BE31" i="6" s="1"/>
  <c r="Y31" i="6"/>
  <c r="AU31" i="6" s="1"/>
  <c r="W31" i="6"/>
  <c r="AS31" i="6" s="1"/>
  <c r="U31" i="6"/>
  <c r="AQ31" i="6" s="1"/>
  <c r="S31" i="6"/>
  <c r="AO31" i="6" s="1"/>
  <c r="AM31" i="6"/>
  <c r="P31" i="6"/>
  <c r="N31" i="6"/>
  <c r="AJ31" i="6" s="1"/>
  <c r="AL28" i="6"/>
  <c r="AI28" i="6"/>
  <c r="BE28" i="6" s="1"/>
  <c r="Y28" i="6"/>
  <c r="AU28" i="6" s="1"/>
  <c r="W28" i="6"/>
  <c r="AS28" i="6" s="1"/>
  <c r="U28" i="6"/>
  <c r="AQ28" i="6" s="1"/>
  <c r="S28" i="6"/>
  <c r="AO28" i="6" s="1"/>
  <c r="AM28" i="6"/>
  <c r="P28" i="6"/>
  <c r="N28" i="6"/>
  <c r="AJ28" i="6" s="1"/>
  <c r="AL27" i="6"/>
  <c r="AI27" i="6"/>
  <c r="BE27" i="6" s="1"/>
  <c r="Y27" i="6"/>
  <c r="AU27" i="6" s="1"/>
  <c r="W27" i="6"/>
  <c r="AS27" i="6" s="1"/>
  <c r="U27" i="6"/>
  <c r="AQ27" i="6" s="1"/>
  <c r="S27" i="6"/>
  <c r="AO27" i="6" s="1"/>
  <c r="AM27" i="6"/>
  <c r="P27" i="6"/>
  <c r="N27" i="6"/>
  <c r="AJ27" i="6" s="1"/>
  <c r="AL26" i="6"/>
  <c r="AI26" i="6"/>
  <c r="BE26" i="6" s="1"/>
  <c r="Y26" i="6"/>
  <c r="AU26" i="6" s="1"/>
  <c r="W26" i="6"/>
  <c r="AS26" i="6" s="1"/>
  <c r="U26" i="6"/>
  <c r="AQ26" i="6" s="1"/>
  <c r="S26" i="6"/>
  <c r="AO26" i="6" s="1"/>
  <c r="AM26" i="6"/>
  <c r="P26" i="6"/>
  <c r="N26" i="6"/>
  <c r="AJ26" i="6" s="1"/>
  <c r="AL25" i="6"/>
  <c r="AI25" i="6"/>
  <c r="BE25" i="6" s="1"/>
  <c r="Y25" i="6"/>
  <c r="AU25" i="6" s="1"/>
  <c r="W25" i="6"/>
  <c r="AS25" i="6" s="1"/>
  <c r="U25" i="6"/>
  <c r="AQ25" i="6" s="1"/>
  <c r="S25" i="6"/>
  <c r="AO25" i="6" s="1"/>
  <c r="AM25" i="6"/>
  <c r="P25" i="6"/>
  <c r="N25" i="6"/>
  <c r="AJ25" i="6" s="1"/>
  <c r="AM24" i="6"/>
  <c r="AL24" i="6"/>
  <c r="AI24" i="6"/>
  <c r="BE24" i="6" s="1"/>
  <c r="Y24" i="6"/>
  <c r="AU24" i="6" s="1"/>
  <c r="W24" i="6"/>
  <c r="AS24" i="6" s="1"/>
  <c r="U24" i="6"/>
  <c r="AQ24" i="6" s="1"/>
  <c r="S24" i="6"/>
  <c r="AO24" i="6" s="1"/>
  <c r="P24" i="6"/>
  <c r="N24" i="6"/>
  <c r="AJ24" i="6" s="1"/>
  <c r="AS23" i="6"/>
  <c r="AL23" i="6"/>
  <c r="AI23" i="6"/>
  <c r="BE23" i="6" s="1"/>
  <c r="Y23" i="6"/>
  <c r="AU23" i="6" s="1"/>
  <c r="W23" i="6"/>
  <c r="U23" i="6"/>
  <c r="AQ23" i="6" s="1"/>
  <c r="S23" i="6"/>
  <c r="AO23" i="6" s="1"/>
  <c r="AM23" i="6"/>
  <c r="P23" i="6"/>
  <c r="N23" i="6"/>
  <c r="AJ23" i="6" s="1"/>
  <c r="AQ22" i="6"/>
  <c r="AL22" i="6"/>
  <c r="AI22" i="6"/>
  <c r="BE22" i="6" s="1"/>
  <c r="Y22" i="6"/>
  <c r="AU22" i="6" s="1"/>
  <c r="W22" i="6"/>
  <c r="AS22" i="6" s="1"/>
  <c r="U22" i="6"/>
  <c r="S22" i="6"/>
  <c r="AO22" i="6" s="1"/>
  <c r="AM22" i="6"/>
  <c r="P22" i="6"/>
  <c r="N22" i="6"/>
  <c r="AJ22" i="6" s="1"/>
  <c r="AL21" i="6"/>
  <c r="AI21" i="6"/>
  <c r="BE21" i="6" s="1"/>
  <c r="Y21" i="6"/>
  <c r="AU21" i="6" s="1"/>
  <c r="W21" i="6"/>
  <c r="AS21" i="6" s="1"/>
  <c r="U21" i="6"/>
  <c r="AQ21" i="6" s="1"/>
  <c r="S21" i="6"/>
  <c r="AO21" i="6" s="1"/>
  <c r="AM21" i="6"/>
  <c r="P21" i="6"/>
  <c r="N21" i="6"/>
  <c r="AJ21" i="6" s="1"/>
  <c r="AL20" i="6"/>
  <c r="AI20" i="6"/>
  <c r="BE20" i="6" s="1"/>
  <c r="Y20" i="6"/>
  <c r="AU20" i="6" s="1"/>
  <c r="W20" i="6"/>
  <c r="AS20" i="6" s="1"/>
  <c r="U20" i="6"/>
  <c r="AQ20" i="6" s="1"/>
  <c r="S20" i="6"/>
  <c r="AO20" i="6" s="1"/>
  <c r="AM20" i="6"/>
  <c r="P20" i="6"/>
  <c r="N20" i="6"/>
  <c r="AJ20" i="6" s="1"/>
  <c r="AL19" i="6"/>
  <c r="AI19" i="6"/>
  <c r="BE19" i="6" s="1"/>
  <c r="Y19" i="6"/>
  <c r="AU19" i="6" s="1"/>
  <c r="W19" i="6"/>
  <c r="AS19" i="6" s="1"/>
  <c r="U19" i="6"/>
  <c r="AQ19" i="6" s="1"/>
  <c r="S19" i="6"/>
  <c r="AO19" i="6" s="1"/>
  <c r="AM19" i="6"/>
  <c r="P19" i="6"/>
  <c r="N19" i="6"/>
  <c r="AJ19" i="6" s="1"/>
  <c r="AL18" i="6"/>
  <c r="AI18" i="6"/>
  <c r="BE18" i="6" s="1"/>
  <c r="Y18" i="6"/>
  <c r="AU18" i="6" s="1"/>
  <c r="W18" i="6"/>
  <c r="AS18" i="6" s="1"/>
  <c r="U18" i="6"/>
  <c r="AQ18" i="6" s="1"/>
  <c r="S18" i="6"/>
  <c r="AO18" i="6" s="1"/>
  <c r="AM18" i="6"/>
  <c r="P18" i="6"/>
  <c r="N18" i="6"/>
  <c r="AJ18" i="6" s="1"/>
  <c r="AL17" i="6"/>
  <c r="AI17" i="6"/>
  <c r="BE17" i="6" s="1"/>
  <c r="Y17" i="6"/>
  <c r="AU17" i="6" s="1"/>
  <c r="W17" i="6"/>
  <c r="AS17" i="6" s="1"/>
  <c r="U17" i="6"/>
  <c r="AQ17" i="6" s="1"/>
  <c r="S17" i="6"/>
  <c r="AO17" i="6" s="1"/>
  <c r="AM17" i="6"/>
  <c r="P17" i="6"/>
  <c r="N17" i="6"/>
  <c r="AJ17" i="6" s="1"/>
  <c r="AL16" i="6"/>
  <c r="AI16" i="6"/>
  <c r="BE16" i="6" s="1"/>
  <c r="Y16" i="6"/>
  <c r="AU16" i="6" s="1"/>
  <c r="W16" i="6"/>
  <c r="AS16" i="6" s="1"/>
  <c r="U16" i="6"/>
  <c r="S16" i="6"/>
  <c r="P16" i="6"/>
  <c r="N16" i="6"/>
  <c r="AJ16" i="6" s="1"/>
  <c r="AL15" i="6"/>
  <c r="AI15" i="6"/>
  <c r="BE15" i="6" s="1"/>
  <c r="Y15" i="6"/>
  <c r="AU15" i="6" s="1"/>
  <c r="W15" i="6"/>
  <c r="AS15" i="6" s="1"/>
  <c r="U15" i="6"/>
  <c r="AQ15" i="6" s="1"/>
  <c r="P15" i="6"/>
  <c r="N15" i="6"/>
  <c r="AJ15" i="6" s="1"/>
  <c r="BF92" i="6" l="1"/>
  <c r="BI92" i="6" s="1"/>
  <c r="BF99" i="6"/>
  <c r="BF32" i="6"/>
  <c r="BF49" i="6"/>
  <c r="BL49" i="6" s="1"/>
  <c r="BF87" i="6"/>
  <c r="BF101" i="6"/>
  <c r="BF40" i="6"/>
  <c r="BL40" i="6" s="1"/>
  <c r="BF102" i="6"/>
  <c r="BL102" i="6" s="1"/>
  <c r="BF83" i="6"/>
  <c r="BF93" i="6"/>
  <c r="BF97" i="6"/>
  <c r="BI97" i="6" s="1"/>
  <c r="BF50" i="6"/>
  <c r="BF95" i="6"/>
  <c r="BI95" i="6" s="1"/>
  <c r="BF98" i="6"/>
  <c r="BF106" i="6"/>
  <c r="BL106" i="6" s="1"/>
  <c r="R59" i="6"/>
  <c r="AN59" i="6" s="1"/>
  <c r="BF59" i="6" s="1"/>
  <c r="BL59" i="6" s="1"/>
  <c r="R110" i="6"/>
  <c r="AN110" i="6" s="1"/>
  <c r="BF110" i="6" s="1"/>
  <c r="R109" i="6"/>
  <c r="AN109" i="6" s="1"/>
  <c r="BF109" i="6" s="1"/>
  <c r="BL109" i="6" s="1"/>
  <c r="R37" i="6"/>
  <c r="AN37" i="6" s="1"/>
  <c r="R108" i="6"/>
  <c r="AN108" i="6" s="1"/>
  <c r="BF108" i="6" s="1"/>
  <c r="R36" i="6"/>
  <c r="AN36" i="6" s="1"/>
  <c r="R107" i="6"/>
  <c r="AN107" i="6" s="1"/>
  <c r="BF107" i="6" s="1"/>
  <c r="BI107" i="6" s="1"/>
  <c r="R35" i="6"/>
  <c r="AN35" i="6" s="1"/>
  <c r="BF35" i="6" s="1"/>
  <c r="BL35" i="6" s="1"/>
  <c r="R86" i="6"/>
  <c r="AN86" i="6" s="1"/>
  <c r="BF86" i="6" s="1"/>
  <c r="R85" i="6"/>
  <c r="AN85" i="6" s="1"/>
  <c r="R84" i="6"/>
  <c r="AN84" i="6" s="1"/>
  <c r="V82" i="6"/>
  <c r="AR82" i="6" s="1"/>
  <c r="R38" i="6"/>
  <c r="AN38" i="6" s="1"/>
  <c r="BF38" i="6" s="1"/>
  <c r="BL38" i="6" s="1"/>
  <c r="R83" i="6"/>
  <c r="AN83" i="6" s="1"/>
  <c r="V34" i="6"/>
  <c r="AR34" i="6" s="1"/>
  <c r="R62" i="6"/>
  <c r="AN62" i="6" s="1"/>
  <c r="BF62" i="6" s="1"/>
  <c r="R61" i="6"/>
  <c r="AN61" i="6" s="1"/>
  <c r="BF61" i="6" s="1"/>
  <c r="BL61" i="6" s="1"/>
  <c r="R60" i="6"/>
  <c r="AN60" i="6" s="1"/>
  <c r="BF60" i="6" s="1"/>
  <c r="V58" i="6"/>
  <c r="AR58" i="6" s="1"/>
  <c r="V123" i="6"/>
  <c r="AR123" i="6" s="1"/>
  <c r="V99" i="6"/>
  <c r="AR99" i="6" s="1"/>
  <c r="V75" i="6"/>
  <c r="AR75" i="6" s="1"/>
  <c r="V51" i="6"/>
  <c r="AR51" i="6" s="1"/>
  <c r="V27" i="6"/>
  <c r="AR27" i="6" s="1"/>
  <c r="V122" i="6"/>
  <c r="AR122" i="6" s="1"/>
  <c r="V98" i="6"/>
  <c r="AR98" i="6" s="1"/>
  <c r="V74" i="6"/>
  <c r="AR74" i="6" s="1"/>
  <c r="V50" i="6"/>
  <c r="AR50" i="6" s="1"/>
  <c r="V26" i="6"/>
  <c r="AR26" i="6" s="1"/>
  <c r="V121" i="6"/>
  <c r="AR121" i="6" s="1"/>
  <c r="V97" i="6"/>
  <c r="AR97" i="6" s="1"/>
  <c r="V73" i="6"/>
  <c r="AR73" i="6" s="1"/>
  <c r="V49" i="6"/>
  <c r="AR49" i="6" s="1"/>
  <c r="V25" i="6"/>
  <c r="AR25" i="6" s="1"/>
  <c r="R106" i="6"/>
  <c r="AN106" i="6" s="1"/>
  <c r="R82" i="6"/>
  <c r="AN82" i="6" s="1"/>
  <c r="R58" i="6"/>
  <c r="AN58" i="6" s="1"/>
  <c r="R34" i="6"/>
  <c r="AN34" i="6" s="1"/>
  <c r="BF34" i="6" s="1"/>
  <c r="V120" i="6"/>
  <c r="AR120" i="6" s="1"/>
  <c r="V96" i="6"/>
  <c r="AR96" i="6" s="1"/>
  <c r="V72" i="6"/>
  <c r="AR72" i="6" s="1"/>
  <c r="V48" i="6"/>
  <c r="AR48" i="6" s="1"/>
  <c r="V24" i="6"/>
  <c r="AR24" i="6" s="1"/>
  <c r="V106" i="6"/>
  <c r="AR106" i="6" s="1"/>
  <c r="R123" i="6"/>
  <c r="AN123" i="6" s="1"/>
  <c r="BF123" i="6" s="1"/>
  <c r="BL123" i="6" s="1"/>
  <c r="R99" i="6"/>
  <c r="AN99" i="6" s="1"/>
  <c r="R75" i="6"/>
  <c r="AN75" i="6" s="1"/>
  <c r="R51" i="6"/>
  <c r="AN51" i="6" s="1"/>
  <c r="BF51" i="6" s="1"/>
  <c r="R27" i="6"/>
  <c r="AN27" i="6" s="1"/>
  <c r="V119" i="6"/>
  <c r="AR119" i="6" s="1"/>
  <c r="V95" i="6"/>
  <c r="AR95" i="6" s="1"/>
  <c r="V71" i="6"/>
  <c r="AR71" i="6" s="1"/>
  <c r="V47" i="6"/>
  <c r="AR47" i="6" s="1"/>
  <c r="BF47" i="6" s="1"/>
  <c r="BL47" i="6" s="1"/>
  <c r="V23" i="6"/>
  <c r="AR23" i="6" s="1"/>
  <c r="R122" i="6"/>
  <c r="AN122" i="6" s="1"/>
  <c r="BF122" i="6" s="1"/>
  <c r="R98" i="6"/>
  <c r="AN98" i="6" s="1"/>
  <c r="R74" i="6"/>
  <c r="AN74" i="6" s="1"/>
  <c r="R50" i="6"/>
  <c r="AN50" i="6" s="1"/>
  <c r="R26" i="6"/>
  <c r="AN26" i="6" s="1"/>
  <c r="V118" i="6"/>
  <c r="AR118" i="6" s="1"/>
  <c r="V94" i="6"/>
  <c r="AR94" i="6" s="1"/>
  <c r="V70" i="6"/>
  <c r="AR70" i="6" s="1"/>
  <c r="V46" i="6"/>
  <c r="AR46" i="6" s="1"/>
  <c r="BF46" i="6" s="1"/>
  <c r="BL46" i="6" s="1"/>
  <c r="V22" i="6"/>
  <c r="AR22" i="6" s="1"/>
  <c r="R121" i="6"/>
  <c r="AN121" i="6" s="1"/>
  <c r="BF121" i="6" s="1"/>
  <c r="R97" i="6"/>
  <c r="AN97" i="6" s="1"/>
  <c r="R73" i="6"/>
  <c r="AN73" i="6" s="1"/>
  <c r="BF73" i="6" s="1"/>
  <c r="R49" i="6"/>
  <c r="AN49" i="6" s="1"/>
  <c r="R25" i="6"/>
  <c r="AN25" i="6" s="1"/>
  <c r="V111" i="6"/>
  <c r="AR111" i="6" s="1"/>
  <c r="V87" i="6"/>
  <c r="AR87" i="6" s="1"/>
  <c r="V63" i="6"/>
  <c r="AR63" i="6" s="1"/>
  <c r="V39" i="6"/>
  <c r="AR39" i="6" s="1"/>
  <c r="R120" i="6"/>
  <c r="AN120" i="6" s="1"/>
  <c r="BF120" i="6" s="1"/>
  <c r="BI120" i="6" s="1"/>
  <c r="R96" i="6"/>
  <c r="AN96" i="6" s="1"/>
  <c r="BF96" i="6" s="1"/>
  <c r="BL96" i="6" s="1"/>
  <c r="R72" i="6"/>
  <c r="AN72" i="6" s="1"/>
  <c r="BF72" i="6" s="1"/>
  <c r="BL72" i="6" s="1"/>
  <c r="R48" i="6"/>
  <c r="AN48" i="6" s="1"/>
  <c r="BF48" i="6" s="1"/>
  <c r="R24" i="6"/>
  <c r="AN24" i="6" s="1"/>
  <c r="BL24" i="6" s="1"/>
  <c r="V110" i="6"/>
  <c r="AR110" i="6" s="1"/>
  <c r="V86" i="6"/>
  <c r="AR86" i="6" s="1"/>
  <c r="V62" i="6"/>
  <c r="AR62" i="6" s="1"/>
  <c r="V38" i="6"/>
  <c r="AR38" i="6" s="1"/>
  <c r="R119" i="6"/>
  <c r="AN119" i="6" s="1"/>
  <c r="R95" i="6"/>
  <c r="AN95" i="6" s="1"/>
  <c r="R71" i="6"/>
  <c r="AN71" i="6" s="1"/>
  <c r="BF71" i="6" s="1"/>
  <c r="BL71" i="6" s="1"/>
  <c r="R47" i="6"/>
  <c r="AN47" i="6" s="1"/>
  <c r="R23" i="6"/>
  <c r="AN23" i="6" s="1"/>
  <c r="BL23" i="6" s="1"/>
  <c r="V109" i="6"/>
  <c r="AR109" i="6" s="1"/>
  <c r="V85" i="6"/>
  <c r="AR85" i="6" s="1"/>
  <c r="V61" i="6"/>
  <c r="AR61" i="6" s="1"/>
  <c r="V37" i="6"/>
  <c r="AR37" i="6" s="1"/>
  <c r="BF37" i="6" s="1"/>
  <c r="R118" i="6"/>
  <c r="AN118" i="6" s="1"/>
  <c r="R94" i="6"/>
  <c r="AN94" i="6" s="1"/>
  <c r="R70" i="6"/>
  <c r="AN70" i="6" s="1"/>
  <c r="BF70" i="6" s="1"/>
  <c r="R46" i="6"/>
  <c r="AN46" i="6" s="1"/>
  <c r="R22" i="6"/>
  <c r="AN22" i="6" s="1"/>
  <c r="V108" i="6"/>
  <c r="AR108" i="6" s="1"/>
  <c r="V84" i="6"/>
  <c r="AR84" i="6" s="1"/>
  <c r="BF84" i="6" s="1"/>
  <c r="V60" i="6"/>
  <c r="AR60" i="6" s="1"/>
  <c r="V36" i="6"/>
  <c r="AR36" i="6" s="1"/>
  <c r="R87" i="6"/>
  <c r="AN87" i="6" s="1"/>
  <c r="R63" i="6"/>
  <c r="AN63" i="6" s="1"/>
  <c r="BF63" i="6" s="1"/>
  <c r="R39" i="6"/>
  <c r="AN39" i="6" s="1"/>
  <c r="BF39" i="6" s="1"/>
  <c r="V107" i="6"/>
  <c r="AR107" i="6" s="1"/>
  <c r="V83" i="6"/>
  <c r="AR83" i="6" s="1"/>
  <c r="V59" i="6"/>
  <c r="AR59" i="6" s="1"/>
  <c r="V35" i="6"/>
  <c r="AR35" i="6" s="1"/>
  <c r="T69" i="6"/>
  <c r="AP69" i="6" s="1"/>
  <c r="T114" i="6"/>
  <c r="AP114" i="6" s="1"/>
  <c r="T78" i="6"/>
  <c r="AP78" i="6" s="1"/>
  <c r="T66" i="6"/>
  <c r="AP66" i="6" s="1"/>
  <c r="T54" i="6"/>
  <c r="AP54" i="6" s="1"/>
  <c r="T42" i="6"/>
  <c r="AP42" i="6" s="1"/>
  <c r="T30" i="6"/>
  <c r="AP30" i="6" s="1"/>
  <c r="T18" i="6"/>
  <c r="AP18" i="6" s="1"/>
  <c r="BL18" i="6" s="1"/>
  <c r="T113" i="6"/>
  <c r="AP113" i="6" s="1"/>
  <c r="T101" i="6"/>
  <c r="AP101" i="6" s="1"/>
  <c r="T89" i="6"/>
  <c r="AP89" i="6" s="1"/>
  <c r="T77" i="6"/>
  <c r="AP77" i="6" s="1"/>
  <c r="T65" i="6"/>
  <c r="AP65" i="6" s="1"/>
  <c r="T53" i="6"/>
  <c r="AP53" i="6" s="1"/>
  <c r="T41" i="6"/>
  <c r="AP41" i="6" s="1"/>
  <c r="T17" i="6"/>
  <c r="AP17" i="6" s="1"/>
  <c r="T81" i="6"/>
  <c r="AP81" i="6" s="1"/>
  <c r="T112" i="6"/>
  <c r="AP112" i="6" s="1"/>
  <c r="T100" i="6"/>
  <c r="AP100" i="6" s="1"/>
  <c r="T88" i="6"/>
  <c r="AP88" i="6" s="1"/>
  <c r="BF88" i="6" s="1"/>
  <c r="BL88" i="6" s="1"/>
  <c r="T76" i="6"/>
  <c r="AP76" i="6" s="1"/>
  <c r="T64" i="6"/>
  <c r="AP64" i="6" s="1"/>
  <c r="T52" i="6"/>
  <c r="AP52" i="6" s="1"/>
  <c r="T40" i="6"/>
  <c r="AP40" i="6" s="1"/>
  <c r="T28" i="6"/>
  <c r="AP28" i="6" s="1"/>
  <c r="T16" i="6"/>
  <c r="AP16" i="6" s="1"/>
  <c r="R117" i="6"/>
  <c r="AN117" i="6" s="1"/>
  <c r="BF117" i="6" s="1"/>
  <c r="BL117" i="6" s="1"/>
  <c r="R105" i="6"/>
  <c r="AN105" i="6" s="1"/>
  <c r="BF105" i="6" s="1"/>
  <c r="R93" i="6"/>
  <c r="AN93" i="6" s="1"/>
  <c r="R81" i="6"/>
  <c r="AN81" i="6" s="1"/>
  <c r="BF81" i="6" s="1"/>
  <c r="R69" i="6"/>
  <c r="AN69" i="6" s="1"/>
  <c r="BF69" i="6" s="1"/>
  <c r="R57" i="6"/>
  <c r="AN57" i="6" s="1"/>
  <c r="BF57" i="6" s="1"/>
  <c r="BL57" i="6" s="1"/>
  <c r="R45" i="6"/>
  <c r="AN45" i="6" s="1"/>
  <c r="R33" i="6"/>
  <c r="AN33" i="6" s="1"/>
  <c r="BF33" i="6" s="1"/>
  <c r="R21" i="6"/>
  <c r="AN21" i="6" s="1"/>
  <c r="T123" i="6"/>
  <c r="AP123" i="6" s="1"/>
  <c r="T111" i="6"/>
  <c r="AP111" i="6" s="1"/>
  <c r="T99" i="6"/>
  <c r="AP99" i="6" s="1"/>
  <c r="T87" i="6"/>
  <c r="AP87" i="6" s="1"/>
  <c r="T75" i="6"/>
  <c r="AP75" i="6" s="1"/>
  <c r="BF75" i="6" s="1"/>
  <c r="BI75" i="6" s="1"/>
  <c r="T63" i="6"/>
  <c r="AP63" i="6" s="1"/>
  <c r="T51" i="6"/>
  <c r="AP51" i="6" s="1"/>
  <c r="T39" i="6"/>
  <c r="AP39" i="6" s="1"/>
  <c r="T27" i="6"/>
  <c r="AP27" i="6" s="1"/>
  <c r="V117" i="6"/>
  <c r="AR117" i="6" s="1"/>
  <c r="V105" i="6"/>
  <c r="AR105" i="6" s="1"/>
  <c r="V93" i="6"/>
  <c r="AR93" i="6" s="1"/>
  <c r="V81" i="6"/>
  <c r="AR81" i="6" s="1"/>
  <c r="V69" i="6"/>
  <c r="AR69" i="6" s="1"/>
  <c r="V57" i="6"/>
  <c r="AR57" i="6" s="1"/>
  <c r="V45" i="6"/>
  <c r="AR45" i="6" s="1"/>
  <c r="V33" i="6"/>
  <c r="AR33" i="6" s="1"/>
  <c r="V21" i="6"/>
  <c r="AR21" i="6" s="1"/>
  <c r="BI21" i="6" s="1"/>
  <c r="R15" i="6"/>
  <c r="R116" i="6"/>
  <c r="AN116" i="6" s="1"/>
  <c r="BF116" i="6" s="1"/>
  <c r="R104" i="6"/>
  <c r="AN104" i="6" s="1"/>
  <c r="BF104" i="6" s="1"/>
  <c r="R92" i="6"/>
  <c r="AN92" i="6" s="1"/>
  <c r="R80" i="6"/>
  <c r="AN80" i="6" s="1"/>
  <c r="R68" i="6"/>
  <c r="AN68" i="6" s="1"/>
  <c r="R56" i="6"/>
  <c r="AN56" i="6" s="1"/>
  <c r="BF56" i="6" s="1"/>
  <c r="R44" i="6"/>
  <c r="AN44" i="6" s="1"/>
  <c r="BF44" i="6" s="1"/>
  <c r="R32" i="6"/>
  <c r="AN32" i="6" s="1"/>
  <c r="R20" i="6"/>
  <c r="AN20" i="6" s="1"/>
  <c r="T122" i="6"/>
  <c r="AP122" i="6" s="1"/>
  <c r="T110" i="6"/>
  <c r="AP110" i="6" s="1"/>
  <c r="T98" i="6"/>
  <c r="AP98" i="6" s="1"/>
  <c r="T86" i="6"/>
  <c r="AP86" i="6" s="1"/>
  <c r="T74" i="6"/>
  <c r="AP74" i="6" s="1"/>
  <c r="BF74" i="6" s="1"/>
  <c r="T62" i="6"/>
  <c r="AP62" i="6" s="1"/>
  <c r="T50" i="6"/>
  <c r="AP50" i="6" s="1"/>
  <c r="T38" i="6"/>
  <c r="AP38" i="6" s="1"/>
  <c r="T26" i="6"/>
  <c r="AP26" i="6" s="1"/>
  <c r="V15" i="6"/>
  <c r="V116" i="6"/>
  <c r="AR116" i="6" s="1"/>
  <c r="V104" i="6"/>
  <c r="AR104" i="6" s="1"/>
  <c r="V92" i="6"/>
  <c r="AR92" i="6" s="1"/>
  <c r="V80" i="6"/>
  <c r="AR80" i="6" s="1"/>
  <c r="V68" i="6"/>
  <c r="AR68" i="6" s="1"/>
  <c r="V56" i="6"/>
  <c r="AR56" i="6" s="1"/>
  <c r="V44" i="6"/>
  <c r="AR44" i="6" s="1"/>
  <c r="V32" i="6"/>
  <c r="AR32" i="6" s="1"/>
  <c r="V20" i="6"/>
  <c r="AR20" i="6" s="1"/>
  <c r="T105" i="6"/>
  <c r="AP105" i="6" s="1"/>
  <c r="T57" i="6"/>
  <c r="AP57" i="6" s="1"/>
  <c r="T116" i="6"/>
  <c r="AP116" i="6" s="1"/>
  <c r="T68" i="6"/>
  <c r="AP68" i="6" s="1"/>
  <c r="BF68" i="6" s="1"/>
  <c r="T79" i="6"/>
  <c r="AP79" i="6" s="1"/>
  <c r="BF79" i="6" s="1"/>
  <c r="T55" i="6"/>
  <c r="AP55" i="6" s="1"/>
  <c r="T102" i="6"/>
  <c r="AP102" i="6" s="1"/>
  <c r="R115" i="6"/>
  <c r="AN115" i="6" s="1"/>
  <c r="BF115" i="6" s="1"/>
  <c r="R103" i="6"/>
  <c r="AN103" i="6" s="1"/>
  <c r="BF103" i="6" s="1"/>
  <c r="R91" i="6"/>
  <c r="AN91" i="6" s="1"/>
  <c r="R79" i="6"/>
  <c r="AN79" i="6" s="1"/>
  <c r="R67" i="6"/>
  <c r="AN67" i="6" s="1"/>
  <c r="BF67" i="6" s="1"/>
  <c r="R55" i="6"/>
  <c r="AN55" i="6" s="1"/>
  <c r="BF55" i="6" s="1"/>
  <c r="R43" i="6"/>
  <c r="AN43" i="6" s="1"/>
  <c r="BF43" i="6" s="1"/>
  <c r="R31" i="6"/>
  <c r="AN31" i="6" s="1"/>
  <c r="BF31" i="6" s="1"/>
  <c r="R19" i="6"/>
  <c r="AN19" i="6" s="1"/>
  <c r="T121" i="6"/>
  <c r="AP121" i="6" s="1"/>
  <c r="T109" i="6"/>
  <c r="AP109" i="6" s="1"/>
  <c r="T97" i="6"/>
  <c r="AP97" i="6" s="1"/>
  <c r="T85" i="6"/>
  <c r="AP85" i="6" s="1"/>
  <c r="BF85" i="6" s="1"/>
  <c r="BI85" i="6" s="1"/>
  <c r="T73" i="6"/>
  <c r="AP73" i="6" s="1"/>
  <c r="T61" i="6"/>
  <c r="AP61" i="6" s="1"/>
  <c r="T49" i="6"/>
  <c r="AP49" i="6" s="1"/>
  <c r="T37" i="6"/>
  <c r="AP37" i="6" s="1"/>
  <c r="T25" i="6"/>
  <c r="AP25" i="6" s="1"/>
  <c r="V115" i="6"/>
  <c r="AR115" i="6" s="1"/>
  <c r="V103" i="6"/>
  <c r="AR103" i="6" s="1"/>
  <c r="V91" i="6"/>
  <c r="AR91" i="6" s="1"/>
  <c r="V79" i="6"/>
  <c r="AR79" i="6" s="1"/>
  <c r="V67" i="6"/>
  <c r="AR67" i="6" s="1"/>
  <c r="V55" i="6"/>
  <c r="AR55" i="6" s="1"/>
  <c r="V43" i="6"/>
  <c r="AR43" i="6" s="1"/>
  <c r="V31" i="6"/>
  <c r="AR31" i="6" s="1"/>
  <c r="V19" i="6"/>
  <c r="AR19" i="6" s="1"/>
  <c r="BL19" i="6" s="1"/>
  <c r="T21" i="6"/>
  <c r="AP21" i="6" s="1"/>
  <c r="T104" i="6"/>
  <c r="AP104" i="6" s="1"/>
  <c r="T56" i="6"/>
  <c r="AP56" i="6" s="1"/>
  <c r="T20" i="6"/>
  <c r="AP20" i="6" s="1"/>
  <c r="T115" i="6"/>
  <c r="AP115" i="6" s="1"/>
  <c r="T43" i="6"/>
  <c r="AP43" i="6" s="1"/>
  <c r="R114" i="6"/>
  <c r="AN114" i="6" s="1"/>
  <c r="BF114" i="6" s="1"/>
  <c r="BI114" i="6" s="1"/>
  <c r="R102" i="6"/>
  <c r="AN102" i="6" s="1"/>
  <c r="R78" i="6"/>
  <c r="AN78" i="6" s="1"/>
  <c r="R66" i="6"/>
  <c r="AN66" i="6" s="1"/>
  <c r="BF66" i="6" s="1"/>
  <c r="BL66" i="6" s="1"/>
  <c r="R54" i="6"/>
  <c r="AN54" i="6" s="1"/>
  <c r="BF54" i="6" s="1"/>
  <c r="BI54" i="6" s="1"/>
  <c r="R42" i="6"/>
  <c r="AN42" i="6" s="1"/>
  <c r="R30" i="6"/>
  <c r="AN30" i="6" s="1"/>
  <c r="R18" i="6"/>
  <c r="AN18" i="6" s="1"/>
  <c r="T120" i="6"/>
  <c r="AP120" i="6" s="1"/>
  <c r="T108" i="6"/>
  <c r="AP108" i="6" s="1"/>
  <c r="T96" i="6"/>
  <c r="AP96" i="6" s="1"/>
  <c r="T84" i="6"/>
  <c r="AP84" i="6" s="1"/>
  <c r="T72" i="6"/>
  <c r="AP72" i="6" s="1"/>
  <c r="T60" i="6"/>
  <c r="AP60" i="6" s="1"/>
  <c r="T48" i="6"/>
  <c r="AP48" i="6" s="1"/>
  <c r="T36" i="6"/>
  <c r="AP36" i="6" s="1"/>
  <c r="BF36" i="6" s="1"/>
  <c r="T24" i="6"/>
  <c r="AP24" i="6" s="1"/>
  <c r="V114" i="6"/>
  <c r="AR114" i="6" s="1"/>
  <c r="V102" i="6"/>
  <c r="AR102" i="6" s="1"/>
  <c r="V90" i="6"/>
  <c r="AR90" i="6" s="1"/>
  <c r="V78" i="6"/>
  <c r="AR78" i="6" s="1"/>
  <c r="V66" i="6"/>
  <c r="AR66" i="6" s="1"/>
  <c r="V54" i="6"/>
  <c r="AR54" i="6" s="1"/>
  <c r="V42" i="6"/>
  <c r="AR42" i="6" s="1"/>
  <c r="V30" i="6"/>
  <c r="AR30" i="6" s="1"/>
  <c r="V18" i="6"/>
  <c r="AR18" i="6" s="1"/>
  <c r="T93" i="6"/>
  <c r="AP93" i="6" s="1"/>
  <c r="T45" i="6"/>
  <c r="AP45" i="6" s="1"/>
  <c r="BF45" i="6" s="1"/>
  <c r="BL45" i="6" s="1"/>
  <c r="T15" i="6"/>
  <c r="T80" i="6"/>
  <c r="AP80" i="6" s="1"/>
  <c r="BF80" i="6" s="1"/>
  <c r="BL80" i="6" s="1"/>
  <c r="T32" i="6"/>
  <c r="AP32" i="6" s="1"/>
  <c r="T103" i="6"/>
  <c r="AP103" i="6" s="1"/>
  <c r="T67" i="6"/>
  <c r="AP67" i="6" s="1"/>
  <c r="T19" i="6"/>
  <c r="AP19" i="6" s="1"/>
  <c r="T90" i="6"/>
  <c r="AP90" i="6" s="1"/>
  <c r="R113" i="6"/>
  <c r="AN113" i="6" s="1"/>
  <c r="BF113" i="6" s="1"/>
  <c r="BI113" i="6" s="1"/>
  <c r="R101" i="6"/>
  <c r="AN101" i="6" s="1"/>
  <c r="R89" i="6"/>
  <c r="AN89" i="6" s="1"/>
  <c r="R65" i="6"/>
  <c r="AN65" i="6" s="1"/>
  <c r="BF65" i="6" s="1"/>
  <c r="R53" i="6"/>
  <c r="AN53" i="6" s="1"/>
  <c r="BF53" i="6" s="1"/>
  <c r="R17" i="6"/>
  <c r="AN17" i="6" s="1"/>
  <c r="BL17" i="6" s="1"/>
  <c r="T119" i="6"/>
  <c r="AP119" i="6" s="1"/>
  <c r="T107" i="6"/>
  <c r="AP107" i="6" s="1"/>
  <c r="T95" i="6"/>
  <c r="AP95" i="6" s="1"/>
  <c r="T83" i="6"/>
  <c r="AP83" i="6" s="1"/>
  <c r="T71" i="6"/>
  <c r="AP71" i="6" s="1"/>
  <c r="T59" i="6"/>
  <c r="AP59" i="6" s="1"/>
  <c r="T47" i="6"/>
  <c r="AP47" i="6" s="1"/>
  <c r="T35" i="6"/>
  <c r="AP35" i="6" s="1"/>
  <c r="T23" i="6"/>
  <c r="AP23" i="6" s="1"/>
  <c r="V113" i="6"/>
  <c r="AR113" i="6" s="1"/>
  <c r="V101" i="6"/>
  <c r="AR101" i="6" s="1"/>
  <c r="V89" i="6"/>
  <c r="AR89" i="6" s="1"/>
  <c r="BF89" i="6" s="1"/>
  <c r="V77" i="6"/>
  <c r="AR77" i="6" s="1"/>
  <c r="V65" i="6"/>
  <c r="AR65" i="6" s="1"/>
  <c r="V53" i="6"/>
  <c r="AR53" i="6" s="1"/>
  <c r="V41" i="6"/>
  <c r="AR41" i="6" s="1"/>
  <c r="V17" i="6"/>
  <c r="AR17" i="6" s="1"/>
  <c r="T117" i="6"/>
  <c r="AP117" i="6" s="1"/>
  <c r="T33" i="6"/>
  <c r="AP33" i="6" s="1"/>
  <c r="T92" i="6"/>
  <c r="AP92" i="6" s="1"/>
  <c r="T44" i="6"/>
  <c r="AP44" i="6" s="1"/>
  <c r="T91" i="6"/>
  <c r="AP91" i="6" s="1"/>
  <c r="T31" i="6"/>
  <c r="AP31" i="6" s="1"/>
  <c r="R112" i="6"/>
  <c r="AN112" i="6" s="1"/>
  <c r="R100" i="6"/>
  <c r="AN100" i="6" s="1"/>
  <c r="BF100" i="6" s="1"/>
  <c r="BL100" i="6" s="1"/>
  <c r="R88" i="6"/>
  <c r="AN88" i="6" s="1"/>
  <c r="R76" i="6"/>
  <c r="AN76" i="6" s="1"/>
  <c r="R64" i="6"/>
  <c r="AN64" i="6" s="1"/>
  <c r="R52" i="6"/>
  <c r="AN52" i="6" s="1"/>
  <c r="BF52" i="6" s="1"/>
  <c r="BI52" i="6" s="1"/>
  <c r="R40" i="6"/>
  <c r="AN40" i="6" s="1"/>
  <c r="R28" i="6"/>
  <c r="AN28" i="6" s="1"/>
  <c r="T118" i="6"/>
  <c r="AP118" i="6" s="1"/>
  <c r="BF118" i="6" s="1"/>
  <c r="BL118" i="6" s="1"/>
  <c r="T106" i="6"/>
  <c r="AP106" i="6" s="1"/>
  <c r="T94" i="6"/>
  <c r="AP94" i="6" s="1"/>
  <c r="BF94" i="6" s="1"/>
  <c r="BL94" i="6" s="1"/>
  <c r="T82" i="6"/>
  <c r="AP82" i="6" s="1"/>
  <c r="T70" i="6"/>
  <c r="AP70" i="6" s="1"/>
  <c r="T58" i="6"/>
  <c r="AP58" i="6" s="1"/>
  <c r="BF58" i="6" s="1"/>
  <c r="T46" i="6"/>
  <c r="AP46" i="6" s="1"/>
  <c r="T34" i="6"/>
  <c r="AP34" i="6" s="1"/>
  <c r="V112" i="6"/>
  <c r="AR112" i="6" s="1"/>
  <c r="V100" i="6"/>
  <c r="AR100" i="6" s="1"/>
  <c r="V88" i="6"/>
  <c r="AR88" i="6" s="1"/>
  <c r="V76" i="6"/>
  <c r="AR76" i="6" s="1"/>
  <c r="BF76" i="6" s="1"/>
  <c r="BL76" i="6" s="1"/>
  <c r="V64" i="6"/>
  <c r="AR64" i="6" s="1"/>
  <c r="BF64" i="6" s="1"/>
  <c r="BL64" i="6" s="1"/>
  <c r="V52" i="6"/>
  <c r="AR52" i="6" s="1"/>
  <c r="V40" i="6"/>
  <c r="AR40" i="6" s="1"/>
  <c r="V28" i="6"/>
  <c r="AR28" i="6" s="1"/>
  <c r="BL83" i="6"/>
  <c r="BI26" i="6"/>
  <c r="BL99" i="6"/>
  <c r="BI25" i="6"/>
  <c r="AL126" i="6"/>
  <c r="AM126" i="6"/>
  <c r="AQ127" i="6"/>
  <c r="AQ126" i="6"/>
  <c r="AQ125" i="6"/>
  <c r="S127" i="6"/>
  <c r="S126" i="6"/>
  <c r="S125" i="6"/>
  <c r="BE127" i="6"/>
  <c r="BE126" i="6"/>
  <c r="Y126" i="6"/>
  <c r="Y125" i="6"/>
  <c r="BL95" i="6"/>
  <c r="AI125" i="6"/>
  <c r="BI83" i="6"/>
  <c r="AI126" i="6"/>
  <c r="W126" i="6"/>
  <c r="W125" i="6"/>
  <c r="AL125" i="6"/>
  <c r="AL127" i="6"/>
  <c r="AM125" i="6"/>
  <c r="AM127" i="6"/>
  <c r="U127" i="6"/>
  <c r="W127" i="6"/>
  <c r="U126" i="6"/>
  <c r="U125" i="6"/>
  <c r="P127" i="6"/>
  <c r="P126" i="6"/>
  <c r="Y127" i="6"/>
  <c r="P125" i="6"/>
  <c r="AI127" i="6"/>
  <c r="BL16" i="6" l="1"/>
  <c r="BI16" i="6"/>
  <c r="BL39" i="6"/>
  <c r="BI39" i="6"/>
  <c r="BL86" i="6"/>
  <c r="BI86" i="6"/>
  <c r="BI69" i="6"/>
  <c r="BL69" i="6"/>
  <c r="BL104" i="6"/>
  <c r="BI104" i="6"/>
  <c r="BI40" i="6"/>
  <c r="AN15" i="6"/>
  <c r="R127" i="6"/>
  <c r="R126" i="6"/>
  <c r="R125" i="6"/>
  <c r="V125" i="6"/>
  <c r="AR15" i="6"/>
  <c r="V127" i="6"/>
  <c r="V126" i="6"/>
  <c r="BF82" i="6"/>
  <c r="BL82" i="6" s="1"/>
  <c r="BF119" i="6"/>
  <c r="T127" i="6"/>
  <c r="T126" i="6"/>
  <c r="T125" i="6"/>
  <c r="AP15" i="6"/>
  <c r="BL25" i="6"/>
  <c r="BI17" i="6"/>
  <c r="BI96" i="6"/>
  <c r="BI24" i="6"/>
  <c r="BI102" i="6"/>
  <c r="BI94" i="6"/>
  <c r="BL85" i="6"/>
  <c r="BL26" i="6"/>
  <c r="BI117" i="6"/>
  <c r="BI57" i="6"/>
  <c r="BL107" i="6"/>
  <c r="BI118" i="6"/>
  <c r="BI106" i="6"/>
  <c r="BI35" i="6"/>
  <c r="BI38" i="6"/>
  <c r="BL92" i="6"/>
  <c r="BI72" i="6"/>
  <c r="BI59" i="6"/>
  <c r="BI80" i="6"/>
  <c r="BI45" i="6"/>
  <c r="BI47" i="6"/>
  <c r="BL97" i="6"/>
  <c r="BI64" i="6"/>
  <c r="BI49" i="6"/>
  <c r="BL52" i="6"/>
  <c r="BL54" i="6"/>
  <c r="BI76" i="6"/>
  <c r="BI23" i="6"/>
  <c r="BI66" i="6"/>
  <c r="BL75" i="6"/>
  <c r="BL120" i="6"/>
  <c r="BL21" i="6"/>
  <c r="BI19" i="6"/>
  <c r="BI61" i="6"/>
  <c r="BL114" i="6"/>
  <c r="BI99" i="6"/>
  <c r="BI71" i="6"/>
  <c r="BL113" i="6"/>
  <c r="BI100" i="6"/>
  <c r="BI46" i="6"/>
  <c r="BI123" i="6"/>
  <c r="BI109" i="6"/>
  <c r="BL33" i="6"/>
  <c r="BI33" i="6"/>
  <c r="BI18" i="6"/>
  <c r="BI88" i="6"/>
  <c r="BL116" i="6"/>
  <c r="BI116" i="6"/>
  <c r="BI22" i="6"/>
  <c r="BL22" i="6"/>
  <c r="BL27" i="6"/>
  <c r="BI27" i="6"/>
  <c r="AU127" i="6"/>
  <c r="AU126" i="6"/>
  <c r="AU125" i="6"/>
  <c r="BL34" i="6"/>
  <c r="BI34" i="6"/>
  <c r="BL115" i="6"/>
  <c r="BI115" i="6"/>
  <c r="BI36" i="6"/>
  <c r="BL36" i="6"/>
  <c r="BL108" i="6"/>
  <c r="BI108" i="6"/>
  <c r="BL122" i="6"/>
  <c r="BI122" i="6"/>
  <c r="BL20" i="6"/>
  <c r="BI20" i="6"/>
  <c r="AS127" i="6"/>
  <c r="AS126" i="6"/>
  <c r="AS125" i="6"/>
  <c r="BL65" i="6"/>
  <c r="BI65" i="6"/>
  <c r="BL63" i="6"/>
  <c r="BI63" i="6"/>
  <c r="BI44" i="6"/>
  <c r="BL44" i="6"/>
  <c r="BL87" i="6"/>
  <c r="BI87" i="6"/>
  <c r="BL89" i="6"/>
  <c r="BI89" i="6"/>
  <c r="AO127" i="6"/>
  <c r="AO126" i="6"/>
  <c r="AO125" i="6"/>
  <c r="BI43" i="6"/>
  <c r="BL43" i="6"/>
  <c r="BL103" i="6"/>
  <c r="BI103" i="6"/>
  <c r="BL105" i="6"/>
  <c r="BI105" i="6"/>
  <c r="BI37" i="6"/>
  <c r="BL37" i="6"/>
  <c r="BL32" i="6"/>
  <c r="BI32" i="6"/>
  <c r="BL73" i="6"/>
  <c r="BI73" i="6"/>
  <c r="BI67" i="6"/>
  <c r="BL67" i="6"/>
  <c r="BI50" i="6"/>
  <c r="BL50" i="6"/>
  <c r="BL28" i="6"/>
  <c r="BI28" i="6"/>
  <c r="BL110" i="6"/>
  <c r="BI110" i="6"/>
  <c r="BL79" i="6"/>
  <c r="BI79" i="6"/>
  <c r="BL101" i="6"/>
  <c r="BI101" i="6"/>
  <c r="BL70" i="6"/>
  <c r="BI70" i="6"/>
  <c r="BI81" i="6"/>
  <c r="BL81" i="6"/>
  <c r="BI55" i="6"/>
  <c r="BL55" i="6"/>
  <c r="BL84" i="6"/>
  <c r="BI84" i="6"/>
  <c r="BL74" i="6"/>
  <c r="BI74" i="6"/>
  <c r="BL68" i="6"/>
  <c r="BI68" i="6"/>
  <c r="BL62" i="6"/>
  <c r="BI62" i="6"/>
  <c r="BL98" i="6"/>
  <c r="BI98" i="6"/>
  <c r="BL60" i="6"/>
  <c r="BI60" i="6"/>
  <c r="BL56" i="6"/>
  <c r="BI56" i="6"/>
  <c r="BI121" i="6"/>
  <c r="BL121" i="6"/>
  <c r="BL53" i="6"/>
  <c r="BI53" i="6"/>
  <c r="BL58" i="6"/>
  <c r="BI58" i="6"/>
  <c r="BL51" i="6"/>
  <c r="BI51" i="6"/>
  <c r="BL48" i="6"/>
  <c r="BI48" i="6"/>
  <c r="BL93" i="6"/>
  <c r="BI93" i="6"/>
  <c r="BL119" i="6"/>
  <c r="BI119" i="6"/>
  <c r="BL31" i="6"/>
  <c r="BI31" i="6"/>
  <c r="AN127" i="6" l="1"/>
  <c r="AN126" i="6"/>
  <c r="BF126" i="6" s="1"/>
  <c r="AN125" i="6"/>
  <c r="AR127" i="6"/>
  <c r="AR126" i="6"/>
  <c r="AR125" i="6"/>
  <c r="BI82" i="6"/>
  <c r="AP127" i="6"/>
  <c r="BF127" i="6" s="1"/>
  <c r="AP126" i="6"/>
  <c r="AP125" i="6"/>
  <c r="BL15" i="6"/>
  <c r="BI15" i="6"/>
  <c r="BV13" i="6" l="1"/>
  <c r="BV15" i="6" s="1"/>
  <c r="BV12" i="6"/>
  <c r="BQ13" i="6"/>
  <c r="BQ12" i="6"/>
  <c r="BQ15" i="6" l="1"/>
</calcChain>
</file>

<file path=xl/sharedStrings.xml><?xml version="1.0" encoding="utf-8"?>
<sst xmlns="http://schemas.openxmlformats.org/spreadsheetml/2006/main" count="413" uniqueCount="170">
  <si>
    <t>Observed_Frequency</t>
  </si>
  <si>
    <t>NegativeCosts_low</t>
  </si>
  <si>
    <t>NegativeCosts_high</t>
  </si>
  <si>
    <t>RentalRev_High</t>
  </si>
  <si>
    <t>RentalRev_Low</t>
  </si>
  <si>
    <t>First Film</t>
  </si>
  <si>
    <t>Hypothetical Sequel</t>
  </si>
  <si>
    <t>Year</t>
  </si>
  <si>
    <t>Net Present Value of Movie</t>
  </si>
  <si>
    <t>NPV Project Check</t>
  </si>
  <si>
    <t>NPV Project less $2MM</t>
  </si>
  <si>
    <t>Studio/Movie Title</t>
  </si>
  <si>
    <t>U.S. Theater Rentals</t>
  </si>
  <si>
    <t>Other Revenue</t>
  </si>
  <si>
    <t>Distribution Fees</t>
  </si>
  <si>
    <t>Distribution Expense</t>
  </si>
  <si>
    <t>Negative Cost</t>
  </si>
  <si>
    <t>Cash Flows</t>
  </si>
  <si>
    <t>Distibution Expenses</t>
  </si>
  <si>
    <t>U.S. Theather Rentals &amp; Non U.S. Theather Rentals</t>
  </si>
  <si>
    <t>Worldwide Home Video</t>
  </si>
  <si>
    <t>Worldwide Pay TV</t>
  </si>
  <si>
    <t>Worldwide TV</t>
  </si>
  <si>
    <t>U.S Syndicated &amp; Non US 2nd Run**</t>
  </si>
  <si>
    <t>PV of Cash Flows</t>
  </si>
  <si>
    <t>MCA UNIVERSAL</t>
  </si>
  <si>
    <t>MCA Universal</t>
  </si>
  <si>
    <t>1 PARENTHOOD</t>
  </si>
  <si>
    <t>2 BORN ON THE FOURTH OF JULY</t>
  </si>
  <si>
    <t>3 FIELD OF DREAMS</t>
  </si>
  <si>
    <t>4 UNCLE BUCK</t>
  </si>
  <si>
    <t>5 SEA OF LOVE</t>
  </si>
  <si>
    <t>6 ALWAYS</t>
  </si>
  <si>
    <t>7  K-9</t>
  </si>
  <si>
    <t>8 THE ‘BURBS</t>
  </si>
  <si>
    <t>9 THE DREAM TEAM</t>
  </si>
  <si>
    <t>10 DO THE RIGHT THING</t>
  </si>
  <si>
    <t>11 DAD</t>
  </si>
  <si>
    <t>12 SHOCKER</t>
  </si>
  <si>
    <t>13 THE WIZARD</t>
  </si>
  <si>
    <t>14 RENEGADES</t>
  </si>
  <si>
    <t>PARAMOUNT PICTURES</t>
  </si>
  <si>
    <t>Paramount Pictures</t>
  </si>
  <si>
    <t>15 HARLEM NIGHTS</t>
  </si>
  <si>
    <t>16 PET SEMATARY</t>
  </si>
  <si>
    <t>17 BLACK RAIN</t>
  </si>
  <si>
    <t>18 MAJOR LEAGUE</t>
  </si>
  <si>
    <t>19 COUSINS</t>
  </si>
  <si>
    <t>20 WE’RE NO ANGELS</t>
  </si>
  <si>
    <t>21 LET IT RIDE</t>
  </si>
  <si>
    <t>22 SHIRLEY VALENTINE</t>
  </si>
  <si>
    <t>23 FAT MAN AND LITTLE BOY</t>
  </si>
  <si>
    <t>24 THE EXPERTS</t>
  </si>
  <si>
    <r>
      <t>SONY PICTURES ENTERTAINMENT</t>
    </r>
    <r>
      <rPr>
        <b/>
        <vertAlign val="superscript"/>
        <sz val="10"/>
        <rFont val="Arial"/>
        <family val="2"/>
      </rPr>
      <t>b</t>
    </r>
  </si>
  <si>
    <t>Sony Pictures</t>
  </si>
  <si>
    <t>25 LOOK WHO’S TALKING (TS)</t>
  </si>
  <si>
    <t>26 WHEN HARRY MET SALLY (C)</t>
  </si>
  <si>
    <t>27 STEEL MAGNOLIAS (TS)</t>
  </si>
  <si>
    <t>28 SEE NO EVIL; HEAR NO EVIL (TS)</t>
  </si>
  <si>
    <t>29 THE BEAR (TS)</t>
  </si>
  <si>
    <t>30 GLORY (TS)</t>
  </si>
  <si>
    <t>31 LOOK UP (TS)</t>
  </si>
  <si>
    <t>32 CASUALTIES OF WAR (C)</t>
  </si>
  <si>
    <t>33 CHANCES ARE (TS)</t>
  </si>
  <si>
    <t>34 FAMILY BUSINESS (TS)</t>
  </si>
  <si>
    <t>35 SHE’S OUT OF CONTROL (C)</t>
  </si>
  <si>
    <t>36 WHO’S HARRY CRUMB? (TS)</t>
  </si>
  <si>
    <t>37 ADVENTURES OF BARON MUNCHAUSEN (C)</t>
  </si>
  <si>
    <t>38 TRUE BELIEVER (C)</t>
  </si>
  <si>
    <t>39 TROOP BEVERLY HILLS (C)</t>
  </si>
  <si>
    <t>40 TAP (TS)</t>
  </si>
  <si>
    <t>41 DEEPSTAR SIX (TS)</t>
  </si>
  <si>
    <t>42 JOHNNY HANDSOME (TS)</t>
  </si>
  <si>
    <t>43 MUSIC BOX (TS)</t>
  </si>
  <si>
    <t>44 IMMEDIATE FAMILY (C)</t>
  </si>
  <si>
    <t>45 LISTEN TO ME (C)</t>
  </si>
  <si>
    <t>46 PHYSICAL EVIDENCE (C)</t>
  </si>
  <si>
    <t>47 OLD GRINGO (C)</t>
  </si>
  <si>
    <t>48  LOVERBOY (TS)</t>
  </si>
  <si>
    <t>49 SING (TS)</t>
  </si>
  <si>
    <t>50 WINTER PEOPLE (C)</t>
  </si>
  <si>
    <t>51 WELCOME HOME (C)</t>
  </si>
  <si>
    <t>52 ADVENTURES OF MILO AND OTIS (C)</t>
  </si>
  <si>
    <t>53 THE BIG PICTURE (C)</t>
  </si>
  <si>
    <t>54 SLAVES OF NEW YORK (TS)</t>
  </si>
  <si>
    <t>55 EAT A BOWL OF TEA (C)</t>
  </si>
  <si>
    <t>56 TO KILL A PRIEST (C)</t>
  </si>
  <si>
    <t>57 ME AND HIM (C)</t>
  </si>
  <si>
    <t>58 BLOODHOUNDS OF BROADWAY (C)</t>
  </si>
  <si>
    <t>TWENTIETH CENTURY FOX</t>
  </si>
  <si>
    <t>Twentieth Century Fox</t>
  </si>
  <si>
    <t>59 THE WAR OF THE ROSES</t>
  </si>
  <si>
    <t>60 THE ABYSS</t>
  </si>
  <si>
    <t>61 WEEKEND AT BERNIE’S</t>
  </si>
  <si>
    <t>62 SAY ANYTHING</t>
  </si>
  <si>
    <t>63 SKIN DEEP</t>
  </si>
  <si>
    <t>64 THE FABULOUS BAKER BOYS</t>
  </si>
  <si>
    <t>65 MILLENNIUM</t>
  </si>
  <si>
    <t>66 WORTH WINNING</t>
  </si>
  <si>
    <t>67 GLEAMING THE CUBE</t>
  </si>
  <si>
    <t>68 HOW I GOT INTO COLLEGE</t>
  </si>
  <si>
    <t>69 WHEN THE WHALES CAME</t>
  </si>
  <si>
    <t>WARNER BROTHERS</t>
  </si>
  <si>
    <t>Warner Brothers</t>
  </si>
  <si>
    <t>70 BATMAN</t>
  </si>
  <si>
    <t>71 DRIVING MISS DAISY</t>
  </si>
  <si>
    <t>72 TANGO &amp; CASH</t>
  </si>
  <si>
    <t>73 LEAN ON ME</t>
  </si>
  <si>
    <t>74 HER ALIBI</t>
  </si>
  <si>
    <t>75 NEXT OF KIN</t>
  </si>
  <si>
    <t>76 PINK CADILLAC</t>
  </si>
  <si>
    <t>77 YOUNG EINSTEIN</t>
  </si>
  <si>
    <t>78 DEAD-BANG</t>
  </si>
  <si>
    <t>79 DEAD CALM</t>
  </si>
  <si>
    <t>80 SECOND SIGHT</t>
  </si>
  <si>
    <t>81 SEE YOU IN THE MORNING</t>
  </si>
  <si>
    <t>82 IN COUNTRY</t>
  </si>
  <si>
    <t>83 COOKIE</t>
  </si>
  <si>
    <t>84 HOW TO GET AHEAD IN ADVERTISING</t>
  </si>
  <si>
    <t>85 POWWOW HIGHWAY</t>
  </si>
  <si>
    <t>86 BERT RIGBY, YOU’RE A FOOL</t>
  </si>
  <si>
    <t>87 PENN &amp; TELLER GET KILLED</t>
  </si>
  <si>
    <t>88 CHECKING OUT</t>
  </si>
  <si>
    <r>
      <t>THE WALT DISNEY COMPANY</t>
    </r>
    <r>
      <rPr>
        <b/>
        <vertAlign val="superscript"/>
        <sz val="10"/>
        <rFont val="Arial"/>
        <family val="2"/>
      </rPr>
      <t>b</t>
    </r>
  </si>
  <si>
    <t>Walt Disney</t>
  </si>
  <si>
    <t>89 HONEY, I SHRUNK THE KIDS (W)</t>
  </si>
  <si>
    <t>90 DEAD POETS SOCIETY (T)</t>
  </si>
  <si>
    <t>91 THE LITTLE MERMAID (W)</t>
  </si>
  <si>
    <t>92 TURNER &amp; HOOTCH (T)</t>
  </si>
  <si>
    <t>93 THREE FUGITIVES (T)</t>
  </si>
  <si>
    <t>94 AN INNOCENT MAN (T)</t>
  </si>
  <si>
    <t>95 BLAZE (T)</t>
  </si>
  <si>
    <t>96 NEW YORK STORIES (T)</t>
  </si>
  <si>
    <t>97 GROSS ANATOMY (T)</t>
  </si>
  <si>
    <t>98 DISORGANIZED CRIME (T)</t>
  </si>
  <si>
    <t>99 CHEETAH (W)</t>
  </si>
  <si>
    <t>Studio</t>
  </si>
  <si>
    <t>Movie</t>
  </si>
  <si>
    <t>NPV</t>
  </si>
  <si>
    <t>Mean</t>
  </si>
  <si>
    <t>Median</t>
  </si>
  <si>
    <t>Standard Deviation</t>
  </si>
  <si>
    <t>StudioNPV</t>
  </si>
  <si>
    <t>Source</t>
  </si>
  <si>
    <t>Use</t>
  </si>
  <si>
    <t>Tab</t>
  </si>
  <si>
    <t>Chad's NPV model of cashflows</t>
  </si>
  <si>
    <t>feeds studio portfolio generator</t>
  </si>
  <si>
    <t>Activity</t>
  </si>
  <si>
    <t>Production Costs</t>
  </si>
  <si>
    <t>U.S. Theather Rentals</t>
  </si>
  <si>
    <t>Risk Free Rate</t>
  </si>
  <si>
    <t>Percentage of US Theather Rentals</t>
  </si>
  <si>
    <t>Movie Dependent</t>
  </si>
  <si>
    <t>Discount Rate</t>
  </si>
  <si>
    <t>Distribution Expenses</t>
  </si>
  <si>
    <t>Non U.S. Theather Rentals</t>
  </si>
  <si>
    <r>
      <t>Exhibit 6</t>
    </r>
    <r>
      <rPr>
        <sz val="12"/>
        <color theme="1"/>
        <rFont val="Calibri"/>
        <family val="2"/>
        <scheme val="minor"/>
      </rPr>
      <t xml:space="preserve">     Estimated Revenues and Costs for Films Released in 1989 by Six Major Studios and Hypothetical Sequels</t>
    </r>
    <r>
      <rPr>
        <vertAlign val="superscript"/>
        <sz val="10"/>
        <rFont val="Arial"/>
        <family val="2"/>
      </rPr>
      <t>a</t>
    </r>
    <r>
      <rPr>
        <sz val="12"/>
        <color theme="1"/>
        <rFont val="Calibri"/>
        <family val="2"/>
        <scheme val="minor"/>
      </rPr>
      <t xml:space="preserve"> (in millions of 1991 $)</t>
    </r>
  </si>
  <si>
    <t>**Assumes 50/50 split with Worldwide TV based on exhibit 2</t>
  </si>
  <si>
    <t>NPV Project Check Stats</t>
  </si>
  <si>
    <t>NPV Stats less $2MM</t>
  </si>
  <si>
    <t>Number of Observations</t>
  </si>
  <si>
    <t>Positive NPV Projects</t>
  </si>
  <si>
    <t>Success Rate</t>
  </si>
  <si>
    <t>AVERAGES</t>
  </si>
  <si>
    <r>
      <t>a</t>
    </r>
    <r>
      <rPr>
        <sz val="8"/>
        <rFont val="Arial"/>
        <family val="2"/>
      </rPr>
      <t>Metro-Goldwyn-Mayer and Orion are excluded. Fees assume films were financed by an independent producer. Costs exclude gross participations and interest charges.</t>
    </r>
  </si>
  <si>
    <r>
      <t>b</t>
    </r>
    <r>
      <rPr>
        <sz val="8"/>
        <rFont val="Arial"/>
        <family val="2"/>
      </rPr>
      <t>C=Columbia Pictures; TS=Tri-Star. W=Walt Disney; T=Touchstone.</t>
    </r>
  </si>
  <si>
    <t>Dist Exp, % of Box office</t>
  </si>
  <si>
    <t>Dist Fees, % of Box office</t>
  </si>
  <si>
    <t>Dist Fees &amp; Expenses (% of US Theater)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</si>
</sst>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0.00000"/>
    <numFmt numFmtId="165" formatCode="_(&quot;$&quot;* #,##0.0_);_(&quot;$&quot;* \(#,##0.0\);_(&quot;$&quot;* &quot;-&quot;?_);_(@_)"/>
    <numFmt numFmtId="166" formatCode="0.0"/>
    <numFmt numFmtId="167" formatCode="&quot;$&quot;#,##0.0"/>
  </numFmts>
  <fonts count="10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Arial"/>
      <family val="2"/>
    </font>
    <font>
      <sz val="7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8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>
      <alignment horizontal="right"/>
    </xf>
  </cellStyleXfs>
  <cellXfs count="190">
    <xf numFmtId="0" fontId="0" fillId="0" borderId="0" xfId="0"/>
    <xf numFmtId="164" fontId="0" fillId="0" borderId="0" xfId="0" applyNumberFormat="1"/>
    <xf numFmtId="0" fontId="1" fillId="5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" fillId="0" borderId="0" xfId="1">
      <alignment horizontal="right"/>
    </xf>
    <xf numFmtId="0" fontId="2" fillId="0" borderId="3" xfId="1" applyFont="1" applyBorder="1" applyAlignment="1">
      <alignment horizontal="left"/>
    </xf>
    <xf numFmtId="0" fontId="2" fillId="0" borderId="34" xfId="1" applyFont="1" applyBorder="1" applyAlignment="1">
      <alignment horizontal="center"/>
    </xf>
    <xf numFmtId="0" fontId="2" fillId="0" borderId="35" xfId="1" applyFont="1" applyBorder="1" applyAlignment="1">
      <alignment horizontal="center"/>
    </xf>
    <xf numFmtId="166" fontId="2" fillId="0" borderId="35" xfId="1" applyNumberFormat="1" applyFont="1" applyBorder="1" applyAlignment="1">
      <alignment horizontal="center"/>
    </xf>
    <xf numFmtId="166" fontId="2" fillId="0" borderId="36" xfId="1" applyNumberFormat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5" fillId="0" borderId="7" xfId="1" applyFont="1" applyBorder="1" applyAlignment="1">
      <alignment horizontal="center" vertical="center" wrapText="1"/>
    </xf>
    <xf numFmtId="0" fontId="5" fillId="0" borderId="7" xfId="1" applyBorder="1" applyAlignment="1">
      <alignment horizontal="center" vertical="center" wrapText="1"/>
    </xf>
    <xf numFmtId="0" fontId="5" fillId="0" borderId="37" xfId="1" applyFont="1" applyBorder="1" applyAlignment="1">
      <alignment horizontal="center" vertical="center" wrapText="1"/>
    </xf>
    <xf numFmtId="0" fontId="5" fillId="6" borderId="7" xfId="1" applyFont="1" applyFill="1" applyBorder="1" applyAlignment="1">
      <alignment horizontal="center" vertical="center" wrapText="1"/>
    </xf>
    <xf numFmtId="9" fontId="5" fillId="6" borderId="7" xfId="1" applyNumberFormat="1" applyFill="1" applyBorder="1" applyAlignment="1">
      <alignment horizontal="center" vertical="center"/>
    </xf>
    <xf numFmtId="0" fontId="2" fillId="0" borderId="19" xfId="1" applyFont="1" applyBorder="1" applyAlignment="1">
      <alignment horizontal="center" wrapText="1"/>
    </xf>
    <xf numFmtId="10" fontId="6" fillId="0" borderId="7" xfId="1" applyNumberFormat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10" fontId="6" fillId="0" borderId="37" xfId="1" applyNumberFormat="1" applyFont="1" applyBorder="1" applyAlignment="1">
      <alignment horizontal="center" vertical="center" wrapText="1"/>
    </xf>
    <xf numFmtId="10" fontId="5" fillId="0" borderId="7" xfId="1" applyNumberFormat="1" applyFont="1" applyBorder="1" applyAlignment="1">
      <alignment horizontal="center" vertical="center" wrapText="1"/>
    </xf>
    <xf numFmtId="10" fontId="5" fillId="0" borderId="7" xfId="1" applyNumberFormat="1" applyBorder="1" applyAlignment="1">
      <alignment horizontal="center" vertical="center" wrapText="1"/>
    </xf>
    <xf numFmtId="0" fontId="5" fillId="0" borderId="37" xfId="1" applyBorder="1" applyAlignment="1">
      <alignment horizontal="center" vertical="center" wrapText="1"/>
    </xf>
    <xf numFmtId="0" fontId="2" fillId="0" borderId="38" xfId="1" applyFont="1" applyBorder="1">
      <alignment horizontal="right"/>
    </xf>
    <xf numFmtId="0" fontId="5" fillId="0" borderId="39" xfId="1" applyBorder="1" applyAlignment="1">
      <alignment horizontal="center" vertical="center" wrapText="1"/>
    </xf>
    <xf numFmtId="0" fontId="5" fillId="0" borderId="40" xfId="1" applyBorder="1" applyAlignment="1">
      <alignment horizontal="center" vertical="center" wrapText="1"/>
    </xf>
    <xf numFmtId="0" fontId="2" fillId="3" borderId="41" xfId="1" applyFont="1" applyFill="1" applyBorder="1" applyAlignment="1">
      <alignment horizontal="center" vertical="center" wrapText="1"/>
    </xf>
    <xf numFmtId="0" fontId="6" fillId="3" borderId="42" xfId="1" applyFont="1" applyFill="1" applyBorder="1" applyAlignment="1">
      <alignment horizontal="center" vertical="center" wrapText="1"/>
    </xf>
    <xf numFmtId="10" fontId="6" fillId="3" borderId="42" xfId="1" applyNumberFormat="1" applyFont="1" applyFill="1" applyBorder="1" applyAlignment="1">
      <alignment horizontal="center" vertical="center" wrapText="1"/>
    </xf>
    <xf numFmtId="9" fontId="6" fillId="3" borderId="42" xfId="1" applyNumberFormat="1" applyFont="1" applyFill="1" applyBorder="1" applyAlignment="1">
      <alignment horizontal="center" vertical="center" wrapText="1"/>
    </xf>
    <xf numFmtId="10" fontId="6" fillId="3" borderId="43" xfId="1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horizontal="left"/>
    </xf>
    <xf numFmtId="0" fontId="5" fillId="0" borderId="0" xfId="1" applyAlignment="1">
      <alignment horizontal="left"/>
    </xf>
    <xf numFmtId="0" fontId="5" fillId="0" borderId="10" xfId="1" applyBorder="1" applyAlignment="1">
      <alignment horizontal="left"/>
    </xf>
    <xf numFmtId="0" fontId="5" fillId="0" borderId="10" xfId="1" applyBorder="1">
      <alignment horizontal="right"/>
    </xf>
    <xf numFmtId="0" fontId="5" fillId="0" borderId="0" xfId="1" applyBorder="1">
      <alignment horizontal="right"/>
    </xf>
    <xf numFmtId="0" fontId="2" fillId="0" borderId="0" xfId="1" applyFont="1" applyBorder="1" applyAlignment="1">
      <alignment horizontal="left"/>
    </xf>
    <xf numFmtId="0" fontId="2" fillId="0" borderId="0" xfId="1" applyFont="1" applyBorder="1" applyAlignment="1">
      <alignment horizontal="center" wrapText="1"/>
    </xf>
    <xf numFmtId="166" fontId="5" fillId="0" borderId="0" xfId="1" applyNumberFormat="1" applyFont="1" applyBorder="1" applyAlignment="1">
      <alignment wrapText="1"/>
    </xf>
    <xf numFmtId="0" fontId="2" fillId="2" borderId="4" xfId="1" applyFont="1" applyFill="1" applyBorder="1" applyAlignment="1">
      <alignment horizontal="center" wrapText="1"/>
    </xf>
    <xf numFmtId="0" fontId="2" fillId="0" borderId="10" xfId="1" applyFont="1" applyBorder="1" applyAlignment="1">
      <alignment horizontal="left"/>
    </xf>
    <xf numFmtId="0" fontId="2" fillId="0" borderId="10" xfId="1" applyFont="1" applyBorder="1" applyAlignment="1">
      <alignment horizontal="center" wrapText="1"/>
    </xf>
    <xf numFmtId="0" fontId="2" fillId="0" borderId="11" xfId="1" applyFont="1" applyBorder="1" applyAlignment="1">
      <alignment horizontal="center" wrapText="1"/>
    </xf>
    <xf numFmtId="0" fontId="5" fillId="0" borderId="18" xfId="1" applyBorder="1">
      <alignment horizontal="right"/>
    </xf>
    <xf numFmtId="166" fontId="5" fillId="0" borderId="0" xfId="1" applyNumberFormat="1" applyBorder="1" applyAlignment="1">
      <alignment horizontal="center" wrapText="1"/>
    </xf>
    <xf numFmtId="166" fontId="5" fillId="0" borderId="17" xfId="1" applyNumberFormat="1" applyBorder="1" applyAlignment="1">
      <alignment horizontal="center" wrapText="1"/>
    </xf>
    <xf numFmtId="0" fontId="5" fillId="0" borderId="9" xfId="1" applyBorder="1">
      <alignment horizontal="right"/>
    </xf>
    <xf numFmtId="165" fontId="2" fillId="3" borderId="0" xfId="1" applyNumberFormat="1" applyFont="1" applyFill="1" applyBorder="1">
      <alignment horizontal="right"/>
    </xf>
    <xf numFmtId="165" fontId="2" fillId="3" borderId="16" xfId="1" applyNumberFormat="1" applyFont="1" applyFill="1" applyBorder="1">
      <alignment horizontal="right"/>
    </xf>
    <xf numFmtId="0" fontId="5" fillId="2" borderId="0" xfId="1" applyFill="1" applyBorder="1" applyAlignment="1">
      <alignment horizontal="center"/>
    </xf>
    <xf numFmtId="0" fontId="5" fillId="2" borderId="17" xfId="1" applyFill="1" applyBorder="1" applyAlignment="1">
      <alignment horizontal="center"/>
    </xf>
    <xf numFmtId="167" fontId="5" fillId="0" borderId="0" xfId="1" applyNumberFormat="1" applyBorder="1">
      <alignment horizontal="right"/>
    </xf>
    <xf numFmtId="167" fontId="5" fillId="0" borderId="18" xfId="1" applyNumberFormat="1" applyBorder="1">
      <alignment horizontal="right"/>
    </xf>
    <xf numFmtId="167" fontId="5" fillId="0" borderId="0" xfId="1" applyNumberFormat="1">
      <alignment horizontal="right"/>
    </xf>
    <xf numFmtId="166" fontId="5" fillId="0" borderId="0" xfId="1" applyNumberFormat="1">
      <alignment horizontal="right"/>
    </xf>
    <xf numFmtId="166" fontId="5" fillId="0" borderId="0" xfId="1" applyNumberFormat="1" applyBorder="1">
      <alignment horizontal="right"/>
    </xf>
    <xf numFmtId="166" fontId="5" fillId="0" borderId="26" xfId="1" applyNumberFormat="1" applyBorder="1" applyAlignment="1">
      <alignment horizontal="center" wrapText="1"/>
    </xf>
    <xf numFmtId="166" fontId="5" fillId="0" borderId="27" xfId="1" applyNumberFormat="1" applyBorder="1" applyAlignment="1">
      <alignment horizontal="center" wrapText="1"/>
    </xf>
    <xf numFmtId="0" fontId="5" fillId="4" borderId="10" xfId="1" applyFill="1" applyBorder="1" applyAlignment="1">
      <alignment horizontal="center" wrapText="1"/>
    </xf>
    <xf numFmtId="166" fontId="5" fillId="4" borderId="10" xfId="1" applyNumberFormat="1" applyFill="1" applyBorder="1" applyAlignment="1">
      <alignment horizontal="center" wrapText="1"/>
    </xf>
    <xf numFmtId="166" fontId="5" fillId="4" borderId="14" xfId="1" applyNumberFormat="1" applyFill="1" applyBorder="1" applyAlignment="1">
      <alignment horizontal="center" wrapText="1"/>
    </xf>
    <xf numFmtId="0" fontId="5" fillId="0" borderId="0" xfId="1" applyBorder="1" applyAlignment="1">
      <alignment horizontal="center" wrapText="1"/>
    </xf>
    <xf numFmtId="0" fontId="5" fillId="0" borderId="17" xfId="1" applyBorder="1" applyAlignment="1">
      <alignment horizontal="center" wrapText="1"/>
    </xf>
    <xf numFmtId="166" fontId="5" fillId="0" borderId="18" xfId="1" applyNumberFormat="1" applyBorder="1">
      <alignment horizontal="right"/>
    </xf>
    <xf numFmtId="166" fontId="5" fillId="4" borderId="30" xfId="1" applyNumberFormat="1" applyFill="1" applyBorder="1" applyAlignment="1">
      <alignment horizontal="center" wrapText="1"/>
    </xf>
    <xf numFmtId="166" fontId="5" fillId="4" borderId="31" xfId="1" applyNumberFormat="1" applyFill="1" applyBorder="1" applyAlignment="1">
      <alignment horizontal="center" wrapText="1"/>
    </xf>
    <xf numFmtId="49" fontId="2" fillId="0" borderId="0" xfId="1" applyNumberFormat="1" applyFont="1" applyAlignment="1">
      <alignment horizontal="left"/>
    </xf>
    <xf numFmtId="0" fontId="5" fillId="0" borderId="0" xfId="1" applyAlignment="1">
      <alignment horizontal="left" vertical="top" wrapText="1"/>
    </xf>
    <xf numFmtId="0" fontId="5" fillId="0" borderId="10" xfId="1" applyBorder="1" applyAlignment="1">
      <alignment horizontal="left" indent="2"/>
    </xf>
    <xf numFmtId="167" fontId="5" fillId="0" borderId="10" xfId="1" applyNumberFormat="1" applyBorder="1">
      <alignment horizontal="right"/>
    </xf>
    <xf numFmtId="167" fontId="5" fillId="0" borderId="11" xfId="1" applyNumberFormat="1" applyBorder="1">
      <alignment horizontal="right"/>
    </xf>
    <xf numFmtId="166" fontId="5" fillId="4" borderId="26" xfId="1" applyNumberFormat="1" applyFill="1" applyBorder="1" applyAlignment="1">
      <alignment horizontal="center" wrapText="1"/>
    </xf>
    <xf numFmtId="166" fontId="5" fillId="4" borderId="27" xfId="1" applyNumberFormat="1" applyFill="1" applyBorder="1" applyAlignment="1">
      <alignment horizontal="center" wrapText="1"/>
    </xf>
    <xf numFmtId="8" fontId="5" fillId="0" borderId="0" xfId="1" applyNumberFormat="1">
      <alignment horizontal="right"/>
    </xf>
    <xf numFmtId="166" fontId="6" fillId="0" borderId="0" xfId="1" applyNumberFormat="1" applyFont="1" applyBorder="1" applyAlignment="1">
      <alignment horizontal="center" wrapText="1"/>
    </xf>
    <xf numFmtId="166" fontId="6" fillId="0" borderId="17" xfId="1" applyNumberFormat="1" applyFont="1" applyBorder="1" applyAlignment="1">
      <alignment horizontal="center" wrapText="1"/>
    </xf>
    <xf numFmtId="166" fontId="6" fillId="0" borderId="32" xfId="1" applyNumberFormat="1" applyFont="1" applyBorder="1" applyAlignment="1">
      <alignment horizontal="center" wrapText="1"/>
    </xf>
    <xf numFmtId="166" fontId="6" fillId="0" borderId="33" xfId="1" applyNumberFormat="1" applyFont="1" applyBorder="1" applyAlignment="1">
      <alignment horizontal="center" wrapText="1"/>
    </xf>
    <xf numFmtId="166" fontId="5" fillId="0" borderId="32" xfId="1" applyNumberFormat="1" applyBorder="1" applyAlignment="1">
      <alignment horizontal="center" wrapText="1"/>
    </xf>
    <xf numFmtId="166" fontId="5" fillId="0" borderId="0" xfId="1" applyNumberFormat="1" applyAlignment="1">
      <alignment horizontal="center" wrapText="1"/>
    </xf>
    <xf numFmtId="166" fontId="5" fillId="0" borderId="0" xfId="1" applyNumberFormat="1" applyAlignment="1">
      <alignment horizontal="left" wrapText="1"/>
    </xf>
    <xf numFmtId="166" fontId="5" fillId="0" borderId="44" xfId="1" applyNumberFormat="1" applyFont="1" applyBorder="1" applyAlignment="1">
      <alignment vertical="center" wrapText="1"/>
    </xf>
    <xf numFmtId="166" fontId="5" fillId="0" borderId="44" xfId="1" applyNumberFormat="1" applyFont="1" applyBorder="1" applyAlignment="1">
      <alignment vertical="center"/>
    </xf>
    <xf numFmtId="166" fontId="5" fillId="8" borderId="0" xfId="1" applyNumberFormat="1" applyFill="1" applyBorder="1" applyAlignment="1">
      <alignment horizontal="center" wrapText="1"/>
    </xf>
    <xf numFmtId="0" fontId="5" fillId="8" borderId="0" xfId="1" applyFill="1">
      <alignment horizontal="right"/>
    </xf>
    <xf numFmtId="166" fontId="2" fillId="8" borderId="35" xfId="1" applyNumberFormat="1" applyFont="1" applyFill="1" applyBorder="1" applyAlignment="1">
      <alignment horizontal="center"/>
    </xf>
    <xf numFmtId="10" fontId="6" fillId="8" borderId="7" xfId="1" applyNumberFormat="1" applyFont="1" applyFill="1" applyBorder="1" applyAlignment="1">
      <alignment horizontal="center" vertical="center" wrapText="1"/>
    </xf>
    <xf numFmtId="10" fontId="5" fillId="8" borderId="7" xfId="1" applyNumberFormat="1" applyFill="1" applyBorder="1" applyAlignment="1">
      <alignment horizontal="center" vertical="center" wrapText="1"/>
    </xf>
    <xf numFmtId="0" fontId="5" fillId="8" borderId="39" xfId="1" applyFill="1" applyBorder="1" applyAlignment="1">
      <alignment horizontal="center" vertical="center" wrapText="1"/>
    </xf>
    <xf numFmtId="10" fontId="6" fillId="8" borderId="42" xfId="1" applyNumberFormat="1" applyFont="1" applyFill="1" applyBorder="1" applyAlignment="1">
      <alignment horizontal="center" vertical="center" wrapText="1"/>
    </xf>
    <xf numFmtId="0" fontId="2" fillId="8" borderId="0" xfId="1" applyFont="1" applyFill="1" applyBorder="1" applyAlignment="1">
      <alignment horizontal="center" wrapText="1"/>
    </xf>
    <xf numFmtId="0" fontId="2" fillId="8" borderId="4" xfId="1" applyFont="1" applyFill="1" applyBorder="1" applyAlignment="1">
      <alignment horizontal="center" wrapText="1"/>
    </xf>
    <xf numFmtId="0" fontId="2" fillId="8" borderId="35" xfId="1" applyFont="1" applyFill="1" applyBorder="1" applyAlignment="1">
      <alignment horizontal="center"/>
    </xf>
    <xf numFmtId="0" fontId="5" fillId="8" borderId="0" xfId="1" applyFill="1" applyBorder="1">
      <alignment horizontal="right"/>
    </xf>
    <xf numFmtId="166" fontId="5" fillId="8" borderId="44" xfId="1" applyNumberFormat="1" applyFont="1" applyFill="1" applyBorder="1" applyAlignment="1">
      <alignment vertical="center" wrapText="1"/>
    </xf>
    <xf numFmtId="167" fontId="2" fillId="3" borderId="0" xfId="1" applyNumberFormat="1" applyFont="1" applyFill="1" applyBorder="1" applyAlignment="1">
      <alignment horizontal="center" wrapText="1"/>
    </xf>
    <xf numFmtId="167" fontId="2" fillId="3" borderId="16" xfId="1" applyNumberFormat="1" applyFont="1" applyFill="1" applyBorder="1" applyAlignment="1">
      <alignment horizontal="center" wrapText="1"/>
    </xf>
    <xf numFmtId="0" fontId="3" fillId="8" borderId="13" xfId="1" applyFont="1" applyFill="1" applyBorder="1" applyAlignment="1">
      <alignment horizontal="center" vertical="center" wrapText="1"/>
    </xf>
    <xf numFmtId="0" fontId="3" fillId="8" borderId="7" xfId="1" applyFont="1" applyFill="1" applyBorder="1" applyAlignment="1">
      <alignment horizontal="center" vertical="center" wrapText="1"/>
    </xf>
    <xf numFmtId="0" fontId="8" fillId="0" borderId="0" xfId="1" applyFont="1" applyAlignment="1">
      <alignment horizontal="left" vertical="top" wrapText="1"/>
    </xf>
    <xf numFmtId="0" fontId="9" fillId="0" borderId="0" xfId="1" applyFont="1" applyAlignment="1">
      <alignment horizontal="right" vertical="top" wrapText="1"/>
    </xf>
    <xf numFmtId="0" fontId="6" fillId="0" borderId="52" xfId="1" applyFont="1" applyBorder="1" applyAlignment="1">
      <alignment horizontal="center"/>
    </xf>
    <xf numFmtId="0" fontId="6" fillId="0" borderId="32" xfId="1" applyFont="1" applyBorder="1" applyAlignment="1">
      <alignment horizontal="center"/>
    </xf>
    <xf numFmtId="0" fontId="5" fillId="0" borderId="0" xfId="1" applyAlignment="1">
      <alignment horizontal="center"/>
    </xf>
    <xf numFmtId="0" fontId="6" fillId="0" borderId="23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5" fillId="0" borderId="25" xfId="1" applyBorder="1" applyAlignment="1">
      <alignment horizontal="left"/>
    </xf>
    <xf numFmtId="0" fontId="5" fillId="0" borderId="26" xfId="1" applyBorder="1" applyAlignment="1">
      <alignment horizontal="left"/>
    </xf>
    <xf numFmtId="0" fontId="5" fillId="2" borderId="21" xfId="1" applyFill="1" applyBorder="1" applyAlignment="1">
      <alignment horizontal="center"/>
    </xf>
    <xf numFmtId="0" fontId="5" fillId="2" borderId="10" xfId="1" applyFill="1" applyBorder="1" applyAlignment="1">
      <alignment horizontal="center"/>
    </xf>
    <xf numFmtId="0" fontId="5" fillId="2" borderId="14" xfId="1" applyFill="1" applyBorder="1" applyAlignment="1">
      <alignment horizontal="center"/>
    </xf>
    <xf numFmtId="0" fontId="5" fillId="4" borderId="25" xfId="1" applyFill="1" applyBorder="1" applyAlignment="1">
      <alignment horizontal="center"/>
    </xf>
    <xf numFmtId="0" fontId="5" fillId="4" borderId="26" xfId="1" applyFill="1" applyBorder="1" applyAlignment="1">
      <alignment horizontal="center"/>
    </xf>
    <xf numFmtId="0" fontId="5" fillId="4" borderId="26" xfId="1" applyFill="1" applyBorder="1" applyAlignment="1">
      <alignment horizontal="left"/>
    </xf>
    <xf numFmtId="0" fontId="5" fillId="0" borderId="23" xfId="1" applyBorder="1" applyAlignment="1">
      <alignment horizontal="left"/>
    </xf>
    <xf numFmtId="0" fontId="5" fillId="0" borderId="0" xfId="1" applyBorder="1" applyAlignment="1">
      <alignment horizontal="left"/>
    </xf>
    <xf numFmtId="0" fontId="5" fillId="2" borderId="15" xfId="1" applyFill="1" applyBorder="1" applyAlignment="1">
      <alignment horizontal="center"/>
    </xf>
    <xf numFmtId="0" fontId="5" fillId="2" borderId="0" xfId="1" applyFill="1" applyBorder="1" applyAlignment="1">
      <alignment horizontal="center"/>
    </xf>
    <xf numFmtId="0" fontId="5" fillId="2" borderId="17" xfId="1" applyFill="1" applyBorder="1" applyAlignment="1">
      <alignment horizontal="center"/>
    </xf>
    <xf numFmtId="0" fontId="5" fillId="4" borderId="28" xfId="1" applyFill="1" applyBorder="1" applyAlignment="1">
      <alignment horizontal="center"/>
    </xf>
    <xf numFmtId="0" fontId="5" fillId="4" borderId="10" xfId="1" applyFill="1" applyBorder="1" applyAlignment="1">
      <alignment horizontal="center"/>
    </xf>
    <xf numFmtId="0" fontId="5" fillId="4" borderId="10" xfId="1" applyFill="1" applyBorder="1" applyAlignment="1">
      <alignment horizontal="left"/>
    </xf>
    <xf numFmtId="0" fontId="2" fillId="0" borderId="23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5" fillId="0" borderId="23" xfId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0" fontId="5" fillId="0" borderId="25" xfId="1" applyFont="1" applyBorder="1" applyAlignment="1">
      <alignment horizontal="left"/>
    </xf>
    <xf numFmtId="0" fontId="5" fillId="0" borderId="26" xfId="1" applyFont="1" applyBorder="1" applyAlignment="1">
      <alignment horizontal="left"/>
    </xf>
    <xf numFmtId="0" fontId="5" fillId="0" borderId="0" xfId="1" applyFont="1" applyBorder="1" applyAlignment="1">
      <alignment horizontal="center"/>
    </xf>
    <xf numFmtId="0" fontId="5" fillId="4" borderId="28" xfId="1" applyFill="1" applyBorder="1" applyAlignment="1">
      <alignment horizontal="left"/>
    </xf>
    <xf numFmtId="0" fontId="2" fillId="0" borderId="23" xfId="1" applyFont="1" applyBorder="1" applyAlignment="1">
      <alignment horizontal="left"/>
    </xf>
    <xf numFmtId="0" fontId="2" fillId="0" borderId="0" xfId="1" applyFont="1" applyBorder="1" applyAlignment="1">
      <alignment horizontal="left"/>
    </xf>
    <xf numFmtId="0" fontId="5" fillId="4" borderId="29" xfId="1" applyFill="1" applyBorder="1" applyAlignment="1">
      <alignment horizontal="left"/>
    </xf>
    <xf numFmtId="0" fontId="5" fillId="4" borderId="30" xfId="1" applyFill="1" applyBorder="1" applyAlignment="1">
      <alignment horizontal="left"/>
    </xf>
    <xf numFmtId="0" fontId="5" fillId="0" borderId="23" xfId="1" applyBorder="1" applyAlignment="1">
      <alignment horizontal="left" vertical="top"/>
    </xf>
    <xf numFmtId="0" fontId="5" fillId="0" borderId="0" xfId="1" applyBorder="1" applyAlignment="1">
      <alignment horizontal="left" vertical="top"/>
    </xf>
    <xf numFmtId="0" fontId="5" fillId="0" borderId="25" xfId="1" applyBorder="1" applyAlignment="1">
      <alignment horizontal="left" vertical="top"/>
    </xf>
    <xf numFmtId="0" fontId="5" fillId="0" borderId="26" xfId="1" applyBorder="1" applyAlignment="1">
      <alignment horizontal="left" vertical="top"/>
    </xf>
    <xf numFmtId="0" fontId="2" fillId="2" borderId="12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2" fillId="2" borderId="49" xfId="1" applyFont="1" applyFill="1" applyBorder="1" applyAlignment="1">
      <alignment horizontal="center" vertical="center"/>
    </xf>
    <xf numFmtId="0" fontId="2" fillId="2" borderId="50" xfId="1" applyFont="1" applyFill="1" applyBorder="1" applyAlignment="1">
      <alignment horizontal="center" vertical="center"/>
    </xf>
    <xf numFmtId="10" fontId="2" fillId="2" borderId="13" xfId="1" applyNumberFormat="1" applyFont="1" applyFill="1" applyBorder="1" applyAlignment="1">
      <alignment horizontal="center" vertical="center"/>
    </xf>
    <xf numFmtId="10" fontId="2" fillId="2" borderId="48" xfId="1" applyNumberFormat="1" applyFont="1" applyFill="1" applyBorder="1" applyAlignment="1">
      <alignment horizontal="center" vertical="center"/>
    </xf>
    <xf numFmtId="10" fontId="2" fillId="2" borderId="50" xfId="1" applyNumberFormat="1" applyFont="1" applyFill="1" applyBorder="1" applyAlignment="1">
      <alignment horizontal="center" vertical="center"/>
    </xf>
    <xf numFmtId="10" fontId="2" fillId="2" borderId="51" xfId="1" applyNumberFormat="1" applyFont="1" applyFill="1" applyBorder="1" applyAlignment="1">
      <alignment horizontal="center" vertical="center"/>
    </xf>
    <xf numFmtId="0" fontId="2" fillId="0" borderId="23" xfId="1" applyFont="1" applyBorder="1" applyAlignment="1">
      <alignment horizontal="center" vertical="top"/>
    </xf>
    <xf numFmtId="0" fontId="2" fillId="0" borderId="0" xfId="1" applyFont="1" applyBorder="1" applyAlignment="1">
      <alignment horizontal="center" vertical="top"/>
    </xf>
    <xf numFmtId="0" fontId="5" fillId="2" borderId="8" xfId="1" applyFill="1" applyBorder="1" applyAlignment="1">
      <alignment horizontal="center"/>
    </xf>
    <xf numFmtId="0" fontId="5" fillId="2" borderId="24" xfId="1" applyFill="1" applyBorder="1" applyAlignment="1">
      <alignment horizontal="center"/>
    </xf>
    <xf numFmtId="0" fontId="5" fillId="2" borderId="9" xfId="1" applyFill="1" applyBorder="1" applyAlignment="1">
      <alignment horizontal="center"/>
    </xf>
    <xf numFmtId="0" fontId="3" fillId="3" borderId="13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7" xfId="1" applyBorder="1" applyAlignment="1">
      <alignment horizontal="center" vertical="center" wrapText="1"/>
    </xf>
    <xf numFmtId="0" fontId="5" fillId="0" borderId="7" xfId="1" applyBorder="1" applyAlignment="1">
      <alignment horizontal="center" vertical="center"/>
    </xf>
    <xf numFmtId="0" fontId="5" fillId="0" borderId="37" xfId="1" applyBorder="1" applyAlignment="1">
      <alignment horizontal="center" vertical="center"/>
    </xf>
    <xf numFmtId="0" fontId="5" fillId="0" borderId="38" xfId="1" applyBorder="1" applyAlignment="1">
      <alignment horizontal="center" vertical="center" wrapText="1"/>
    </xf>
    <xf numFmtId="0" fontId="5" fillId="0" borderId="39" xfId="1" applyBorder="1" applyAlignment="1">
      <alignment horizontal="center" vertical="center" wrapText="1"/>
    </xf>
    <xf numFmtId="0" fontId="5" fillId="0" borderId="39" xfId="1" applyBorder="1" applyAlignment="1">
      <alignment horizontal="center" vertical="center"/>
    </xf>
    <xf numFmtId="0" fontId="5" fillId="0" borderId="40" xfId="1" applyBorder="1" applyAlignment="1">
      <alignment horizontal="center" vertical="center"/>
    </xf>
    <xf numFmtId="0" fontId="2" fillId="3" borderId="14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20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165" fontId="2" fillId="3" borderId="5" xfId="1" applyNumberFormat="1" applyFont="1" applyFill="1" applyBorder="1" applyAlignment="1">
      <alignment horizontal="center" vertical="center" wrapText="1"/>
    </xf>
    <xf numFmtId="165" fontId="2" fillId="3" borderId="6" xfId="1" applyNumberFormat="1" applyFont="1" applyFill="1" applyBorder="1" applyAlignment="1">
      <alignment horizontal="center" vertical="center" wrapText="1"/>
    </xf>
    <xf numFmtId="165" fontId="2" fillId="3" borderId="15" xfId="1" applyNumberFormat="1" applyFont="1" applyFill="1" applyBorder="1" applyAlignment="1">
      <alignment horizontal="center" vertical="center" wrapText="1"/>
    </xf>
    <xf numFmtId="165" fontId="2" fillId="3" borderId="16" xfId="1" applyNumberFormat="1" applyFont="1" applyFill="1" applyBorder="1" applyAlignment="1">
      <alignment horizontal="center" vertical="center" wrapText="1"/>
    </xf>
    <xf numFmtId="165" fontId="2" fillId="3" borderId="21" xfId="1" applyNumberFormat="1" applyFont="1" applyFill="1" applyBorder="1" applyAlignment="1">
      <alignment horizontal="center" vertical="center" wrapText="1"/>
    </xf>
    <xf numFmtId="165" fontId="2" fillId="3" borderId="22" xfId="1" applyNumberFormat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2" borderId="17" xfId="1" applyFont="1" applyFill="1" applyBorder="1" applyAlignment="1">
      <alignment horizontal="center" vertical="center" wrapText="1"/>
    </xf>
    <xf numFmtId="0" fontId="2" fillId="2" borderId="21" xfId="1" applyFont="1" applyFill="1" applyBorder="1" applyAlignment="1">
      <alignment horizontal="center" vertical="center" wrapText="1"/>
    </xf>
    <xf numFmtId="0" fontId="2" fillId="2" borderId="14" xfId="1" applyFont="1" applyFill="1" applyBorder="1" applyAlignment="1">
      <alignment horizontal="center" vertical="center" wrapText="1"/>
    </xf>
    <xf numFmtId="0" fontId="2" fillId="7" borderId="45" xfId="1" applyFont="1" applyFill="1" applyBorder="1" applyAlignment="1">
      <alignment horizontal="center"/>
    </xf>
    <xf numFmtId="0" fontId="2" fillId="7" borderId="46" xfId="1" applyFont="1" applyFill="1" applyBorder="1" applyAlignment="1">
      <alignment horizontal="center"/>
    </xf>
    <xf numFmtId="0" fontId="2" fillId="7" borderId="47" xfId="1" applyFont="1" applyFill="1" applyBorder="1" applyAlignment="1">
      <alignment horizontal="center"/>
    </xf>
    <xf numFmtId="0" fontId="2" fillId="3" borderId="12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0" borderId="0" xfId="1" applyFont="1" applyAlignment="1">
      <alignment horizontal="left"/>
    </xf>
    <xf numFmtId="0" fontId="5" fillId="0" borderId="0" xfId="1" applyAlignment="1">
      <alignment horizontal="left"/>
    </xf>
    <xf numFmtId="0" fontId="2" fillId="0" borderId="1" xfId="1" applyFont="1" applyBorder="1" applyAlignment="1">
      <alignment horizontal="center" wrapText="1"/>
    </xf>
    <xf numFmtId="0" fontId="2" fillId="0" borderId="2" xfId="1" applyFont="1" applyBorder="1" applyAlignment="1">
      <alignment horizontal="center" wrapText="1"/>
    </xf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</cellXfs>
  <cellStyles count="2">
    <cellStyle name="Normal" xfId="0" builtinId="0"/>
    <cellStyle name="Normal 2" xfId="1" xr:uid="{3A2CF6CF-AF4D-C14F-828D-42C10FA82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783E-5F27-C24E-AB75-6763612EDD37}">
  <dimension ref="A1:C8"/>
  <sheetViews>
    <sheetView zoomScale="75" zoomScaleNormal="75" workbookViewId="0">
      <selection activeCell="H19" sqref="H19"/>
    </sheetView>
  </sheetViews>
  <sheetFormatPr baseColWidth="10" defaultRowHeight="16"/>
  <cols>
    <col min="1" max="2" width="18.1640625" customWidth="1"/>
    <col min="3" max="3" width="19.1640625" customWidth="1"/>
  </cols>
  <sheetData>
    <row r="1" spans="1:3">
      <c r="A1" t="s">
        <v>1</v>
      </c>
      <c r="B1" t="s">
        <v>2</v>
      </c>
      <c r="C1" t="s">
        <v>0</v>
      </c>
    </row>
    <row r="2" spans="1:3">
      <c r="A2" s="1">
        <v>0</v>
      </c>
      <c r="B2" s="1">
        <v>0.69</v>
      </c>
      <c r="C2" s="1">
        <v>0</v>
      </c>
    </row>
    <row r="3" spans="1:3">
      <c r="A3" s="1">
        <v>0.7</v>
      </c>
      <c r="B3" s="1">
        <v>0.94</v>
      </c>
      <c r="C3" s="1">
        <v>0.1875</v>
      </c>
    </row>
    <row r="4" spans="1:3">
      <c r="A4" s="1">
        <v>0.95</v>
      </c>
      <c r="B4" s="1">
        <v>1.19</v>
      </c>
      <c r="C4" s="1">
        <v>0.3125</v>
      </c>
    </row>
    <row r="5" spans="1:3">
      <c r="A5" s="1">
        <v>1.2</v>
      </c>
      <c r="B5" s="1">
        <v>1.44</v>
      </c>
      <c r="C5" s="1">
        <v>0.1875</v>
      </c>
    </row>
    <row r="6" spans="1:3">
      <c r="A6" s="1">
        <v>1.45</v>
      </c>
      <c r="B6" s="1">
        <v>1.69</v>
      </c>
      <c r="C6" s="1">
        <v>6.25E-2</v>
      </c>
    </row>
    <row r="7" spans="1:3">
      <c r="A7" s="1">
        <v>1.7</v>
      </c>
      <c r="B7" s="1">
        <v>1.94</v>
      </c>
      <c r="C7" s="1">
        <v>6.25E-2</v>
      </c>
    </row>
    <row r="8" spans="1:3">
      <c r="A8" s="1">
        <v>1.95</v>
      </c>
      <c r="B8" s="1">
        <v>2.19</v>
      </c>
      <c r="C8" s="1">
        <v>6.25E-2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07680-D3D2-E941-A6FA-08FA0E8D2DA5}">
  <dimension ref="A1:C10"/>
  <sheetViews>
    <sheetView zoomScale="75" zoomScaleNormal="75" workbookViewId="0">
      <selection activeCell="H19" sqref="H19"/>
    </sheetView>
  </sheetViews>
  <sheetFormatPr baseColWidth="10" defaultRowHeight="16"/>
  <cols>
    <col min="1" max="1" width="17" bestFit="1" customWidth="1"/>
    <col min="2" max="2" width="17.5" bestFit="1" customWidth="1"/>
    <col min="3" max="3" width="18.33203125" bestFit="1" customWidth="1"/>
  </cols>
  <sheetData>
    <row r="1" spans="1:3">
      <c r="A1" t="s">
        <v>4</v>
      </c>
      <c r="B1" t="s">
        <v>3</v>
      </c>
      <c r="C1" t="s">
        <v>0</v>
      </c>
    </row>
    <row r="2" spans="1:3">
      <c r="A2" s="1">
        <v>0</v>
      </c>
      <c r="B2" s="1">
        <v>0.14000000000000001</v>
      </c>
      <c r="C2" s="1">
        <v>4.9180327868852458E-2</v>
      </c>
    </row>
    <row r="3" spans="1:3">
      <c r="A3" s="1">
        <v>0.15</v>
      </c>
      <c r="B3" s="1">
        <v>0.44</v>
      </c>
      <c r="C3" s="1">
        <v>0.32786885245901637</v>
      </c>
    </row>
    <row r="4" spans="1:3">
      <c r="A4" s="1">
        <v>0.45</v>
      </c>
      <c r="B4" s="1">
        <v>0.74</v>
      </c>
      <c r="C4" s="1">
        <v>0.36065573770491804</v>
      </c>
    </row>
    <row r="5" spans="1:3">
      <c r="A5" s="1">
        <v>0.75</v>
      </c>
      <c r="B5" s="1">
        <v>1.04</v>
      </c>
      <c r="C5" s="1">
        <v>0.13114754098360656</v>
      </c>
    </row>
    <row r="6" spans="1:3">
      <c r="A6" s="1">
        <v>1.05</v>
      </c>
      <c r="B6" s="1">
        <v>1.34</v>
      </c>
      <c r="C6" s="1">
        <v>4.9180327868852458E-2</v>
      </c>
    </row>
    <row r="7" spans="1:3">
      <c r="A7" s="1">
        <v>1.35</v>
      </c>
      <c r="B7" s="1">
        <v>1.64</v>
      </c>
      <c r="C7" s="1">
        <v>3.2786885245901641E-2</v>
      </c>
    </row>
    <row r="8" spans="1:3">
      <c r="A8" s="1">
        <v>2.25</v>
      </c>
      <c r="B8" s="1">
        <v>2.54</v>
      </c>
      <c r="C8" s="1">
        <v>1.6393442622950821E-2</v>
      </c>
    </row>
    <row r="9" spans="1:3">
      <c r="A9" s="1">
        <v>2.5499999999999998</v>
      </c>
      <c r="B9" s="1">
        <v>2.84</v>
      </c>
      <c r="C9" s="1">
        <v>1.6393442622950821E-2</v>
      </c>
    </row>
    <row r="10" spans="1:3">
      <c r="A10" s="1">
        <v>4.3499999999999996</v>
      </c>
      <c r="B10" s="1">
        <v>4.6399999999999997</v>
      </c>
      <c r="C10" s="1">
        <v>1.6393442622950821E-2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5E4E-DB8D-DA48-9791-7A848421C942}">
  <dimension ref="A1:C100"/>
  <sheetViews>
    <sheetView zoomScale="75" zoomScaleNormal="75" workbookViewId="0">
      <selection activeCell="H19" sqref="H19"/>
    </sheetView>
  </sheetViews>
  <sheetFormatPr baseColWidth="10" defaultRowHeight="16"/>
  <cols>
    <col min="2" max="2" width="10.83203125" customWidth="1"/>
  </cols>
  <sheetData>
    <row r="1" spans="1:3">
      <c r="A1" t="s">
        <v>136</v>
      </c>
      <c r="B1" t="s">
        <v>137</v>
      </c>
      <c r="C1" t="s">
        <v>138</v>
      </c>
    </row>
    <row r="2" spans="1:3">
      <c r="A2" t="s">
        <v>26</v>
      </c>
      <c r="B2" t="s">
        <v>27</v>
      </c>
      <c r="C2">
        <v>18.06617453217725</v>
      </c>
    </row>
    <row r="3" spans="1:3">
      <c r="A3" t="s">
        <v>26</v>
      </c>
      <c r="B3" t="s">
        <v>28</v>
      </c>
      <c r="C3">
        <v>10.318956576547276</v>
      </c>
    </row>
    <row r="4" spans="1:3">
      <c r="A4" t="s">
        <v>26</v>
      </c>
      <c r="B4" t="s">
        <v>29</v>
      </c>
      <c r="C4">
        <v>7.4786722841138165</v>
      </c>
    </row>
    <row r="5" spans="1:3">
      <c r="A5" t="s">
        <v>26</v>
      </c>
      <c r="B5" t="s">
        <v>30</v>
      </c>
      <c r="C5">
        <v>8.2125207721182427</v>
      </c>
    </row>
    <row r="6" spans="1:3">
      <c r="A6" t="s">
        <v>26</v>
      </c>
      <c r="B6" t="s">
        <v>31</v>
      </c>
      <c r="C6">
        <v>-2.4275064210132404</v>
      </c>
    </row>
    <row r="7" spans="1:3">
      <c r="A7" t="s">
        <v>26</v>
      </c>
      <c r="B7" t="s">
        <v>32</v>
      </c>
      <c r="C7">
        <v>-14.368942905787982</v>
      </c>
    </row>
    <row r="8" spans="1:3">
      <c r="A8" t="s">
        <v>26</v>
      </c>
      <c r="B8" t="s">
        <v>33</v>
      </c>
      <c r="C8">
        <v>2.4436792264871698</v>
      </c>
    </row>
    <row r="9" spans="1:3">
      <c r="A9" t="s">
        <v>26</v>
      </c>
      <c r="B9" t="s">
        <v>34</v>
      </c>
      <c r="C9">
        <v>-3.2113995798463129</v>
      </c>
    </row>
    <row r="10" spans="1:3">
      <c r="A10" t="s">
        <v>26</v>
      </c>
      <c r="B10" t="s">
        <v>35</v>
      </c>
      <c r="C10">
        <v>-3.4668951112143809</v>
      </c>
    </row>
    <row r="11" spans="1:3">
      <c r="A11" t="s">
        <v>26</v>
      </c>
      <c r="B11" t="s">
        <v>36</v>
      </c>
      <c r="C11">
        <v>3.216379261919303</v>
      </c>
    </row>
    <row r="12" spans="1:3">
      <c r="A12" t="s">
        <v>26</v>
      </c>
      <c r="B12" t="s">
        <v>37</v>
      </c>
      <c r="C12">
        <v>-9.8486740779860273</v>
      </c>
    </row>
    <row r="13" spans="1:3">
      <c r="A13" t="s">
        <v>26</v>
      </c>
      <c r="B13" t="s">
        <v>38</v>
      </c>
      <c r="C13">
        <v>-7.0554767289124465E-2</v>
      </c>
    </row>
    <row r="14" spans="1:3">
      <c r="A14" t="s">
        <v>26</v>
      </c>
      <c r="B14" t="s">
        <v>39</v>
      </c>
      <c r="C14">
        <v>-3.740108836057435</v>
      </c>
    </row>
    <row r="15" spans="1:3">
      <c r="A15" t="s">
        <v>26</v>
      </c>
      <c r="B15" t="s">
        <v>40</v>
      </c>
      <c r="C15">
        <v>-8.1826745690039893</v>
      </c>
    </row>
    <row r="16" spans="1:3">
      <c r="A16" t="s">
        <v>42</v>
      </c>
      <c r="B16" t="s">
        <v>43</v>
      </c>
      <c r="C16">
        <v>-3.7991588511995209</v>
      </c>
    </row>
    <row r="17" spans="1:3">
      <c r="A17" t="s">
        <v>42</v>
      </c>
      <c r="B17" t="s">
        <v>44</v>
      </c>
      <c r="C17">
        <v>9.1129685732344186</v>
      </c>
    </row>
    <row r="18" spans="1:3">
      <c r="A18" t="s">
        <v>42</v>
      </c>
      <c r="B18" t="s">
        <v>45</v>
      </c>
      <c r="C18">
        <v>-9.6388667928658229</v>
      </c>
    </row>
    <row r="19" spans="1:3">
      <c r="A19" t="s">
        <v>42</v>
      </c>
      <c r="B19" t="s">
        <v>46</v>
      </c>
      <c r="C19">
        <v>4.6455363192465962</v>
      </c>
    </row>
    <row r="20" spans="1:3">
      <c r="A20" t="s">
        <v>42</v>
      </c>
      <c r="B20" t="s">
        <v>47</v>
      </c>
      <c r="C20">
        <v>-4.8000076227190664</v>
      </c>
    </row>
    <row r="21" spans="1:3">
      <c r="A21" t="s">
        <v>42</v>
      </c>
      <c r="B21" t="s">
        <v>48</v>
      </c>
      <c r="C21">
        <v>-16.908043420605534</v>
      </c>
    </row>
    <row r="22" spans="1:3">
      <c r="A22" t="s">
        <v>42</v>
      </c>
      <c r="B22" t="s">
        <v>49</v>
      </c>
      <c r="C22">
        <v>-15.337465199953884</v>
      </c>
    </row>
    <row r="23" spans="1:3">
      <c r="A23" t="s">
        <v>42</v>
      </c>
      <c r="B23" t="s">
        <v>50</v>
      </c>
      <c r="C23">
        <v>-5.9419659288168631</v>
      </c>
    </row>
    <row r="24" spans="1:3">
      <c r="A24" t="s">
        <v>42</v>
      </c>
      <c r="B24" t="s">
        <v>51</v>
      </c>
      <c r="C24">
        <v>-16.741444107493809</v>
      </c>
    </row>
    <row r="25" spans="1:3">
      <c r="A25" t="s">
        <v>42</v>
      </c>
      <c r="B25" t="s">
        <v>52</v>
      </c>
      <c r="C25">
        <v>-11.246127915451892</v>
      </c>
    </row>
    <row r="26" spans="1:3">
      <c r="A26" t="s">
        <v>54</v>
      </c>
      <c r="B26" t="s">
        <v>55</v>
      </c>
      <c r="C26">
        <v>41.438679696482836</v>
      </c>
    </row>
    <row r="27" spans="1:3">
      <c r="A27" t="s">
        <v>54</v>
      </c>
      <c r="B27" t="s">
        <v>56</v>
      </c>
      <c r="C27">
        <v>13.127226020373215</v>
      </c>
    </row>
    <row r="28" spans="1:3">
      <c r="A28" t="s">
        <v>54</v>
      </c>
      <c r="B28" t="s">
        <v>57</v>
      </c>
      <c r="C28">
        <v>8.844111272972123</v>
      </c>
    </row>
    <row r="29" spans="1:3">
      <c r="A29" t="s">
        <v>54</v>
      </c>
      <c r="B29" t="s">
        <v>58</v>
      </c>
      <c r="C29">
        <v>-1.8391238921678132</v>
      </c>
    </row>
    <row r="30" spans="1:3">
      <c r="A30" t="s">
        <v>54</v>
      </c>
      <c r="B30" t="s">
        <v>59</v>
      </c>
      <c r="C30">
        <v>-9.7600894884757992</v>
      </c>
    </row>
    <row r="31" spans="1:3">
      <c r="A31" t="s">
        <v>54</v>
      </c>
      <c r="B31" t="s">
        <v>60</v>
      </c>
      <c r="C31">
        <v>-10.143021156781783</v>
      </c>
    </row>
    <row r="32" spans="1:3">
      <c r="A32" t="s">
        <v>54</v>
      </c>
      <c r="B32" t="s">
        <v>61</v>
      </c>
      <c r="C32">
        <v>-10.008436692277593</v>
      </c>
    </row>
    <row r="33" spans="1:3">
      <c r="A33" t="s">
        <v>54</v>
      </c>
      <c r="B33" t="s">
        <v>62</v>
      </c>
      <c r="C33">
        <v>-18.031971904482234</v>
      </c>
    </row>
    <row r="34" spans="1:3">
      <c r="A34" t="s">
        <v>54</v>
      </c>
      <c r="B34" t="s">
        <v>63</v>
      </c>
      <c r="C34">
        <v>-12.082546019352989</v>
      </c>
    </row>
    <row r="35" spans="1:3">
      <c r="A35" t="s">
        <v>54</v>
      </c>
      <c r="B35" t="s">
        <v>64</v>
      </c>
      <c r="C35">
        <v>-12.46547768765898</v>
      </c>
    </row>
    <row r="36" spans="1:3">
      <c r="A36" t="s">
        <v>54</v>
      </c>
      <c r="B36" t="s">
        <v>65</v>
      </c>
      <c r="C36">
        <v>-10.263932223645659</v>
      </c>
    </row>
    <row r="37" spans="1:3">
      <c r="A37" t="s">
        <v>54</v>
      </c>
      <c r="B37" t="s">
        <v>66</v>
      </c>
      <c r="C37">
        <v>-9.8172824868707078</v>
      </c>
    </row>
    <row r="38" spans="1:3">
      <c r="A38" t="s">
        <v>54</v>
      </c>
      <c r="B38" t="s">
        <v>67</v>
      </c>
      <c r="C38">
        <v>-45.884959462923739</v>
      </c>
    </row>
    <row r="39" spans="1:3">
      <c r="A39" t="s">
        <v>54</v>
      </c>
      <c r="B39" t="s">
        <v>68</v>
      </c>
      <c r="C39">
        <v>-10.39167998932969</v>
      </c>
    </row>
    <row r="40" spans="1:3">
      <c r="A40" t="s">
        <v>54</v>
      </c>
      <c r="B40" t="s">
        <v>69</v>
      </c>
      <c r="C40">
        <v>-14.188670195035924</v>
      </c>
    </row>
    <row r="41" spans="1:3">
      <c r="A41" t="s">
        <v>54</v>
      </c>
      <c r="B41" t="s">
        <v>70</v>
      </c>
      <c r="C41">
        <v>-11.50846014564012</v>
      </c>
    </row>
    <row r="42" spans="1:3">
      <c r="A42" t="s">
        <v>54</v>
      </c>
      <c r="B42" t="s">
        <v>71</v>
      </c>
      <c r="C42">
        <v>-5.176102592204888</v>
      </c>
    </row>
    <row r="43" spans="1:3">
      <c r="A43" t="s">
        <v>54</v>
      </c>
      <c r="B43" t="s">
        <v>72</v>
      </c>
      <c r="C43">
        <v>-16.876340200744107</v>
      </c>
    </row>
    <row r="44" spans="1:3">
      <c r="A44" t="s">
        <v>54</v>
      </c>
      <c r="B44" t="s">
        <v>73</v>
      </c>
      <c r="C44">
        <v>-15.050266448724393</v>
      </c>
    </row>
    <row r="45" spans="1:3">
      <c r="A45" t="s">
        <v>54</v>
      </c>
      <c r="B45" t="s">
        <v>74</v>
      </c>
      <c r="C45">
        <v>-11.636207911324151</v>
      </c>
    </row>
    <row r="46" spans="1:3">
      <c r="A46" t="s">
        <v>54</v>
      </c>
      <c r="B46" t="s">
        <v>75</v>
      </c>
      <c r="C46">
        <v>-12.752988067634581</v>
      </c>
    </row>
    <row r="47" spans="1:3">
      <c r="A47" t="s">
        <v>54</v>
      </c>
      <c r="B47" t="s">
        <v>76</v>
      </c>
      <c r="C47">
        <v>-14.795082546102439</v>
      </c>
    </row>
    <row r="48" spans="1:3">
      <c r="A48" t="s">
        <v>54</v>
      </c>
      <c r="B48" t="s">
        <v>77</v>
      </c>
      <c r="C48">
        <v>-30.834693014199342</v>
      </c>
    </row>
    <row r="49" spans="1:3">
      <c r="A49" t="s">
        <v>54</v>
      </c>
      <c r="B49" t="s">
        <v>78</v>
      </c>
      <c r="C49">
        <v>-8.3424371832955568</v>
      </c>
    </row>
    <row r="50" spans="1:3">
      <c r="A50" t="s">
        <v>54</v>
      </c>
      <c r="B50" t="s">
        <v>79</v>
      </c>
      <c r="C50">
        <v>-12.497804165012623</v>
      </c>
    </row>
    <row r="51" spans="1:3">
      <c r="A51" t="s">
        <v>54</v>
      </c>
      <c r="B51" t="s">
        <v>80</v>
      </c>
      <c r="C51">
        <v>-14.539898643480484</v>
      </c>
    </row>
    <row r="52" spans="1:3">
      <c r="A52" t="s">
        <v>54</v>
      </c>
      <c r="B52" t="s">
        <v>81</v>
      </c>
      <c r="C52">
        <v>-12.88073583331861</v>
      </c>
    </row>
    <row r="53" spans="1:3">
      <c r="A53" t="s">
        <v>54</v>
      </c>
      <c r="B53" t="s">
        <v>82</v>
      </c>
      <c r="C53">
        <v>-7.377959684964317</v>
      </c>
    </row>
    <row r="54" spans="1:3">
      <c r="A54" t="s">
        <v>54</v>
      </c>
      <c r="B54" t="s">
        <v>83</v>
      </c>
      <c r="C54">
        <v>-7.377959684964317</v>
      </c>
    </row>
    <row r="55" spans="1:3">
      <c r="A55" t="s">
        <v>54</v>
      </c>
      <c r="B55" t="s">
        <v>84</v>
      </c>
      <c r="C55">
        <v>-5.5273310406494485</v>
      </c>
    </row>
    <row r="56" spans="1:3">
      <c r="A56" t="s">
        <v>54</v>
      </c>
      <c r="B56" t="s">
        <v>85</v>
      </c>
      <c r="C56">
        <v>-1.7548957272383712</v>
      </c>
    </row>
    <row r="57" spans="1:3">
      <c r="A57" t="s">
        <v>54</v>
      </c>
      <c r="B57" t="s">
        <v>86</v>
      </c>
      <c r="C57">
        <v>-9.3954992711370231</v>
      </c>
    </row>
    <row r="58" spans="1:3">
      <c r="A58" t="s">
        <v>54</v>
      </c>
      <c r="B58" t="s">
        <v>87</v>
      </c>
      <c r="C58">
        <v>-7.4736926020408143</v>
      </c>
    </row>
    <row r="59" spans="1:3">
      <c r="A59" t="s">
        <v>54</v>
      </c>
      <c r="B59" t="s">
        <v>88</v>
      </c>
      <c r="C59">
        <v>-2.8471209912536435</v>
      </c>
    </row>
    <row r="60" spans="1:3">
      <c r="A60" t="s">
        <v>90</v>
      </c>
      <c r="B60" t="s">
        <v>91</v>
      </c>
      <c r="C60">
        <v>7.0500523695599595</v>
      </c>
    </row>
    <row r="61" spans="1:3">
      <c r="A61" t="s">
        <v>90</v>
      </c>
      <c r="B61" t="s">
        <v>92</v>
      </c>
      <c r="C61">
        <v>-21.051594021429441</v>
      </c>
    </row>
    <row r="62" spans="1:3">
      <c r="A62" t="s">
        <v>90</v>
      </c>
      <c r="B62" t="s">
        <v>93</v>
      </c>
      <c r="C62">
        <v>0.9436557731246511</v>
      </c>
    </row>
    <row r="63" spans="1:3">
      <c r="A63" t="s">
        <v>90</v>
      </c>
      <c r="B63" t="s">
        <v>94</v>
      </c>
      <c r="C63">
        <v>-5.5658709593310407</v>
      </c>
    </row>
    <row r="64" spans="1:3">
      <c r="A64" t="s">
        <v>90</v>
      </c>
      <c r="B64" t="s">
        <v>95</v>
      </c>
      <c r="C64">
        <v>-3.1728596611647197</v>
      </c>
    </row>
    <row r="65" spans="1:3">
      <c r="A65" t="s">
        <v>90</v>
      </c>
      <c r="B65" t="s">
        <v>96</v>
      </c>
      <c r="C65">
        <v>-6.2360013788665167</v>
      </c>
    </row>
    <row r="66" spans="1:3">
      <c r="A66" t="s">
        <v>90</v>
      </c>
      <c r="B66" t="s">
        <v>97</v>
      </c>
      <c r="C66">
        <v>-12.37005639932859</v>
      </c>
    </row>
    <row r="67" spans="1:3">
      <c r="A67" t="s">
        <v>90</v>
      </c>
      <c r="B67" t="s">
        <v>98</v>
      </c>
      <c r="C67">
        <v>-11.022647232691362</v>
      </c>
    </row>
    <row r="68" spans="1:3">
      <c r="A68" t="s">
        <v>90</v>
      </c>
      <c r="B68" t="s">
        <v>99</v>
      </c>
      <c r="C68">
        <v>-9.5549502566824813</v>
      </c>
    </row>
    <row r="69" spans="1:3">
      <c r="A69" t="s">
        <v>90</v>
      </c>
      <c r="B69" t="s">
        <v>100</v>
      </c>
      <c r="C69">
        <v>-10.863196247145904</v>
      </c>
    </row>
    <row r="70" spans="1:3">
      <c r="A70" t="s">
        <v>90</v>
      </c>
      <c r="B70" t="s">
        <v>101</v>
      </c>
      <c r="C70">
        <v>-3.7724353134110777</v>
      </c>
    </row>
    <row r="71" spans="1:3">
      <c r="A71" t="s">
        <v>103</v>
      </c>
      <c r="B71" t="s">
        <v>104</v>
      </c>
      <c r="C71">
        <v>64.048132560756159</v>
      </c>
    </row>
    <row r="72" spans="1:3">
      <c r="A72" t="s">
        <v>103</v>
      </c>
      <c r="B72" t="s">
        <v>105</v>
      </c>
      <c r="C72">
        <v>29.766412140716472</v>
      </c>
    </row>
    <row r="73" spans="1:3">
      <c r="A73" t="s">
        <v>103</v>
      </c>
      <c r="B73" t="s">
        <v>106</v>
      </c>
      <c r="C73">
        <v>-29.394031204725003</v>
      </c>
    </row>
    <row r="74" spans="1:3">
      <c r="A74" t="s">
        <v>103</v>
      </c>
      <c r="B74" t="s">
        <v>107</v>
      </c>
      <c r="C74">
        <v>-3.4668951112143809</v>
      </c>
    </row>
    <row r="75" spans="1:3">
      <c r="A75" t="s">
        <v>103</v>
      </c>
      <c r="B75" t="s">
        <v>108</v>
      </c>
      <c r="C75">
        <v>-11.993961429842768</v>
      </c>
    </row>
    <row r="76" spans="1:3">
      <c r="A76" t="s">
        <v>103</v>
      </c>
      <c r="B76" t="s">
        <v>109</v>
      </c>
      <c r="C76">
        <v>-6.076550393321055</v>
      </c>
    </row>
    <row r="77" spans="1:3">
      <c r="A77" t="s">
        <v>103</v>
      </c>
      <c r="B77" t="s">
        <v>110</v>
      </c>
      <c r="C77">
        <v>-12.816394507357433</v>
      </c>
    </row>
    <row r="78" spans="1:3">
      <c r="A78" t="s">
        <v>103</v>
      </c>
      <c r="B78" t="s">
        <v>111</v>
      </c>
      <c r="C78">
        <v>0.63127887210777855</v>
      </c>
    </row>
    <row r="79" spans="1:3">
      <c r="A79" t="s">
        <v>103</v>
      </c>
      <c r="B79" t="s">
        <v>112</v>
      </c>
      <c r="C79">
        <v>-10.583145823482683</v>
      </c>
    </row>
    <row r="80" spans="1:3">
      <c r="A80" t="s">
        <v>103</v>
      </c>
      <c r="B80" t="s">
        <v>113</v>
      </c>
      <c r="C80">
        <v>-6.0768620220671661</v>
      </c>
    </row>
    <row r="81" spans="1:3">
      <c r="A81" t="s">
        <v>103</v>
      </c>
      <c r="B81" t="s">
        <v>114</v>
      </c>
      <c r="C81">
        <v>-7.5765738466835817</v>
      </c>
    </row>
    <row r="82" spans="1:3">
      <c r="A82" t="s">
        <v>103</v>
      </c>
      <c r="B82" t="s">
        <v>115</v>
      </c>
      <c r="C82">
        <v>-14.316417960719956</v>
      </c>
    </row>
    <row r="83" spans="1:3">
      <c r="A83" t="s">
        <v>103</v>
      </c>
      <c r="B83" t="s">
        <v>116</v>
      </c>
      <c r="C83">
        <v>-15.720396868259872</v>
      </c>
    </row>
    <row r="84" spans="1:3">
      <c r="A84" t="s">
        <v>103</v>
      </c>
      <c r="B84" t="s">
        <v>117</v>
      </c>
      <c r="C84">
        <v>-11.405578900997352</v>
      </c>
    </row>
    <row r="85" spans="1:3">
      <c r="A85" t="s">
        <v>103</v>
      </c>
      <c r="B85" t="s">
        <v>118</v>
      </c>
      <c r="C85">
        <v>-4.5062838014155178</v>
      </c>
    </row>
    <row r="86" spans="1:3">
      <c r="A86" t="s">
        <v>103</v>
      </c>
      <c r="B86" t="s">
        <v>119</v>
      </c>
      <c r="C86">
        <v>-3.6767023963345808</v>
      </c>
    </row>
    <row r="87" spans="1:3">
      <c r="A87" t="s">
        <v>103</v>
      </c>
      <c r="B87" t="s">
        <v>120</v>
      </c>
      <c r="C87">
        <v>-12.171442237609327</v>
      </c>
    </row>
    <row r="88" spans="1:3">
      <c r="A88" t="s">
        <v>103</v>
      </c>
      <c r="B88" t="s">
        <v>121</v>
      </c>
      <c r="C88">
        <v>-7.4736926020408143</v>
      </c>
    </row>
    <row r="89" spans="1:3">
      <c r="A89" t="s">
        <v>103</v>
      </c>
      <c r="B89" t="s">
        <v>122</v>
      </c>
      <c r="C89">
        <v>-4.6977496355685116</v>
      </c>
    </row>
    <row r="90" spans="1:3">
      <c r="A90" t="s">
        <v>124</v>
      </c>
      <c r="B90" t="s">
        <v>125</v>
      </c>
      <c r="C90">
        <v>32.968806376249368</v>
      </c>
    </row>
    <row r="91" spans="1:3">
      <c r="A91" t="s">
        <v>124</v>
      </c>
      <c r="B91" t="s">
        <v>126</v>
      </c>
      <c r="C91">
        <v>16.91737952725931</v>
      </c>
    </row>
    <row r="92" spans="1:3">
      <c r="A92" t="s">
        <v>124</v>
      </c>
      <c r="B92" t="s">
        <v>127</v>
      </c>
      <c r="C92">
        <v>10.886205751440006</v>
      </c>
    </row>
    <row r="93" spans="1:3">
      <c r="A93" t="s">
        <v>124</v>
      </c>
      <c r="B93" t="s">
        <v>128</v>
      </c>
      <c r="C93">
        <v>9.1701615716293325</v>
      </c>
    </row>
    <row r="94" spans="1:3">
      <c r="A94" t="s">
        <v>124</v>
      </c>
      <c r="B94" t="s">
        <v>129</v>
      </c>
      <c r="C94">
        <v>-2.2540704090813399</v>
      </c>
    </row>
    <row r="95" spans="1:3">
      <c r="A95" t="s">
        <v>124</v>
      </c>
      <c r="B95" t="s">
        <v>130</v>
      </c>
      <c r="C95">
        <v>-8.1895112678241535</v>
      </c>
    </row>
    <row r="96" spans="1:3">
      <c r="A96" t="s">
        <v>124</v>
      </c>
      <c r="B96" t="s">
        <v>131</v>
      </c>
      <c r="C96">
        <v>-10.263620594899551</v>
      </c>
    </row>
    <row r="97" spans="1:3">
      <c r="A97" t="s">
        <v>124</v>
      </c>
      <c r="B97" t="s">
        <v>132</v>
      </c>
      <c r="C97">
        <v>-14.348121180581385</v>
      </c>
    </row>
    <row r="98" spans="1:3">
      <c r="A98" t="s">
        <v>124</v>
      </c>
      <c r="B98" t="s">
        <v>133</v>
      </c>
      <c r="C98">
        <v>-7.8954758177744981</v>
      </c>
    </row>
    <row r="99" spans="1:3">
      <c r="A99" t="s">
        <v>124</v>
      </c>
      <c r="B99" t="s">
        <v>134</v>
      </c>
      <c r="C99">
        <v>-7.3530931639230532</v>
      </c>
    </row>
    <row r="100" spans="1:3">
      <c r="A100" t="s">
        <v>124</v>
      </c>
      <c r="B100" t="s">
        <v>135</v>
      </c>
      <c r="C100">
        <v>-3.5806578505119742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8323-9501-D049-8AC9-2C2EEF037501}">
  <dimension ref="A1:BW128"/>
  <sheetViews>
    <sheetView tabSelected="1" zoomScale="75" zoomScaleNormal="75" workbookViewId="0">
      <selection activeCell="E28" sqref="E28"/>
    </sheetView>
  </sheetViews>
  <sheetFormatPr baseColWidth="10" defaultRowHeight="13"/>
  <cols>
    <col min="1" max="1" width="38.33203125" style="5" customWidth="1"/>
    <col min="2" max="6" width="8.83203125" style="5" customWidth="1"/>
    <col min="7" max="7" width="10.6640625" style="5" customWidth="1"/>
    <col min="8" max="8" width="10.83203125" style="5" customWidth="1"/>
    <col min="9" max="9" width="12.5" style="5" customWidth="1"/>
    <col min="10" max="10" width="12.5" style="5" bestFit="1" customWidth="1"/>
    <col min="11" max="11" width="9" style="5" bestFit="1" customWidth="1"/>
    <col min="12" max="14" width="8.83203125" style="5" customWidth="1"/>
    <col min="15" max="15" width="12.6640625" style="5" customWidth="1"/>
    <col min="16" max="16" width="10.6640625" style="5" bestFit="1" customWidth="1"/>
    <col min="17" max="17" width="12.1640625" style="5" bestFit="1" customWidth="1"/>
    <col min="18" max="18" width="12.6640625" style="85" customWidth="1"/>
    <col min="19" max="19" width="12.6640625" style="5" customWidth="1"/>
    <col min="20" max="20" width="12.6640625" style="85" customWidth="1"/>
    <col min="21" max="21" width="11.1640625" style="5" bestFit="1" customWidth="1"/>
    <col min="22" max="22" width="12.6640625" style="85" customWidth="1"/>
    <col min="23" max="23" width="14.1640625" style="5" bestFit="1" customWidth="1"/>
    <col min="24" max="24" width="4.1640625" style="5" bestFit="1" customWidth="1"/>
    <col min="25" max="25" width="12.6640625" style="5" customWidth="1"/>
    <col min="26" max="26" width="4.1640625" style="5" bestFit="1" customWidth="1"/>
    <col min="27" max="27" width="3.6640625" style="5" bestFit="1" customWidth="1"/>
    <col min="28" max="28" width="4.1640625" style="5" bestFit="1" customWidth="1"/>
    <col min="29" max="29" width="3.6640625" style="5" bestFit="1" customWidth="1"/>
    <col min="30" max="30" width="4.1640625" style="5" bestFit="1" customWidth="1"/>
    <col min="31" max="31" width="3.6640625" style="5" bestFit="1" customWidth="1"/>
    <col min="32" max="32" width="4.1640625" style="5" bestFit="1" customWidth="1"/>
    <col min="33" max="33" width="4.6640625" style="5" bestFit="1" customWidth="1"/>
    <col min="34" max="34" width="5.1640625" style="5" bestFit="1" customWidth="1"/>
    <col min="35" max="36" width="12.6640625" style="5" customWidth="1"/>
    <col min="37" max="39" width="8.83203125" style="5" customWidth="1"/>
    <col min="40" max="40" width="8.83203125" style="85" customWidth="1"/>
    <col min="41" max="41" width="8.83203125" style="5" customWidth="1"/>
    <col min="42" max="42" width="8.83203125" style="85" customWidth="1"/>
    <col min="43" max="43" width="8.83203125" style="5" customWidth="1"/>
    <col min="44" max="44" width="8.83203125" style="85" customWidth="1"/>
    <col min="45" max="262" width="8.83203125" style="5" customWidth="1"/>
    <col min="263" max="263" width="38.33203125" style="5" customWidth="1"/>
    <col min="264" max="268" width="8.83203125" style="5" customWidth="1"/>
    <col min="269" max="269" width="10.6640625" style="5" customWidth="1"/>
    <col min="270" max="270" width="10.83203125" style="5"/>
    <col min="271" max="271" width="12.5" style="5" customWidth="1"/>
    <col min="272" max="272" width="12.5" style="5" bestFit="1" customWidth="1"/>
    <col min="273" max="273" width="9" style="5" bestFit="1" customWidth="1"/>
    <col min="274" max="276" width="8.83203125" style="5" customWidth="1"/>
    <col min="277" max="277" width="12.6640625" style="5" customWidth="1"/>
    <col min="278" max="278" width="10.6640625" style="5" bestFit="1" customWidth="1"/>
    <col min="279" max="279" width="12.1640625" style="5" bestFit="1" customWidth="1"/>
    <col min="280" max="280" width="12.6640625" style="5" customWidth="1"/>
    <col min="281" max="281" width="11.1640625" style="5" bestFit="1" customWidth="1"/>
    <col min="282" max="282" width="14.1640625" style="5" bestFit="1" customWidth="1"/>
    <col min="283" max="283" width="4.1640625" style="5" bestFit="1" customWidth="1"/>
    <col min="284" max="284" width="12.6640625" style="5" customWidth="1"/>
    <col min="285" max="285" width="4.1640625" style="5" bestFit="1" customWidth="1"/>
    <col min="286" max="286" width="3.6640625" style="5" bestFit="1" customWidth="1"/>
    <col min="287" max="287" width="4.1640625" style="5" bestFit="1" customWidth="1"/>
    <col min="288" max="288" width="3.6640625" style="5" bestFit="1" customWidth="1"/>
    <col min="289" max="289" width="4.1640625" style="5" bestFit="1" customWidth="1"/>
    <col min="290" max="290" width="3.6640625" style="5" bestFit="1" customWidth="1"/>
    <col min="291" max="291" width="4.1640625" style="5" bestFit="1" customWidth="1"/>
    <col min="292" max="292" width="4.6640625" style="5" bestFit="1" customWidth="1"/>
    <col min="293" max="293" width="5.1640625" style="5" bestFit="1" customWidth="1"/>
    <col min="294" max="295" width="12.6640625" style="5" customWidth="1"/>
    <col min="296" max="518" width="8.83203125" style="5" customWidth="1"/>
    <col min="519" max="519" width="38.33203125" style="5" customWidth="1"/>
    <col min="520" max="524" width="8.83203125" style="5" customWidth="1"/>
    <col min="525" max="525" width="10.6640625" style="5" customWidth="1"/>
    <col min="526" max="526" width="10.83203125" style="5"/>
    <col min="527" max="527" width="12.5" style="5" customWidth="1"/>
    <col min="528" max="528" width="12.5" style="5" bestFit="1" customWidth="1"/>
    <col min="529" max="529" width="9" style="5" bestFit="1" customWidth="1"/>
    <col min="530" max="532" width="8.83203125" style="5" customWidth="1"/>
    <col min="533" max="533" width="12.6640625" style="5" customWidth="1"/>
    <col min="534" max="534" width="10.6640625" style="5" bestFit="1" customWidth="1"/>
    <col min="535" max="535" width="12.1640625" style="5" bestFit="1" customWidth="1"/>
    <col min="536" max="536" width="12.6640625" style="5" customWidth="1"/>
    <col min="537" max="537" width="11.1640625" style="5" bestFit="1" customWidth="1"/>
    <col min="538" max="538" width="14.1640625" style="5" bestFit="1" customWidth="1"/>
    <col min="539" max="539" width="4.1640625" style="5" bestFit="1" customWidth="1"/>
    <col min="540" max="540" width="12.6640625" style="5" customWidth="1"/>
    <col min="541" max="541" width="4.1640625" style="5" bestFit="1" customWidth="1"/>
    <col min="542" max="542" width="3.6640625" style="5" bestFit="1" customWidth="1"/>
    <col min="543" max="543" width="4.1640625" style="5" bestFit="1" customWidth="1"/>
    <col min="544" max="544" width="3.6640625" style="5" bestFit="1" customWidth="1"/>
    <col min="545" max="545" width="4.1640625" style="5" bestFit="1" customWidth="1"/>
    <col min="546" max="546" width="3.6640625" style="5" bestFit="1" customWidth="1"/>
    <col min="547" max="547" width="4.1640625" style="5" bestFit="1" customWidth="1"/>
    <col min="548" max="548" width="4.6640625" style="5" bestFit="1" customWidth="1"/>
    <col min="549" max="549" width="5.1640625" style="5" bestFit="1" customWidth="1"/>
    <col min="550" max="551" width="12.6640625" style="5" customWidth="1"/>
    <col min="552" max="774" width="8.83203125" style="5" customWidth="1"/>
    <col min="775" max="775" width="38.33203125" style="5" customWidth="1"/>
    <col min="776" max="780" width="8.83203125" style="5" customWidth="1"/>
    <col min="781" max="781" width="10.6640625" style="5" customWidth="1"/>
    <col min="782" max="782" width="10.83203125" style="5"/>
    <col min="783" max="783" width="12.5" style="5" customWidth="1"/>
    <col min="784" max="784" width="12.5" style="5" bestFit="1" customWidth="1"/>
    <col min="785" max="785" width="9" style="5" bestFit="1" customWidth="1"/>
    <col min="786" max="788" width="8.83203125" style="5" customWidth="1"/>
    <col min="789" max="789" width="12.6640625" style="5" customWidth="1"/>
    <col min="790" max="790" width="10.6640625" style="5" bestFit="1" customWidth="1"/>
    <col min="791" max="791" width="12.1640625" style="5" bestFit="1" customWidth="1"/>
    <col min="792" max="792" width="12.6640625" style="5" customWidth="1"/>
    <col min="793" max="793" width="11.1640625" style="5" bestFit="1" customWidth="1"/>
    <col min="794" max="794" width="14.1640625" style="5" bestFit="1" customWidth="1"/>
    <col min="795" max="795" width="4.1640625" style="5" bestFit="1" customWidth="1"/>
    <col min="796" max="796" width="12.6640625" style="5" customWidth="1"/>
    <col min="797" max="797" width="4.1640625" style="5" bestFit="1" customWidth="1"/>
    <col min="798" max="798" width="3.6640625" style="5" bestFit="1" customWidth="1"/>
    <col min="799" max="799" width="4.1640625" style="5" bestFit="1" customWidth="1"/>
    <col min="800" max="800" width="3.6640625" style="5" bestFit="1" customWidth="1"/>
    <col min="801" max="801" width="4.1640625" style="5" bestFit="1" customWidth="1"/>
    <col min="802" max="802" width="3.6640625" style="5" bestFit="1" customWidth="1"/>
    <col min="803" max="803" width="4.1640625" style="5" bestFit="1" customWidth="1"/>
    <col min="804" max="804" width="4.6640625" style="5" bestFit="1" customWidth="1"/>
    <col min="805" max="805" width="5.1640625" style="5" bestFit="1" customWidth="1"/>
    <col min="806" max="807" width="12.6640625" style="5" customWidth="1"/>
    <col min="808" max="1030" width="8.83203125" style="5" customWidth="1"/>
    <col min="1031" max="1031" width="38.33203125" style="5" customWidth="1"/>
    <col min="1032" max="1036" width="8.83203125" style="5" customWidth="1"/>
    <col min="1037" max="1037" width="10.6640625" style="5" customWidth="1"/>
    <col min="1038" max="1038" width="10.83203125" style="5"/>
    <col min="1039" max="1039" width="12.5" style="5" customWidth="1"/>
    <col min="1040" max="1040" width="12.5" style="5" bestFit="1" customWidth="1"/>
    <col min="1041" max="1041" width="9" style="5" bestFit="1" customWidth="1"/>
    <col min="1042" max="1044" width="8.83203125" style="5" customWidth="1"/>
    <col min="1045" max="1045" width="12.6640625" style="5" customWidth="1"/>
    <col min="1046" max="1046" width="10.6640625" style="5" bestFit="1" customWidth="1"/>
    <col min="1047" max="1047" width="12.1640625" style="5" bestFit="1" customWidth="1"/>
    <col min="1048" max="1048" width="12.6640625" style="5" customWidth="1"/>
    <col min="1049" max="1049" width="11.1640625" style="5" bestFit="1" customWidth="1"/>
    <col min="1050" max="1050" width="14.1640625" style="5" bestFit="1" customWidth="1"/>
    <col min="1051" max="1051" width="4.1640625" style="5" bestFit="1" customWidth="1"/>
    <col min="1052" max="1052" width="12.6640625" style="5" customWidth="1"/>
    <col min="1053" max="1053" width="4.1640625" style="5" bestFit="1" customWidth="1"/>
    <col min="1054" max="1054" width="3.6640625" style="5" bestFit="1" customWidth="1"/>
    <col min="1055" max="1055" width="4.1640625" style="5" bestFit="1" customWidth="1"/>
    <col min="1056" max="1056" width="3.6640625" style="5" bestFit="1" customWidth="1"/>
    <col min="1057" max="1057" width="4.1640625" style="5" bestFit="1" customWidth="1"/>
    <col min="1058" max="1058" width="3.6640625" style="5" bestFit="1" customWidth="1"/>
    <col min="1059" max="1059" width="4.1640625" style="5" bestFit="1" customWidth="1"/>
    <col min="1060" max="1060" width="4.6640625" style="5" bestFit="1" customWidth="1"/>
    <col min="1061" max="1061" width="5.1640625" style="5" bestFit="1" customWidth="1"/>
    <col min="1062" max="1063" width="12.6640625" style="5" customWidth="1"/>
    <col min="1064" max="1286" width="8.83203125" style="5" customWidth="1"/>
    <col min="1287" max="1287" width="38.33203125" style="5" customWidth="1"/>
    <col min="1288" max="1292" width="8.83203125" style="5" customWidth="1"/>
    <col min="1293" max="1293" width="10.6640625" style="5" customWidth="1"/>
    <col min="1294" max="1294" width="10.83203125" style="5"/>
    <col min="1295" max="1295" width="12.5" style="5" customWidth="1"/>
    <col min="1296" max="1296" width="12.5" style="5" bestFit="1" customWidth="1"/>
    <col min="1297" max="1297" width="9" style="5" bestFit="1" customWidth="1"/>
    <col min="1298" max="1300" width="8.83203125" style="5" customWidth="1"/>
    <col min="1301" max="1301" width="12.6640625" style="5" customWidth="1"/>
    <col min="1302" max="1302" width="10.6640625" style="5" bestFit="1" customWidth="1"/>
    <col min="1303" max="1303" width="12.1640625" style="5" bestFit="1" customWidth="1"/>
    <col min="1304" max="1304" width="12.6640625" style="5" customWidth="1"/>
    <col min="1305" max="1305" width="11.1640625" style="5" bestFit="1" customWidth="1"/>
    <col min="1306" max="1306" width="14.1640625" style="5" bestFit="1" customWidth="1"/>
    <col min="1307" max="1307" width="4.1640625" style="5" bestFit="1" customWidth="1"/>
    <col min="1308" max="1308" width="12.6640625" style="5" customWidth="1"/>
    <col min="1309" max="1309" width="4.1640625" style="5" bestFit="1" customWidth="1"/>
    <col min="1310" max="1310" width="3.6640625" style="5" bestFit="1" customWidth="1"/>
    <col min="1311" max="1311" width="4.1640625" style="5" bestFit="1" customWidth="1"/>
    <col min="1312" max="1312" width="3.6640625" style="5" bestFit="1" customWidth="1"/>
    <col min="1313" max="1313" width="4.1640625" style="5" bestFit="1" customWidth="1"/>
    <col min="1314" max="1314" width="3.6640625" style="5" bestFit="1" customWidth="1"/>
    <col min="1315" max="1315" width="4.1640625" style="5" bestFit="1" customWidth="1"/>
    <col min="1316" max="1316" width="4.6640625" style="5" bestFit="1" customWidth="1"/>
    <col min="1317" max="1317" width="5.1640625" style="5" bestFit="1" customWidth="1"/>
    <col min="1318" max="1319" width="12.6640625" style="5" customWidth="1"/>
    <col min="1320" max="1542" width="8.83203125" style="5" customWidth="1"/>
    <col min="1543" max="1543" width="38.33203125" style="5" customWidth="1"/>
    <col min="1544" max="1548" width="8.83203125" style="5" customWidth="1"/>
    <col min="1549" max="1549" width="10.6640625" style="5" customWidth="1"/>
    <col min="1550" max="1550" width="10.83203125" style="5"/>
    <col min="1551" max="1551" width="12.5" style="5" customWidth="1"/>
    <col min="1552" max="1552" width="12.5" style="5" bestFit="1" customWidth="1"/>
    <col min="1553" max="1553" width="9" style="5" bestFit="1" customWidth="1"/>
    <col min="1554" max="1556" width="8.83203125" style="5" customWidth="1"/>
    <col min="1557" max="1557" width="12.6640625" style="5" customWidth="1"/>
    <col min="1558" max="1558" width="10.6640625" style="5" bestFit="1" customWidth="1"/>
    <col min="1559" max="1559" width="12.1640625" style="5" bestFit="1" customWidth="1"/>
    <col min="1560" max="1560" width="12.6640625" style="5" customWidth="1"/>
    <col min="1561" max="1561" width="11.1640625" style="5" bestFit="1" customWidth="1"/>
    <col min="1562" max="1562" width="14.1640625" style="5" bestFit="1" customWidth="1"/>
    <col min="1563" max="1563" width="4.1640625" style="5" bestFit="1" customWidth="1"/>
    <col min="1564" max="1564" width="12.6640625" style="5" customWidth="1"/>
    <col min="1565" max="1565" width="4.1640625" style="5" bestFit="1" customWidth="1"/>
    <col min="1566" max="1566" width="3.6640625" style="5" bestFit="1" customWidth="1"/>
    <col min="1567" max="1567" width="4.1640625" style="5" bestFit="1" customWidth="1"/>
    <col min="1568" max="1568" width="3.6640625" style="5" bestFit="1" customWidth="1"/>
    <col min="1569" max="1569" width="4.1640625" style="5" bestFit="1" customWidth="1"/>
    <col min="1570" max="1570" width="3.6640625" style="5" bestFit="1" customWidth="1"/>
    <col min="1571" max="1571" width="4.1640625" style="5" bestFit="1" customWidth="1"/>
    <col min="1572" max="1572" width="4.6640625" style="5" bestFit="1" customWidth="1"/>
    <col min="1573" max="1573" width="5.1640625" style="5" bestFit="1" customWidth="1"/>
    <col min="1574" max="1575" width="12.6640625" style="5" customWidth="1"/>
    <col min="1576" max="1798" width="8.83203125" style="5" customWidth="1"/>
    <col min="1799" max="1799" width="38.33203125" style="5" customWidth="1"/>
    <col min="1800" max="1804" width="8.83203125" style="5" customWidth="1"/>
    <col min="1805" max="1805" width="10.6640625" style="5" customWidth="1"/>
    <col min="1806" max="1806" width="10.83203125" style="5"/>
    <col min="1807" max="1807" width="12.5" style="5" customWidth="1"/>
    <col min="1808" max="1808" width="12.5" style="5" bestFit="1" customWidth="1"/>
    <col min="1809" max="1809" width="9" style="5" bestFit="1" customWidth="1"/>
    <col min="1810" max="1812" width="8.83203125" style="5" customWidth="1"/>
    <col min="1813" max="1813" width="12.6640625" style="5" customWidth="1"/>
    <col min="1814" max="1814" width="10.6640625" style="5" bestFit="1" customWidth="1"/>
    <col min="1815" max="1815" width="12.1640625" style="5" bestFit="1" customWidth="1"/>
    <col min="1816" max="1816" width="12.6640625" style="5" customWidth="1"/>
    <col min="1817" max="1817" width="11.1640625" style="5" bestFit="1" customWidth="1"/>
    <col min="1818" max="1818" width="14.1640625" style="5" bestFit="1" customWidth="1"/>
    <col min="1819" max="1819" width="4.1640625" style="5" bestFit="1" customWidth="1"/>
    <col min="1820" max="1820" width="12.6640625" style="5" customWidth="1"/>
    <col min="1821" max="1821" width="4.1640625" style="5" bestFit="1" customWidth="1"/>
    <col min="1822" max="1822" width="3.6640625" style="5" bestFit="1" customWidth="1"/>
    <col min="1823" max="1823" width="4.1640625" style="5" bestFit="1" customWidth="1"/>
    <col min="1824" max="1824" width="3.6640625" style="5" bestFit="1" customWidth="1"/>
    <col min="1825" max="1825" width="4.1640625" style="5" bestFit="1" customWidth="1"/>
    <col min="1826" max="1826" width="3.6640625" style="5" bestFit="1" customWidth="1"/>
    <col min="1827" max="1827" width="4.1640625" style="5" bestFit="1" customWidth="1"/>
    <col min="1828" max="1828" width="4.6640625" style="5" bestFit="1" customWidth="1"/>
    <col min="1829" max="1829" width="5.1640625" style="5" bestFit="1" customWidth="1"/>
    <col min="1830" max="1831" width="12.6640625" style="5" customWidth="1"/>
    <col min="1832" max="2054" width="8.83203125" style="5" customWidth="1"/>
    <col min="2055" max="2055" width="38.33203125" style="5" customWidth="1"/>
    <col min="2056" max="2060" width="8.83203125" style="5" customWidth="1"/>
    <col min="2061" max="2061" width="10.6640625" style="5" customWidth="1"/>
    <col min="2062" max="2062" width="10.83203125" style="5"/>
    <col min="2063" max="2063" width="12.5" style="5" customWidth="1"/>
    <col min="2064" max="2064" width="12.5" style="5" bestFit="1" customWidth="1"/>
    <col min="2065" max="2065" width="9" style="5" bestFit="1" customWidth="1"/>
    <col min="2066" max="2068" width="8.83203125" style="5" customWidth="1"/>
    <col min="2069" max="2069" width="12.6640625" style="5" customWidth="1"/>
    <col min="2070" max="2070" width="10.6640625" style="5" bestFit="1" customWidth="1"/>
    <col min="2071" max="2071" width="12.1640625" style="5" bestFit="1" customWidth="1"/>
    <col min="2072" max="2072" width="12.6640625" style="5" customWidth="1"/>
    <col min="2073" max="2073" width="11.1640625" style="5" bestFit="1" customWidth="1"/>
    <col min="2074" max="2074" width="14.1640625" style="5" bestFit="1" customWidth="1"/>
    <col min="2075" max="2075" width="4.1640625" style="5" bestFit="1" customWidth="1"/>
    <col min="2076" max="2076" width="12.6640625" style="5" customWidth="1"/>
    <col min="2077" max="2077" width="4.1640625" style="5" bestFit="1" customWidth="1"/>
    <col min="2078" max="2078" width="3.6640625" style="5" bestFit="1" customWidth="1"/>
    <col min="2079" max="2079" width="4.1640625" style="5" bestFit="1" customWidth="1"/>
    <col min="2080" max="2080" width="3.6640625" style="5" bestFit="1" customWidth="1"/>
    <col min="2081" max="2081" width="4.1640625" style="5" bestFit="1" customWidth="1"/>
    <col min="2082" max="2082" width="3.6640625" style="5" bestFit="1" customWidth="1"/>
    <col min="2083" max="2083" width="4.1640625" style="5" bestFit="1" customWidth="1"/>
    <col min="2084" max="2084" width="4.6640625" style="5" bestFit="1" customWidth="1"/>
    <col min="2085" max="2085" width="5.1640625" style="5" bestFit="1" customWidth="1"/>
    <col min="2086" max="2087" width="12.6640625" style="5" customWidth="1"/>
    <col min="2088" max="2310" width="8.83203125" style="5" customWidth="1"/>
    <col min="2311" max="2311" width="38.33203125" style="5" customWidth="1"/>
    <col min="2312" max="2316" width="8.83203125" style="5" customWidth="1"/>
    <col min="2317" max="2317" width="10.6640625" style="5" customWidth="1"/>
    <col min="2318" max="2318" width="10.83203125" style="5"/>
    <col min="2319" max="2319" width="12.5" style="5" customWidth="1"/>
    <col min="2320" max="2320" width="12.5" style="5" bestFit="1" customWidth="1"/>
    <col min="2321" max="2321" width="9" style="5" bestFit="1" customWidth="1"/>
    <col min="2322" max="2324" width="8.83203125" style="5" customWidth="1"/>
    <col min="2325" max="2325" width="12.6640625" style="5" customWidth="1"/>
    <col min="2326" max="2326" width="10.6640625" style="5" bestFit="1" customWidth="1"/>
    <col min="2327" max="2327" width="12.1640625" style="5" bestFit="1" customWidth="1"/>
    <col min="2328" max="2328" width="12.6640625" style="5" customWidth="1"/>
    <col min="2329" max="2329" width="11.1640625" style="5" bestFit="1" customWidth="1"/>
    <col min="2330" max="2330" width="14.1640625" style="5" bestFit="1" customWidth="1"/>
    <col min="2331" max="2331" width="4.1640625" style="5" bestFit="1" customWidth="1"/>
    <col min="2332" max="2332" width="12.6640625" style="5" customWidth="1"/>
    <col min="2333" max="2333" width="4.1640625" style="5" bestFit="1" customWidth="1"/>
    <col min="2334" max="2334" width="3.6640625" style="5" bestFit="1" customWidth="1"/>
    <col min="2335" max="2335" width="4.1640625" style="5" bestFit="1" customWidth="1"/>
    <col min="2336" max="2336" width="3.6640625" style="5" bestFit="1" customWidth="1"/>
    <col min="2337" max="2337" width="4.1640625" style="5" bestFit="1" customWidth="1"/>
    <col min="2338" max="2338" width="3.6640625" style="5" bestFit="1" customWidth="1"/>
    <col min="2339" max="2339" width="4.1640625" style="5" bestFit="1" customWidth="1"/>
    <col min="2340" max="2340" width="4.6640625" style="5" bestFit="1" customWidth="1"/>
    <col min="2341" max="2341" width="5.1640625" style="5" bestFit="1" customWidth="1"/>
    <col min="2342" max="2343" width="12.6640625" style="5" customWidth="1"/>
    <col min="2344" max="2566" width="8.83203125" style="5" customWidth="1"/>
    <col min="2567" max="2567" width="38.33203125" style="5" customWidth="1"/>
    <col min="2568" max="2572" width="8.83203125" style="5" customWidth="1"/>
    <col min="2573" max="2573" width="10.6640625" style="5" customWidth="1"/>
    <col min="2574" max="2574" width="10.83203125" style="5"/>
    <col min="2575" max="2575" width="12.5" style="5" customWidth="1"/>
    <col min="2576" max="2576" width="12.5" style="5" bestFit="1" customWidth="1"/>
    <col min="2577" max="2577" width="9" style="5" bestFit="1" customWidth="1"/>
    <col min="2578" max="2580" width="8.83203125" style="5" customWidth="1"/>
    <col min="2581" max="2581" width="12.6640625" style="5" customWidth="1"/>
    <col min="2582" max="2582" width="10.6640625" style="5" bestFit="1" customWidth="1"/>
    <col min="2583" max="2583" width="12.1640625" style="5" bestFit="1" customWidth="1"/>
    <col min="2584" max="2584" width="12.6640625" style="5" customWidth="1"/>
    <col min="2585" max="2585" width="11.1640625" style="5" bestFit="1" customWidth="1"/>
    <col min="2586" max="2586" width="14.1640625" style="5" bestFit="1" customWidth="1"/>
    <col min="2587" max="2587" width="4.1640625" style="5" bestFit="1" customWidth="1"/>
    <col min="2588" max="2588" width="12.6640625" style="5" customWidth="1"/>
    <col min="2589" max="2589" width="4.1640625" style="5" bestFit="1" customWidth="1"/>
    <col min="2590" max="2590" width="3.6640625" style="5" bestFit="1" customWidth="1"/>
    <col min="2591" max="2591" width="4.1640625" style="5" bestFit="1" customWidth="1"/>
    <col min="2592" max="2592" width="3.6640625" style="5" bestFit="1" customWidth="1"/>
    <col min="2593" max="2593" width="4.1640625" style="5" bestFit="1" customWidth="1"/>
    <col min="2594" max="2594" width="3.6640625" style="5" bestFit="1" customWidth="1"/>
    <col min="2595" max="2595" width="4.1640625" style="5" bestFit="1" customWidth="1"/>
    <col min="2596" max="2596" width="4.6640625" style="5" bestFit="1" customWidth="1"/>
    <col min="2597" max="2597" width="5.1640625" style="5" bestFit="1" customWidth="1"/>
    <col min="2598" max="2599" width="12.6640625" style="5" customWidth="1"/>
    <col min="2600" max="2822" width="8.83203125" style="5" customWidth="1"/>
    <col min="2823" max="2823" width="38.33203125" style="5" customWidth="1"/>
    <col min="2824" max="2828" width="8.83203125" style="5" customWidth="1"/>
    <col min="2829" max="2829" width="10.6640625" style="5" customWidth="1"/>
    <col min="2830" max="2830" width="10.83203125" style="5"/>
    <col min="2831" max="2831" width="12.5" style="5" customWidth="1"/>
    <col min="2832" max="2832" width="12.5" style="5" bestFit="1" customWidth="1"/>
    <col min="2833" max="2833" width="9" style="5" bestFit="1" customWidth="1"/>
    <col min="2834" max="2836" width="8.83203125" style="5" customWidth="1"/>
    <col min="2837" max="2837" width="12.6640625" style="5" customWidth="1"/>
    <col min="2838" max="2838" width="10.6640625" style="5" bestFit="1" customWidth="1"/>
    <col min="2839" max="2839" width="12.1640625" style="5" bestFit="1" customWidth="1"/>
    <col min="2840" max="2840" width="12.6640625" style="5" customWidth="1"/>
    <col min="2841" max="2841" width="11.1640625" style="5" bestFit="1" customWidth="1"/>
    <col min="2842" max="2842" width="14.1640625" style="5" bestFit="1" customWidth="1"/>
    <col min="2843" max="2843" width="4.1640625" style="5" bestFit="1" customWidth="1"/>
    <col min="2844" max="2844" width="12.6640625" style="5" customWidth="1"/>
    <col min="2845" max="2845" width="4.1640625" style="5" bestFit="1" customWidth="1"/>
    <col min="2846" max="2846" width="3.6640625" style="5" bestFit="1" customWidth="1"/>
    <col min="2847" max="2847" width="4.1640625" style="5" bestFit="1" customWidth="1"/>
    <col min="2848" max="2848" width="3.6640625" style="5" bestFit="1" customWidth="1"/>
    <col min="2849" max="2849" width="4.1640625" style="5" bestFit="1" customWidth="1"/>
    <col min="2850" max="2850" width="3.6640625" style="5" bestFit="1" customWidth="1"/>
    <col min="2851" max="2851" width="4.1640625" style="5" bestFit="1" customWidth="1"/>
    <col min="2852" max="2852" width="4.6640625" style="5" bestFit="1" customWidth="1"/>
    <col min="2853" max="2853" width="5.1640625" style="5" bestFit="1" customWidth="1"/>
    <col min="2854" max="2855" width="12.6640625" style="5" customWidth="1"/>
    <col min="2856" max="3078" width="8.83203125" style="5" customWidth="1"/>
    <col min="3079" max="3079" width="38.33203125" style="5" customWidth="1"/>
    <col min="3080" max="3084" width="8.83203125" style="5" customWidth="1"/>
    <col min="3085" max="3085" width="10.6640625" style="5" customWidth="1"/>
    <col min="3086" max="3086" width="10.83203125" style="5"/>
    <col min="3087" max="3087" width="12.5" style="5" customWidth="1"/>
    <col min="3088" max="3088" width="12.5" style="5" bestFit="1" customWidth="1"/>
    <col min="3089" max="3089" width="9" style="5" bestFit="1" customWidth="1"/>
    <col min="3090" max="3092" width="8.83203125" style="5" customWidth="1"/>
    <col min="3093" max="3093" width="12.6640625" style="5" customWidth="1"/>
    <col min="3094" max="3094" width="10.6640625" style="5" bestFit="1" customWidth="1"/>
    <col min="3095" max="3095" width="12.1640625" style="5" bestFit="1" customWidth="1"/>
    <col min="3096" max="3096" width="12.6640625" style="5" customWidth="1"/>
    <col min="3097" max="3097" width="11.1640625" style="5" bestFit="1" customWidth="1"/>
    <col min="3098" max="3098" width="14.1640625" style="5" bestFit="1" customWidth="1"/>
    <col min="3099" max="3099" width="4.1640625" style="5" bestFit="1" customWidth="1"/>
    <col min="3100" max="3100" width="12.6640625" style="5" customWidth="1"/>
    <col min="3101" max="3101" width="4.1640625" style="5" bestFit="1" customWidth="1"/>
    <col min="3102" max="3102" width="3.6640625" style="5" bestFit="1" customWidth="1"/>
    <col min="3103" max="3103" width="4.1640625" style="5" bestFit="1" customWidth="1"/>
    <col min="3104" max="3104" width="3.6640625" style="5" bestFit="1" customWidth="1"/>
    <col min="3105" max="3105" width="4.1640625" style="5" bestFit="1" customWidth="1"/>
    <col min="3106" max="3106" width="3.6640625" style="5" bestFit="1" customWidth="1"/>
    <col min="3107" max="3107" width="4.1640625" style="5" bestFit="1" customWidth="1"/>
    <col min="3108" max="3108" width="4.6640625" style="5" bestFit="1" customWidth="1"/>
    <col min="3109" max="3109" width="5.1640625" style="5" bestFit="1" customWidth="1"/>
    <col min="3110" max="3111" width="12.6640625" style="5" customWidth="1"/>
    <col min="3112" max="3334" width="8.83203125" style="5" customWidth="1"/>
    <col min="3335" max="3335" width="38.33203125" style="5" customWidth="1"/>
    <col min="3336" max="3340" width="8.83203125" style="5" customWidth="1"/>
    <col min="3341" max="3341" width="10.6640625" style="5" customWidth="1"/>
    <col min="3342" max="3342" width="10.83203125" style="5"/>
    <col min="3343" max="3343" width="12.5" style="5" customWidth="1"/>
    <col min="3344" max="3344" width="12.5" style="5" bestFit="1" customWidth="1"/>
    <col min="3345" max="3345" width="9" style="5" bestFit="1" customWidth="1"/>
    <col min="3346" max="3348" width="8.83203125" style="5" customWidth="1"/>
    <col min="3349" max="3349" width="12.6640625" style="5" customWidth="1"/>
    <col min="3350" max="3350" width="10.6640625" style="5" bestFit="1" customWidth="1"/>
    <col min="3351" max="3351" width="12.1640625" style="5" bestFit="1" customWidth="1"/>
    <col min="3352" max="3352" width="12.6640625" style="5" customWidth="1"/>
    <col min="3353" max="3353" width="11.1640625" style="5" bestFit="1" customWidth="1"/>
    <col min="3354" max="3354" width="14.1640625" style="5" bestFit="1" customWidth="1"/>
    <col min="3355" max="3355" width="4.1640625" style="5" bestFit="1" customWidth="1"/>
    <col min="3356" max="3356" width="12.6640625" style="5" customWidth="1"/>
    <col min="3357" max="3357" width="4.1640625" style="5" bestFit="1" customWidth="1"/>
    <col min="3358" max="3358" width="3.6640625" style="5" bestFit="1" customWidth="1"/>
    <col min="3359" max="3359" width="4.1640625" style="5" bestFit="1" customWidth="1"/>
    <col min="3360" max="3360" width="3.6640625" style="5" bestFit="1" customWidth="1"/>
    <col min="3361" max="3361" width="4.1640625" style="5" bestFit="1" customWidth="1"/>
    <col min="3362" max="3362" width="3.6640625" style="5" bestFit="1" customWidth="1"/>
    <col min="3363" max="3363" width="4.1640625" style="5" bestFit="1" customWidth="1"/>
    <col min="3364" max="3364" width="4.6640625" style="5" bestFit="1" customWidth="1"/>
    <col min="3365" max="3365" width="5.1640625" style="5" bestFit="1" customWidth="1"/>
    <col min="3366" max="3367" width="12.6640625" style="5" customWidth="1"/>
    <col min="3368" max="3590" width="8.83203125" style="5" customWidth="1"/>
    <col min="3591" max="3591" width="38.33203125" style="5" customWidth="1"/>
    <col min="3592" max="3596" width="8.83203125" style="5" customWidth="1"/>
    <col min="3597" max="3597" width="10.6640625" style="5" customWidth="1"/>
    <col min="3598" max="3598" width="10.83203125" style="5"/>
    <col min="3599" max="3599" width="12.5" style="5" customWidth="1"/>
    <col min="3600" max="3600" width="12.5" style="5" bestFit="1" customWidth="1"/>
    <col min="3601" max="3601" width="9" style="5" bestFit="1" customWidth="1"/>
    <col min="3602" max="3604" width="8.83203125" style="5" customWidth="1"/>
    <col min="3605" max="3605" width="12.6640625" style="5" customWidth="1"/>
    <col min="3606" max="3606" width="10.6640625" style="5" bestFit="1" customWidth="1"/>
    <col min="3607" max="3607" width="12.1640625" style="5" bestFit="1" customWidth="1"/>
    <col min="3608" max="3608" width="12.6640625" style="5" customWidth="1"/>
    <col min="3609" max="3609" width="11.1640625" style="5" bestFit="1" customWidth="1"/>
    <col min="3610" max="3610" width="14.1640625" style="5" bestFit="1" customWidth="1"/>
    <col min="3611" max="3611" width="4.1640625" style="5" bestFit="1" customWidth="1"/>
    <col min="3612" max="3612" width="12.6640625" style="5" customWidth="1"/>
    <col min="3613" max="3613" width="4.1640625" style="5" bestFit="1" customWidth="1"/>
    <col min="3614" max="3614" width="3.6640625" style="5" bestFit="1" customWidth="1"/>
    <col min="3615" max="3615" width="4.1640625" style="5" bestFit="1" customWidth="1"/>
    <col min="3616" max="3616" width="3.6640625" style="5" bestFit="1" customWidth="1"/>
    <col min="3617" max="3617" width="4.1640625" style="5" bestFit="1" customWidth="1"/>
    <col min="3618" max="3618" width="3.6640625" style="5" bestFit="1" customWidth="1"/>
    <col min="3619" max="3619" width="4.1640625" style="5" bestFit="1" customWidth="1"/>
    <col min="3620" max="3620" width="4.6640625" style="5" bestFit="1" customWidth="1"/>
    <col min="3621" max="3621" width="5.1640625" style="5" bestFit="1" customWidth="1"/>
    <col min="3622" max="3623" width="12.6640625" style="5" customWidth="1"/>
    <col min="3624" max="3846" width="8.83203125" style="5" customWidth="1"/>
    <col min="3847" max="3847" width="38.33203125" style="5" customWidth="1"/>
    <col min="3848" max="3852" width="8.83203125" style="5" customWidth="1"/>
    <col min="3853" max="3853" width="10.6640625" style="5" customWidth="1"/>
    <col min="3854" max="3854" width="10.83203125" style="5"/>
    <col min="3855" max="3855" width="12.5" style="5" customWidth="1"/>
    <col min="3856" max="3856" width="12.5" style="5" bestFit="1" customWidth="1"/>
    <col min="3857" max="3857" width="9" style="5" bestFit="1" customWidth="1"/>
    <col min="3858" max="3860" width="8.83203125" style="5" customWidth="1"/>
    <col min="3861" max="3861" width="12.6640625" style="5" customWidth="1"/>
    <col min="3862" max="3862" width="10.6640625" style="5" bestFit="1" customWidth="1"/>
    <col min="3863" max="3863" width="12.1640625" style="5" bestFit="1" customWidth="1"/>
    <col min="3864" max="3864" width="12.6640625" style="5" customWidth="1"/>
    <col min="3865" max="3865" width="11.1640625" style="5" bestFit="1" customWidth="1"/>
    <col min="3866" max="3866" width="14.1640625" style="5" bestFit="1" customWidth="1"/>
    <col min="3867" max="3867" width="4.1640625" style="5" bestFit="1" customWidth="1"/>
    <col min="3868" max="3868" width="12.6640625" style="5" customWidth="1"/>
    <col min="3869" max="3869" width="4.1640625" style="5" bestFit="1" customWidth="1"/>
    <col min="3870" max="3870" width="3.6640625" style="5" bestFit="1" customWidth="1"/>
    <col min="3871" max="3871" width="4.1640625" style="5" bestFit="1" customWidth="1"/>
    <col min="3872" max="3872" width="3.6640625" style="5" bestFit="1" customWidth="1"/>
    <col min="3873" max="3873" width="4.1640625" style="5" bestFit="1" customWidth="1"/>
    <col min="3874" max="3874" width="3.6640625" style="5" bestFit="1" customWidth="1"/>
    <col min="3875" max="3875" width="4.1640625" style="5" bestFit="1" customWidth="1"/>
    <col min="3876" max="3876" width="4.6640625" style="5" bestFit="1" customWidth="1"/>
    <col min="3877" max="3877" width="5.1640625" style="5" bestFit="1" customWidth="1"/>
    <col min="3878" max="3879" width="12.6640625" style="5" customWidth="1"/>
    <col min="3880" max="4102" width="8.83203125" style="5" customWidth="1"/>
    <col min="4103" max="4103" width="38.33203125" style="5" customWidth="1"/>
    <col min="4104" max="4108" width="8.83203125" style="5" customWidth="1"/>
    <col min="4109" max="4109" width="10.6640625" style="5" customWidth="1"/>
    <col min="4110" max="4110" width="10.83203125" style="5"/>
    <col min="4111" max="4111" width="12.5" style="5" customWidth="1"/>
    <col min="4112" max="4112" width="12.5" style="5" bestFit="1" customWidth="1"/>
    <col min="4113" max="4113" width="9" style="5" bestFit="1" customWidth="1"/>
    <col min="4114" max="4116" width="8.83203125" style="5" customWidth="1"/>
    <col min="4117" max="4117" width="12.6640625" style="5" customWidth="1"/>
    <col min="4118" max="4118" width="10.6640625" style="5" bestFit="1" customWidth="1"/>
    <col min="4119" max="4119" width="12.1640625" style="5" bestFit="1" customWidth="1"/>
    <col min="4120" max="4120" width="12.6640625" style="5" customWidth="1"/>
    <col min="4121" max="4121" width="11.1640625" style="5" bestFit="1" customWidth="1"/>
    <col min="4122" max="4122" width="14.1640625" style="5" bestFit="1" customWidth="1"/>
    <col min="4123" max="4123" width="4.1640625" style="5" bestFit="1" customWidth="1"/>
    <col min="4124" max="4124" width="12.6640625" style="5" customWidth="1"/>
    <col min="4125" max="4125" width="4.1640625" style="5" bestFit="1" customWidth="1"/>
    <col min="4126" max="4126" width="3.6640625" style="5" bestFit="1" customWidth="1"/>
    <col min="4127" max="4127" width="4.1640625" style="5" bestFit="1" customWidth="1"/>
    <col min="4128" max="4128" width="3.6640625" style="5" bestFit="1" customWidth="1"/>
    <col min="4129" max="4129" width="4.1640625" style="5" bestFit="1" customWidth="1"/>
    <col min="4130" max="4130" width="3.6640625" style="5" bestFit="1" customWidth="1"/>
    <col min="4131" max="4131" width="4.1640625" style="5" bestFit="1" customWidth="1"/>
    <col min="4132" max="4132" width="4.6640625" style="5" bestFit="1" customWidth="1"/>
    <col min="4133" max="4133" width="5.1640625" style="5" bestFit="1" customWidth="1"/>
    <col min="4134" max="4135" width="12.6640625" style="5" customWidth="1"/>
    <col min="4136" max="4358" width="8.83203125" style="5" customWidth="1"/>
    <col min="4359" max="4359" width="38.33203125" style="5" customWidth="1"/>
    <col min="4360" max="4364" width="8.83203125" style="5" customWidth="1"/>
    <col min="4365" max="4365" width="10.6640625" style="5" customWidth="1"/>
    <col min="4366" max="4366" width="10.83203125" style="5"/>
    <col min="4367" max="4367" width="12.5" style="5" customWidth="1"/>
    <col min="4368" max="4368" width="12.5" style="5" bestFit="1" customWidth="1"/>
    <col min="4369" max="4369" width="9" style="5" bestFit="1" customWidth="1"/>
    <col min="4370" max="4372" width="8.83203125" style="5" customWidth="1"/>
    <col min="4373" max="4373" width="12.6640625" style="5" customWidth="1"/>
    <col min="4374" max="4374" width="10.6640625" style="5" bestFit="1" customWidth="1"/>
    <col min="4375" max="4375" width="12.1640625" style="5" bestFit="1" customWidth="1"/>
    <col min="4376" max="4376" width="12.6640625" style="5" customWidth="1"/>
    <col min="4377" max="4377" width="11.1640625" style="5" bestFit="1" customWidth="1"/>
    <col min="4378" max="4378" width="14.1640625" style="5" bestFit="1" customWidth="1"/>
    <col min="4379" max="4379" width="4.1640625" style="5" bestFit="1" customWidth="1"/>
    <col min="4380" max="4380" width="12.6640625" style="5" customWidth="1"/>
    <col min="4381" max="4381" width="4.1640625" style="5" bestFit="1" customWidth="1"/>
    <col min="4382" max="4382" width="3.6640625" style="5" bestFit="1" customWidth="1"/>
    <col min="4383" max="4383" width="4.1640625" style="5" bestFit="1" customWidth="1"/>
    <col min="4384" max="4384" width="3.6640625" style="5" bestFit="1" customWidth="1"/>
    <col min="4385" max="4385" width="4.1640625" style="5" bestFit="1" customWidth="1"/>
    <col min="4386" max="4386" width="3.6640625" style="5" bestFit="1" customWidth="1"/>
    <col min="4387" max="4387" width="4.1640625" style="5" bestFit="1" customWidth="1"/>
    <col min="4388" max="4388" width="4.6640625" style="5" bestFit="1" customWidth="1"/>
    <col min="4389" max="4389" width="5.1640625" style="5" bestFit="1" customWidth="1"/>
    <col min="4390" max="4391" width="12.6640625" style="5" customWidth="1"/>
    <col min="4392" max="4614" width="8.83203125" style="5" customWidth="1"/>
    <col min="4615" max="4615" width="38.33203125" style="5" customWidth="1"/>
    <col min="4616" max="4620" width="8.83203125" style="5" customWidth="1"/>
    <col min="4621" max="4621" width="10.6640625" style="5" customWidth="1"/>
    <col min="4622" max="4622" width="10.83203125" style="5"/>
    <col min="4623" max="4623" width="12.5" style="5" customWidth="1"/>
    <col min="4624" max="4624" width="12.5" style="5" bestFit="1" customWidth="1"/>
    <col min="4625" max="4625" width="9" style="5" bestFit="1" customWidth="1"/>
    <col min="4626" max="4628" width="8.83203125" style="5" customWidth="1"/>
    <col min="4629" max="4629" width="12.6640625" style="5" customWidth="1"/>
    <col min="4630" max="4630" width="10.6640625" style="5" bestFit="1" customWidth="1"/>
    <col min="4631" max="4631" width="12.1640625" style="5" bestFit="1" customWidth="1"/>
    <col min="4632" max="4632" width="12.6640625" style="5" customWidth="1"/>
    <col min="4633" max="4633" width="11.1640625" style="5" bestFit="1" customWidth="1"/>
    <col min="4634" max="4634" width="14.1640625" style="5" bestFit="1" customWidth="1"/>
    <col min="4635" max="4635" width="4.1640625" style="5" bestFit="1" customWidth="1"/>
    <col min="4636" max="4636" width="12.6640625" style="5" customWidth="1"/>
    <col min="4637" max="4637" width="4.1640625" style="5" bestFit="1" customWidth="1"/>
    <col min="4638" max="4638" width="3.6640625" style="5" bestFit="1" customWidth="1"/>
    <col min="4639" max="4639" width="4.1640625" style="5" bestFit="1" customWidth="1"/>
    <col min="4640" max="4640" width="3.6640625" style="5" bestFit="1" customWidth="1"/>
    <col min="4641" max="4641" width="4.1640625" style="5" bestFit="1" customWidth="1"/>
    <col min="4642" max="4642" width="3.6640625" style="5" bestFit="1" customWidth="1"/>
    <col min="4643" max="4643" width="4.1640625" style="5" bestFit="1" customWidth="1"/>
    <col min="4644" max="4644" width="4.6640625" style="5" bestFit="1" customWidth="1"/>
    <col min="4645" max="4645" width="5.1640625" style="5" bestFit="1" customWidth="1"/>
    <col min="4646" max="4647" width="12.6640625" style="5" customWidth="1"/>
    <col min="4648" max="4870" width="8.83203125" style="5" customWidth="1"/>
    <col min="4871" max="4871" width="38.33203125" style="5" customWidth="1"/>
    <col min="4872" max="4876" width="8.83203125" style="5" customWidth="1"/>
    <col min="4877" max="4877" width="10.6640625" style="5" customWidth="1"/>
    <col min="4878" max="4878" width="10.83203125" style="5"/>
    <col min="4879" max="4879" width="12.5" style="5" customWidth="1"/>
    <col min="4880" max="4880" width="12.5" style="5" bestFit="1" customWidth="1"/>
    <col min="4881" max="4881" width="9" style="5" bestFit="1" customWidth="1"/>
    <col min="4882" max="4884" width="8.83203125" style="5" customWidth="1"/>
    <col min="4885" max="4885" width="12.6640625" style="5" customWidth="1"/>
    <col min="4886" max="4886" width="10.6640625" style="5" bestFit="1" customWidth="1"/>
    <col min="4887" max="4887" width="12.1640625" style="5" bestFit="1" customWidth="1"/>
    <col min="4888" max="4888" width="12.6640625" style="5" customWidth="1"/>
    <col min="4889" max="4889" width="11.1640625" style="5" bestFit="1" customWidth="1"/>
    <col min="4890" max="4890" width="14.1640625" style="5" bestFit="1" customWidth="1"/>
    <col min="4891" max="4891" width="4.1640625" style="5" bestFit="1" customWidth="1"/>
    <col min="4892" max="4892" width="12.6640625" style="5" customWidth="1"/>
    <col min="4893" max="4893" width="4.1640625" style="5" bestFit="1" customWidth="1"/>
    <col min="4894" max="4894" width="3.6640625" style="5" bestFit="1" customWidth="1"/>
    <col min="4895" max="4895" width="4.1640625" style="5" bestFit="1" customWidth="1"/>
    <col min="4896" max="4896" width="3.6640625" style="5" bestFit="1" customWidth="1"/>
    <col min="4897" max="4897" width="4.1640625" style="5" bestFit="1" customWidth="1"/>
    <col min="4898" max="4898" width="3.6640625" style="5" bestFit="1" customWidth="1"/>
    <col min="4899" max="4899" width="4.1640625" style="5" bestFit="1" customWidth="1"/>
    <col min="4900" max="4900" width="4.6640625" style="5" bestFit="1" customWidth="1"/>
    <col min="4901" max="4901" width="5.1640625" style="5" bestFit="1" customWidth="1"/>
    <col min="4902" max="4903" width="12.6640625" style="5" customWidth="1"/>
    <col min="4904" max="5126" width="8.83203125" style="5" customWidth="1"/>
    <col min="5127" max="5127" width="38.33203125" style="5" customWidth="1"/>
    <col min="5128" max="5132" width="8.83203125" style="5" customWidth="1"/>
    <col min="5133" max="5133" width="10.6640625" style="5" customWidth="1"/>
    <col min="5134" max="5134" width="10.83203125" style="5"/>
    <col min="5135" max="5135" width="12.5" style="5" customWidth="1"/>
    <col min="5136" max="5136" width="12.5" style="5" bestFit="1" customWidth="1"/>
    <col min="5137" max="5137" width="9" style="5" bestFit="1" customWidth="1"/>
    <col min="5138" max="5140" width="8.83203125" style="5" customWidth="1"/>
    <col min="5141" max="5141" width="12.6640625" style="5" customWidth="1"/>
    <col min="5142" max="5142" width="10.6640625" style="5" bestFit="1" customWidth="1"/>
    <col min="5143" max="5143" width="12.1640625" style="5" bestFit="1" customWidth="1"/>
    <col min="5144" max="5144" width="12.6640625" style="5" customWidth="1"/>
    <col min="5145" max="5145" width="11.1640625" style="5" bestFit="1" customWidth="1"/>
    <col min="5146" max="5146" width="14.1640625" style="5" bestFit="1" customWidth="1"/>
    <col min="5147" max="5147" width="4.1640625" style="5" bestFit="1" customWidth="1"/>
    <col min="5148" max="5148" width="12.6640625" style="5" customWidth="1"/>
    <col min="5149" max="5149" width="4.1640625" style="5" bestFit="1" customWidth="1"/>
    <col min="5150" max="5150" width="3.6640625" style="5" bestFit="1" customWidth="1"/>
    <col min="5151" max="5151" width="4.1640625" style="5" bestFit="1" customWidth="1"/>
    <col min="5152" max="5152" width="3.6640625" style="5" bestFit="1" customWidth="1"/>
    <col min="5153" max="5153" width="4.1640625" style="5" bestFit="1" customWidth="1"/>
    <col min="5154" max="5154" width="3.6640625" style="5" bestFit="1" customWidth="1"/>
    <col min="5155" max="5155" width="4.1640625" style="5" bestFit="1" customWidth="1"/>
    <col min="5156" max="5156" width="4.6640625" style="5" bestFit="1" customWidth="1"/>
    <col min="5157" max="5157" width="5.1640625" style="5" bestFit="1" customWidth="1"/>
    <col min="5158" max="5159" width="12.6640625" style="5" customWidth="1"/>
    <col min="5160" max="5382" width="8.83203125" style="5" customWidth="1"/>
    <col min="5383" max="5383" width="38.33203125" style="5" customWidth="1"/>
    <col min="5384" max="5388" width="8.83203125" style="5" customWidth="1"/>
    <col min="5389" max="5389" width="10.6640625" style="5" customWidth="1"/>
    <col min="5390" max="5390" width="10.83203125" style="5"/>
    <col min="5391" max="5391" width="12.5" style="5" customWidth="1"/>
    <col min="5392" max="5392" width="12.5" style="5" bestFit="1" customWidth="1"/>
    <col min="5393" max="5393" width="9" style="5" bestFit="1" customWidth="1"/>
    <col min="5394" max="5396" width="8.83203125" style="5" customWidth="1"/>
    <col min="5397" max="5397" width="12.6640625" style="5" customWidth="1"/>
    <col min="5398" max="5398" width="10.6640625" style="5" bestFit="1" customWidth="1"/>
    <col min="5399" max="5399" width="12.1640625" style="5" bestFit="1" customWidth="1"/>
    <col min="5400" max="5400" width="12.6640625" style="5" customWidth="1"/>
    <col min="5401" max="5401" width="11.1640625" style="5" bestFit="1" customWidth="1"/>
    <col min="5402" max="5402" width="14.1640625" style="5" bestFit="1" customWidth="1"/>
    <col min="5403" max="5403" width="4.1640625" style="5" bestFit="1" customWidth="1"/>
    <col min="5404" max="5404" width="12.6640625" style="5" customWidth="1"/>
    <col min="5405" max="5405" width="4.1640625" style="5" bestFit="1" customWidth="1"/>
    <col min="5406" max="5406" width="3.6640625" style="5" bestFit="1" customWidth="1"/>
    <col min="5407" max="5407" width="4.1640625" style="5" bestFit="1" customWidth="1"/>
    <col min="5408" max="5408" width="3.6640625" style="5" bestFit="1" customWidth="1"/>
    <col min="5409" max="5409" width="4.1640625" style="5" bestFit="1" customWidth="1"/>
    <col min="5410" max="5410" width="3.6640625" style="5" bestFit="1" customWidth="1"/>
    <col min="5411" max="5411" width="4.1640625" style="5" bestFit="1" customWidth="1"/>
    <col min="5412" max="5412" width="4.6640625" style="5" bestFit="1" customWidth="1"/>
    <col min="5413" max="5413" width="5.1640625" style="5" bestFit="1" customWidth="1"/>
    <col min="5414" max="5415" width="12.6640625" style="5" customWidth="1"/>
    <col min="5416" max="5638" width="8.83203125" style="5" customWidth="1"/>
    <col min="5639" max="5639" width="38.33203125" style="5" customWidth="1"/>
    <col min="5640" max="5644" width="8.83203125" style="5" customWidth="1"/>
    <col min="5645" max="5645" width="10.6640625" style="5" customWidth="1"/>
    <col min="5646" max="5646" width="10.83203125" style="5"/>
    <col min="5647" max="5647" width="12.5" style="5" customWidth="1"/>
    <col min="5648" max="5648" width="12.5" style="5" bestFit="1" customWidth="1"/>
    <col min="5649" max="5649" width="9" style="5" bestFit="1" customWidth="1"/>
    <col min="5650" max="5652" width="8.83203125" style="5" customWidth="1"/>
    <col min="5653" max="5653" width="12.6640625" style="5" customWidth="1"/>
    <col min="5654" max="5654" width="10.6640625" style="5" bestFit="1" customWidth="1"/>
    <col min="5655" max="5655" width="12.1640625" style="5" bestFit="1" customWidth="1"/>
    <col min="5656" max="5656" width="12.6640625" style="5" customWidth="1"/>
    <col min="5657" max="5657" width="11.1640625" style="5" bestFit="1" customWidth="1"/>
    <col min="5658" max="5658" width="14.1640625" style="5" bestFit="1" customWidth="1"/>
    <col min="5659" max="5659" width="4.1640625" style="5" bestFit="1" customWidth="1"/>
    <col min="5660" max="5660" width="12.6640625" style="5" customWidth="1"/>
    <col min="5661" max="5661" width="4.1640625" style="5" bestFit="1" customWidth="1"/>
    <col min="5662" max="5662" width="3.6640625" style="5" bestFit="1" customWidth="1"/>
    <col min="5663" max="5663" width="4.1640625" style="5" bestFit="1" customWidth="1"/>
    <col min="5664" max="5664" width="3.6640625" style="5" bestFit="1" customWidth="1"/>
    <col min="5665" max="5665" width="4.1640625" style="5" bestFit="1" customWidth="1"/>
    <col min="5666" max="5666" width="3.6640625" style="5" bestFit="1" customWidth="1"/>
    <col min="5667" max="5667" width="4.1640625" style="5" bestFit="1" customWidth="1"/>
    <col min="5668" max="5668" width="4.6640625" style="5" bestFit="1" customWidth="1"/>
    <col min="5669" max="5669" width="5.1640625" style="5" bestFit="1" customWidth="1"/>
    <col min="5670" max="5671" width="12.6640625" style="5" customWidth="1"/>
    <col min="5672" max="5894" width="8.83203125" style="5" customWidth="1"/>
    <col min="5895" max="5895" width="38.33203125" style="5" customWidth="1"/>
    <col min="5896" max="5900" width="8.83203125" style="5" customWidth="1"/>
    <col min="5901" max="5901" width="10.6640625" style="5" customWidth="1"/>
    <col min="5902" max="5902" width="10.83203125" style="5"/>
    <col min="5903" max="5903" width="12.5" style="5" customWidth="1"/>
    <col min="5904" max="5904" width="12.5" style="5" bestFit="1" customWidth="1"/>
    <col min="5905" max="5905" width="9" style="5" bestFit="1" customWidth="1"/>
    <col min="5906" max="5908" width="8.83203125" style="5" customWidth="1"/>
    <col min="5909" max="5909" width="12.6640625" style="5" customWidth="1"/>
    <col min="5910" max="5910" width="10.6640625" style="5" bestFit="1" customWidth="1"/>
    <col min="5911" max="5911" width="12.1640625" style="5" bestFit="1" customWidth="1"/>
    <col min="5912" max="5912" width="12.6640625" style="5" customWidth="1"/>
    <col min="5913" max="5913" width="11.1640625" style="5" bestFit="1" customWidth="1"/>
    <col min="5914" max="5914" width="14.1640625" style="5" bestFit="1" customWidth="1"/>
    <col min="5915" max="5915" width="4.1640625" style="5" bestFit="1" customWidth="1"/>
    <col min="5916" max="5916" width="12.6640625" style="5" customWidth="1"/>
    <col min="5917" max="5917" width="4.1640625" style="5" bestFit="1" customWidth="1"/>
    <col min="5918" max="5918" width="3.6640625" style="5" bestFit="1" customWidth="1"/>
    <col min="5919" max="5919" width="4.1640625" style="5" bestFit="1" customWidth="1"/>
    <col min="5920" max="5920" width="3.6640625" style="5" bestFit="1" customWidth="1"/>
    <col min="5921" max="5921" width="4.1640625" style="5" bestFit="1" customWidth="1"/>
    <col min="5922" max="5922" width="3.6640625" style="5" bestFit="1" customWidth="1"/>
    <col min="5923" max="5923" width="4.1640625" style="5" bestFit="1" customWidth="1"/>
    <col min="5924" max="5924" width="4.6640625" style="5" bestFit="1" customWidth="1"/>
    <col min="5925" max="5925" width="5.1640625" style="5" bestFit="1" customWidth="1"/>
    <col min="5926" max="5927" width="12.6640625" style="5" customWidth="1"/>
    <col min="5928" max="6150" width="8.83203125" style="5" customWidth="1"/>
    <col min="6151" max="6151" width="38.33203125" style="5" customWidth="1"/>
    <col min="6152" max="6156" width="8.83203125" style="5" customWidth="1"/>
    <col min="6157" max="6157" width="10.6640625" style="5" customWidth="1"/>
    <col min="6158" max="6158" width="10.83203125" style="5"/>
    <col min="6159" max="6159" width="12.5" style="5" customWidth="1"/>
    <col min="6160" max="6160" width="12.5" style="5" bestFit="1" customWidth="1"/>
    <col min="6161" max="6161" width="9" style="5" bestFit="1" customWidth="1"/>
    <col min="6162" max="6164" width="8.83203125" style="5" customWidth="1"/>
    <col min="6165" max="6165" width="12.6640625" style="5" customWidth="1"/>
    <col min="6166" max="6166" width="10.6640625" style="5" bestFit="1" customWidth="1"/>
    <col min="6167" max="6167" width="12.1640625" style="5" bestFit="1" customWidth="1"/>
    <col min="6168" max="6168" width="12.6640625" style="5" customWidth="1"/>
    <col min="6169" max="6169" width="11.1640625" style="5" bestFit="1" customWidth="1"/>
    <col min="6170" max="6170" width="14.1640625" style="5" bestFit="1" customWidth="1"/>
    <col min="6171" max="6171" width="4.1640625" style="5" bestFit="1" customWidth="1"/>
    <col min="6172" max="6172" width="12.6640625" style="5" customWidth="1"/>
    <col min="6173" max="6173" width="4.1640625" style="5" bestFit="1" customWidth="1"/>
    <col min="6174" max="6174" width="3.6640625" style="5" bestFit="1" customWidth="1"/>
    <col min="6175" max="6175" width="4.1640625" style="5" bestFit="1" customWidth="1"/>
    <col min="6176" max="6176" width="3.6640625" style="5" bestFit="1" customWidth="1"/>
    <col min="6177" max="6177" width="4.1640625" style="5" bestFit="1" customWidth="1"/>
    <col min="6178" max="6178" width="3.6640625" style="5" bestFit="1" customWidth="1"/>
    <col min="6179" max="6179" width="4.1640625" style="5" bestFit="1" customWidth="1"/>
    <col min="6180" max="6180" width="4.6640625" style="5" bestFit="1" customWidth="1"/>
    <col min="6181" max="6181" width="5.1640625" style="5" bestFit="1" customWidth="1"/>
    <col min="6182" max="6183" width="12.6640625" style="5" customWidth="1"/>
    <col min="6184" max="6406" width="8.83203125" style="5" customWidth="1"/>
    <col min="6407" max="6407" width="38.33203125" style="5" customWidth="1"/>
    <col min="6408" max="6412" width="8.83203125" style="5" customWidth="1"/>
    <col min="6413" max="6413" width="10.6640625" style="5" customWidth="1"/>
    <col min="6414" max="6414" width="10.83203125" style="5"/>
    <col min="6415" max="6415" width="12.5" style="5" customWidth="1"/>
    <col min="6416" max="6416" width="12.5" style="5" bestFit="1" customWidth="1"/>
    <col min="6417" max="6417" width="9" style="5" bestFit="1" customWidth="1"/>
    <col min="6418" max="6420" width="8.83203125" style="5" customWidth="1"/>
    <col min="6421" max="6421" width="12.6640625" style="5" customWidth="1"/>
    <col min="6422" max="6422" width="10.6640625" style="5" bestFit="1" customWidth="1"/>
    <col min="6423" max="6423" width="12.1640625" style="5" bestFit="1" customWidth="1"/>
    <col min="6424" max="6424" width="12.6640625" style="5" customWidth="1"/>
    <col min="6425" max="6425" width="11.1640625" style="5" bestFit="1" customWidth="1"/>
    <col min="6426" max="6426" width="14.1640625" style="5" bestFit="1" customWidth="1"/>
    <col min="6427" max="6427" width="4.1640625" style="5" bestFit="1" customWidth="1"/>
    <col min="6428" max="6428" width="12.6640625" style="5" customWidth="1"/>
    <col min="6429" max="6429" width="4.1640625" style="5" bestFit="1" customWidth="1"/>
    <col min="6430" max="6430" width="3.6640625" style="5" bestFit="1" customWidth="1"/>
    <col min="6431" max="6431" width="4.1640625" style="5" bestFit="1" customWidth="1"/>
    <col min="6432" max="6432" width="3.6640625" style="5" bestFit="1" customWidth="1"/>
    <col min="6433" max="6433" width="4.1640625" style="5" bestFit="1" customWidth="1"/>
    <col min="6434" max="6434" width="3.6640625" style="5" bestFit="1" customWidth="1"/>
    <col min="6435" max="6435" width="4.1640625" style="5" bestFit="1" customWidth="1"/>
    <col min="6436" max="6436" width="4.6640625" style="5" bestFit="1" customWidth="1"/>
    <col min="6437" max="6437" width="5.1640625" style="5" bestFit="1" customWidth="1"/>
    <col min="6438" max="6439" width="12.6640625" style="5" customWidth="1"/>
    <col min="6440" max="6662" width="8.83203125" style="5" customWidth="1"/>
    <col min="6663" max="6663" width="38.33203125" style="5" customWidth="1"/>
    <col min="6664" max="6668" width="8.83203125" style="5" customWidth="1"/>
    <col min="6669" max="6669" width="10.6640625" style="5" customWidth="1"/>
    <col min="6670" max="6670" width="10.83203125" style="5"/>
    <col min="6671" max="6671" width="12.5" style="5" customWidth="1"/>
    <col min="6672" max="6672" width="12.5" style="5" bestFit="1" customWidth="1"/>
    <col min="6673" max="6673" width="9" style="5" bestFit="1" customWidth="1"/>
    <col min="6674" max="6676" width="8.83203125" style="5" customWidth="1"/>
    <col min="6677" max="6677" width="12.6640625" style="5" customWidth="1"/>
    <col min="6678" max="6678" width="10.6640625" style="5" bestFit="1" customWidth="1"/>
    <col min="6679" max="6679" width="12.1640625" style="5" bestFit="1" customWidth="1"/>
    <col min="6680" max="6680" width="12.6640625" style="5" customWidth="1"/>
    <col min="6681" max="6681" width="11.1640625" style="5" bestFit="1" customWidth="1"/>
    <col min="6682" max="6682" width="14.1640625" style="5" bestFit="1" customWidth="1"/>
    <col min="6683" max="6683" width="4.1640625" style="5" bestFit="1" customWidth="1"/>
    <col min="6684" max="6684" width="12.6640625" style="5" customWidth="1"/>
    <col min="6685" max="6685" width="4.1640625" style="5" bestFit="1" customWidth="1"/>
    <col min="6686" max="6686" width="3.6640625" style="5" bestFit="1" customWidth="1"/>
    <col min="6687" max="6687" width="4.1640625" style="5" bestFit="1" customWidth="1"/>
    <col min="6688" max="6688" width="3.6640625" style="5" bestFit="1" customWidth="1"/>
    <col min="6689" max="6689" width="4.1640625" style="5" bestFit="1" customWidth="1"/>
    <col min="6690" max="6690" width="3.6640625" style="5" bestFit="1" customWidth="1"/>
    <col min="6691" max="6691" width="4.1640625" style="5" bestFit="1" customWidth="1"/>
    <col min="6692" max="6692" width="4.6640625" style="5" bestFit="1" customWidth="1"/>
    <col min="6693" max="6693" width="5.1640625" style="5" bestFit="1" customWidth="1"/>
    <col min="6694" max="6695" width="12.6640625" style="5" customWidth="1"/>
    <col min="6696" max="6918" width="8.83203125" style="5" customWidth="1"/>
    <col min="6919" max="6919" width="38.33203125" style="5" customWidth="1"/>
    <col min="6920" max="6924" width="8.83203125" style="5" customWidth="1"/>
    <col min="6925" max="6925" width="10.6640625" style="5" customWidth="1"/>
    <col min="6926" max="6926" width="10.83203125" style="5"/>
    <col min="6927" max="6927" width="12.5" style="5" customWidth="1"/>
    <col min="6928" max="6928" width="12.5" style="5" bestFit="1" customWidth="1"/>
    <col min="6929" max="6929" width="9" style="5" bestFit="1" customWidth="1"/>
    <col min="6930" max="6932" width="8.83203125" style="5" customWidth="1"/>
    <col min="6933" max="6933" width="12.6640625" style="5" customWidth="1"/>
    <col min="6934" max="6934" width="10.6640625" style="5" bestFit="1" customWidth="1"/>
    <col min="6935" max="6935" width="12.1640625" style="5" bestFit="1" customWidth="1"/>
    <col min="6936" max="6936" width="12.6640625" style="5" customWidth="1"/>
    <col min="6937" max="6937" width="11.1640625" style="5" bestFit="1" customWidth="1"/>
    <col min="6938" max="6938" width="14.1640625" style="5" bestFit="1" customWidth="1"/>
    <col min="6939" max="6939" width="4.1640625" style="5" bestFit="1" customWidth="1"/>
    <col min="6940" max="6940" width="12.6640625" style="5" customWidth="1"/>
    <col min="6941" max="6941" width="4.1640625" style="5" bestFit="1" customWidth="1"/>
    <col min="6942" max="6942" width="3.6640625" style="5" bestFit="1" customWidth="1"/>
    <col min="6943" max="6943" width="4.1640625" style="5" bestFit="1" customWidth="1"/>
    <col min="6944" max="6944" width="3.6640625" style="5" bestFit="1" customWidth="1"/>
    <col min="6945" max="6945" width="4.1640625" style="5" bestFit="1" customWidth="1"/>
    <col min="6946" max="6946" width="3.6640625" style="5" bestFit="1" customWidth="1"/>
    <col min="6947" max="6947" width="4.1640625" style="5" bestFit="1" customWidth="1"/>
    <col min="6948" max="6948" width="4.6640625" style="5" bestFit="1" customWidth="1"/>
    <col min="6949" max="6949" width="5.1640625" style="5" bestFit="1" customWidth="1"/>
    <col min="6950" max="6951" width="12.6640625" style="5" customWidth="1"/>
    <col min="6952" max="7174" width="8.83203125" style="5" customWidth="1"/>
    <col min="7175" max="7175" width="38.33203125" style="5" customWidth="1"/>
    <col min="7176" max="7180" width="8.83203125" style="5" customWidth="1"/>
    <col min="7181" max="7181" width="10.6640625" style="5" customWidth="1"/>
    <col min="7182" max="7182" width="10.83203125" style="5"/>
    <col min="7183" max="7183" width="12.5" style="5" customWidth="1"/>
    <col min="7184" max="7184" width="12.5" style="5" bestFit="1" customWidth="1"/>
    <col min="7185" max="7185" width="9" style="5" bestFit="1" customWidth="1"/>
    <col min="7186" max="7188" width="8.83203125" style="5" customWidth="1"/>
    <col min="7189" max="7189" width="12.6640625" style="5" customWidth="1"/>
    <col min="7190" max="7190" width="10.6640625" style="5" bestFit="1" customWidth="1"/>
    <col min="7191" max="7191" width="12.1640625" style="5" bestFit="1" customWidth="1"/>
    <col min="7192" max="7192" width="12.6640625" style="5" customWidth="1"/>
    <col min="7193" max="7193" width="11.1640625" style="5" bestFit="1" customWidth="1"/>
    <col min="7194" max="7194" width="14.1640625" style="5" bestFit="1" customWidth="1"/>
    <col min="7195" max="7195" width="4.1640625" style="5" bestFit="1" customWidth="1"/>
    <col min="7196" max="7196" width="12.6640625" style="5" customWidth="1"/>
    <col min="7197" max="7197" width="4.1640625" style="5" bestFit="1" customWidth="1"/>
    <col min="7198" max="7198" width="3.6640625" style="5" bestFit="1" customWidth="1"/>
    <col min="7199" max="7199" width="4.1640625" style="5" bestFit="1" customWidth="1"/>
    <col min="7200" max="7200" width="3.6640625" style="5" bestFit="1" customWidth="1"/>
    <col min="7201" max="7201" width="4.1640625" style="5" bestFit="1" customWidth="1"/>
    <col min="7202" max="7202" width="3.6640625" style="5" bestFit="1" customWidth="1"/>
    <col min="7203" max="7203" width="4.1640625" style="5" bestFit="1" customWidth="1"/>
    <col min="7204" max="7204" width="4.6640625" style="5" bestFit="1" customWidth="1"/>
    <col min="7205" max="7205" width="5.1640625" style="5" bestFit="1" customWidth="1"/>
    <col min="7206" max="7207" width="12.6640625" style="5" customWidth="1"/>
    <col min="7208" max="7430" width="8.83203125" style="5" customWidth="1"/>
    <col min="7431" max="7431" width="38.33203125" style="5" customWidth="1"/>
    <col min="7432" max="7436" width="8.83203125" style="5" customWidth="1"/>
    <col min="7437" max="7437" width="10.6640625" style="5" customWidth="1"/>
    <col min="7438" max="7438" width="10.83203125" style="5"/>
    <col min="7439" max="7439" width="12.5" style="5" customWidth="1"/>
    <col min="7440" max="7440" width="12.5" style="5" bestFit="1" customWidth="1"/>
    <col min="7441" max="7441" width="9" style="5" bestFit="1" customWidth="1"/>
    <col min="7442" max="7444" width="8.83203125" style="5" customWidth="1"/>
    <col min="7445" max="7445" width="12.6640625" style="5" customWidth="1"/>
    <col min="7446" max="7446" width="10.6640625" style="5" bestFit="1" customWidth="1"/>
    <col min="7447" max="7447" width="12.1640625" style="5" bestFit="1" customWidth="1"/>
    <col min="7448" max="7448" width="12.6640625" style="5" customWidth="1"/>
    <col min="7449" max="7449" width="11.1640625" style="5" bestFit="1" customWidth="1"/>
    <col min="7450" max="7450" width="14.1640625" style="5" bestFit="1" customWidth="1"/>
    <col min="7451" max="7451" width="4.1640625" style="5" bestFit="1" customWidth="1"/>
    <col min="7452" max="7452" width="12.6640625" style="5" customWidth="1"/>
    <col min="7453" max="7453" width="4.1640625" style="5" bestFit="1" customWidth="1"/>
    <col min="7454" max="7454" width="3.6640625" style="5" bestFit="1" customWidth="1"/>
    <col min="7455" max="7455" width="4.1640625" style="5" bestFit="1" customWidth="1"/>
    <col min="7456" max="7456" width="3.6640625" style="5" bestFit="1" customWidth="1"/>
    <col min="7457" max="7457" width="4.1640625" style="5" bestFit="1" customWidth="1"/>
    <col min="7458" max="7458" width="3.6640625" style="5" bestFit="1" customWidth="1"/>
    <col min="7459" max="7459" width="4.1640625" style="5" bestFit="1" customWidth="1"/>
    <col min="7460" max="7460" width="4.6640625" style="5" bestFit="1" customWidth="1"/>
    <col min="7461" max="7461" width="5.1640625" style="5" bestFit="1" customWidth="1"/>
    <col min="7462" max="7463" width="12.6640625" style="5" customWidth="1"/>
    <col min="7464" max="7686" width="8.83203125" style="5" customWidth="1"/>
    <col min="7687" max="7687" width="38.33203125" style="5" customWidth="1"/>
    <col min="7688" max="7692" width="8.83203125" style="5" customWidth="1"/>
    <col min="7693" max="7693" width="10.6640625" style="5" customWidth="1"/>
    <col min="7694" max="7694" width="10.83203125" style="5"/>
    <col min="7695" max="7695" width="12.5" style="5" customWidth="1"/>
    <col min="7696" max="7696" width="12.5" style="5" bestFit="1" customWidth="1"/>
    <col min="7697" max="7697" width="9" style="5" bestFit="1" customWidth="1"/>
    <col min="7698" max="7700" width="8.83203125" style="5" customWidth="1"/>
    <col min="7701" max="7701" width="12.6640625" style="5" customWidth="1"/>
    <col min="7702" max="7702" width="10.6640625" style="5" bestFit="1" customWidth="1"/>
    <col min="7703" max="7703" width="12.1640625" style="5" bestFit="1" customWidth="1"/>
    <col min="7704" max="7704" width="12.6640625" style="5" customWidth="1"/>
    <col min="7705" max="7705" width="11.1640625" style="5" bestFit="1" customWidth="1"/>
    <col min="7706" max="7706" width="14.1640625" style="5" bestFit="1" customWidth="1"/>
    <col min="7707" max="7707" width="4.1640625" style="5" bestFit="1" customWidth="1"/>
    <col min="7708" max="7708" width="12.6640625" style="5" customWidth="1"/>
    <col min="7709" max="7709" width="4.1640625" style="5" bestFit="1" customWidth="1"/>
    <col min="7710" max="7710" width="3.6640625" style="5" bestFit="1" customWidth="1"/>
    <col min="7711" max="7711" width="4.1640625" style="5" bestFit="1" customWidth="1"/>
    <col min="7712" max="7712" width="3.6640625" style="5" bestFit="1" customWidth="1"/>
    <col min="7713" max="7713" width="4.1640625" style="5" bestFit="1" customWidth="1"/>
    <col min="7714" max="7714" width="3.6640625" style="5" bestFit="1" customWidth="1"/>
    <col min="7715" max="7715" width="4.1640625" style="5" bestFit="1" customWidth="1"/>
    <col min="7716" max="7716" width="4.6640625" style="5" bestFit="1" customWidth="1"/>
    <col min="7717" max="7717" width="5.1640625" style="5" bestFit="1" customWidth="1"/>
    <col min="7718" max="7719" width="12.6640625" style="5" customWidth="1"/>
    <col min="7720" max="7942" width="8.83203125" style="5" customWidth="1"/>
    <col min="7943" max="7943" width="38.33203125" style="5" customWidth="1"/>
    <col min="7944" max="7948" width="8.83203125" style="5" customWidth="1"/>
    <col min="7949" max="7949" width="10.6640625" style="5" customWidth="1"/>
    <col min="7950" max="7950" width="10.83203125" style="5"/>
    <col min="7951" max="7951" width="12.5" style="5" customWidth="1"/>
    <col min="7952" max="7952" width="12.5" style="5" bestFit="1" customWidth="1"/>
    <col min="7953" max="7953" width="9" style="5" bestFit="1" customWidth="1"/>
    <col min="7954" max="7956" width="8.83203125" style="5" customWidth="1"/>
    <col min="7957" max="7957" width="12.6640625" style="5" customWidth="1"/>
    <col min="7958" max="7958" width="10.6640625" style="5" bestFit="1" customWidth="1"/>
    <col min="7959" max="7959" width="12.1640625" style="5" bestFit="1" customWidth="1"/>
    <col min="7960" max="7960" width="12.6640625" style="5" customWidth="1"/>
    <col min="7961" max="7961" width="11.1640625" style="5" bestFit="1" customWidth="1"/>
    <col min="7962" max="7962" width="14.1640625" style="5" bestFit="1" customWidth="1"/>
    <col min="7963" max="7963" width="4.1640625" style="5" bestFit="1" customWidth="1"/>
    <col min="7964" max="7964" width="12.6640625" style="5" customWidth="1"/>
    <col min="7965" max="7965" width="4.1640625" style="5" bestFit="1" customWidth="1"/>
    <col min="7966" max="7966" width="3.6640625" style="5" bestFit="1" customWidth="1"/>
    <col min="7967" max="7967" width="4.1640625" style="5" bestFit="1" customWidth="1"/>
    <col min="7968" max="7968" width="3.6640625" style="5" bestFit="1" customWidth="1"/>
    <col min="7969" max="7969" width="4.1640625" style="5" bestFit="1" customWidth="1"/>
    <col min="7970" max="7970" width="3.6640625" style="5" bestFit="1" customWidth="1"/>
    <col min="7971" max="7971" width="4.1640625" style="5" bestFit="1" customWidth="1"/>
    <col min="7972" max="7972" width="4.6640625" style="5" bestFit="1" customWidth="1"/>
    <col min="7973" max="7973" width="5.1640625" style="5" bestFit="1" customWidth="1"/>
    <col min="7974" max="7975" width="12.6640625" style="5" customWidth="1"/>
    <col min="7976" max="8198" width="8.83203125" style="5" customWidth="1"/>
    <col min="8199" max="8199" width="38.33203125" style="5" customWidth="1"/>
    <col min="8200" max="8204" width="8.83203125" style="5" customWidth="1"/>
    <col min="8205" max="8205" width="10.6640625" style="5" customWidth="1"/>
    <col min="8206" max="8206" width="10.83203125" style="5"/>
    <col min="8207" max="8207" width="12.5" style="5" customWidth="1"/>
    <col min="8208" max="8208" width="12.5" style="5" bestFit="1" customWidth="1"/>
    <col min="8209" max="8209" width="9" style="5" bestFit="1" customWidth="1"/>
    <col min="8210" max="8212" width="8.83203125" style="5" customWidth="1"/>
    <col min="8213" max="8213" width="12.6640625" style="5" customWidth="1"/>
    <col min="8214" max="8214" width="10.6640625" style="5" bestFit="1" customWidth="1"/>
    <col min="8215" max="8215" width="12.1640625" style="5" bestFit="1" customWidth="1"/>
    <col min="8216" max="8216" width="12.6640625" style="5" customWidth="1"/>
    <col min="8217" max="8217" width="11.1640625" style="5" bestFit="1" customWidth="1"/>
    <col min="8218" max="8218" width="14.1640625" style="5" bestFit="1" customWidth="1"/>
    <col min="8219" max="8219" width="4.1640625" style="5" bestFit="1" customWidth="1"/>
    <col min="8220" max="8220" width="12.6640625" style="5" customWidth="1"/>
    <col min="8221" max="8221" width="4.1640625" style="5" bestFit="1" customWidth="1"/>
    <col min="8222" max="8222" width="3.6640625" style="5" bestFit="1" customWidth="1"/>
    <col min="8223" max="8223" width="4.1640625" style="5" bestFit="1" customWidth="1"/>
    <col min="8224" max="8224" width="3.6640625" style="5" bestFit="1" customWidth="1"/>
    <col min="8225" max="8225" width="4.1640625" style="5" bestFit="1" customWidth="1"/>
    <col min="8226" max="8226" width="3.6640625" style="5" bestFit="1" customWidth="1"/>
    <col min="8227" max="8227" width="4.1640625" style="5" bestFit="1" customWidth="1"/>
    <col min="8228" max="8228" width="4.6640625" style="5" bestFit="1" customWidth="1"/>
    <col min="8229" max="8229" width="5.1640625" style="5" bestFit="1" customWidth="1"/>
    <col min="8230" max="8231" width="12.6640625" style="5" customWidth="1"/>
    <col min="8232" max="8454" width="8.83203125" style="5" customWidth="1"/>
    <col min="8455" max="8455" width="38.33203125" style="5" customWidth="1"/>
    <col min="8456" max="8460" width="8.83203125" style="5" customWidth="1"/>
    <col min="8461" max="8461" width="10.6640625" style="5" customWidth="1"/>
    <col min="8462" max="8462" width="10.83203125" style="5"/>
    <col min="8463" max="8463" width="12.5" style="5" customWidth="1"/>
    <col min="8464" max="8464" width="12.5" style="5" bestFit="1" customWidth="1"/>
    <col min="8465" max="8465" width="9" style="5" bestFit="1" customWidth="1"/>
    <col min="8466" max="8468" width="8.83203125" style="5" customWidth="1"/>
    <col min="8469" max="8469" width="12.6640625" style="5" customWidth="1"/>
    <col min="8470" max="8470" width="10.6640625" style="5" bestFit="1" customWidth="1"/>
    <col min="8471" max="8471" width="12.1640625" style="5" bestFit="1" customWidth="1"/>
    <col min="8472" max="8472" width="12.6640625" style="5" customWidth="1"/>
    <col min="8473" max="8473" width="11.1640625" style="5" bestFit="1" customWidth="1"/>
    <col min="8474" max="8474" width="14.1640625" style="5" bestFit="1" customWidth="1"/>
    <col min="8475" max="8475" width="4.1640625" style="5" bestFit="1" customWidth="1"/>
    <col min="8476" max="8476" width="12.6640625" style="5" customWidth="1"/>
    <col min="8477" max="8477" width="4.1640625" style="5" bestFit="1" customWidth="1"/>
    <col min="8478" max="8478" width="3.6640625" style="5" bestFit="1" customWidth="1"/>
    <col min="8479" max="8479" width="4.1640625" style="5" bestFit="1" customWidth="1"/>
    <col min="8480" max="8480" width="3.6640625" style="5" bestFit="1" customWidth="1"/>
    <col min="8481" max="8481" width="4.1640625" style="5" bestFit="1" customWidth="1"/>
    <col min="8482" max="8482" width="3.6640625" style="5" bestFit="1" customWidth="1"/>
    <col min="8483" max="8483" width="4.1640625" style="5" bestFit="1" customWidth="1"/>
    <col min="8484" max="8484" width="4.6640625" style="5" bestFit="1" customWidth="1"/>
    <col min="8485" max="8485" width="5.1640625" style="5" bestFit="1" customWidth="1"/>
    <col min="8486" max="8487" width="12.6640625" style="5" customWidth="1"/>
    <col min="8488" max="8710" width="8.83203125" style="5" customWidth="1"/>
    <col min="8711" max="8711" width="38.33203125" style="5" customWidth="1"/>
    <col min="8712" max="8716" width="8.83203125" style="5" customWidth="1"/>
    <col min="8717" max="8717" width="10.6640625" style="5" customWidth="1"/>
    <col min="8718" max="8718" width="10.83203125" style="5"/>
    <col min="8719" max="8719" width="12.5" style="5" customWidth="1"/>
    <col min="8720" max="8720" width="12.5" style="5" bestFit="1" customWidth="1"/>
    <col min="8721" max="8721" width="9" style="5" bestFit="1" customWidth="1"/>
    <col min="8722" max="8724" width="8.83203125" style="5" customWidth="1"/>
    <col min="8725" max="8725" width="12.6640625" style="5" customWidth="1"/>
    <col min="8726" max="8726" width="10.6640625" style="5" bestFit="1" customWidth="1"/>
    <col min="8727" max="8727" width="12.1640625" style="5" bestFit="1" customWidth="1"/>
    <col min="8728" max="8728" width="12.6640625" style="5" customWidth="1"/>
    <col min="8729" max="8729" width="11.1640625" style="5" bestFit="1" customWidth="1"/>
    <col min="8730" max="8730" width="14.1640625" style="5" bestFit="1" customWidth="1"/>
    <col min="8731" max="8731" width="4.1640625" style="5" bestFit="1" customWidth="1"/>
    <col min="8732" max="8732" width="12.6640625" style="5" customWidth="1"/>
    <col min="8733" max="8733" width="4.1640625" style="5" bestFit="1" customWidth="1"/>
    <col min="8734" max="8734" width="3.6640625" style="5" bestFit="1" customWidth="1"/>
    <col min="8735" max="8735" width="4.1640625" style="5" bestFit="1" customWidth="1"/>
    <col min="8736" max="8736" width="3.6640625" style="5" bestFit="1" customWidth="1"/>
    <col min="8737" max="8737" width="4.1640625" style="5" bestFit="1" customWidth="1"/>
    <col min="8738" max="8738" width="3.6640625" style="5" bestFit="1" customWidth="1"/>
    <col min="8739" max="8739" width="4.1640625" style="5" bestFit="1" customWidth="1"/>
    <col min="8740" max="8740" width="4.6640625" style="5" bestFit="1" customWidth="1"/>
    <col min="8741" max="8741" width="5.1640625" style="5" bestFit="1" customWidth="1"/>
    <col min="8742" max="8743" width="12.6640625" style="5" customWidth="1"/>
    <col min="8744" max="8966" width="8.83203125" style="5" customWidth="1"/>
    <col min="8967" max="8967" width="38.33203125" style="5" customWidth="1"/>
    <col min="8968" max="8972" width="8.83203125" style="5" customWidth="1"/>
    <col min="8973" max="8973" width="10.6640625" style="5" customWidth="1"/>
    <col min="8974" max="8974" width="10.83203125" style="5"/>
    <col min="8975" max="8975" width="12.5" style="5" customWidth="1"/>
    <col min="8976" max="8976" width="12.5" style="5" bestFit="1" customWidth="1"/>
    <col min="8977" max="8977" width="9" style="5" bestFit="1" customWidth="1"/>
    <col min="8978" max="8980" width="8.83203125" style="5" customWidth="1"/>
    <col min="8981" max="8981" width="12.6640625" style="5" customWidth="1"/>
    <col min="8982" max="8982" width="10.6640625" style="5" bestFit="1" customWidth="1"/>
    <col min="8983" max="8983" width="12.1640625" style="5" bestFit="1" customWidth="1"/>
    <col min="8984" max="8984" width="12.6640625" style="5" customWidth="1"/>
    <col min="8985" max="8985" width="11.1640625" style="5" bestFit="1" customWidth="1"/>
    <col min="8986" max="8986" width="14.1640625" style="5" bestFit="1" customWidth="1"/>
    <col min="8987" max="8987" width="4.1640625" style="5" bestFit="1" customWidth="1"/>
    <col min="8988" max="8988" width="12.6640625" style="5" customWidth="1"/>
    <col min="8989" max="8989" width="4.1640625" style="5" bestFit="1" customWidth="1"/>
    <col min="8990" max="8990" width="3.6640625" style="5" bestFit="1" customWidth="1"/>
    <col min="8991" max="8991" width="4.1640625" style="5" bestFit="1" customWidth="1"/>
    <col min="8992" max="8992" width="3.6640625" style="5" bestFit="1" customWidth="1"/>
    <col min="8993" max="8993" width="4.1640625" style="5" bestFit="1" customWidth="1"/>
    <col min="8994" max="8994" width="3.6640625" style="5" bestFit="1" customWidth="1"/>
    <col min="8995" max="8995" width="4.1640625" style="5" bestFit="1" customWidth="1"/>
    <col min="8996" max="8996" width="4.6640625" style="5" bestFit="1" customWidth="1"/>
    <col min="8997" max="8997" width="5.1640625" style="5" bestFit="1" customWidth="1"/>
    <col min="8998" max="8999" width="12.6640625" style="5" customWidth="1"/>
    <col min="9000" max="9222" width="8.83203125" style="5" customWidth="1"/>
    <col min="9223" max="9223" width="38.33203125" style="5" customWidth="1"/>
    <col min="9224" max="9228" width="8.83203125" style="5" customWidth="1"/>
    <col min="9229" max="9229" width="10.6640625" style="5" customWidth="1"/>
    <col min="9230" max="9230" width="10.83203125" style="5"/>
    <col min="9231" max="9231" width="12.5" style="5" customWidth="1"/>
    <col min="9232" max="9232" width="12.5" style="5" bestFit="1" customWidth="1"/>
    <col min="9233" max="9233" width="9" style="5" bestFit="1" customWidth="1"/>
    <col min="9234" max="9236" width="8.83203125" style="5" customWidth="1"/>
    <col min="9237" max="9237" width="12.6640625" style="5" customWidth="1"/>
    <col min="9238" max="9238" width="10.6640625" style="5" bestFit="1" customWidth="1"/>
    <col min="9239" max="9239" width="12.1640625" style="5" bestFit="1" customWidth="1"/>
    <col min="9240" max="9240" width="12.6640625" style="5" customWidth="1"/>
    <col min="9241" max="9241" width="11.1640625" style="5" bestFit="1" customWidth="1"/>
    <col min="9242" max="9242" width="14.1640625" style="5" bestFit="1" customWidth="1"/>
    <col min="9243" max="9243" width="4.1640625" style="5" bestFit="1" customWidth="1"/>
    <col min="9244" max="9244" width="12.6640625" style="5" customWidth="1"/>
    <col min="9245" max="9245" width="4.1640625" style="5" bestFit="1" customWidth="1"/>
    <col min="9246" max="9246" width="3.6640625" style="5" bestFit="1" customWidth="1"/>
    <col min="9247" max="9247" width="4.1640625" style="5" bestFit="1" customWidth="1"/>
    <col min="9248" max="9248" width="3.6640625" style="5" bestFit="1" customWidth="1"/>
    <col min="9249" max="9249" width="4.1640625" style="5" bestFit="1" customWidth="1"/>
    <col min="9250" max="9250" width="3.6640625" style="5" bestFit="1" customWidth="1"/>
    <col min="9251" max="9251" width="4.1640625" style="5" bestFit="1" customWidth="1"/>
    <col min="9252" max="9252" width="4.6640625" style="5" bestFit="1" customWidth="1"/>
    <col min="9253" max="9253" width="5.1640625" style="5" bestFit="1" customWidth="1"/>
    <col min="9254" max="9255" width="12.6640625" style="5" customWidth="1"/>
    <col min="9256" max="9478" width="8.83203125" style="5" customWidth="1"/>
    <col min="9479" max="9479" width="38.33203125" style="5" customWidth="1"/>
    <col min="9480" max="9484" width="8.83203125" style="5" customWidth="1"/>
    <col min="9485" max="9485" width="10.6640625" style="5" customWidth="1"/>
    <col min="9486" max="9486" width="10.83203125" style="5"/>
    <col min="9487" max="9487" width="12.5" style="5" customWidth="1"/>
    <col min="9488" max="9488" width="12.5" style="5" bestFit="1" customWidth="1"/>
    <col min="9489" max="9489" width="9" style="5" bestFit="1" customWidth="1"/>
    <col min="9490" max="9492" width="8.83203125" style="5" customWidth="1"/>
    <col min="9493" max="9493" width="12.6640625" style="5" customWidth="1"/>
    <col min="9494" max="9494" width="10.6640625" style="5" bestFit="1" customWidth="1"/>
    <col min="9495" max="9495" width="12.1640625" style="5" bestFit="1" customWidth="1"/>
    <col min="9496" max="9496" width="12.6640625" style="5" customWidth="1"/>
    <col min="9497" max="9497" width="11.1640625" style="5" bestFit="1" customWidth="1"/>
    <col min="9498" max="9498" width="14.1640625" style="5" bestFit="1" customWidth="1"/>
    <col min="9499" max="9499" width="4.1640625" style="5" bestFit="1" customWidth="1"/>
    <col min="9500" max="9500" width="12.6640625" style="5" customWidth="1"/>
    <col min="9501" max="9501" width="4.1640625" style="5" bestFit="1" customWidth="1"/>
    <col min="9502" max="9502" width="3.6640625" style="5" bestFit="1" customWidth="1"/>
    <col min="9503" max="9503" width="4.1640625" style="5" bestFit="1" customWidth="1"/>
    <col min="9504" max="9504" width="3.6640625" style="5" bestFit="1" customWidth="1"/>
    <col min="9505" max="9505" width="4.1640625" style="5" bestFit="1" customWidth="1"/>
    <col min="9506" max="9506" width="3.6640625" style="5" bestFit="1" customWidth="1"/>
    <col min="9507" max="9507" width="4.1640625" style="5" bestFit="1" customWidth="1"/>
    <col min="9508" max="9508" width="4.6640625" style="5" bestFit="1" customWidth="1"/>
    <col min="9509" max="9509" width="5.1640625" style="5" bestFit="1" customWidth="1"/>
    <col min="9510" max="9511" width="12.6640625" style="5" customWidth="1"/>
    <col min="9512" max="9734" width="8.83203125" style="5" customWidth="1"/>
    <col min="9735" max="9735" width="38.33203125" style="5" customWidth="1"/>
    <col min="9736" max="9740" width="8.83203125" style="5" customWidth="1"/>
    <col min="9741" max="9741" width="10.6640625" style="5" customWidth="1"/>
    <col min="9742" max="9742" width="10.83203125" style="5"/>
    <col min="9743" max="9743" width="12.5" style="5" customWidth="1"/>
    <col min="9744" max="9744" width="12.5" style="5" bestFit="1" customWidth="1"/>
    <col min="9745" max="9745" width="9" style="5" bestFit="1" customWidth="1"/>
    <col min="9746" max="9748" width="8.83203125" style="5" customWidth="1"/>
    <col min="9749" max="9749" width="12.6640625" style="5" customWidth="1"/>
    <col min="9750" max="9750" width="10.6640625" style="5" bestFit="1" customWidth="1"/>
    <col min="9751" max="9751" width="12.1640625" style="5" bestFit="1" customWidth="1"/>
    <col min="9752" max="9752" width="12.6640625" style="5" customWidth="1"/>
    <col min="9753" max="9753" width="11.1640625" style="5" bestFit="1" customWidth="1"/>
    <col min="9754" max="9754" width="14.1640625" style="5" bestFit="1" customWidth="1"/>
    <col min="9755" max="9755" width="4.1640625" style="5" bestFit="1" customWidth="1"/>
    <col min="9756" max="9756" width="12.6640625" style="5" customWidth="1"/>
    <col min="9757" max="9757" width="4.1640625" style="5" bestFit="1" customWidth="1"/>
    <col min="9758" max="9758" width="3.6640625" style="5" bestFit="1" customWidth="1"/>
    <col min="9759" max="9759" width="4.1640625" style="5" bestFit="1" customWidth="1"/>
    <col min="9760" max="9760" width="3.6640625" style="5" bestFit="1" customWidth="1"/>
    <col min="9761" max="9761" width="4.1640625" style="5" bestFit="1" customWidth="1"/>
    <col min="9762" max="9762" width="3.6640625" style="5" bestFit="1" customWidth="1"/>
    <col min="9763" max="9763" width="4.1640625" style="5" bestFit="1" customWidth="1"/>
    <col min="9764" max="9764" width="4.6640625" style="5" bestFit="1" customWidth="1"/>
    <col min="9765" max="9765" width="5.1640625" style="5" bestFit="1" customWidth="1"/>
    <col min="9766" max="9767" width="12.6640625" style="5" customWidth="1"/>
    <col min="9768" max="9990" width="8.83203125" style="5" customWidth="1"/>
    <col min="9991" max="9991" width="38.33203125" style="5" customWidth="1"/>
    <col min="9992" max="9996" width="8.83203125" style="5" customWidth="1"/>
    <col min="9997" max="9997" width="10.6640625" style="5" customWidth="1"/>
    <col min="9998" max="9998" width="10.83203125" style="5"/>
    <col min="9999" max="9999" width="12.5" style="5" customWidth="1"/>
    <col min="10000" max="10000" width="12.5" style="5" bestFit="1" customWidth="1"/>
    <col min="10001" max="10001" width="9" style="5" bestFit="1" customWidth="1"/>
    <col min="10002" max="10004" width="8.83203125" style="5" customWidth="1"/>
    <col min="10005" max="10005" width="12.6640625" style="5" customWidth="1"/>
    <col min="10006" max="10006" width="10.6640625" style="5" bestFit="1" customWidth="1"/>
    <col min="10007" max="10007" width="12.1640625" style="5" bestFit="1" customWidth="1"/>
    <col min="10008" max="10008" width="12.6640625" style="5" customWidth="1"/>
    <col min="10009" max="10009" width="11.1640625" style="5" bestFit="1" customWidth="1"/>
    <col min="10010" max="10010" width="14.1640625" style="5" bestFit="1" customWidth="1"/>
    <col min="10011" max="10011" width="4.1640625" style="5" bestFit="1" customWidth="1"/>
    <col min="10012" max="10012" width="12.6640625" style="5" customWidth="1"/>
    <col min="10013" max="10013" width="4.1640625" style="5" bestFit="1" customWidth="1"/>
    <col min="10014" max="10014" width="3.6640625" style="5" bestFit="1" customWidth="1"/>
    <col min="10015" max="10015" width="4.1640625" style="5" bestFit="1" customWidth="1"/>
    <col min="10016" max="10016" width="3.6640625" style="5" bestFit="1" customWidth="1"/>
    <col min="10017" max="10017" width="4.1640625" style="5" bestFit="1" customWidth="1"/>
    <col min="10018" max="10018" width="3.6640625" style="5" bestFit="1" customWidth="1"/>
    <col min="10019" max="10019" width="4.1640625" style="5" bestFit="1" customWidth="1"/>
    <col min="10020" max="10020" width="4.6640625" style="5" bestFit="1" customWidth="1"/>
    <col min="10021" max="10021" width="5.1640625" style="5" bestFit="1" customWidth="1"/>
    <col min="10022" max="10023" width="12.6640625" style="5" customWidth="1"/>
    <col min="10024" max="10246" width="8.83203125" style="5" customWidth="1"/>
    <col min="10247" max="10247" width="38.33203125" style="5" customWidth="1"/>
    <col min="10248" max="10252" width="8.83203125" style="5" customWidth="1"/>
    <col min="10253" max="10253" width="10.6640625" style="5" customWidth="1"/>
    <col min="10254" max="10254" width="10.83203125" style="5"/>
    <col min="10255" max="10255" width="12.5" style="5" customWidth="1"/>
    <col min="10256" max="10256" width="12.5" style="5" bestFit="1" customWidth="1"/>
    <col min="10257" max="10257" width="9" style="5" bestFit="1" customWidth="1"/>
    <col min="10258" max="10260" width="8.83203125" style="5" customWidth="1"/>
    <col min="10261" max="10261" width="12.6640625" style="5" customWidth="1"/>
    <col min="10262" max="10262" width="10.6640625" style="5" bestFit="1" customWidth="1"/>
    <col min="10263" max="10263" width="12.1640625" style="5" bestFit="1" customWidth="1"/>
    <col min="10264" max="10264" width="12.6640625" style="5" customWidth="1"/>
    <col min="10265" max="10265" width="11.1640625" style="5" bestFit="1" customWidth="1"/>
    <col min="10266" max="10266" width="14.1640625" style="5" bestFit="1" customWidth="1"/>
    <col min="10267" max="10267" width="4.1640625" style="5" bestFit="1" customWidth="1"/>
    <col min="10268" max="10268" width="12.6640625" style="5" customWidth="1"/>
    <col min="10269" max="10269" width="4.1640625" style="5" bestFit="1" customWidth="1"/>
    <col min="10270" max="10270" width="3.6640625" style="5" bestFit="1" customWidth="1"/>
    <col min="10271" max="10271" width="4.1640625" style="5" bestFit="1" customWidth="1"/>
    <col min="10272" max="10272" width="3.6640625" style="5" bestFit="1" customWidth="1"/>
    <col min="10273" max="10273" width="4.1640625" style="5" bestFit="1" customWidth="1"/>
    <col min="10274" max="10274" width="3.6640625" style="5" bestFit="1" customWidth="1"/>
    <col min="10275" max="10275" width="4.1640625" style="5" bestFit="1" customWidth="1"/>
    <col min="10276" max="10276" width="4.6640625" style="5" bestFit="1" customWidth="1"/>
    <col min="10277" max="10277" width="5.1640625" style="5" bestFit="1" customWidth="1"/>
    <col min="10278" max="10279" width="12.6640625" style="5" customWidth="1"/>
    <col min="10280" max="10502" width="8.83203125" style="5" customWidth="1"/>
    <col min="10503" max="10503" width="38.33203125" style="5" customWidth="1"/>
    <col min="10504" max="10508" width="8.83203125" style="5" customWidth="1"/>
    <col min="10509" max="10509" width="10.6640625" style="5" customWidth="1"/>
    <col min="10510" max="10510" width="10.83203125" style="5"/>
    <col min="10511" max="10511" width="12.5" style="5" customWidth="1"/>
    <col min="10512" max="10512" width="12.5" style="5" bestFit="1" customWidth="1"/>
    <col min="10513" max="10513" width="9" style="5" bestFit="1" customWidth="1"/>
    <col min="10514" max="10516" width="8.83203125" style="5" customWidth="1"/>
    <col min="10517" max="10517" width="12.6640625" style="5" customWidth="1"/>
    <col min="10518" max="10518" width="10.6640625" style="5" bestFit="1" customWidth="1"/>
    <col min="10519" max="10519" width="12.1640625" style="5" bestFit="1" customWidth="1"/>
    <col min="10520" max="10520" width="12.6640625" style="5" customWidth="1"/>
    <col min="10521" max="10521" width="11.1640625" style="5" bestFit="1" customWidth="1"/>
    <col min="10522" max="10522" width="14.1640625" style="5" bestFit="1" customWidth="1"/>
    <col min="10523" max="10523" width="4.1640625" style="5" bestFit="1" customWidth="1"/>
    <col min="10524" max="10524" width="12.6640625" style="5" customWidth="1"/>
    <col min="10525" max="10525" width="4.1640625" style="5" bestFit="1" customWidth="1"/>
    <col min="10526" max="10526" width="3.6640625" style="5" bestFit="1" customWidth="1"/>
    <col min="10527" max="10527" width="4.1640625" style="5" bestFit="1" customWidth="1"/>
    <col min="10528" max="10528" width="3.6640625" style="5" bestFit="1" customWidth="1"/>
    <col min="10529" max="10529" width="4.1640625" style="5" bestFit="1" customWidth="1"/>
    <col min="10530" max="10530" width="3.6640625" style="5" bestFit="1" customWidth="1"/>
    <col min="10531" max="10531" width="4.1640625" style="5" bestFit="1" customWidth="1"/>
    <col min="10532" max="10532" width="4.6640625" style="5" bestFit="1" customWidth="1"/>
    <col min="10533" max="10533" width="5.1640625" style="5" bestFit="1" customWidth="1"/>
    <col min="10534" max="10535" width="12.6640625" style="5" customWidth="1"/>
    <col min="10536" max="10758" width="8.83203125" style="5" customWidth="1"/>
    <col min="10759" max="10759" width="38.33203125" style="5" customWidth="1"/>
    <col min="10760" max="10764" width="8.83203125" style="5" customWidth="1"/>
    <col min="10765" max="10765" width="10.6640625" style="5" customWidth="1"/>
    <col min="10766" max="10766" width="10.83203125" style="5"/>
    <col min="10767" max="10767" width="12.5" style="5" customWidth="1"/>
    <col min="10768" max="10768" width="12.5" style="5" bestFit="1" customWidth="1"/>
    <col min="10769" max="10769" width="9" style="5" bestFit="1" customWidth="1"/>
    <col min="10770" max="10772" width="8.83203125" style="5" customWidth="1"/>
    <col min="10773" max="10773" width="12.6640625" style="5" customWidth="1"/>
    <col min="10774" max="10774" width="10.6640625" style="5" bestFit="1" customWidth="1"/>
    <col min="10775" max="10775" width="12.1640625" style="5" bestFit="1" customWidth="1"/>
    <col min="10776" max="10776" width="12.6640625" style="5" customWidth="1"/>
    <col min="10777" max="10777" width="11.1640625" style="5" bestFit="1" customWidth="1"/>
    <col min="10778" max="10778" width="14.1640625" style="5" bestFit="1" customWidth="1"/>
    <col min="10779" max="10779" width="4.1640625" style="5" bestFit="1" customWidth="1"/>
    <col min="10780" max="10780" width="12.6640625" style="5" customWidth="1"/>
    <col min="10781" max="10781" width="4.1640625" style="5" bestFit="1" customWidth="1"/>
    <col min="10782" max="10782" width="3.6640625" style="5" bestFit="1" customWidth="1"/>
    <col min="10783" max="10783" width="4.1640625" style="5" bestFit="1" customWidth="1"/>
    <col min="10784" max="10784" width="3.6640625" style="5" bestFit="1" customWidth="1"/>
    <col min="10785" max="10785" width="4.1640625" style="5" bestFit="1" customWidth="1"/>
    <col min="10786" max="10786" width="3.6640625" style="5" bestFit="1" customWidth="1"/>
    <col min="10787" max="10787" width="4.1640625" style="5" bestFit="1" customWidth="1"/>
    <col min="10788" max="10788" width="4.6640625" style="5" bestFit="1" customWidth="1"/>
    <col min="10789" max="10789" width="5.1640625" style="5" bestFit="1" customWidth="1"/>
    <col min="10790" max="10791" width="12.6640625" style="5" customWidth="1"/>
    <col min="10792" max="11014" width="8.83203125" style="5" customWidth="1"/>
    <col min="11015" max="11015" width="38.33203125" style="5" customWidth="1"/>
    <col min="11016" max="11020" width="8.83203125" style="5" customWidth="1"/>
    <col min="11021" max="11021" width="10.6640625" style="5" customWidth="1"/>
    <col min="11022" max="11022" width="10.83203125" style="5"/>
    <col min="11023" max="11023" width="12.5" style="5" customWidth="1"/>
    <col min="11024" max="11024" width="12.5" style="5" bestFit="1" customWidth="1"/>
    <col min="11025" max="11025" width="9" style="5" bestFit="1" customWidth="1"/>
    <col min="11026" max="11028" width="8.83203125" style="5" customWidth="1"/>
    <col min="11029" max="11029" width="12.6640625" style="5" customWidth="1"/>
    <col min="11030" max="11030" width="10.6640625" style="5" bestFit="1" customWidth="1"/>
    <col min="11031" max="11031" width="12.1640625" style="5" bestFit="1" customWidth="1"/>
    <col min="11032" max="11032" width="12.6640625" style="5" customWidth="1"/>
    <col min="11033" max="11033" width="11.1640625" style="5" bestFit="1" customWidth="1"/>
    <col min="11034" max="11034" width="14.1640625" style="5" bestFit="1" customWidth="1"/>
    <col min="11035" max="11035" width="4.1640625" style="5" bestFit="1" customWidth="1"/>
    <col min="11036" max="11036" width="12.6640625" style="5" customWidth="1"/>
    <col min="11037" max="11037" width="4.1640625" style="5" bestFit="1" customWidth="1"/>
    <col min="11038" max="11038" width="3.6640625" style="5" bestFit="1" customWidth="1"/>
    <col min="11039" max="11039" width="4.1640625" style="5" bestFit="1" customWidth="1"/>
    <col min="11040" max="11040" width="3.6640625" style="5" bestFit="1" customWidth="1"/>
    <col min="11041" max="11041" width="4.1640625" style="5" bestFit="1" customWidth="1"/>
    <col min="11042" max="11042" width="3.6640625" style="5" bestFit="1" customWidth="1"/>
    <col min="11043" max="11043" width="4.1640625" style="5" bestFit="1" customWidth="1"/>
    <col min="11044" max="11044" width="4.6640625" style="5" bestFit="1" customWidth="1"/>
    <col min="11045" max="11045" width="5.1640625" style="5" bestFit="1" customWidth="1"/>
    <col min="11046" max="11047" width="12.6640625" style="5" customWidth="1"/>
    <col min="11048" max="11270" width="8.83203125" style="5" customWidth="1"/>
    <col min="11271" max="11271" width="38.33203125" style="5" customWidth="1"/>
    <col min="11272" max="11276" width="8.83203125" style="5" customWidth="1"/>
    <col min="11277" max="11277" width="10.6640625" style="5" customWidth="1"/>
    <col min="11278" max="11278" width="10.83203125" style="5"/>
    <col min="11279" max="11279" width="12.5" style="5" customWidth="1"/>
    <col min="11280" max="11280" width="12.5" style="5" bestFit="1" customWidth="1"/>
    <col min="11281" max="11281" width="9" style="5" bestFit="1" customWidth="1"/>
    <col min="11282" max="11284" width="8.83203125" style="5" customWidth="1"/>
    <col min="11285" max="11285" width="12.6640625" style="5" customWidth="1"/>
    <col min="11286" max="11286" width="10.6640625" style="5" bestFit="1" customWidth="1"/>
    <col min="11287" max="11287" width="12.1640625" style="5" bestFit="1" customWidth="1"/>
    <col min="11288" max="11288" width="12.6640625" style="5" customWidth="1"/>
    <col min="11289" max="11289" width="11.1640625" style="5" bestFit="1" customWidth="1"/>
    <col min="11290" max="11290" width="14.1640625" style="5" bestFit="1" customWidth="1"/>
    <col min="11291" max="11291" width="4.1640625" style="5" bestFit="1" customWidth="1"/>
    <col min="11292" max="11292" width="12.6640625" style="5" customWidth="1"/>
    <col min="11293" max="11293" width="4.1640625" style="5" bestFit="1" customWidth="1"/>
    <col min="11294" max="11294" width="3.6640625" style="5" bestFit="1" customWidth="1"/>
    <col min="11295" max="11295" width="4.1640625" style="5" bestFit="1" customWidth="1"/>
    <col min="11296" max="11296" width="3.6640625" style="5" bestFit="1" customWidth="1"/>
    <col min="11297" max="11297" width="4.1640625" style="5" bestFit="1" customWidth="1"/>
    <col min="11298" max="11298" width="3.6640625" style="5" bestFit="1" customWidth="1"/>
    <col min="11299" max="11299" width="4.1640625" style="5" bestFit="1" customWidth="1"/>
    <col min="11300" max="11300" width="4.6640625" style="5" bestFit="1" customWidth="1"/>
    <col min="11301" max="11301" width="5.1640625" style="5" bestFit="1" customWidth="1"/>
    <col min="11302" max="11303" width="12.6640625" style="5" customWidth="1"/>
    <col min="11304" max="11526" width="8.83203125" style="5" customWidth="1"/>
    <col min="11527" max="11527" width="38.33203125" style="5" customWidth="1"/>
    <col min="11528" max="11532" width="8.83203125" style="5" customWidth="1"/>
    <col min="11533" max="11533" width="10.6640625" style="5" customWidth="1"/>
    <col min="11534" max="11534" width="10.83203125" style="5"/>
    <col min="11535" max="11535" width="12.5" style="5" customWidth="1"/>
    <col min="11536" max="11536" width="12.5" style="5" bestFit="1" customWidth="1"/>
    <col min="11537" max="11537" width="9" style="5" bestFit="1" customWidth="1"/>
    <col min="11538" max="11540" width="8.83203125" style="5" customWidth="1"/>
    <col min="11541" max="11541" width="12.6640625" style="5" customWidth="1"/>
    <col min="11542" max="11542" width="10.6640625" style="5" bestFit="1" customWidth="1"/>
    <col min="11543" max="11543" width="12.1640625" style="5" bestFit="1" customWidth="1"/>
    <col min="11544" max="11544" width="12.6640625" style="5" customWidth="1"/>
    <col min="11545" max="11545" width="11.1640625" style="5" bestFit="1" customWidth="1"/>
    <col min="11546" max="11546" width="14.1640625" style="5" bestFit="1" customWidth="1"/>
    <col min="11547" max="11547" width="4.1640625" style="5" bestFit="1" customWidth="1"/>
    <col min="11548" max="11548" width="12.6640625" style="5" customWidth="1"/>
    <col min="11549" max="11549" width="4.1640625" style="5" bestFit="1" customWidth="1"/>
    <col min="11550" max="11550" width="3.6640625" style="5" bestFit="1" customWidth="1"/>
    <col min="11551" max="11551" width="4.1640625" style="5" bestFit="1" customWidth="1"/>
    <col min="11552" max="11552" width="3.6640625" style="5" bestFit="1" customWidth="1"/>
    <col min="11553" max="11553" width="4.1640625" style="5" bestFit="1" customWidth="1"/>
    <col min="11554" max="11554" width="3.6640625" style="5" bestFit="1" customWidth="1"/>
    <col min="11555" max="11555" width="4.1640625" style="5" bestFit="1" customWidth="1"/>
    <col min="11556" max="11556" width="4.6640625" style="5" bestFit="1" customWidth="1"/>
    <col min="11557" max="11557" width="5.1640625" style="5" bestFit="1" customWidth="1"/>
    <col min="11558" max="11559" width="12.6640625" style="5" customWidth="1"/>
    <col min="11560" max="11782" width="8.83203125" style="5" customWidth="1"/>
    <col min="11783" max="11783" width="38.33203125" style="5" customWidth="1"/>
    <col min="11784" max="11788" width="8.83203125" style="5" customWidth="1"/>
    <col min="11789" max="11789" width="10.6640625" style="5" customWidth="1"/>
    <col min="11790" max="11790" width="10.83203125" style="5"/>
    <col min="11791" max="11791" width="12.5" style="5" customWidth="1"/>
    <col min="11792" max="11792" width="12.5" style="5" bestFit="1" customWidth="1"/>
    <col min="11793" max="11793" width="9" style="5" bestFit="1" customWidth="1"/>
    <col min="11794" max="11796" width="8.83203125" style="5" customWidth="1"/>
    <col min="11797" max="11797" width="12.6640625" style="5" customWidth="1"/>
    <col min="11798" max="11798" width="10.6640625" style="5" bestFit="1" customWidth="1"/>
    <col min="11799" max="11799" width="12.1640625" style="5" bestFit="1" customWidth="1"/>
    <col min="11800" max="11800" width="12.6640625" style="5" customWidth="1"/>
    <col min="11801" max="11801" width="11.1640625" style="5" bestFit="1" customWidth="1"/>
    <col min="11802" max="11802" width="14.1640625" style="5" bestFit="1" customWidth="1"/>
    <col min="11803" max="11803" width="4.1640625" style="5" bestFit="1" customWidth="1"/>
    <col min="11804" max="11804" width="12.6640625" style="5" customWidth="1"/>
    <col min="11805" max="11805" width="4.1640625" style="5" bestFit="1" customWidth="1"/>
    <col min="11806" max="11806" width="3.6640625" style="5" bestFit="1" customWidth="1"/>
    <col min="11807" max="11807" width="4.1640625" style="5" bestFit="1" customWidth="1"/>
    <col min="11808" max="11808" width="3.6640625" style="5" bestFit="1" customWidth="1"/>
    <col min="11809" max="11809" width="4.1640625" style="5" bestFit="1" customWidth="1"/>
    <col min="11810" max="11810" width="3.6640625" style="5" bestFit="1" customWidth="1"/>
    <col min="11811" max="11811" width="4.1640625" style="5" bestFit="1" customWidth="1"/>
    <col min="11812" max="11812" width="4.6640625" style="5" bestFit="1" customWidth="1"/>
    <col min="11813" max="11813" width="5.1640625" style="5" bestFit="1" customWidth="1"/>
    <col min="11814" max="11815" width="12.6640625" style="5" customWidth="1"/>
    <col min="11816" max="12038" width="8.83203125" style="5" customWidth="1"/>
    <col min="12039" max="12039" width="38.33203125" style="5" customWidth="1"/>
    <col min="12040" max="12044" width="8.83203125" style="5" customWidth="1"/>
    <col min="12045" max="12045" width="10.6640625" style="5" customWidth="1"/>
    <col min="12046" max="12046" width="10.83203125" style="5"/>
    <col min="12047" max="12047" width="12.5" style="5" customWidth="1"/>
    <col min="12048" max="12048" width="12.5" style="5" bestFit="1" customWidth="1"/>
    <col min="12049" max="12049" width="9" style="5" bestFit="1" customWidth="1"/>
    <col min="12050" max="12052" width="8.83203125" style="5" customWidth="1"/>
    <col min="12053" max="12053" width="12.6640625" style="5" customWidth="1"/>
    <col min="12054" max="12054" width="10.6640625" style="5" bestFit="1" customWidth="1"/>
    <col min="12055" max="12055" width="12.1640625" style="5" bestFit="1" customWidth="1"/>
    <col min="12056" max="12056" width="12.6640625" style="5" customWidth="1"/>
    <col min="12057" max="12057" width="11.1640625" style="5" bestFit="1" customWidth="1"/>
    <col min="12058" max="12058" width="14.1640625" style="5" bestFit="1" customWidth="1"/>
    <col min="12059" max="12059" width="4.1640625" style="5" bestFit="1" customWidth="1"/>
    <col min="12060" max="12060" width="12.6640625" style="5" customWidth="1"/>
    <col min="12061" max="12061" width="4.1640625" style="5" bestFit="1" customWidth="1"/>
    <col min="12062" max="12062" width="3.6640625" style="5" bestFit="1" customWidth="1"/>
    <col min="12063" max="12063" width="4.1640625" style="5" bestFit="1" customWidth="1"/>
    <col min="12064" max="12064" width="3.6640625" style="5" bestFit="1" customWidth="1"/>
    <col min="12065" max="12065" width="4.1640625" style="5" bestFit="1" customWidth="1"/>
    <col min="12066" max="12066" width="3.6640625" style="5" bestFit="1" customWidth="1"/>
    <col min="12067" max="12067" width="4.1640625" style="5" bestFit="1" customWidth="1"/>
    <col min="12068" max="12068" width="4.6640625" style="5" bestFit="1" customWidth="1"/>
    <col min="12069" max="12069" width="5.1640625" style="5" bestFit="1" customWidth="1"/>
    <col min="12070" max="12071" width="12.6640625" style="5" customWidth="1"/>
    <col min="12072" max="12294" width="8.83203125" style="5" customWidth="1"/>
    <col min="12295" max="12295" width="38.33203125" style="5" customWidth="1"/>
    <col min="12296" max="12300" width="8.83203125" style="5" customWidth="1"/>
    <col min="12301" max="12301" width="10.6640625" style="5" customWidth="1"/>
    <col min="12302" max="12302" width="10.83203125" style="5"/>
    <col min="12303" max="12303" width="12.5" style="5" customWidth="1"/>
    <col min="12304" max="12304" width="12.5" style="5" bestFit="1" customWidth="1"/>
    <col min="12305" max="12305" width="9" style="5" bestFit="1" customWidth="1"/>
    <col min="12306" max="12308" width="8.83203125" style="5" customWidth="1"/>
    <col min="12309" max="12309" width="12.6640625" style="5" customWidth="1"/>
    <col min="12310" max="12310" width="10.6640625" style="5" bestFit="1" customWidth="1"/>
    <col min="12311" max="12311" width="12.1640625" style="5" bestFit="1" customWidth="1"/>
    <col min="12312" max="12312" width="12.6640625" style="5" customWidth="1"/>
    <col min="12313" max="12313" width="11.1640625" style="5" bestFit="1" customWidth="1"/>
    <col min="12314" max="12314" width="14.1640625" style="5" bestFit="1" customWidth="1"/>
    <col min="12315" max="12315" width="4.1640625" style="5" bestFit="1" customWidth="1"/>
    <col min="12316" max="12316" width="12.6640625" style="5" customWidth="1"/>
    <col min="12317" max="12317" width="4.1640625" style="5" bestFit="1" customWidth="1"/>
    <col min="12318" max="12318" width="3.6640625" style="5" bestFit="1" customWidth="1"/>
    <col min="12319" max="12319" width="4.1640625" style="5" bestFit="1" customWidth="1"/>
    <col min="12320" max="12320" width="3.6640625" style="5" bestFit="1" customWidth="1"/>
    <col min="12321" max="12321" width="4.1640625" style="5" bestFit="1" customWidth="1"/>
    <col min="12322" max="12322" width="3.6640625" style="5" bestFit="1" customWidth="1"/>
    <col min="12323" max="12323" width="4.1640625" style="5" bestFit="1" customWidth="1"/>
    <col min="12324" max="12324" width="4.6640625" style="5" bestFit="1" customWidth="1"/>
    <col min="12325" max="12325" width="5.1640625" style="5" bestFit="1" customWidth="1"/>
    <col min="12326" max="12327" width="12.6640625" style="5" customWidth="1"/>
    <col min="12328" max="12550" width="8.83203125" style="5" customWidth="1"/>
    <col min="12551" max="12551" width="38.33203125" style="5" customWidth="1"/>
    <col min="12552" max="12556" width="8.83203125" style="5" customWidth="1"/>
    <col min="12557" max="12557" width="10.6640625" style="5" customWidth="1"/>
    <col min="12558" max="12558" width="10.83203125" style="5"/>
    <col min="12559" max="12559" width="12.5" style="5" customWidth="1"/>
    <col min="12560" max="12560" width="12.5" style="5" bestFit="1" customWidth="1"/>
    <col min="12561" max="12561" width="9" style="5" bestFit="1" customWidth="1"/>
    <col min="12562" max="12564" width="8.83203125" style="5" customWidth="1"/>
    <col min="12565" max="12565" width="12.6640625" style="5" customWidth="1"/>
    <col min="12566" max="12566" width="10.6640625" style="5" bestFit="1" customWidth="1"/>
    <col min="12567" max="12567" width="12.1640625" style="5" bestFit="1" customWidth="1"/>
    <col min="12568" max="12568" width="12.6640625" style="5" customWidth="1"/>
    <col min="12569" max="12569" width="11.1640625" style="5" bestFit="1" customWidth="1"/>
    <col min="12570" max="12570" width="14.1640625" style="5" bestFit="1" customWidth="1"/>
    <col min="12571" max="12571" width="4.1640625" style="5" bestFit="1" customWidth="1"/>
    <col min="12572" max="12572" width="12.6640625" style="5" customWidth="1"/>
    <col min="12573" max="12573" width="4.1640625" style="5" bestFit="1" customWidth="1"/>
    <col min="12574" max="12574" width="3.6640625" style="5" bestFit="1" customWidth="1"/>
    <col min="12575" max="12575" width="4.1640625" style="5" bestFit="1" customWidth="1"/>
    <col min="12576" max="12576" width="3.6640625" style="5" bestFit="1" customWidth="1"/>
    <col min="12577" max="12577" width="4.1640625" style="5" bestFit="1" customWidth="1"/>
    <col min="12578" max="12578" width="3.6640625" style="5" bestFit="1" customWidth="1"/>
    <col min="12579" max="12579" width="4.1640625" style="5" bestFit="1" customWidth="1"/>
    <col min="12580" max="12580" width="4.6640625" style="5" bestFit="1" customWidth="1"/>
    <col min="12581" max="12581" width="5.1640625" style="5" bestFit="1" customWidth="1"/>
    <col min="12582" max="12583" width="12.6640625" style="5" customWidth="1"/>
    <col min="12584" max="12806" width="8.83203125" style="5" customWidth="1"/>
    <col min="12807" max="12807" width="38.33203125" style="5" customWidth="1"/>
    <col min="12808" max="12812" width="8.83203125" style="5" customWidth="1"/>
    <col min="12813" max="12813" width="10.6640625" style="5" customWidth="1"/>
    <col min="12814" max="12814" width="10.83203125" style="5"/>
    <col min="12815" max="12815" width="12.5" style="5" customWidth="1"/>
    <col min="12816" max="12816" width="12.5" style="5" bestFit="1" customWidth="1"/>
    <col min="12817" max="12817" width="9" style="5" bestFit="1" customWidth="1"/>
    <col min="12818" max="12820" width="8.83203125" style="5" customWidth="1"/>
    <col min="12821" max="12821" width="12.6640625" style="5" customWidth="1"/>
    <col min="12822" max="12822" width="10.6640625" style="5" bestFit="1" customWidth="1"/>
    <col min="12823" max="12823" width="12.1640625" style="5" bestFit="1" customWidth="1"/>
    <col min="12824" max="12824" width="12.6640625" style="5" customWidth="1"/>
    <col min="12825" max="12825" width="11.1640625" style="5" bestFit="1" customWidth="1"/>
    <col min="12826" max="12826" width="14.1640625" style="5" bestFit="1" customWidth="1"/>
    <col min="12827" max="12827" width="4.1640625" style="5" bestFit="1" customWidth="1"/>
    <col min="12828" max="12828" width="12.6640625" style="5" customWidth="1"/>
    <col min="12829" max="12829" width="4.1640625" style="5" bestFit="1" customWidth="1"/>
    <col min="12830" max="12830" width="3.6640625" style="5" bestFit="1" customWidth="1"/>
    <col min="12831" max="12831" width="4.1640625" style="5" bestFit="1" customWidth="1"/>
    <col min="12832" max="12832" width="3.6640625" style="5" bestFit="1" customWidth="1"/>
    <col min="12833" max="12833" width="4.1640625" style="5" bestFit="1" customWidth="1"/>
    <col min="12834" max="12834" width="3.6640625" style="5" bestFit="1" customWidth="1"/>
    <col min="12835" max="12835" width="4.1640625" style="5" bestFit="1" customWidth="1"/>
    <col min="12836" max="12836" width="4.6640625" style="5" bestFit="1" customWidth="1"/>
    <col min="12837" max="12837" width="5.1640625" style="5" bestFit="1" customWidth="1"/>
    <col min="12838" max="12839" width="12.6640625" style="5" customWidth="1"/>
    <col min="12840" max="13062" width="8.83203125" style="5" customWidth="1"/>
    <col min="13063" max="13063" width="38.33203125" style="5" customWidth="1"/>
    <col min="13064" max="13068" width="8.83203125" style="5" customWidth="1"/>
    <col min="13069" max="13069" width="10.6640625" style="5" customWidth="1"/>
    <col min="13070" max="13070" width="10.83203125" style="5"/>
    <col min="13071" max="13071" width="12.5" style="5" customWidth="1"/>
    <col min="13072" max="13072" width="12.5" style="5" bestFit="1" customWidth="1"/>
    <col min="13073" max="13073" width="9" style="5" bestFit="1" customWidth="1"/>
    <col min="13074" max="13076" width="8.83203125" style="5" customWidth="1"/>
    <col min="13077" max="13077" width="12.6640625" style="5" customWidth="1"/>
    <col min="13078" max="13078" width="10.6640625" style="5" bestFit="1" customWidth="1"/>
    <col min="13079" max="13079" width="12.1640625" style="5" bestFit="1" customWidth="1"/>
    <col min="13080" max="13080" width="12.6640625" style="5" customWidth="1"/>
    <col min="13081" max="13081" width="11.1640625" style="5" bestFit="1" customWidth="1"/>
    <col min="13082" max="13082" width="14.1640625" style="5" bestFit="1" customWidth="1"/>
    <col min="13083" max="13083" width="4.1640625" style="5" bestFit="1" customWidth="1"/>
    <col min="13084" max="13084" width="12.6640625" style="5" customWidth="1"/>
    <col min="13085" max="13085" width="4.1640625" style="5" bestFit="1" customWidth="1"/>
    <col min="13086" max="13086" width="3.6640625" style="5" bestFit="1" customWidth="1"/>
    <col min="13087" max="13087" width="4.1640625" style="5" bestFit="1" customWidth="1"/>
    <col min="13088" max="13088" width="3.6640625" style="5" bestFit="1" customWidth="1"/>
    <col min="13089" max="13089" width="4.1640625" style="5" bestFit="1" customWidth="1"/>
    <col min="13090" max="13090" width="3.6640625" style="5" bestFit="1" customWidth="1"/>
    <col min="13091" max="13091" width="4.1640625" style="5" bestFit="1" customWidth="1"/>
    <col min="13092" max="13092" width="4.6640625" style="5" bestFit="1" customWidth="1"/>
    <col min="13093" max="13093" width="5.1640625" style="5" bestFit="1" customWidth="1"/>
    <col min="13094" max="13095" width="12.6640625" style="5" customWidth="1"/>
    <col min="13096" max="13318" width="8.83203125" style="5" customWidth="1"/>
    <col min="13319" max="13319" width="38.33203125" style="5" customWidth="1"/>
    <col min="13320" max="13324" width="8.83203125" style="5" customWidth="1"/>
    <col min="13325" max="13325" width="10.6640625" style="5" customWidth="1"/>
    <col min="13326" max="13326" width="10.83203125" style="5"/>
    <col min="13327" max="13327" width="12.5" style="5" customWidth="1"/>
    <col min="13328" max="13328" width="12.5" style="5" bestFit="1" customWidth="1"/>
    <col min="13329" max="13329" width="9" style="5" bestFit="1" customWidth="1"/>
    <col min="13330" max="13332" width="8.83203125" style="5" customWidth="1"/>
    <col min="13333" max="13333" width="12.6640625" style="5" customWidth="1"/>
    <col min="13334" max="13334" width="10.6640625" style="5" bestFit="1" customWidth="1"/>
    <col min="13335" max="13335" width="12.1640625" style="5" bestFit="1" customWidth="1"/>
    <col min="13336" max="13336" width="12.6640625" style="5" customWidth="1"/>
    <col min="13337" max="13337" width="11.1640625" style="5" bestFit="1" customWidth="1"/>
    <col min="13338" max="13338" width="14.1640625" style="5" bestFit="1" customWidth="1"/>
    <col min="13339" max="13339" width="4.1640625" style="5" bestFit="1" customWidth="1"/>
    <col min="13340" max="13340" width="12.6640625" style="5" customWidth="1"/>
    <col min="13341" max="13341" width="4.1640625" style="5" bestFit="1" customWidth="1"/>
    <col min="13342" max="13342" width="3.6640625" style="5" bestFit="1" customWidth="1"/>
    <col min="13343" max="13343" width="4.1640625" style="5" bestFit="1" customWidth="1"/>
    <col min="13344" max="13344" width="3.6640625" style="5" bestFit="1" customWidth="1"/>
    <col min="13345" max="13345" width="4.1640625" style="5" bestFit="1" customWidth="1"/>
    <col min="13346" max="13346" width="3.6640625" style="5" bestFit="1" customWidth="1"/>
    <col min="13347" max="13347" width="4.1640625" style="5" bestFit="1" customWidth="1"/>
    <col min="13348" max="13348" width="4.6640625" style="5" bestFit="1" customWidth="1"/>
    <col min="13349" max="13349" width="5.1640625" style="5" bestFit="1" customWidth="1"/>
    <col min="13350" max="13351" width="12.6640625" style="5" customWidth="1"/>
    <col min="13352" max="13574" width="8.83203125" style="5" customWidth="1"/>
    <col min="13575" max="13575" width="38.33203125" style="5" customWidth="1"/>
    <col min="13576" max="13580" width="8.83203125" style="5" customWidth="1"/>
    <col min="13581" max="13581" width="10.6640625" style="5" customWidth="1"/>
    <col min="13582" max="13582" width="10.83203125" style="5"/>
    <col min="13583" max="13583" width="12.5" style="5" customWidth="1"/>
    <col min="13584" max="13584" width="12.5" style="5" bestFit="1" customWidth="1"/>
    <col min="13585" max="13585" width="9" style="5" bestFit="1" customWidth="1"/>
    <col min="13586" max="13588" width="8.83203125" style="5" customWidth="1"/>
    <col min="13589" max="13589" width="12.6640625" style="5" customWidth="1"/>
    <col min="13590" max="13590" width="10.6640625" style="5" bestFit="1" customWidth="1"/>
    <col min="13591" max="13591" width="12.1640625" style="5" bestFit="1" customWidth="1"/>
    <col min="13592" max="13592" width="12.6640625" style="5" customWidth="1"/>
    <col min="13593" max="13593" width="11.1640625" style="5" bestFit="1" customWidth="1"/>
    <col min="13594" max="13594" width="14.1640625" style="5" bestFit="1" customWidth="1"/>
    <col min="13595" max="13595" width="4.1640625" style="5" bestFit="1" customWidth="1"/>
    <col min="13596" max="13596" width="12.6640625" style="5" customWidth="1"/>
    <col min="13597" max="13597" width="4.1640625" style="5" bestFit="1" customWidth="1"/>
    <col min="13598" max="13598" width="3.6640625" style="5" bestFit="1" customWidth="1"/>
    <col min="13599" max="13599" width="4.1640625" style="5" bestFit="1" customWidth="1"/>
    <col min="13600" max="13600" width="3.6640625" style="5" bestFit="1" customWidth="1"/>
    <col min="13601" max="13601" width="4.1640625" style="5" bestFit="1" customWidth="1"/>
    <col min="13602" max="13602" width="3.6640625" style="5" bestFit="1" customWidth="1"/>
    <col min="13603" max="13603" width="4.1640625" style="5" bestFit="1" customWidth="1"/>
    <col min="13604" max="13604" width="4.6640625" style="5" bestFit="1" customWidth="1"/>
    <col min="13605" max="13605" width="5.1640625" style="5" bestFit="1" customWidth="1"/>
    <col min="13606" max="13607" width="12.6640625" style="5" customWidth="1"/>
    <col min="13608" max="13830" width="8.83203125" style="5" customWidth="1"/>
    <col min="13831" max="13831" width="38.33203125" style="5" customWidth="1"/>
    <col min="13832" max="13836" width="8.83203125" style="5" customWidth="1"/>
    <col min="13837" max="13837" width="10.6640625" style="5" customWidth="1"/>
    <col min="13838" max="13838" width="10.83203125" style="5"/>
    <col min="13839" max="13839" width="12.5" style="5" customWidth="1"/>
    <col min="13840" max="13840" width="12.5" style="5" bestFit="1" customWidth="1"/>
    <col min="13841" max="13841" width="9" style="5" bestFit="1" customWidth="1"/>
    <col min="13842" max="13844" width="8.83203125" style="5" customWidth="1"/>
    <col min="13845" max="13845" width="12.6640625" style="5" customWidth="1"/>
    <col min="13846" max="13846" width="10.6640625" style="5" bestFit="1" customWidth="1"/>
    <col min="13847" max="13847" width="12.1640625" style="5" bestFit="1" customWidth="1"/>
    <col min="13848" max="13848" width="12.6640625" style="5" customWidth="1"/>
    <col min="13849" max="13849" width="11.1640625" style="5" bestFit="1" customWidth="1"/>
    <col min="13850" max="13850" width="14.1640625" style="5" bestFit="1" customWidth="1"/>
    <col min="13851" max="13851" width="4.1640625" style="5" bestFit="1" customWidth="1"/>
    <col min="13852" max="13852" width="12.6640625" style="5" customWidth="1"/>
    <col min="13853" max="13853" width="4.1640625" style="5" bestFit="1" customWidth="1"/>
    <col min="13854" max="13854" width="3.6640625" style="5" bestFit="1" customWidth="1"/>
    <col min="13855" max="13855" width="4.1640625" style="5" bestFit="1" customWidth="1"/>
    <col min="13856" max="13856" width="3.6640625" style="5" bestFit="1" customWidth="1"/>
    <col min="13857" max="13857" width="4.1640625" style="5" bestFit="1" customWidth="1"/>
    <col min="13858" max="13858" width="3.6640625" style="5" bestFit="1" customWidth="1"/>
    <col min="13859" max="13859" width="4.1640625" style="5" bestFit="1" customWidth="1"/>
    <col min="13860" max="13860" width="4.6640625" style="5" bestFit="1" customWidth="1"/>
    <col min="13861" max="13861" width="5.1640625" style="5" bestFit="1" customWidth="1"/>
    <col min="13862" max="13863" width="12.6640625" style="5" customWidth="1"/>
    <col min="13864" max="14086" width="8.83203125" style="5" customWidth="1"/>
    <col min="14087" max="14087" width="38.33203125" style="5" customWidth="1"/>
    <col min="14088" max="14092" width="8.83203125" style="5" customWidth="1"/>
    <col min="14093" max="14093" width="10.6640625" style="5" customWidth="1"/>
    <col min="14094" max="14094" width="10.83203125" style="5"/>
    <col min="14095" max="14095" width="12.5" style="5" customWidth="1"/>
    <col min="14096" max="14096" width="12.5" style="5" bestFit="1" customWidth="1"/>
    <col min="14097" max="14097" width="9" style="5" bestFit="1" customWidth="1"/>
    <col min="14098" max="14100" width="8.83203125" style="5" customWidth="1"/>
    <col min="14101" max="14101" width="12.6640625" style="5" customWidth="1"/>
    <col min="14102" max="14102" width="10.6640625" style="5" bestFit="1" customWidth="1"/>
    <col min="14103" max="14103" width="12.1640625" style="5" bestFit="1" customWidth="1"/>
    <col min="14104" max="14104" width="12.6640625" style="5" customWidth="1"/>
    <col min="14105" max="14105" width="11.1640625" style="5" bestFit="1" customWidth="1"/>
    <col min="14106" max="14106" width="14.1640625" style="5" bestFit="1" customWidth="1"/>
    <col min="14107" max="14107" width="4.1640625" style="5" bestFit="1" customWidth="1"/>
    <col min="14108" max="14108" width="12.6640625" style="5" customWidth="1"/>
    <col min="14109" max="14109" width="4.1640625" style="5" bestFit="1" customWidth="1"/>
    <col min="14110" max="14110" width="3.6640625" style="5" bestFit="1" customWidth="1"/>
    <col min="14111" max="14111" width="4.1640625" style="5" bestFit="1" customWidth="1"/>
    <col min="14112" max="14112" width="3.6640625" style="5" bestFit="1" customWidth="1"/>
    <col min="14113" max="14113" width="4.1640625" style="5" bestFit="1" customWidth="1"/>
    <col min="14114" max="14114" width="3.6640625" style="5" bestFit="1" customWidth="1"/>
    <col min="14115" max="14115" width="4.1640625" style="5" bestFit="1" customWidth="1"/>
    <col min="14116" max="14116" width="4.6640625" style="5" bestFit="1" customWidth="1"/>
    <col min="14117" max="14117" width="5.1640625" style="5" bestFit="1" customWidth="1"/>
    <col min="14118" max="14119" width="12.6640625" style="5" customWidth="1"/>
    <col min="14120" max="14342" width="8.83203125" style="5" customWidth="1"/>
    <col min="14343" max="14343" width="38.33203125" style="5" customWidth="1"/>
    <col min="14344" max="14348" width="8.83203125" style="5" customWidth="1"/>
    <col min="14349" max="14349" width="10.6640625" style="5" customWidth="1"/>
    <col min="14350" max="14350" width="10.83203125" style="5"/>
    <col min="14351" max="14351" width="12.5" style="5" customWidth="1"/>
    <col min="14352" max="14352" width="12.5" style="5" bestFit="1" customWidth="1"/>
    <col min="14353" max="14353" width="9" style="5" bestFit="1" customWidth="1"/>
    <col min="14354" max="14356" width="8.83203125" style="5" customWidth="1"/>
    <col min="14357" max="14357" width="12.6640625" style="5" customWidth="1"/>
    <col min="14358" max="14358" width="10.6640625" style="5" bestFit="1" customWidth="1"/>
    <col min="14359" max="14359" width="12.1640625" style="5" bestFit="1" customWidth="1"/>
    <col min="14360" max="14360" width="12.6640625" style="5" customWidth="1"/>
    <col min="14361" max="14361" width="11.1640625" style="5" bestFit="1" customWidth="1"/>
    <col min="14362" max="14362" width="14.1640625" style="5" bestFit="1" customWidth="1"/>
    <col min="14363" max="14363" width="4.1640625" style="5" bestFit="1" customWidth="1"/>
    <col min="14364" max="14364" width="12.6640625" style="5" customWidth="1"/>
    <col min="14365" max="14365" width="4.1640625" style="5" bestFit="1" customWidth="1"/>
    <col min="14366" max="14366" width="3.6640625" style="5" bestFit="1" customWidth="1"/>
    <col min="14367" max="14367" width="4.1640625" style="5" bestFit="1" customWidth="1"/>
    <col min="14368" max="14368" width="3.6640625" style="5" bestFit="1" customWidth="1"/>
    <col min="14369" max="14369" width="4.1640625" style="5" bestFit="1" customWidth="1"/>
    <col min="14370" max="14370" width="3.6640625" style="5" bestFit="1" customWidth="1"/>
    <col min="14371" max="14371" width="4.1640625" style="5" bestFit="1" customWidth="1"/>
    <col min="14372" max="14372" width="4.6640625" style="5" bestFit="1" customWidth="1"/>
    <col min="14373" max="14373" width="5.1640625" style="5" bestFit="1" customWidth="1"/>
    <col min="14374" max="14375" width="12.6640625" style="5" customWidth="1"/>
    <col min="14376" max="14598" width="8.83203125" style="5" customWidth="1"/>
    <col min="14599" max="14599" width="38.33203125" style="5" customWidth="1"/>
    <col min="14600" max="14604" width="8.83203125" style="5" customWidth="1"/>
    <col min="14605" max="14605" width="10.6640625" style="5" customWidth="1"/>
    <col min="14606" max="14606" width="10.83203125" style="5"/>
    <col min="14607" max="14607" width="12.5" style="5" customWidth="1"/>
    <col min="14608" max="14608" width="12.5" style="5" bestFit="1" customWidth="1"/>
    <col min="14609" max="14609" width="9" style="5" bestFit="1" customWidth="1"/>
    <col min="14610" max="14612" width="8.83203125" style="5" customWidth="1"/>
    <col min="14613" max="14613" width="12.6640625" style="5" customWidth="1"/>
    <col min="14614" max="14614" width="10.6640625" style="5" bestFit="1" customWidth="1"/>
    <col min="14615" max="14615" width="12.1640625" style="5" bestFit="1" customWidth="1"/>
    <col min="14616" max="14616" width="12.6640625" style="5" customWidth="1"/>
    <col min="14617" max="14617" width="11.1640625" style="5" bestFit="1" customWidth="1"/>
    <col min="14618" max="14618" width="14.1640625" style="5" bestFit="1" customWidth="1"/>
    <col min="14619" max="14619" width="4.1640625" style="5" bestFit="1" customWidth="1"/>
    <col min="14620" max="14620" width="12.6640625" style="5" customWidth="1"/>
    <col min="14621" max="14621" width="4.1640625" style="5" bestFit="1" customWidth="1"/>
    <col min="14622" max="14622" width="3.6640625" style="5" bestFit="1" customWidth="1"/>
    <col min="14623" max="14623" width="4.1640625" style="5" bestFit="1" customWidth="1"/>
    <col min="14624" max="14624" width="3.6640625" style="5" bestFit="1" customWidth="1"/>
    <col min="14625" max="14625" width="4.1640625" style="5" bestFit="1" customWidth="1"/>
    <col min="14626" max="14626" width="3.6640625" style="5" bestFit="1" customWidth="1"/>
    <col min="14627" max="14627" width="4.1640625" style="5" bestFit="1" customWidth="1"/>
    <col min="14628" max="14628" width="4.6640625" style="5" bestFit="1" customWidth="1"/>
    <col min="14629" max="14629" width="5.1640625" style="5" bestFit="1" customWidth="1"/>
    <col min="14630" max="14631" width="12.6640625" style="5" customWidth="1"/>
    <col min="14632" max="14854" width="8.83203125" style="5" customWidth="1"/>
    <col min="14855" max="14855" width="38.33203125" style="5" customWidth="1"/>
    <col min="14856" max="14860" width="8.83203125" style="5" customWidth="1"/>
    <col min="14861" max="14861" width="10.6640625" style="5" customWidth="1"/>
    <col min="14862" max="14862" width="10.83203125" style="5"/>
    <col min="14863" max="14863" width="12.5" style="5" customWidth="1"/>
    <col min="14864" max="14864" width="12.5" style="5" bestFit="1" customWidth="1"/>
    <col min="14865" max="14865" width="9" style="5" bestFit="1" customWidth="1"/>
    <col min="14866" max="14868" width="8.83203125" style="5" customWidth="1"/>
    <col min="14869" max="14869" width="12.6640625" style="5" customWidth="1"/>
    <col min="14870" max="14870" width="10.6640625" style="5" bestFit="1" customWidth="1"/>
    <col min="14871" max="14871" width="12.1640625" style="5" bestFit="1" customWidth="1"/>
    <col min="14872" max="14872" width="12.6640625" style="5" customWidth="1"/>
    <col min="14873" max="14873" width="11.1640625" style="5" bestFit="1" customWidth="1"/>
    <col min="14874" max="14874" width="14.1640625" style="5" bestFit="1" customWidth="1"/>
    <col min="14875" max="14875" width="4.1640625" style="5" bestFit="1" customWidth="1"/>
    <col min="14876" max="14876" width="12.6640625" style="5" customWidth="1"/>
    <col min="14877" max="14877" width="4.1640625" style="5" bestFit="1" customWidth="1"/>
    <col min="14878" max="14878" width="3.6640625" style="5" bestFit="1" customWidth="1"/>
    <col min="14879" max="14879" width="4.1640625" style="5" bestFit="1" customWidth="1"/>
    <col min="14880" max="14880" width="3.6640625" style="5" bestFit="1" customWidth="1"/>
    <col min="14881" max="14881" width="4.1640625" style="5" bestFit="1" customWidth="1"/>
    <col min="14882" max="14882" width="3.6640625" style="5" bestFit="1" customWidth="1"/>
    <col min="14883" max="14883" width="4.1640625" style="5" bestFit="1" customWidth="1"/>
    <col min="14884" max="14884" width="4.6640625" style="5" bestFit="1" customWidth="1"/>
    <col min="14885" max="14885" width="5.1640625" style="5" bestFit="1" customWidth="1"/>
    <col min="14886" max="14887" width="12.6640625" style="5" customWidth="1"/>
    <col min="14888" max="15110" width="8.83203125" style="5" customWidth="1"/>
    <col min="15111" max="15111" width="38.33203125" style="5" customWidth="1"/>
    <col min="15112" max="15116" width="8.83203125" style="5" customWidth="1"/>
    <col min="15117" max="15117" width="10.6640625" style="5" customWidth="1"/>
    <col min="15118" max="15118" width="10.83203125" style="5"/>
    <col min="15119" max="15119" width="12.5" style="5" customWidth="1"/>
    <col min="15120" max="15120" width="12.5" style="5" bestFit="1" customWidth="1"/>
    <col min="15121" max="15121" width="9" style="5" bestFit="1" customWidth="1"/>
    <col min="15122" max="15124" width="8.83203125" style="5" customWidth="1"/>
    <col min="15125" max="15125" width="12.6640625" style="5" customWidth="1"/>
    <col min="15126" max="15126" width="10.6640625" style="5" bestFit="1" customWidth="1"/>
    <col min="15127" max="15127" width="12.1640625" style="5" bestFit="1" customWidth="1"/>
    <col min="15128" max="15128" width="12.6640625" style="5" customWidth="1"/>
    <col min="15129" max="15129" width="11.1640625" style="5" bestFit="1" customWidth="1"/>
    <col min="15130" max="15130" width="14.1640625" style="5" bestFit="1" customWidth="1"/>
    <col min="15131" max="15131" width="4.1640625" style="5" bestFit="1" customWidth="1"/>
    <col min="15132" max="15132" width="12.6640625" style="5" customWidth="1"/>
    <col min="15133" max="15133" width="4.1640625" style="5" bestFit="1" customWidth="1"/>
    <col min="15134" max="15134" width="3.6640625" style="5" bestFit="1" customWidth="1"/>
    <col min="15135" max="15135" width="4.1640625" style="5" bestFit="1" customWidth="1"/>
    <col min="15136" max="15136" width="3.6640625" style="5" bestFit="1" customWidth="1"/>
    <col min="15137" max="15137" width="4.1640625" style="5" bestFit="1" customWidth="1"/>
    <col min="15138" max="15138" width="3.6640625" style="5" bestFit="1" customWidth="1"/>
    <col min="15139" max="15139" width="4.1640625" style="5" bestFit="1" customWidth="1"/>
    <col min="15140" max="15140" width="4.6640625" style="5" bestFit="1" customWidth="1"/>
    <col min="15141" max="15141" width="5.1640625" style="5" bestFit="1" customWidth="1"/>
    <col min="15142" max="15143" width="12.6640625" style="5" customWidth="1"/>
    <col min="15144" max="15366" width="8.83203125" style="5" customWidth="1"/>
    <col min="15367" max="15367" width="38.33203125" style="5" customWidth="1"/>
    <col min="15368" max="15372" width="8.83203125" style="5" customWidth="1"/>
    <col min="15373" max="15373" width="10.6640625" style="5" customWidth="1"/>
    <col min="15374" max="15374" width="10.83203125" style="5"/>
    <col min="15375" max="15375" width="12.5" style="5" customWidth="1"/>
    <col min="15376" max="15376" width="12.5" style="5" bestFit="1" customWidth="1"/>
    <col min="15377" max="15377" width="9" style="5" bestFit="1" customWidth="1"/>
    <col min="15378" max="15380" width="8.83203125" style="5" customWidth="1"/>
    <col min="15381" max="15381" width="12.6640625" style="5" customWidth="1"/>
    <col min="15382" max="15382" width="10.6640625" style="5" bestFit="1" customWidth="1"/>
    <col min="15383" max="15383" width="12.1640625" style="5" bestFit="1" customWidth="1"/>
    <col min="15384" max="15384" width="12.6640625" style="5" customWidth="1"/>
    <col min="15385" max="15385" width="11.1640625" style="5" bestFit="1" customWidth="1"/>
    <col min="15386" max="15386" width="14.1640625" style="5" bestFit="1" customWidth="1"/>
    <col min="15387" max="15387" width="4.1640625" style="5" bestFit="1" customWidth="1"/>
    <col min="15388" max="15388" width="12.6640625" style="5" customWidth="1"/>
    <col min="15389" max="15389" width="4.1640625" style="5" bestFit="1" customWidth="1"/>
    <col min="15390" max="15390" width="3.6640625" style="5" bestFit="1" customWidth="1"/>
    <col min="15391" max="15391" width="4.1640625" style="5" bestFit="1" customWidth="1"/>
    <col min="15392" max="15392" width="3.6640625" style="5" bestFit="1" customWidth="1"/>
    <col min="15393" max="15393" width="4.1640625" style="5" bestFit="1" customWidth="1"/>
    <col min="15394" max="15394" width="3.6640625" style="5" bestFit="1" customWidth="1"/>
    <col min="15395" max="15395" width="4.1640625" style="5" bestFit="1" customWidth="1"/>
    <col min="15396" max="15396" width="4.6640625" style="5" bestFit="1" customWidth="1"/>
    <col min="15397" max="15397" width="5.1640625" style="5" bestFit="1" customWidth="1"/>
    <col min="15398" max="15399" width="12.6640625" style="5" customWidth="1"/>
    <col min="15400" max="15622" width="8.83203125" style="5" customWidth="1"/>
    <col min="15623" max="15623" width="38.33203125" style="5" customWidth="1"/>
    <col min="15624" max="15628" width="8.83203125" style="5" customWidth="1"/>
    <col min="15629" max="15629" width="10.6640625" style="5" customWidth="1"/>
    <col min="15630" max="15630" width="10.83203125" style="5"/>
    <col min="15631" max="15631" width="12.5" style="5" customWidth="1"/>
    <col min="15632" max="15632" width="12.5" style="5" bestFit="1" customWidth="1"/>
    <col min="15633" max="15633" width="9" style="5" bestFit="1" customWidth="1"/>
    <col min="15634" max="15636" width="8.83203125" style="5" customWidth="1"/>
    <col min="15637" max="15637" width="12.6640625" style="5" customWidth="1"/>
    <col min="15638" max="15638" width="10.6640625" style="5" bestFit="1" customWidth="1"/>
    <col min="15639" max="15639" width="12.1640625" style="5" bestFit="1" customWidth="1"/>
    <col min="15640" max="15640" width="12.6640625" style="5" customWidth="1"/>
    <col min="15641" max="15641" width="11.1640625" style="5" bestFit="1" customWidth="1"/>
    <col min="15642" max="15642" width="14.1640625" style="5" bestFit="1" customWidth="1"/>
    <col min="15643" max="15643" width="4.1640625" style="5" bestFit="1" customWidth="1"/>
    <col min="15644" max="15644" width="12.6640625" style="5" customWidth="1"/>
    <col min="15645" max="15645" width="4.1640625" style="5" bestFit="1" customWidth="1"/>
    <col min="15646" max="15646" width="3.6640625" style="5" bestFit="1" customWidth="1"/>
    <col min="15647" max="15647" width="4.1640625" style="5" bestFit="1" customWidth="1"/>
    <col min="15648" max="15648" width="3.6640625" style="5" bestFit="1" customWidth="1"/>
    <col min="15649" max="15649" width="4.1640625" style="5" bestFit="1" customWidth="1"/>
    <col min="15650" max="15650" width="3.6640625" style="5" bestFit="1" customWidth="1"/>
    <col min="15651" max="15651" width="4.1640625" style="5" bestFit="1" customWidth="1"/>
    <col min="15652" max="15652" width="4.6640625" style="5" bestFit="1" customWidth="1"/>
    <col min="15653" max="15653" width="5.1640625" style="5" bestFit="1" customWidth="1"/>
    <col min="15654" max="15655" width="12.6640625" style="5" customWidth="1"/>
    <col min="15656" max="15878" width="8.83203125" style="5" customWidth="1"/>
    <col min="15879" max="15879" width="38.33203125" style="5" customWidth="1"/>
    <col min="15880" max="15884" width="8.83203125" style="5" customWidth="1"/>
    <col min="15885" max="15885" width="10.6640625" style="5" customWidth="1"/>
    <col min="15886" max="15886" width="10.83203125" style="5"/>
    <col min="15887" max="15887" width="12.5" style="5" customWidth="1"/>
    <col min="15888" max="15888" width="12.5" style="5" bestFit="1" customWidth="1"/>
    <col min="15889" max="15889" width="9" style="5" bestFit="1" customWidth="1"/>
    <col min="15890" max="15892" width="8.83203125" style="5" customWidth="1"/>
    <col min="15893" max="15893" width="12.6640625" style="5" customWidth="1"/>
    <col min="15894" max="15894" width="10.6640625" style="5" bestFit="1" customWidth="1"/>
    <col min="15895" max="15895" width="12.1640625" style="5" bestFit="1" customWidth="1"/>
    <col min="15896" max="15896" width="12.6640625" style="5" customWidth="1"/>
    <col min="15897" max="15897" width="11.1640625" style="5" bestFit="1" customWidth="1"/>
    <col min="15898" max="15898" width="14.1640625" style="5" bestFit="1" customWidth="1"/>
    <col min="15899" max="15899" width="4.1640625" style="5" bestFit="1" customWidth="1"/>
    <col min="15900" max="15900" width="12.6640625" style="5" customWidth="1"/>
    <col min="15901" max="15901" width="4.1640625" style="5" bestFit="1" customWidth="1"/>
    <col min="15902" max="15902" width="3.6640625" style="5" bestFit="1" customWidth="1"/>
    <col min="15903" max="15903" width="4.1640625" style="5" bestFit="1" customWidth="1"/>
    <col min="15904" max="15904" width="3.6640625" style="5" bestFit="1" customWidth="1"/>
    <col min="15905" max="15905" width="4.1640625" style="5" bestFit="1" customWidth="1"/>
    <col min="15906" max="15906" width="3.6640625" style="5" bestFit="1" customWidth="1"/>
    <col min="15907" max="15907" width="4.1640625" style="5" bestFit="1" customWidth="1"/>
    <col min="15908" max="15908" width="4.6640625" style="5" bestFit="1" customWidth="1"/>
    <col min="15909" max="15909" width="5.1640625" style="5" bestFit="1" customWidth="1"/>
    <col min="15910" max="15911" width="12.6640625" style="5" customWidth="1"/>
    <col min="15912" max="16134" width="8.83203125" style="5" customWidth="1"/>
    <col min="16135" max="16135" width="38.33203125" style="5" customWidth="1"/>
    <col min="16136" max="16140" width="8.83203125" style="5" customWidth="1"/>
    <col min="16141" max="16141" width="10.6640625" style="5" customWidth="1"/>
    <col min="16142" max="16142" width="10.83203125" style="5"/>
    <col min="16143" max="16143" width="12.5" style="5" customWidth="1"/>
    <col min="16144" max="16144" width="12.5" style="5" bestFit="1" customWidth="1"/>
    <col min="16145" max="16145" width="9" style="5" bestFit="1" customWidth="1"/>
    <col min="16146" max="16148" width="8.83203125" style="5" customWidth="1"/>
    <col min="16149" max="16149" width="12.6640625" style="5" customWidth="1"/>
    <col min="16150" max="16150" width="10.6640625" style="5" bestFit="1" customWidth="1"/>
    <col min="16151" max="16151" width="12.1640625" style="5" bestFit="1" customWidth="1"/>
    <col min="16152" max="16152" width="12.6640625" style="5" customWidth="1"/>
    <col min="16153" max="16153" width="11.1640625" style="5" bestFit="1" customWidth="1"/>
    <col min="16154" max="16154" width="14.1640625" style="5" bestFit="1" customWidth="1"/>
    <col min="16155" max="16155" width="4.1640625" style="5" bestFit="1" customWidth="1"/>
    <col min="16156" max="16156" width="12.6640625" style="5" customWidth="1"/>
    <col min="16157" max="16157" width="4.1640625" style="5" bestFit="1" customWidth="1"/>
    <col min="16158" max="16158" width="3.6640625" style="5" bestFit="1" customWidth="1"/>
    <col min="16159" max="16159" width="4.1640625" style="5" bestFit="1" customWidth="1"/>
    <col min="16160" max="16160" width="3.6640625" style="5" bestFit="1" customWidth="1"/>
    <col min="16161" max="16161" width="4.1640625" style="5" bestFit="1" customWidth="1"/>
    <col min="16162" max="16162" width="3.6640625" style="5" bestFit="1" customWidth="1"/>
    <col min="16163" max="16163" width="4.1640625" style="5" bestFit="1" customWidth="1"/>
    <col min="16164" max="16164" width="4.6640625" style="5" bestFit="1" customWidth="1"/>
    <col min="16165" max="16165" width="5.1640625" style="5" bestFit="1" customWidth="1"/>
    <col min="16166" max="16167" width="12.6640625" style="5" customWidth="1"/>
    <col min="16168" max="16384" width="8.83203125" style="5" customWidth="1"/>
  </cols>
  <sheetData>
    <row r="1" spans="1:75" ht="14" thickBot="1"/>
    <row r="2" spans="1:75" ht="14" thickBot="1">
      <c r="O2" s="6" t="s">
        <v>7</v>
      </c>
      <c r="P2" s="7">
        <v>3</v>
      </c>
      <c r="Q2" s="8">
        <v>3.5</v>
      </c>
      <c r="R2" s="86">
        <v>4</v>
      </c>
      <c r="S2" s="9">
        <v>4</v>
      </c>
      <c r="T2" s="93">
        <v>4.5</v>
      </c>
      <c r="U2" s="8">
        <v>4.5</v>
      </c>
      <c r="V2" s="86">
        <v>5</v>
      </c>
      <c r="W2" s="9">
        <v>5</v>
      </c>
      <c r="X2" s="8">
        <v>5.5</v>
      </c>
      <c r="Y2" s="9">
        <v>6</v>
      </c>
      <c r="Z2" s="8">
        <v>6.5</v>
      </c>
      <c r="AA2" s="9">
        <v>7</v>
      </c>
      <c r="AB2" s="8">
        <v>7.5</v>
      </c>
      <c r="AC2" s="9">
        <v>8</v>
      </c>
      <c r="AD2" s="8">
        <v>8.5</v>
      </c>
      <c r="AE2" s="9">
        <v>9</v>
      </c>
      <c r="AF2" s="8">
        <v>9.5</v>
      </c>
      <c r="AG2" s="9">
        <v>10</v>
      </c>
      <c r="AH2" s="8">
        <v>10.5</v>
      </c>
      <c r="AI2" s="10">
        <v>11</v>
      </c>
    </row>
    <row r="3" spans="1:75" ht="56" customHeight="1">
      <c r="O3" s="11" t="s">
        <v>148</v>
      </c>
      <c r="P3" s="12" t="s">
        <v>149</v>
      </c>
      <c r="Q3" s="13"/>
      <c r="R3" s="87" t="s">
        <v>168</v>
      </c>
      <c r="S3" s="13" t="s">
        <v>150</v>
      </c>
      <c r="T3" s="87" t="s">
        <v>168</v>
      </c>
      <c r="U3" s="13" t="s">
        <v>20</v>
      </c>
      <c r="V3" s="87" t="s">
        <v>168</v>
      </c>
      <c r="W3" s="12" t="s">
        <v>21</v>
      </c>
      <c r="X3" s="13"/>
      <c r="Y3" s="12" t="s">
        <v>22</v>
      </c>
      <c r="Z3" s="13"/>
      <c r="AA3" s="13"/>
      <c r="AB3" s="13"/>
      <c r="AC3" s="13"/>
      <c r="AD3" s="13"/>
      <c r="AE3" s="13"/>
      <c r="AF3" s="13"/>
      <c r="AG3" s="13"/>
      <c r="AH3" s="13"/>
      <c r="AI3" s="14" t="s">
        <v>23</v>
      </c>
      <c r="AK3" s="15" t="s">
        <v>151</v>
      </c>
      <c r="AL3" s="16">
        <v>0.06</v>
      </c>
      <c r="AQ3" s="82"/>
      <c r="AR3" s="95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</row>
    <row r="4" spans="1:75" ht="42">
      <c r="O4" s="17" t="s">
        <v>152</v>
      </c>
      <c r="P4" s="18" t="s">
        <v>153</v>
      </c>
      <c r="Q4" s="19"/>
      <c r="R4" s="87">
        <v>0.5</v>
      </c>
      <c r="S4" s="18">
        <v>1</v>
      </c>
      <c r="T4" s="87">
        <v>0.4</v>
      </c>
      <c r="U4" s="18">
        <v>1.5</v>
      </c>
      <c r="V4" s="87">
        <v>0.35</v>
      </c>
      <c r="W4" s="18">
        <v>0.55000000000000004</v>
      </c>
      <c r="X4" s="19"/>
      <c r="Y4" s="18">
        <v>0.35</v>
      </c>
      <c r="Z4" s="19"/>
      <c r="AA4" s="19"/>
      <c r="AB4" s="19"/>
      <c r="AC4" s="19"/>
      <c r="AD4" s="19"/>
      <c r="AE4" s="19"/>
      <c r="AF4" s="19"/>
      <c r="AG4" s="19"/>
      <c r="AH4" s="19"/>
      <c r="AI4" s="20">
        <v>0.35</v>
      </c>
      <c r="AK4" s="15" t="s">
        <v>154</v>
      </c>
      <c r="AL4" s="16">
        <v>0.12</v>
      </c>
    </row>
    <row r="5" spans="1:75" ht="42">
      <c r="O5" s="11" t="s">
        <v>148</v>
      </c>
      <c r="P5" s="21"/>
      <c r="Q5" s="19" t="s">
        <v>155</v>
      </c>
      <c r="R5" s="87" t="s">
        <v>167</v>
      </c>
      <c r="S5" s="18" t="s">
        <v>156</v>
      </c>
      <c r="T5" s="87" t="s">
        <v>167</v>
      </c>
      <c r="U5" s="12"/>
      <c r="V5" s="87" t="s">
        <v>167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4"/>
    </row>
    <row r="6" spans="1:75" ht="42">
      <c r="O6" s="17" t="s">
        <v>152</v>
      </c>
      <c r="P6" s="22"/>
      <c r="Q6" s="12" t="s">
        <v>153</v>
      </c>
      <c r="R6" s="88">
        <v>1.2</v>
      </c>
      <c r="S6" s="22">
        <v>0.9</v>
      </c>
      <c r="T6" s="88">
        <v>0.35</v>
      </c>
      <c r="U6" s="13"/>
      <c r="V6" s="88">
        <v>0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23"/>
    </row>
    <row r="7" spans="1:75" ht="3" customHeight="1" thickBot="1">
      <c r="O7" s="24"/>
      <c r="P7" s="25"/>
      <c r="Q7" s="25"/>
      <c r="R7" s="89"/>
      <c r="S7" s="25"/>
      <c r="T7" s="89"/>
      <c r="U7" s="25"/>
      <c r="V7" s="89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6"/>
    </row>
    <row r="8" spans="1:75" ht="44" thickTop="1" thickBot="1">
      <c r="A8" s="184" t="s">
        <v>157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O8" s="27" t="s">
        <v>152</v>
      </c>
      <c r="P8" s="28"/>
      <c r="Q8" s="28"/>
      <c r="R8" s="90">
        <f>R4+R6</f>
        <v>1.7</v>
      </c>
      <c r="S8" s="29">
        <v>1.9</v>
      </c>
      <c r="T8" s="90">
        <f>T4+T6</f>
        <v>0.75</v>
      </c>
      <c r="U8" s="30">
        <v>1.5</v>
      </c>
      <c r="V8" s="90">
        <f>V4+V6</f>
        <v>0.35</v>
      </c>
      <c r="W8" s="30">
        <v>0.55000000000000004</v>
      </c>
      <c r="X8" s="28"/>
      <c r="Y8" s="29">
        <v>0.35</v>
      </c>
      <c r="Z8" s="28"/>
      <c r="AA8" s="28"/>
      <c r="AB8" s="28"/>
      <c r="AC8" s="28"/>
      <c r="AD8" s="28"/>
      <c r="AE8" s="28"/>
      <c r="AF8" s="28"/>
      <c r="AG8" s="28"/>
      <c r="AH8" s="28"/>
      <c r="AI8" s="31">
        <v>0.35</v>
      </c>
    </row>
    <row r="9" spans="1:75" ht="30.75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O9" s="83" t="s">
        <v>158</v>
      </c>
    </row>
    <row r="10" spans="1:75" ht="23.25" customHeight="1" thickBot="1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M10" s="36"/>
      <c r="N10" s="36"/>
      <c r="O10" s="37"/>
      <c r="P10" s="38"/>
      <c r="Q10" s="38"/>
      <c r="R10" s="91"/>
      <c r="S10" s="38"/>
      <c r="T10" s="91"/>
      <c r="U10" s="38"/>
      <c r="V10" s="91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9"/>
    </row>
    <row r="11" spans="1:75">
      <c r="A11" s="32"/>
      <c r="B11" s="186" t="s">
        <v>5</v>
      </c>
      <c r="C11" s="186"/>
      <c r="D11" s="186"/>
      <c r="E11" s="186"/>
      <c r="F11" s="187"/>
      <c r="G11" s="186" t="s">
        <v>6</v>
      </c>
      <c r="H11" s="186"/>
      <c r="I11" s="186"/>
      <c r="J11" s="186"/>
      <c r="K11" s="186"/>
      <c r="N11" s="188" t="s">
        <v>7</v>
      </c>
      <c r="O11" s="189"/>
      <c r="P11" s="40">
        <v>3</v>
      </c>
      <c r="Q11" s="40">
        <v>3.5</v>
      </c>
      <c r="R11" s="92">
        <v>4</v>
      </c>
      <c r="S11" s="40">
        <v>4</v>
      </c>
      <c r="T11" s="92">
        <v>4.5</v>
      </c>
      <c r="U11" s="40">
        <v>4.5</v>
      </c>
      <c r="V11" s="92">
        <v>4.5</v>
      </c>
      <c r="W11" s="40">
        <v>5</v>
      </c>
      <c r="X11" s="40">
        <v>5.5</v>
      </c>
      <c r="Y11" s="40">
        <v>6</v>
      </c>
      <c r="Z11" s="40">
        <v>6.5</v>
      </c>
      <c r="AA11" s="40">
        <v>7</v>
      </c>
      <c r="AB11" s="40">
        <v>7.5</v>
      </c>
      <c r="AC11" s="40">
        <v>8</v>
      </c>
      <c r="AD11" s="40">
        <v>8.5</v>
      </c>
      <c r="AE11" s="40">
        <v>9</v>
      </c>
      <c r="AF11" s="40">
        <v>9.5</v>
      </c>
      <c r="AG11" s="40">
        <v>10</v>
      </c>
      <c r="AH11" s="40">
        <v>10.5</v>
      </c>
      <c r="AI11" s="40">
        <v>11</v>
      </c>
      <c r="AJ11" s="189" t="s">
        <v>7</v>
      </c>
      <c r="AK11" s="189"/>
      <c r="AL11" s="40">
        <v>3</v>
      </c>
      <c r="AM11" s="40">
        <v>3.5</v>
      </c>
      <c r="AN11" s="92">
        <v>4</v>
      </c>
      <c r="AO11" s="40">
        <v>4</v>
      </c>
      <c r="AP11" s="92">
        <v>4.5</v>
      </c>
      <c r="AQ11" s="40">
        <v>4.5</v>
      </c>
      <c r="AR11" s="92">
        <v>4.5</v>
      </c>
      <c r="AS11" s="40">
        <v>5</v>
      </c>
      <c r="AT11" s="40">
        <v>5.5</v>
      </c>
      <c r="AU11" s="40">
        <v>6</v>
      </c>
      <c r="AV11" s="40">
        <v>6.5</v>
      </c>
      <c r="AW11" s="40">
        <v>7</v>
      </c>
      <c r="AX11" s="40">
        <v>7.5</v>
      </c>
      <c r="AY11" s="40">
        <v>8</v>
      </c>
      <c r="AZ11" s="40">
        <v>8.5</v>
      </c>
      <c r="BA11" s="40">
        <v>9</v>
      </c>
      <c r="BB11" s="40">
        <v>9.5</v>
      </c>
      <c r="BC11" s="40">
        <v>10</v>
      </c>
      <c r="BD11" s="40">
        <v>10.5</v>
      </c>
      <c r="BE11" s="40">
        <v>11</v>
      </c>
      <c r="BF11" s="166" t="s">
        <v>8</v>
      </c>
      <c r="BG11" s="167"/>
      <c r="BI11" s="172" t="s">
        <v>9</v>
      </c>
      <c r="BJ11" s="172"/>
      <c r="BK11" s="172"/>
      <c r="BL11" s="173" t="s">
        <v>10</v>
      </c>
      <c r="BM11" s="174"/>
      <c r="BO11" s="179" t="s">
        <v>159</v>
      </c>
      <c r="BP11" s="180"/>
      <c r="BQ11" s="180"/>
      <c r="BR11" s="181"/>
      <c r="BT11" s="179" t="s">
        <v>160</v>
      </c>
      <c r="BU11" s="180"/>
      <c r="BV11" s="180"/>
      <c r="BW11" s="181"/>
    </row>
    <row r="12" spans="1:75" ht="38.25" customHeight="1">
      <c r="A12" s="41" t="s">
        <v>11</v>
      </c>
      <c r="B12" s="42" t="s">
        <v>12</v>
      </c>
      <c r="C12" s="42" t="s">
        <v>13</v>
      </c>
      <c r="D12" s="42" t="s">
        <v>14</v>
      </c>
      <c r="E12" s="42" t="s">
        <v>15</v>
      </c>
      <c r="F12" s="43" t="s">
        <v>16</v>
      </c>
      <c r="G12" s="42" t="s">
        <v>12</v>
      </c>
      <c r="H12" s="42" t="s">
        <v>13</v>
      </c>
      <c r="I12" s="42" t="s">
        <v>14</v>
      </c>
      <c r="J12" s="42" t="s">
        <v>15</v>
      </c>
      <c r="K12" s="42" t="s">
        <v>16</v>
      </c>
      <c r="N12" s="182" t="s">
        <v>17</v>
      </c>
      <c r="O12" s="163"/>
      <c r="P12" s="152" t="s">
        <v>16</v>
      </c>
      <c r="Q12" s="152" t="s">
        <v>18</v>
      </c>
      <c r="R12" s="98" t="s">
        <v>169</v>
      </c>
      <c r="S12" s="152" t="s">
        <v>19</v>
      </c>
      <c r="T12" s="98" t="s">
        <v>169</v>
      </c>
      <c r="U12" s="152" t="s">
        <v>20</v>
      </c>
      <c r="V12" s="98" t="s">
        <v>169</v>
      </c>
      <c r="W12" s="152" t="s">
        <v>21</v>
      </c>
      <c r="X12" s="152"/>
      <c r="Y12" s="152" t="s">
        <v>22</v>
      </c>
      <c r="Z12" s="152"/>
      <c r="AA12" s="152"/>
      <c r="AB12" s="152"/>
      <c r="AC12" s="152"/>
      <c r="AD12" s="152"/>
      <c r="AE12" s="152"/>
      <c r="AF12" s="152"/>
      <c r="AG12" s="152"/>
      <c r="AH12" s="152"/>
      <c r="AI12" s="152" t="s">
        <v>23</v>
      </c>
      <c r="AJ12" s="162" t="s">
        <v>24</v>
      </c>
      <c r="AK12" s="163"/>
      <c r="AL12" s="152" t="s">
        <v>16</v>
      </c>
      <c r="AM12" s="152" t="s">
        <v>18</v>
      </c>
      <c r="AN12" s="98" t="s">
        <v>169</v>
      </c>
      <c r="AO12" s="152" t="s">
        <v>19</v>
      </c>
      <c r="AP12" s="98" t="s">
        <v>169</v>
      </c>
      <c r="AQ12" s="152" t="s">
        <v>20</v>
      </c>
      <c r="AR12" s="98" t="s">
        <v>169</v>
      </c>
      <c r="AS12" s="152" t="s">
        <v>21</v>
      </c>
      <c r="AT12" s="152"/>
      <c r="AU12" s="152" t="s">
        <v>22</v>
      </c>
      <c r="AV12" s="152"/>
      <c r="AW12" s="152"/>
      <c r="AX12" s="152"/>
      <c r="AY12" s="152"/>
      <c r="AZ12" s="152"/>
      <c r="BA12" s="152"/>
      <c r="BB12" s="152"/>
      <c r="BC12" s="152"/>
      <c r="BD12" s="152"/>
      <c r="BE12" s="152" t="s">
        <v>23</v>
      </c>
      <c r="BF12" s="168"/>
      <c r="BG12" s="169"/>
      <c r="BI12" s="172"/>
      <c r="BJ12" s="172"/>
      <c r="BK12" s="172"/>
      <c r="BL12" s="175"/>
      <c r="BM12" s="176"/>
      <c r="BO12" s="154" t="s">
        <v>161</v>
      </c>
      <c r="BP12" s="155"/>
      <c r="BQ12" s="156">
        <f>COUNTA(BI15:BK123)</f>
        <v>99</v>
      </c>
      <c r="BR12" s="157"/>
      <c r="BT12" s="154" t="s">
        <v>161</v>
      </c>
      <c r="BU12" s="155"/>
      <c r="BV12" s="156">
        <f>COUNTA(BL15:BM123)</f>
        <v>99</v>
      </c>
      <c r="BW12" s="157"/>
    </row>
    <row r="13" spans="1:75" ht="12.75" customHeight="1">
      <c r="A13" s="33"/>
      <c r="B13" s="36"/>
      <c r="C13" s="36"/>
      <c r="D13" s="36"/>
      <c r="E13" s="36"/>
      <c r="F13" s="44"/>
      <c r="N13" s="183"/>
      <c r="O13" s="165"/>
      <c r="P13" s="153"/>
      <c r="Q13" s="153"/>
      <c r="R13" s="99"/>
      <c r="S13" s="153"/>
      <c r="T13" s="99"/>
      <c r="U13" s="153"/>
      <c r="V13" s="99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64"/>
      <c r="AK13" s="165"/>
      <c r="AL13" s="153"/>
      <c r="AM13" s="153"/>
      <c r="AN13" s="99"/>
      <c r="AO13" s="153"/>
      <c r="AP13" s="99"/>
      <c r="AQ13" s="153"/>
      <c r="AR13" s="99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70"/>
      <c r="BG13" s="171"/>
      <c r="BI13" s="172"/>
      <c r="BJ13" s="172"/>
      <c r="BK13" s="172"/>
      <c r="BL13" s="177"/>
      <c r="BM13" s="178"/>
      <c r="BO13" s="154" t="s">
        <v>162</v>
      </c>
      <c r="BP13" s="155"/>
      <c r="BQ13" s="156">
        <f>COUNTIF(BI15:BK123,"Yes")</f>
        <v>20</v>
      </c>
      <c r="BR13" s="157"/>
      <c r="BT13" s="154" t="s">
        <v>162</v>
      </c>
      <c r="BU13" s="155"/>
      <c r="BV13" s="156">
        <f>COUNTIF(BL15:BM123,"Yes")</f>
        <v>18</v>
      </c>
      <c r="BW13" s="157"/>
    </row>
    <row r="14" spans="1:75" ht="14" thickBot="1">
      <c r="A14" s="32" t="s">
        <v>25</v>
      </c>
      <c r="B14" s="36"/>
      <c r="C14" s="36"/>
      <c r="D14" s="36"/>
      <c r="E14" s="36"/>
      <c r="F14" s="44"/>
      <c r="N14" s="147" t="s">
        <v>26</v>
      </c>
      <c r="O14" s="148"/>
      <c r="P14" s="45"/>
      <c r="Q14" s="45"/>
      <c r="R14" s="84"/>
      <c r="S14" s="45"/>
      <c r="T14" s="84"/>
      <c r="U14" s="45"/>
      <c r="V14" s="84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148" t="s">
        <v>26</v>
      </c>
      <c r="AK14" s="148"/>
      <c r="AL14" s="36"/>
      <c r="AM14" s="36"/>
      <c r="AN14" s="94"/>
      <c r="AO14" s="36"/>
      <c r="AP14" s="94"/>
      <c r="AQ14" s="36"/>
      <c r="AR14" s="94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47"/>
      <c r="BF14" s="48"/>
      <c r="BG14" s="49"/>
      <c r="BI14" s="149"/>
      <c r="BJ14" s="150"/>
      <c r="BK14" s="151"/>
      <c r="BL14" s="50"/>
      <c r="BM14" s="51"/>
      <c r="BO14" s="158"/>
      <c r="BP14" s="159"/>
      <c r="BQ14" s="160"/>
      <c r="BR14" s="161"/>
      <c r="BT14" s="158"/>
      <c r="BU14" s="159"/>
      <c r="BV14" s="160"/>
      <c r="BW14" s="161"/>
    </row>
    <row r="15" spans="1:75" ht="14" thickTop="1">
      <c r="A15" s="33" t="s">
        <v>27</v>
      </c>
      <c r="B15" s="52">
        <v>55</v>
      </c>
      <c r="C15" s="52">
        <v>146.1</v>
      </c>
      <c r="D15" s="52">
        <v>53.6</v>
      </c>
      <c r="E15" s="52">
        <v>43.1</v>
      </c>
      <c r="F15" s="53">
        <v>22</v>
      </c>
      <c r="G15" s="54">
        <v>38.5</v>
      </c>
      <c r="H15" s="54">
        <v>106.1</v>
      </c>
      <c r="I15" s="54">
        <v>38.5</v>
      </c>
      <c r="J15" s="54">
        <v>32.6</v>
      </c>
      <c r="K15" s="54">
        <v>26.4</v>
      </c>
      <c r="N15" s="135" t="str">
        <f>A15</f>
        <v>1 PARENTHOOD</v>
      </c>
      <c r="O15" s="136"/>
      <c r="P15" s="45">
        <f>K15</f>
        <v>26.4</v>
      </c>
      <c r="Q15" s="45"/>
      <c r="R15" s="84">
        <f>$R$8*G15</f>
        <v>65.45</v>
      </c>
      <c r="S15" s="45">
        <f t="shared" ref="S15:S28" si="0">G15*$S$8</f>
        <v>73.149999999999991</v>
      </c>
      <c r="T15" s="84">
        <f>$G15*$T$8</f>
        <v>28.875</v>
      </c>
      <c r="U15" s="45">
        <f t="shared" ref="U15:U28" si="1">G15*$U$8</f>
        <v>57.75</v>
      </c>
      <c r="V15" s="84">
        <f>$G15*$V$8</f>
        <v>13.475</v>
      </c>
      <c r="W15" s="45">
        <f t="shared" ref="W15:W28" si="2">G15*$W$8</f>
        <v>21.175000000000001</v>
      </c>
      <c r="X15" s="45"/>
      <c r="Y15" s="45">
        <f t="shared" ref="Y15:Y28" si="3">G15*$Y$8</f>
        <v>13.475</v>
      </c>
      <c r="Z15" s="45"/>
      <c r="AA15" s="45"/>
      <c r="AB15" s="45"/>
      <c r="AC15" s="45"/>
      <c r="AD15" s="45"/>
      <c r="AE15" s="45"/>
      <c r="AF15" s="45"/>
      <c r="AG15" s="45"/>
      <c r="AH15" s="45"/>
      <c r="AI15" s="46">
        <f t="shared" ref="AI15:AI28" si="4">G15*$AI$8</f>
        <v>13.475</v>
      </c>
      <c r="AJ15" s="116" t="str">
        <f t="shared" ref="AJ15:AJ28" si="5">N15</f>
        <v>1 PARENTHOOD</v>
      </c>
      <c r="AK15" s="116"/>
      <c r="AL15" s="45">
        <f t="shared" ref="AL15:AL28" si="6">K15/((1+$AL$4)^$AL$11)</f>
        <v>18.790998542274046</v>
      </c>
      <c r="AM15" s="45">
        <f>(Q15)/((1+$AL$4)^$AM$11)</f>
        <v>0</v>
      </c>
      <c r="AN15" s="84">
        <f>(R15)/((1+$AL$4)^AN$11)</f>
        <v>41.594658231596199</v>
      </c>
      <c r="AO15" s="45">
        <f t="shared" ref="AO15:AO28" si="7">S15/((1+$AL$4)^$AO$11)</f>
        <v>46.488147435313394</v>
      </c>
      <c r="AP15" s="84">
        <f>(T15)/((1+$AL$4)^AP$11)</f>
        <v>17.339672513056069</v>
      </c>
      <c r="AQ15" s="45">
        <f t="shared" ref="AQ15:AQ28" si="8">U15/((1+$AL$4)^$AQ$11)</f>
        <v>34.679345026112138</v>
      </c>
      <c r="AR15" s="84">
        <f>(V15)/((1+$AL$4)^AR$11)</f>
        <v>8.0918471727594987</v>
      </c>
      <c r="AS15" s="45">
        <f t="shared" ref="AS15:AS28" si="9">W15/((1+$AL$4)^$AS$11)</f>
        <v>12.015263669841339</v>
      </c>
      <c r="AT15" s="45"/>
      <c r="AU15" s="45">
        <f t="shared" ref="AU15:AU28" si="10">Y15/((1+$AL$4)^$AU$11)</f>
        <v>6.8268543578643959</v>
      </c>
      <c r="AV15" s="45"/>
      <c r="AW15" s="45"/>
      <c r="AX15" s="45"/>
      <c r="AY15" s="45"/>
      <c r="AZ15" s="45"/>
      <c r="BA15" s="45"/>
      <c r="BB15" s="45"/>
      <c r="BC15" s="45"/>
      <c r="BD15" s="45"/>
      <c r="BE15" s="46">
        <f t="shared" ref="BE15:BE28" si="11">AI15/((1+$AL$4)^$BE$11)</f>
        <v>3.8737405027318106</v>
      </c>
      <c r="BF15" s="96">
        <f>AO15+AQ15+AS15+AU15+BE15-AL15-AM15-AN15-AP15-AR15</f>
        <v>18.06617453217725</v>
      </c>
      <c r="BG15" s="97"/>
      <c r="BI15" s="117" t="str">
        <f>IFERROR(IF(BF15&gt;0,"Yes","No"),"")</f>
        <v>Yes</v>
      </c>
      <c r="BJ15" s="118"/>
      <c r="BK15" s="119"/>
      <c r="BL15" s="117" t="str">
        <f>IF(BF15-2&gt;0,"Yes","No")</f>
        <v>Yes</v>
      </c>
      <c r="BM15" s="119"/>
      <c r="BO15" s="139" t="s">
        <v>163</v>
      </c>
      <c r="BP15" s="140"/>
      <c r="BQ15" s="143">
        <f>BQ13/BQ12</f>
        <v>0.20202020202020202</v>
      </c>
      <c r="BR15" s="144"/>
      <c r="BT15" s="139" t="s">
        <v>163</v>
      </c>
      <c r="BU15" s="140"/>
      <c r="BV15" s="143">
        <f>BV13/BV12</f>
        <v>0.18181818181818182</v>
      </c>
      <c r="BW15" s="144"/>
    </row>
    <row r="16" spans="1:75" ht="14" thickBot="1">
      <c r="A16" s="33" t="s">
        <v>28</v>
      </c>
      <c r="B16" s="36">
        <v>40.5</v>
      </c>
      <c r="C16" s="36">
        <v>110.9</v>
      </c>
      <c r="D16" s="36">
        <v>40.299999999999997</v>
      </c>
      <c r="E16" s="36">
        <v>33.1</v>
      </c>
      <c r="F16" s="44">
        <v>19.8</v>
      </c>
      <c r="G16" s="5">
        <v>28.4</v>
      </c>
      <c r="H16" s="5">
        <v>81.400000000000006</v>
      </c>
      <c r="I16" s="5">
        <v>29.2</v>
      </c>
      <c r="J16" s="55">
        <v>26</v>
      </c>
      <c r="K16" s="5">
        <v>23.7</v>
      </c>
      <c r="N16" s="135" t="str">
        <f t="shared" ref="N16:N28" si="12">A16</f>
        <v>2 BORN ON THE FOURTH OF JULY</v>
      </c>
      <c r="O16" s="136"/>
      <c r="P16" s="45">
        <f t="shared" ref="P16:P28" si="13">K16</f>
        <v>23.7</v>
      </c>
      <c r="Q16" s="45"/>
      <c r="R16" s="84">
        <f t="shared" ref="R16:R79" si="14">$R$8*G16</f>
        <v>48.279999999999994</v>
      </c>
      <c r="S16" s="45">
        <f t="shared" si="0"/>
        <v>53.959999999999994</v>
      </c>
      <c r="T16" s="84">
        <f t="shared" ref="T16:T79" si="15">$G16*$T$8</f>
        <v>21.299999999999997</v>
      </c>
      <c r="U16" s="45">
        <f t="shared" si="1"/>
        <v>42.599999999999994</v>
      </c>
      <c r="V16" s="84">
        <f t="shared" ref="V16:V79" si="16">$G16*$V$8</f>
        <v>9.94</v>
      </c>
      <c r="W16" s="45">
        <f t="shared" si="2"/>
        <v>15.620000000000001</v>
      </c>
      <c r="X16" s="45"/>
      <c r="Y16" s="45">
        <f t="shared" si="3"/>
        <v>9.94</v>
      </c>
      <c r="Z16" s="45"/>
      <c r="AA16" s="45"/>
      <c r="AB16" s="45"/>
      <c r="AC16" s="45"/>
      <c r="AD16" s="45"/>
      <c r="AE16" s="45"/>
      <c r="AF16" s="45"/>
      <c r="AG16" s="45"/>
      <c r="AH16" s="45"/>
      <c r="AI16" s="46">
        <f t="shared" si="4"/>
        <v>9.94</v>
      </c>
      <c r="AJ16" s="116" t="str">
        <f t="shared" si="5"/>
        <v>2 BORN ON THE FOURTH OF JULY</v>
      </c>
      <c r="AK16" s="116"/>
      <c r="AL16" s="45">
        <f t="shared" si="6"/>
        <v>16.869191873177837</v>
      </c>
      <c r="AM16" s="45">
        <f>(Q15)/((1+$AL$4)^$AM$11)</f>
        <v>0</v>
      </c>
      <c r="AN16" s="84">
        <f t="shared" ref="AN16:AN79" si="17">(R16)/((1+$AL$4)^AN$11)</f>
        <v>30.682812825385245</v>
      </c>
      <c r="AO16" s="45">
        <f t="shared" si="7"/>
        <v>34.292555510724689</v>
      </c>
      <c r="AP16" s="84">
        <f t="shared" ref="AP16:AP79" si="18">(T16)/((1+$AL$4)^AP$11)</f>
        <v>12.790823360280321</v>
      </c>
      <c r="AQ16" s="45">
        <f t="shared" si="8"/>
        <v>25.581646720560641</v>
      </c>
      <c r="AR16" s="84">
        <f t="shared" ref="AR16:AR79" si="19">(V16)/((1+$AL$4)^AR$11)</f>
        <v>5.9690509014641497</v>
      </c>
      <c r="AS16" s="45">
        <f t="shared" si="9"/>
        <v>8.8632074863245212</v>
      </c>
      <c r="AT16" s="45"/>
      <c r="AU16" s="45">
        <f t="shared" si="10"/>
        <v>5.0359133445025677</v>
      </c>
      <c r="AV16" s="45"/>
      <c r="AW16" s="45"/>
      <c r="AX16" s="45"/>
      <c r="AY16" s="45"/>
      <c r="AZ16" s="45"/>
      <c r="BA16" s="45"/>
      <c r="BB16" s="45"/>
      <c r="BC16" s="45"/>
      <c r="BD16" s="45"/>
      <c r="BE16" s="46">
        <f t="shared" si="11"/>
        <v>2.8575124747424265</v>
      </c>
      <c r="BF16" s="96">
        <f t="shared" ref="BF16:BF28" si="20">AO16+AQ16+AS16+AU16+BE16-AL16-AM16-AN16-AP16-AR16</f>
        <v>10.318956576547276</v>
      </c>
      <c r="BG16" s="97"/>
      <c r="BI16" s="117" t="str">
        <f t="shared" ref="BI16:BI79" si="21">IFERROR(IF(BF16&gt;0,"Yes","No"),"")</f>
        <v>Yes</v>
      </c>
      <c r="BJ16" s="118"/>
      <c r="BK16" s="119"/>
      <c r="BL16" s="117" t="str">
        <f t="shared" ref="BL16:BL28" si="22">IF(BF16-2&gt;0,"Yes","No")</f>
        <v>Yes</v>
      </c>
      <c r="BM16" s="119"/>
      <c r="BO16" s="141"/>
      <c r="BP16" s="142"/>
      <c r="BQ16" s="145"/>
      <c r="BR16" s="146"/>
      <c r="BT16" s="141"/>
      <c r="BU16" s="142"/>
      <c r="BV16" s="145"/>
      <c r="BW16" s="146"/>
    </row>
    <row r="17" spans="1:65">
      <c r="A17" s="33" t="s">
        <v>29</v>
      </c>
      <c r="B17" s="36">
        <v>33.6</v>
      </c>
      <c r="C17" s="36">
        <v>94.1</v>
      </c>
      <c r="D17" s="56">
        <v>34</v>
      </c>
      <c r="E17" s="36">
        <v>31.6</v>
      </c>
      <c r="F17" s="44">
        <v>17.600000000000001</v>
      </c>
      <c r="G17" s="5">
        <v>23.5</v>
      </c>
      <c r="H17" s="5">
        <v>69.7</v>
      </c>
      <c r="I17" s="5">
        <v>24.8</v>
      </c>
      <c r="J17" s="5">
        <v>22.9</v>
      </c>
      <c r="K17" s="5">
        <v>21.1</v>
      </c>
      <c r="N17" s="135" t="str">
        <f t="shared" si="12"/>
        <v>3 FIELD OF DREAMS</v>
      </c>
      <c r="O17" s="136"/>
      <c r="P17" s="45">
        <f t="shared" si="13"/>
        <v>21.1</v>
      </c>
      <c r="Q17" s="45"/>
      <c r="R17" s="84">
        <f t="shared" si="14"/>
        <v>39.949999999999996</v>
      </c>
      <c r="S17" s="45">
        <f t="shared" si="0"/>
        <v>44.65</v>
      </c>
      <c r="T17" s="84">
        <f t="shared" si="15"/>
        <v>17.625</v>
      </c>
      <c r="U17" s="45">
        <f t="shared" si="1"/>
        <v>35.25</v>
      </c>
      <c r="V17" s="84">
        <f t="shared" si="16"/>
        <v>8.2249999999999996</v>
      </c>
      <c r="W17" s="45">
        <f t="shared" si="2"/>
        <v>12.925000000000001</v>
      </c>
      <c r="X17" s="45"/>
      <c r="Y17" s="45">
        <f t="shared" si="3"/>
        <v>8.2249999999999996</v>
      </c>
      <c r="Z17" s="45"/>
      <c r="AA17" s="45"/>
      <c r="AB17" s="45"/>
      <c r="AC17" s="45"/>
      <c r="AD17" s="45"/>
      <c r="AE17" s="45"/>
      <c r="AF17" s="45"/>
      <c r="AG17" s="45"/>
      <c r="AH17" s="45"/>
      <c r="AI17" s="46">
        <f t="shared" si="4"/>
        <v>8.2249999999999996</v>
      </c>
      <c r="AJ17" s="116" t="str">
        <f t="shared" si="5"/>
        <v>3 FIELD OF DREAMS</v>
      </c>
      <c r="AK17" s="116"/>
      <c r="AL17" s="45">
        <f t="shared" si="6"/>
        <v>15.01856322886297</v>
      </c>
      <c r="AM17" s="45">
        <f t="shared" ref="AM17:AM28" si="23">(Q17)/((1+$AL$4)^$AM$11)</f>
        <v>0</v>
      </c>
      <c r="AN17" s="84">
        <f t="shared" si="17"/>
        <v>25.388947232273004</v>
      </c>
      <c r="AO17" s="45">
        <f t="shared" si="7"/>
        <v>28.37588220077571</v>
      </c>
      <c r="AP17" s="84">
        <f t="shared" si="18"/>
        <v>10.583955949527731</v>
      </c>
      <c r="AQ17" s="45">
        <f t="shared" si="8"/>
        <v>21.167911899055461</v>
      </c>
      <c r="AR17" s="84">
        <f t="shared" si="19"/>
        <v>4.9391794431129412</v>
      </c>
      <c r="AS17" s="45">
        <f t="shared" si="9"/>
        <v>7.3339921101628951</v>
      </c>
      <c r="AT17" s="45"/>
      <c r="AU17" s="45">
        <f t="shared" si="10"/>
        <v>4.1670409716834627</v>
      </c>
      <c r="AV17" s="45"/>
      <c r="AW17" s="45"/>
      <c r="AX17" s="45"/>
      <c r="AY17" s="45"/>
      <c r="AZ17" s="45"/>
      <c r="BA17" s="45"/>
      <c r="BB17" s="45"/>
      <c r="BC17" s="45"/>
      <c r="BD17" s="45"/>
      <c r="BE17" s="46">
        <f t="shared" si="11"/>
        <v>2.3644909562129235</v>
      </c>
      <c r="BF17" s="96">
        <f t="shared" si="20"/>
        <v>7.4786722841138165</v>
      </c>
      <c r="BG17" s="97"/>
      <c r="BI17" s="117" t="str">
        <f t="shared" si="21"/>
        <v>Yes</v>
      </c>
      <c r="BJ17" s="118"/>
      <c r="BK17" s="119"/>
      <c r="BL17" s="117" t="str">
        <f t="shared" si="22"/>
        <v>Yes</v>
      </c>
      <c r="BM17" s="119"/>
    </row>
    <row r="18" spans="1:65">
      <c r="A18" s="33" t="s">
        <v>30</v>
      </c>
      <c r="B18" s="36">
        <v>33.299999999999997</v>
      </c>
      <c r="C18" s="36">
        <v>93.6</v>
      </c>
      <c r="D18" s="36">
        <v>33.799999999999997</v>
      </c>
      <c r="E18" s="36">
        <v>30.2</v>
      </c>
      <c r="F18" s="44">
        <v>16.5</v>
      </c>
      <c r="G18" s="5">
        <v>23.3</v>
      </c>
      <c r="H18" s="5">
        <v>69.3</v>
      </c>
      <c r="I18" s="5">
        <v>24.7</v>
      </c>
      <c r="J18" s="5">
        <v>22.8</v>
      </c>
      <c r="K18" s="5">
        <v>19.8</v>
      </c>
      <c r="N18" s="135" t="str">
        <f t="shared" si="12"/>
        <v>4 UNCLE BUCK</v>
      </c>
      <c r="O18" s="136"/>
      <c r="P18" s="45">
        <f t="shared" si="13"/>
        <v>19.8</v>
      </c>
      <c r="Q18" s="45"/>
      <c r="R18" s="84">
        <f t="shared" si="14"/>
        <v>39.61</v>
      </c>
      <c r="S18" s="45">
        <f t="shared" si="0"/>
        <v>44.269999999999996</v>
      </c>
      <c r="T18" s="84">
        <f t="shared" si="15"/>
        <v>17.475000000000001</v>
      </c>
      <c r="U18" s="45">
        <f t="shared" si="1"/>
        <v>34.950000000000003</v>
      </c>
      <c r="V18" s="84">
        <f t="shared" si="16"/>
        <v>8.1549999999999994</v>
      </c>
      <c r="W18" s="45">
        <f t="shared" si="2"/>
        <v>12.815000000000001</v>
      </c>
      <c r="X18" s="45"/>
      <c r="Y18" s="45">
        <f t="shared" si="3"/>
        <v>8.1549999999999994</v>
      </c>
      <c r="Z18" s="45"/>
      <c r="AA18" s="45"/>
      <c r="AB18" s="45"/>
      <c r="AC18" s="45"/>
      <c r="AD18" s="45"/>
      <c r="AE18" s="45"/>
      <c r="AF18" s="45"/>
      <c r="AG18" s="45"/>
      <c r="AH18" s="45"/>
      <c r="AI18" s="46">
        <f t="shared" si="4"/>
        <v>8.1549999999999994</v>
      </c>
      <c r="AJ18" s="116" t="str">
        <f t="shared" si="5"/>
        <v>4 UNCLE BUCK</v>
      </c>
      <c r="AK18" s="116"/>
      <c r="AL18" s="45">
        <f t="shared" si="6"/>
        <v>14.093248906705536</v>
      </c>
      <c r="AM18" s="45">
        <f t="shared" si="23"/>
        <v>0</v>
      </c>
      <c r="AN18" s="84">
        <f t="shared" si="17"/>
        <v>25.172871085615363</v>
      </c>
      <c r="AO18" s="45">
        <f t="shared" si="7"/>
        <v>28.134385330981875</v>
      </c>
      <c r="AP18" s="84">
        <f t="shared" si="18"/>
        <v>10.493879728680687</v>
      </c>
      <c r="AQ18" s="45">
        <f t="shared" si="8"/>
        <v>20.987759457361374</v>
      </c>
      <c r="AR18" s="84">
        <f t="shared" si="19"/>
        <v>4.8971438733843202</v>
      </c>
      <c r="AS18" s="45">
        <f t="shared" si="9"/>
        <v>7.2715751560338502</v>
      </c>
      <c r="AT18" s="45"/>
      <c r="AU18" s="45">
        <f t="shared" si="10"/>
        <v>4.1315767932010496</v>
      </c>
      <c r="AV18" s="45"/>
      <c r="AW18" s="45"/>
      <c r="AX18" s="45"/>
      <c r="AY18" s="45"/>
      <c r="AZ18" s="45"/>
      <c r="BA18" s="45"/>
      <c r="BB18" s="45"/>
      <c r="BC18" s="45"/>
      <c r="BD18" s="45"/>
      <c r="BE18" s="46">
        <f t="shared" si="11"/>
        <v>2.3443676289260047</v>
      </c>
      <c r="BF18" s="96">
        <f t="shared" si="20"/>
        <v>8.2125207721182427</v>
      </c>
      <c r="BG18" s="97"/>
      <c r="BI18" s="117" t="str">
        <f t="shared" si="21"/>
        <v>Yes</v>
      </c>
      <c r="BJ18" s="118"/>
      <c r="BK18" s="119"/>
      <c r="BL18" s="117" t="str">
        <f t="shared" si="22"/>
        <v>Yes</v>
      </c>
      <c r="BM18" s="119"/>
    </row>
    <row r="19" spans="1:65">
      <c r="A19" s="33" t="s">
        <v>31</v>
      </c>
      <c r="B19" s="36">
        <v>31.5</v>
      </c>
      <c r="C19" s="56">
        <v>89</v>
      </c>
      <c r="D19" s="36">
        <v>32.1</v>
      </c>
      <c r="E19" s="56">
        <v>32</v>
      </c>
      <c r="F19" s="44">
        <v>27.5</v>
      </c>
      <c r="G19" s="55">
        <v>22</v>
      </c>
      <c r="H19" s="5">
        <v>66.099999999999994</v>
      </c>
      <c r="I19" s="5">
        <v>23.5</v>
      </c>
      <c r="J19" s="55">
        <v>22</v>
      </c>
      <c r="K19" s="55">
        <v>33</v>
      </c>
      <c r="N19" s="135" t="str">
        <f t="shared" si="12"/>
        <v>5 SEA OF LOVE</v>
      </c>
      <c r="O19" s="136"/>
      <c r="P19" s="45">
        <f t="shared" si="13"/>
        <v>33</v>
      </c>
      <c r="Q19" s="45"/>
      <c r="R19" s="84">
        <f t="shared" si="14"/>
        <v>37.4</v>
      </c>
      <c r="S19" s="45">
        <f t="shared" si="0"/>
        <v>41.8</v>
      </c>
      <c r="T19" s="84">
        <f t="shared" si="15"/>
        <v>16.5</v>
      </c>
      <c r="U19" s="45">
        <f t="shared" si="1"/>
        <v>33</v>
      </c>
      <c r="V19" s="84">
        <f t="shared" si="16"/>
        <v>7.6999999999999993</v>
      </c>
      <c r="W19" s="45">
        <f t="shared" si="2"/>
        <v>12.100000000000001</v>
      </c>
      <c r="X19" s="45"/>
      <c r="Y19" s="45">
        <f t="shared" si="3"/>
        <v>7.6999999999999993</v>
      </c>
      <c r="Z19" s="45"/>
      <c r="AA19" s="45"/>
      <c r="AB19" s="45"/>
      <c r="AC19" s="45"/>
      <c r="AD19" s="45"/>
      <c r="AE19" s="45"/>
      <c r="AF19" s="45"/>
      <c r="AG19" s="45"/>
      <c r="AH19" s="45"/>
      <c r="AI19" s="46">
        <f t="shared" si="4"/>
        <v>7.6999999999999993</v>
      </c>
      <c r="AJ19" s="116" t="str">
        <f t="shared" si="5"/>
        <v>5 SEA OF LOVE</v>
      </c>
      <c r="AK19" s="116"/>
      <c r="AL19" s="45">
        <f t="shared" si="6"/>
        <v>23.48874817784256</v>
      </c>
      <c r="AM19" s="45">
        <f t="shared" si="23"/>
        <v>0</v>
      </c>
      <c r="AN19" s="84">
        <f t="shared" si="17"/>
        <v>23.768376132340684</v>
      </c>
      <c r="AO19" s="45">
        <f t="shared" si="7"/>
        <v>26.564655677321941</v>
      </c>
      <c r="AP19" s="84">
        <f t="shared" si="18"/>
        <v>9.9083842931748976</v>
      </c>
      <c r="AQ19" s="45">
        <f t="shared" si="8"/>
        <v>19.816768586349795</v>
      </c>
      <c r="AR19" s="84">
        <f t="shared" si="19"/>
        <v>4.6239126701482851</v>
      </c>
      <c r="AS19" s="45">
        <f t="shared" si="9"/>
        <v>6.8658649541950512</v>
      </c>
      <c r="AT19" s="45"/>
      <c r="AU19" s="45">
        <f t="shared" si="10"/>
        <v>3.9010596330653686</v>
      </c>
      <c r="AV19" s="45"/>
      <c r="AW19" s="45"/>
      <c r="AX19" s="45"/>
      <c r="AY19" s="45"/>
      <c r="AZ19" s="45"/>
      <c r="BA19" s="45"/>
      <c r="BB19" s="45"/>
      <c r="BC19" s="45"/>
      <c r="BD19" s="45"/>
      <c r="BE19" s="46">
        <f t="shared" si="11"/>
        <v>2.2135660015610346</v>
      </c>
      <c r="BF19" s="96">
        <f t="shared" si="20"/>
        <v>-2.4275064210132404</v>
      </c>
      <c r="BG19" s="97"/>
      <c r="BI19" s="117" t="str">
        <f t="shared" si="21"/>
        <v>No</v>
      </c>
      <c r="BJ19" s="118"/>
      <c r="BK19" s="119"/>
      <c r="BL19" s="117" t="str">
        <f t="shared" si="22"/>
        <v>No</v>
      </c>
      <c r="BM19" s="119"/>
    </row>
    <row r="20" spans="1:65">
      <c r="A20" s="33" t="s">
        <v>32</v>
      </c>
      <c r="B20" s="56">
        <v>22</v>
      </c>
      <c r="C20" s="36">
        <v>66.099999999999994</v>
      </c>
      <c r="D20" s="36">
        <v>23.4</v>
      </c>
      <c r="E20" s="56">
        <v>28</v>
      </c>
      <c r="F20" s="44">
        <v>34.1</v>
      </c>
      <c r="G20" s="5">
        <v>15.4</v>
      </c>
      <c r="H20" s="5">
        <v>50.1</v>
      </c>
      <c r="I20" s="5">
        <v>17.399999999999999</v>
      </c>
      <c r="J20" s="5">
        <v>17.7</v>
      </c>
      <c r="K20" s="5">
        <v>40.9</v>
      </c>
      <c r="N20" s="135" t="str">
        <f t="shared" si="12"/>
        <v>6 ALWAYS</v>
      </c>
      <c r="O20" s="136"/>
      <c r="P20" s="45">
        <f t="shared" si="13"/>
        <v>40.9</v>
      </c>
      <c r="Q20" s="45"/>
      <c r="R20" s="84">
        <f t="shared" si="14"/>
        <v>26.18</v>
      </c>
      <c r="S20" s="45">
        <f t="shared" si="0"/>
        <v>29.259999999999998</v>
      </c>
      <c r="T20" s="84">
        <f t="shared" si="15"/>
        <v>11.55</v>
      </c>
      <c r="U20" s="45">
        <f t="shared" si="1"/>
        <v>23.1</v>
      </c>
      <c r="V20" s="84">
        <f t="shared" si="16"/>
        <v>5.39</v>
      </c>
      <c r="W20" s="45">
        <f t="shared" si="2"/>
        <v>8.4700000000000006</v>
      </c>
      <c r="X20" s="45"/>
      <c r="Y20" s="45">
        <f t="shared" si="3"/>
        <v>5.39</v>
      </c>
      <c r="Z20" s="45"/>
      <c r="AA20" s="45"/>
      <c r="AB20" s="45"/>
      <c r="AC20" s="45"/>
      <c r="AD20" s="45"/>
      <c r="AE20" s="45"/>
      <c r="AF20" s="45"/>
      <c r="AG20" s="45"/>
      <c r="AH20" s="45"/>
      <c r="AI20" s="46">
        <f t="shared" si="4"/>
        <v>5.39</v>
      </c>
      <c r="AJ20" s="116" t="str">
        <f t="shared" si="5"/>
        <v>6 ALWAYS</v>
      </c>
      <c r="AK20" s="116"/>
      <c r="AL20" s="45">
        <f t="shared" si="6"/>
        <v>29.111812135568503</v>
      </c>
      <c r="AM20" s="45">
        <f t="shared" si="23"/>
        <v>0</v>
      </c>
      <c r="AN20" s="84">
        <f t="shared" si="17"/>
        <v>16.637863292638478</v>
      </c>
      <c r="AO20" s="45">
        <f t="shared" si="7"/>
        <v>18.595258974125358</v>
      </c>
      <c r="AP20" s="84">
        <f t="shared" si="18"/>
        <v>6.9358690052224281</v>
      </c>
      <c r="AQ20" s="45">
        <f t="shared" si="8"/>
        <v>13.871738010444856</v>
      </c>
      <c r="AR20" s="84">
        <f t="shared" si="19"/>
        <v>3.2367388691037995</v>
      </c>
      <c r="AS20" s="45">
        <f t="shared" si="9"/>
        <v>4.8061054679365363</v>
      </c>
      <c r="AT20" s="45"/>
      <c r="AU20" s="45">
        <f t="shared" si="10"/>
        <v>2.7307417431457583</v>
      </c>
      <c r="AV20" s="45"/>
      <c r="AW20" s="45"/>
      <c r="AX20" s="45"/>
      <c r="AY20" s="45"/>
      <c r="AZ20" s="45"/>
      <c r="BA20" s="45"/>
      <c r="BB20" s="45"/>
      <c r="BC20" s="45"/>
      <c r="BD20" s="45"/>
      <c r="BE20" s="46">
        <f t="shared" si="11"/>
        <v>1.5494962010927242</v>
      </c>
      <c r="BF20" s="96">
        <f t="shared" si="20"/>
        <v>-14.368942905787982</v>
      </c>
      <c r="BG20" s="97"/>
      <c r="BI20" s="117" t="str">
        <f t="shared" si="21"/>
        <v>No</v>
      </c>
      <c r="BJ20" s="118"/>
      <c r="BK20" s="119"/>
      <c r="BL20" s="117" t="str">
        <f t="shared" si="22"/>
        <v>No</v>
      </c>
      <c r="BM20" s="119"/>
    </row>
    <row r="21" spans="1:65">
      <c r="A21" s="33" t="s">
        <v>33</v>
      </c>
      <c r="B21" s="36">
        <v>20.5</v>
      </c>
      <c r="C21" s="36">
        <v>62.3</v>
      </c>
      <c r="D21" s="56">
        <v>22</v>
      </c>
      <c r="E21" s="36">
        <v>20.9</v>
      </c>
      <c r="F21" s="44">
        <v>13.2</v>
      </c>
      <c r="G21" s="5">
        <v>14.3</v>
      </c>
      <c r="H21" s="5">
        <v>47.5</v>
      </c>
      <c r="I21" s="5">
        <v>16.399999999999999</v>
      </c>
      <c r="J21" s="55">
        <v>17</v>
      </c>
      <c r="K21" s="5">
        <v>15.8</v>
      </c>
      <c r="N21" s="135" t="str">
        <f t="shared" si="12"/>
        <v>7  K-9</v>
      </c>
      <c r="O21" s="136"/>
      <c r="P21" s="45">
        <f t="shared" si="13"/>
        <v>15.8</v>
      </c>
      <c r="Q21" s="45"/>
      <c r="R21" s="84">
        <f t="shared" si="14"/>
        <v>24.310000000000002</v>
      </c>
      <c r="S21" s="45">
        <f t="shared" si="0"/>
        <v>27.17</v>
      </c>
      <c r="T21" s="84">
        <f t="shared" si="15"/>
        <v>10.725000000000001</v>
      </c>
      <c r="U21" s="45">
        <f t="shared" si="1"/>
        <v>21.450000000000003</v>
      </c>
      <c r="V21" s="84">
        <f t="shared" si="16"/>
        <v>5.0049999999999999</v>
      </c>
      <c r="W21" s="45">
        <f t="shared" si="2"/>
        <v>7.8650000000000011</v>
      </c>
      <c r="X21" s="45"/>
      <c r="Y21" s="45">
        <f t="shared" si="3"/>
        <v>5.0049999999999999</v>
      </c>
      <c r="Z21" s="45"/>
      <c r="AA21" s="45"/>
      <c r="AB21" s="45"/>
      <c r="AC21" s="45"/>
      <c r="AD21" s="45"/>
      <c r="AE21" s="45"/>
      <c r="AF21" s="45"/>
      <c r="AG21" s="45"/>
      <c r="AH21" s="45"/>
      <c r="AI21" s="46">
        <f t="shared" si="4"/>
        <v>5.0049999999999999</v>
      </c>
      <c r="AJ21" s="116" t="str">
        <f t="shared" si="5"/>
        <v>7  K-9</v>
      </c>
      <c r="AK21" s="116"/>
      <c r="AL21" s="45">
        <f t="shared" si="6"/>
        <v>11.246127915451892</v>
      </c>
      <c r="AM21" s="45">
        <f t="shared" si="23"/>
        <v>0</v>
      </c>
      <c r="AN21" s="84">
        <f t="shared" si="17"/>
        <v>15.449444486021447</v>
      </c>
      <c r="AO21" s="45">
        <f t="shared" si="7"/>
        <v>17.267026190259266</v>
      </c>
      <c r="AP21" s="84">
        <f t="shared" si="18"/>
        <v>6.4404497905636839</v>
      </c>
      <c r="AQ21" s="45">
        <f t="shared" si="8"/>
        <v>12.880899581127368</v>
      </c>
      <c r="AR21" s="84">
        <f t="shared" si="19"/>
        <v>3.0055432355963854</v>
      </c>
      <c r="AS21" s="45">
        <f t="shared" si="9"/>
        <v>4.4628122202267839</v>
      </c>
      <c r="AT21" s="45"/>
      <c r="AU21" s="45">
        <f t="shared" si="10"/>
        <v>2.5356887614924899</v>
      </c>
      <c r="AV21" s="45"/>
      <c r="AW21" s="45"/>
      <c r="AX21" s="45"/>
      <c r="AY21" s="45"/>
      <c r="AZ21" s="45"/>
      <c r="BA21" s="45"/>
      <c r="BB21" s="45"/>
      <c r="BC21" s="45"/>
      <c r="BD21" s="45"/>
      <c r="BE21" s="46">
        <f t="shared" si="11"/>
        <v>1.4388179010146724</v>
      </c>
      <c r="BF21" s="96">
        <f t="shared" si="20"/>
        <v>2.4436792264871698</v>
      </c>
      <c r="BG21" s="97"/>
      <c r="BI21" s="117" t="str">
        <f t="shared" si="21"/>
        <v>Yes</v>
      </c>
      <c r="BJ21" s="118"/>
      <c r="BK21" s="119"/>
      <c r="BL21" s="117" t="str">
        <f t="shared" si="22"/>
        <v>Yes</v>
      </c>
      <c r="BM21" s="119"/>
    </row>
    <row r="22" spans="1:65">
      <c r="A22" s="33" t="s">
        <v>34</v>
      </c>
      <c r="B22" s="56">
        <v>19</v>
      </c>
      <c r="C22" s="36">
        <v>58.9</v>
      </c>
      <c r="D22" s="36">
        <v>20.7</v>
      </c>
      <c r="E22" s="36">
        <v>22.9</v>
      </c>
      <c r="F22" s="44">
        <v>18.7</v>
      </c>
      <c r="G22" s="5">
        <v>13.3</v>
      </c>
      <c r="H22" s="55">
        <v>45</v>
      </c>
      <c r="I22" s="5">
        <v>15.5</v>
      </c>
      <c r="J22" s="5">
        <v>16.399999999999999</v>
      </c>
      <c r="K22" s="5">
        <v>22.4</v>
      </c>
      <c r="N22" s="135" t="str">
        <f t="shared" si="12"/>
        <v>8 THE ‘BURBS</v>
      </c>
      <c r="O22" s="136"/>
      <c r="P22" s="45">
        <f t="shared" si="13"/>
        <v>22.4</v>
      </c>
      <c r="Q22" s="45"/>
      <c r="R22" s="84">
        <f t="shared" si="14"/>
        <v>22.61</v>
      </c>
      <c r="S22" s="45">
        <f t="shared" si="0"/>
        <v>25.27</v>
      </c>
      <c r="T22" s="84">
        <f t="shared" si="15"/>
        <v>9.9750000000000014</v>
      </c>
      <c r="U22" s="45">
        <f t="shared" si="1"/>
        <v>19.950000000000003</v>
      </c>
      <c r="V22" s="84">
        <f t="shared" si="16"/>
        <v>4.6550000000000002</v>
      </c>
      <c r="W22" s="45">
        <f t="shared" si="2"/>
        <v>7.3150000000000013</v>
      </c>
      <c r="X22" s="45"/>
      <c r="Y22" s="45">
        <f t="shared" si="3"/>
        <v>4.6550000000000002</v>
      </c>
      <c r="Z22" s="45"/>
      <c r="AA22" s="45"/>
      <c r="AB22" s="45"/>
      <c r="AC22" s="45"/>
      <c r="AD22" s="45"/>
      <c r="AE22" s="45"/>
      <c r="AF22" s="45"/>
      <c r="AG22" s="45"/>
      <c r="AH22" s="45"/>
      <c r="AI22" s="46">
        <f t="shared" si="4"/>
        <v>4.6550000000000002</v>
      </c>
      <c r="AJ22" s="116" t="str">
        <f t="shared" si="5"/>
        <v>8 THE ‘BURBS</v>
      </c>
      <c r="AK22" s="116"/>
      <c r="AL22" s="45">
        <f t="shared" si="6"/>
        <v>15.943877551020403</v>
      </c>
      <c r="AM22" s="45">
        <f t="shared" si="23"/>
        <v>0</v>
      </c>
      <c r="AN22" s="84">
        <f t="shared" si="17"/>
        <v>14.369063752733233</v>
      </c>
      <c r="AO22" s="45">
        <f t="shared" si="7"/>
        <v>16.059541841290084</v>
      </c>
      <c r="AP22" s="84">
        <f t="shared" si="18"/>
        <v>5.9900686863284616</v>
      </c>
      <c r="AQ22" s="45">
        <f t="shared" si="8"/>
        <v>11.980137372656923</v>
      </c>
      <c r="AR22" s="84">
        <f t="shared" si="19"/>
        <v>2.7953653869532817</v>
      </c>
      <c r="AS22" s="45">
        <f t="shared" si="9"/>
        <v>4.150727449581554</v>
      </c>
      <c r="AT22" s="45"/>
      <c r="AU22" s="45">
        <f t="shared" si="10"/>
        <v>2.3583678690804279</v>
      </c>
      <c r="AV22" s="45"/>
      <c r="AW22" s="45"/>
      <c r="AX22" s="45"/>
      <c r="AY22" s="45"/>
      <c r="AZ22" s="45"/>
      <c r="BA22" s="45"/>
      <c r="BB22" s="45"/>
      <c r="BC22" s="45"/>
      <c r="BD22" s="45"/>
      <c r="BE22" s="46">
        <f t="shared" si="11"/>
        <v>1.33820126458008</v>
      </c>
      <c r="BF22" s="96">
        <f t="shared" si="20"/>
        <v>-3.2113995798463129</v>
      </c>
      <c r="BG22" s="97"/>
      <c r="BI22" s="117" t="str">
        <f t="shared" si="21"/>
        <v>No</v>
      </c>
      <c r="BJ22" s="118"/>
      <c r="BK22" s="119"/>
      <c r="BL22" s="117" t="str">
        <f t="shared" si="22"/>
        <v>No</v>
      </c>
      <c r="BM22" s="119"/>
    </row>
    <row r="23" spans="1:65">
      <c r="A23" s="33" t="s">
        <v>35</v>
      </c>
      <c r="B23" s="36">
        <v>15.8</v>
      </c>
      <c r="C23" s="36">
        <v>51.1</v>
      </c>
      <c r="D23" s="36">
        <v>17.8</v>
      </c>
      <c r="E23" s="56">
        <v>19</v>
      </c>
      <c r="F23" s="44">
        <v>16.5</v>
      </c>
      <c r="G23" s="5">
        <v>11.1</v>
      </c>
      <c r="H23" s="5">
        <v>39.6</v>
      </c>
      <c r="I23" s="5">
        <v>13.5</v>
      </c>
      <c r="J23" s="5">
        <v>14.9</v>
      </c>
      <c r="K23" s="5">
        <v>19.8</v>
      </c>
      <c r="N23" s="135" t="str">
        <f t="shared" si="12"/>
        <v>9 THE DREAM TEAM</v>
      </c>
      <c r="O23" s="136"/>
      <c r="P23" s="45">
        <f t="shared" si="13"/>
        <v>19.8</v>
      </c>
      <c r="Q23" s="45"/>
      <c r="R23" s="84">
        <f t="shared" si="14"/>
        <v>18.869999999999997</v>
      </c>
      <c r="S23" s="45">
        <f t="shared" si="0"/>
        <v>21.09</v>
      </c>
      <c r="T23" s="84">
        <f t="shared" si="15"/>
        <v>8.3249999999999993</v>
      </c>
      <c r="U23" s="45">
        <f t="shared" si="1"/>
        <v>16.649999999999999</v>
      </c>
      <c r="V23" s="84">
        <f t="shared" si="16"/>
        <v>3.8849999999999998</v>
      </c>
      <c r="W23" s="45">
        <f t="shared" si="2"/>
        <v>6.1050000000000004</v>
      </c>
      <c r="X23" s="45"/>
      <c r="Y23" s="45">
        <f t="shared" si="3"/>
        <v>3.8849999999999998</v>
      </c>
      <c r="Z23" s="45"/>
      <c r="AA23" s="45"/>
      <c r="AB23" s="45"/>
      <c r="AC23" s="45"/>
      <c r="AD23" s="45"/>
      <c r="AE23" s="45"/>
      <c r="AF23" s="45"/>
      <c r="AG23" s="45"/>
      <c r="AH23" s="45"/>
      <c r="AI23" s="46">
        <f t="shared" si="4"/>
        <v>3.8849999999999998</v>
      </c>
      <c r="AJ23" s="116" t="str">
        <f t="shared" si="5"/>
        <v>9 THE DREAM TEAM</v>
      </c>
      <c r="AK23" s="116"/>
      <c r="AL23" s="45">
        <f t="shared" si="6"/>
        <v>14.093248906705536</v>
      </c>
      <c r="AM23" s="45">
        <f t="shared" si="23"/>
        <v>0</v>
      </c>
      <c r="AN23" s="84">
        <f t="shared" si="17"/>
        <v>11.992226139499163</v>
      </c>
      <c r="AO23" s="45">
        <f t="shared" si="7"/>
        <v>13.40307627355789</v>
      </c>
      <c r="AP23" s="84">
        <f t="shared" si="18"/>
        <v>4.9992302570109706</v>
      </c>
      <c r="AQ23" s="45">
        <f t="shared" si="8"/>
        <v>9.9984605140219411</v>
      </c>
      <c r="AR23" s="84">
        <f t="shared" si="19"/>
        <v>2.3329741199384531</v>
      </c>
      <c r="AS23" s="45">
        <f t="shared" si="9"/>
        <v>3.4641409541620485</v>
      </c>
      <c r="AT23" s="45"/>
      <c r="AU23" s="45">
        <f t="shared" si="10"/>
        <v>1.9682619057738906</v>
      </c>
      <c r="AV23" s="45"/>
      <c r="AW23" s="45"/>
      <c r="AX23" s="45"/>
      <c r="AY23" s="45"/>
      <c r="AZ23" s="45"/>
      <c r="BA23" s="45"/>
      <c r="BB23" s="45"/>
      <c r="BC23" s="45"/>
      <c r="BD23" s="45"/>
      <c r="BE23" s="46">
        <f t="shared" si="11"/>
        <v>1.1168446644239765</v>
      </c>
      <c r="BF23" s="96">
        <f t="shared" si="20"/>
        <v>-3.4668951112143809</v>
      </c>
      <c r="BG23" s="97"/>
      <c r="BI23" s="117" t="str">
        <f t="shared" si="21"/>
        <v>No</v>
      </c>
      <c r="BJ23" s="118"/>
      <c r="BK23" s="119"/>
      <c r="BL23" s="117" t="str">
        <f t="shared" si="22"/>
        <v>No</v>
      </c>
      <c r="BM23" s="119"/>
    </row>
    <row r="24" spans="1:65">
      <c r="A24" s="33" t="s">
        <v>36</v>
      </c>
      <c r="B24" s="36">
        <v>14.6</v>
      </c>
      <c r="C24" s="36">
        <v>48.2</v>
      </c>
      <c r="D24" s="36">
        <v>16.7</v>
      </c>
      <c r="E24" s="36">
        <v>14.6</v>
      </c>
      <c r="F24" s="44">
        <v>7.7</v>
      </c>
      <c r="G24" s="5">
        <v>10.199999999999999</v>
      </c>
      <c r="H24" s="5">
        <v>37.6</v>
      </c>
      <c r="I24" s="5">
        <v>12.7</v>
      </c>
      <c r="J24" s="5">
        <v>14.4</v>
      </c>
      <c r="K24" s="5">
        <v>9.1999999999999993</v>
      </c>
      <c r="N24" s="135" t="str">
        <f t="shared" si="12"/>
        <v>10 DO THE RIGHT THING</v>
      </c>
      <c r="O24" s="136"/>
      <c r="P24" s="45">
        <f t="shared" si="13"/>
        <v>9.1999999999999993</v>
      </c>
      <c r="Q24" s="45"/>
      <c r="R24" s="84">
        <f t="shared" si="14"/>
        <v>17.34</v>
      </c>
      <c r="S24" s="45">
        <f t="shared" si="0"/>
        <v>19.38</v>
      </c>
      <c r="T24" s="84">
        <f t="shared" si="15"/>
        <v>7.6499999999999995</v>
      </c>
      <c r="U24" s="45">
        <f t="shared" si="1"/>
        <v>15.299999999999999</v>
      </c>
      <c r="V24" s="84">
        <f t="shared" si="16"/>
        <v>3.5699999999999994</v>
      </c>
      <c r="W24" s="45">
        <f t="shared" si="2"/>
        <v>5.61</v>
      </c>
      <c r="X24" s="45"/>
      <c r="Y24" s="45">
        <f t="shared" si="3"/>
        <v>3.5699999999999994</v>
      </c>
      <c r="Z24" s="45"/>
      <c r="AA24" s="45"/>
      <c r="AB24" s="45"/>
      <c r="AC24" s="45"/>
      <c r="AD24" s="45"/>
      <c r="AE24" s="45"/>
      <c r="AF24" s="45"/>
      <c r="AG24" s="45"/>
      <c r="AH24" s="45"/>
      <c r="AI24" s="46">
        <f t="shared" si="4"/>
        <v>3.5699999999999994</v>
      </c>
      <c r="AJ24" s="116" t="str">
        <f t="shared" si="5"/>
        <v>10 DO THE RIGHT THING</v>
      </c>
      <c r="AK24" s="116"/>
      <c r="AL24" s="45">
        <f t="shared" si="6"/>
        <v>6.5483782798833792</v>
      </c>
      <c r="AM24" s="45">
        <f t="shared" si="23"/>
        <v>0</v>
      </c>
      <c r="AN24" s="84">
        <f t="shared" si="17"/>
        <v>11.019883479539773</v>
      </c>
      <c r="AO24" s="45">
        <f t="shared" si="7"/>
        <v>12.316340359485627</v>
      </c>
      <c r="AP24" s="84">
        <f t="shared" si="18"/>
        <v>4.59388726319927</v>
      </c>
      <c r="AQ24" s="45">
        <f t="shared" si="8"/>
        <v>9.18777452639854</v>
      </c>
      <c r="AR24" s="84">
        <f t="shared" si="19"/>
        <v>2.143814056159659</v>
      </c>
      <c r="AS24" s="45">
        <f t="shared" si="9"/>
        <v>3.1832646605813419</v>
      </c>
      <c r="AT24" s="45"/>
      <c r="AU24" s="45">
        <f t="shared" si="10"/>
        <v>1.8086731026030345</v>
      </c>
      <c r="AV24" s="45"/>
      <c r="AW24" s="45"/>
      <c r="AX24" s="45"/>
      <c r="AY24" s="45"/>
      <c r="AZ24" s="45"/>
      <c r="BA24" s="45"/>
      <c r="BB24" s="45"/>
      <c r="BC24" s="45"/>
      <c r="BD24" s="45"/>
      <c r="BE24" s="46">
        <f t="shared" si="11"/>
        <v>1.0262896916328432</v>
      </c>
      <c r="BF24" s="96">
        <f t="shared" si="20"/>
        <v>3.216379261919303</v>
      </c>
      <c r="BG24" s="97"/>
      <c r="BI24" s="117" t="str">
        <f t="shared" si="21"/>
        <v>Yes</v>
      </c>
      <c r="BJ24" s="118"/>
      <c r="BK24" s="119"/>
      <c r="BL24" s="117" t="str">
        <f t="shared" si="22"/>
        <v>Yes</v>
      </c>
      <c r="BM24" s="119"/>
    </row>
    <row r="25" spans="1:65">
      <c r="A25" s="33" t="s">
        <v>37</v>
      </c>
      <c r="B25" s="36">
        <v>11.9</v>
      </c>
      <c r="C25" s="36">
        <v>41.5</v>
      </c>
      <c r="D25" s="36">
        <v>14.2</v>
      </c>
      <c r="E25" s="56">
        <v>20</v>
      </c>
      <c r="F25" s="44">
        <v>20.9</v>
      </c>
      <c r="G25" s="5">
        <v>8.3000000000000007</v>
      </c>
      <c r="H25" s="5">
        <v>32.9</v>
      </c>
      <c r="I25" s="55">
        <v>11</v>
      </c>
      <c r="J25" s="5">
        <v>13.1</v>
      </c>
      <c r="K25" s="55">
        <v>25</v>
      </c>
      <c r="N25" s="135" t="str">
        <f t="shared" si="12"/>
        <v>11 DAD</v>
      </c>
      <c r="O25" s="136"/>
      <c r="P25" s="45">
        <f t="shared" si="13"/>
        <v>25</v>
      </c>
      <c r="Q25" s="45"/>
      <c r="R25" s="84">
        <f t="shared" si="14"/>
        <v>14.110000000000001</v>
      </c>
      <c r="S25" s="45">
        <f t="shared" si="0"/>
        <v>15.770000000000001</v>
      </c>
      <c r="T25" s="84">
        <f t="shared" si="15"/>
        <v>6.2250000000000005</v>
      </c>
      <c r="U25" s="45">
        <f t="shared" si="1"/>
        <v>12.450000000000001</v>
      </c>
      <c r="V25" s="84">
        <f t="shared" si="16"/>
        <v>2.9050000000000002</v>
      </c>
      <c r="W25" s="45">
        <f t="shared" si="2"/>
        <v>4.5650000000000004</v>
      </c>
      <c r="X25" s="45"/>
      <c r="Y25" s="45">
        <f t="shared" si="3"/>
        <v>2.9050000000000002</v>
      </c>
      <c r="Z25" s="45"/>
      <c r="AA25" s="45"/>
      <c r="AB25" s="45"/>
      <c r="AC25" s="45"/>
      <c r="AD25" s="45"/>
      <c r="AE25" s="45"/>
      <c r="AF25" s="45"/>
      <c r="AG25" s="45"/>
      <c r="AH25" s="45"/>
      <c r="AI25" s="46">
        <f t="shared" si="4"/>
        <v>2.9050000000000002</v>
      </c>
      <c r="AJ25" s="116" t="str">
        <f t="shared" si="5"/>
        <v>11 DAD</v>
      </c>
      <c r="AK25" s="116"/>
      <c r="AL25" s="45">
        <f t="shared" si="6"/>
        <v>17.794506195335273</v>
      </c>
      <c r="AM25" s="45">
        <f t="shared" si="23"/>
        <v>0</v>
      </c>
      <c r="AN25" s="84">
        <f t="shared" si="17"/>
        <v>8.9671600862921679</v>
      </c>
      <c r="AO25" s="45">
        <f t="shared" si="7"/>
        <v>10.022120096444189</v>
      </c>
      <c r="AP25" s="84">
        <f t="shared" si="18"/>
        <v>3.7381631651523479</v>
      </c>
      <c r="AQ25" s="45">
        <f t="shared" si="8"/>
        <v>7.4763263303046958</v>
      </c>
      <c r="AR25" s="84">
        <f t="shared" si="19"/>
        <v>1.7444761437377623</v>
      </c>
      <c r="AS25" s="45">
        <f t="shared" si="9"/>
        <v>2.5903035963554055</v>
      </c>
      <c r="AT25" s="45"/>
      <c r="AU25" s="45">
        <f t="shared" si="10"/>
        <v>1.4717634070201167</v>
      </c>
      <c r="AV25" s="45"/>
      <c r="AW25" s="45"/>
      <c r="AX25" s="45"/>
      <c r="AY25" s="45"/>
      <c r="AZ25" s="45"/>
      <c r="BA25" s="45"/>
      <c r="BB25" s="45"/>
      <c r="BC25" s="45"/>
      <c r="BD25" s="45"/>
      <c r="BE25" s="46">
        <f t="shared" si="11"/>
        <v>0.83511808240711771</v>
      </c>
      <c r="BF25" s="96">
        <f t="shared" si="20"/>
        <v>-9.8486740779860273</v>
      </c>
      <c r="BG25" s="97"/>
      <c r="BI25" s="117" t="str">
        <f t="shared" si="21"/>
        <v>No</v>
      </c>
      <c r="BJ25" s="118"/>
      <c r="BK25" s="119"/>
      <c r="BL25" s="117" t="str">
        <f t="shared" si="22"/>
        <v>No</v>
      </c>
      <c r="BM25" s="119"/>
    </row>
    <row r="26" spans="1:65">
      <c r="A26" s="33" t="s">
        <v>38</v>
      </c>
      <c r="B26" s="36">
        <v>8.3000000000000007</v>
      </c>
      <c r="C26" s="36">
        <v>32.700000000000003</v>
      </c>
      <c r="D26" s="36">
        <v>10.9</v>
      </c>
      <c r="E26" s="36">
        <v>14.6</v>
      </c>
      <c r="F26" s="44">
        <v>6.6</v>
      </c>
      <c r="G26" s="5">
        <v>5.8</v>
      </c>
      <c r="H26" s="5">
        <v>26.7</v>
      </c>
      <c r="I26" s="5">
        <v>8.6</v>
      </c>
      <c r="J26" s="5">
        <v>11.5</v>
      </c>
      <c r="K26" s="5">
        <v>7.9</v>
      </c>
      <c r="N26" s="135" t="str">
        <f t="shared" si="12"/>
        <v>12 SHOCKER</v>
      </c>
      <c r="O26" s="136"/>
      <c r="P26" s="45">
        <f t="shared" si="13"/>
        <v>7.9</v>
      </c>
      <c r="Q26" s="45"/>
      <c r="R26" s="84">
        <f t="shared" si="14"/>
        <v>9.86</v>
      </c>
      <c r="S26" s="45">
        <f t="shared" si="0"/>
        <v>11.02</v>
      </c>
      <c r="T26" s="84">
        <f t="shared" si="15"/>
        <v>4.3499999999999996</v>
      </c>
      <c r="U26" s="45">
        <f t="shared" si="1"/>
        <v>8.6999999999999993</v>
      </c>
      <c r="V26" s="84">
        <f t="shared" si="16"/>
        <v>2.0299999999999998</v>
      </c>
      <c r="W26" s="45">
        <f t="shared" si="2"/>
        <v>3.19</v>
      </c>
      <c r="X26" s="45"/>
      <c r="Y26" s="45">
        <f t="shared" si="3"/>
        <v>2.0299999999999998</v>
      </c>
      <c r="Z26" s="45"/>
      <c r="AA26" s="45"/>
      <c r="AB26" s="45"/>
      <c r="AC26" s="45"/>
      <c r="AD26" s="45"/>
      <c r="AE26" s="45"/>
      <c r="AF26" s="45"/>
      <c r="AG26" s="45"/>
      <c r="AH26" s="45"/>
      <c r="AI26" s="46">
        <f t="shared" si="4"/>
        <v>2.0299999999999998</v>
      </c>
      <c r="AJ26" s="116" t="str">
        <f t="shared" si="5"/>
        <v>12 SHOCKER</v>
      </c>
      <c r="AK26" s="116"/>
      <c r="AL26" s="45">
        <f t="shared" si="6"/>
        <v>5.6230639577259458</v>
      </c>
      <c r="AM26" s="45">
        <f t="shared" si="23"/>
        <v>0</v>
      </c>
      <c r="AN26" s="84">
        <f t="shared" si="17"/>
        <v>6.2662082530716354</v>
      </c>
      <c r="AO26" s="45">
        <f t="shared" si="7"/>
        <v>7.0034092240212393</v>
      </c>
      <c r="AP26" s="84">
        <f t="shared" si="18"/>
        <v>2.6122104045642911</v>
      </c>
      <c r="AQ26" s="45">
        <f t="shared" si="8"/>
        <v>5.2244208091285822</v>
      </c>
      <c r="AR26" s="84">
        <f t="shared" si="19"/>
        <v>1.2190315221300023</v>
      </c>
      <c r="AS26" s="45">
        <f t="shared" si="9"/>
        <v>1.8100916697423315</v>
      </c>
      <c r="AT26" s="45"/>
      <c r="AU26" s="45">
        <f t="shared" si="10"/>
        <v>1.0284611759899609</v>
      </c>
      <c r="AV26" s="45"/>
      <c r="AW26" s="45"/>
      <c r="AX26" s="45"/>
      <c r="AY26" s="45"/>
      <c r="AZ26" s="45"/>
      <c r="BA26" s="45"/>
      <c r="BB26" s="45"/>
      <c r="BC26" s="45"/>
      <c r="BD26" s="45"/>
      <c r="BE26" s="46">
        <f t="shared" si="11"/>
        <v>0.58357649132063638</v>
      </c>
      <c r="BF26" s="96">
        <f t="shared" si="20"/>
        <v>-7.0554767289124465E-2</v>
      </c>
      <c r="BG26" s="97"/>
      <c r="BI26" s="117" t="str">
        <f t="shared" si="21"/>
        <v>No</v>
      </c>
      <c r="BJ26" s="118"/>
      <c r="BK26" s="119"/>
      <c r="BL26" s="117" t="str">
        <f t="shared" si="22"/>
        <v>No</v>
      </c>
      <c r="BM26" s="119"/>
    </row>
    <row r="27" spans="1:65">
      <c r="A27" s="33" t="s">
        <v>39</v>
      </c>
      <c r="B27" s="36">
        <v>5.5</v>
      </c>
      <c r="C27" s="36">
        <v>26.1</v>
      </c>
      <c r="D27" s="36">
        <v>8.4</v>
      </c>
      <c r="E27" s="36">
        <v>9.5</v>
      </c>
      <c r="F27" s="44">
        <v>8.8000000000000007</v>
      </c>
      <c r="G27" s="5">
        <v>3.9</v>
      </c>
      <c r="H27" s="5">
        <v>22.1</v>
      </c>
      <c r="I27" s="5">
        <v>6.9</v>
      </c>
      <c r="J27" s="5">
        <v>10.3</v>
      </c>
      <c r="K27" s="5">
        <v>10.5</v>
      </c>
      <c r="N27" s="135" t="str">
        <f t="shared" si="12"/>
        <v>13 THE WIZARD</v>
      </c>
      <c r="O27" s="136"/>
      <c r="P27" s="45">
        <f t="shared" si="13"/>
        <v>10.5</v>
      </c>
      <c r="Q27" s="45"/>
      <c r="R27" s="84">
        <f t="shared" si="14"/>
        <v>6.63</v>
      </c>
      <c r="S27" s="45">
        <f t="shared" si="0"/>
        <v>7.4099999999999993</v>
      </c>
      <c r="T27" s="84">
        <f t="shared" si="15"/>
        <v>2.9249999999999998</v>
      </c>
      <c r="U27" s="45">
        <f t="shared" si="1"/>
        <v>5.85</v>
      </c>
      <c r="V27" s="84">
        <f t="shared" si="16"/>
        <v>1.365</v>
      </c>
      <c r="W27" s="45">
        <f t="shared" si="2"/>
        <v>2.145</v>
      </c>
      <c r="X27" s="45"/>
      <c r="Y27" s="45">
        <f t="shared" si="3"/>
        <v>1.365</v>
      </c>
      <c r="Z27" s="45"/>
      <c r="AA27" s="45"/>
      <c r="AB27" s="45"/>
      <c r="AC27" s="45"/>
      <c r="AD27" s="45"/>
      <c r="AE27" s="45"/>
      <c r="AF27" s="45"/>
      <c r="AG27" s="45"/>
      <c r="AH27" s="45"/>
      <c r="AI27" s="46">
        <f t="shared" si="4"/>
        <v>1.365</v>
      </c>
      <c r="AJ27" s="116" t="str">
        <f t="shared" si="5"/>
        <v>13 THE WIZARD</v>
      </c>
      <c r="AK27" s="116"/>
      <c r="AL27" s="45">
        <f t="shared" si="6"/>
        <v>7.4736926020408143</v>
      </c>
      <c r="AM27" s="45">
        <f t="shared" si="23"/>
        <v>0</v>
      </c>
      <c r="AN27" s="84">
        <f t="shared" si="17"/>
        <v>4.2134848598240309</v>
      </c>
      <c r="AO27" s="45">
        <f t="shared" si="7"/>
        <v>4.7091889609797981</v>
      </c>
      <c r="AP27" s="84">
        <f t="shared" si="18"/>
        <v>1.7564863065173681</v>
      </c>
      <c r="AQ27" s="45">
        <f t="shared" si="8"/>
        <v>3.5129726130347363</v>
      </c>
      <c r="AR27" s="84">
        <f t="shared" si="19"/>
        <v>0.81969360970810512</v>
      </c>
      <c r="AS27" s="45">
        <f t="shared" si="9"/>
        <v>1.2171306055163953</v>
      </c>
      <c r="AT27" s="45"/>
      <c r="AU27" s="45">
        <f t="shared" si="10"/>
        <v>0.69155148040704273</v>
      </c>
      <c r="AV27" s="45"/>
      <c r="AW27" s="45"/>
      <c r="AX27" s="45"/>
      <c r="AY27" s="45"/>
      <c r="AZ27" s="45"/>
      <c r="BA27" s="45"/>
      <c r="BB27" s="45"/>
      <c r="BC27" s="45"/>
      <c r="BD27" s="45"/>
      <c r="BE27" s="46">
        <f t="shared" si="11"/>
        <v>0.3924048820949107</v>
      </c>
      <c r="BF27" s="96">
        <f t="shared" si="20"/>
        <v>-3.740108836057435</v>
      </c>
      <c r="BG27" s="97"/>
      <c r="BI27" s="117" t="str">
        <f t="shared" si="21"/>
        <v>No</v>
      </c>
      <c r="BJ27" s="118"/>
      <c r="BK27" s="119"/>
      <c r="BL27" s="117" t="str">
        <f t="shared" si="22"/>
        <v>No</v>
      </c>
      <c r="BM27" s="119"/>
    </row>
    <row r="28" spans="1:65" ht="14" thickBot="1">
      <c r="A28" s="33" t="s">
        <v>40</v>
      </c>
      <c r="B28" s="36">
        <v>4.5999999999999996</v>
      </c>
      <c r="C28" s="36">
        <v>23.9</v>
      </c>
      <c r="D28" s="36">
        <v>7.6</v>
      </c>
      <c r="E28" s="36">
        <v>13.1</v>
      </c>
      <c r="F28" s="44">
        <v>13.2</v>
      </c>
      <c r="G28" s="5">
        <v>3.2</v>
      </c>
      <c r="H28" s="5">
        <v>20.6</v>
      </c>
      <c r="I28" s="5">
        <v>6.3</v>
      </c>
      <c r="J28" s="5">
        <v>9.9</v>
      </c>
      <c r="K28" s="5">
        <v>15.8</v>
      </c>
      <c r="N28" s="137" t="str">
        <f t="shared" si="12"/>
        <v>14 RENEGADES</v>
      </c>
      <c r="O28" s="138"/>
      <c r="P28" s="57">
        <f t="shared" si="13"/>
        <v>15.8</v>
      </c>
      <c r="Q28" s="57"/>
      <c r="R28" s="84">
        <f t="shared" si="14"/>
        <v>5.44</v>
      </c>
      <c r="S28" s="57">
        <f t="shared" si="0"/>
        <v>6.08</v>
      </c>
      <c r="T28" s="84">
        <f t="shared" si="15"/>
        <v>2.4000000000000004</v>
      </c>
      <c r="U28" s="57">
        <f t="shared" si="1"/>
        <v>4.8000000000000007</v>
      </c>
      <c r="V28" s="84">
        <f t="shared" si="16"/>
        <v>1.1199999999999999</v>
      </c>
      <c r="W28" s="57">
        <f t="shared" si="2"/>
        <v>1.7600000000000002</v>
      </c>
      <c r="X28" s="57"/>
      <c r="Y28" s="57">
        <f t="shared" si="3"/>
        <v>1.1199999999999999</v>
      </c>
      <c r="Z28" s="57"/>
      <c r="AA28" s="57"/>
      <c r="AB28" s="57"/>
      <c r="AC28" s="57"/>
      <c r="AD28" s="57"/>
      <c r="AE28" s="57"/>
      <c r="AF28" s="57"/>
      <c r="AG28" s="57"/>
      <c r="AH28" s="57"/>
      <c r="AI28" s="58">
        <f t="shared" si="4"/>
        <v>1.1199999999999999</v>
      </c>
      <c r="AJ28" s="108" t="str">
        <f t="shared" si="5"/>
        <v>14 RENEGADES</v>
      </c>
      <c r="AK28" s="108"/>
      <c r="AL28" s="57">
        <f t="shared" si="6"/>
        <v>11.246127915451892</v>
      </c>
      <c r="AM28" s="57">
        <f t="shared" si="23"/>
        <v>0</v>
      </c>
      <c r="AN28" s="84">
        <f t="shared" si="17"/>
        <v>3.4572183465222817</v>
      </c>
      <c r="AO28" s="57">
        <f t="shared" si="7"/>
        <v>3.8639499167013738</v>
      </c>
      <c r="AP28" s="84">
        <f t="shared" si="18"/>
        <v>1.4412195335527125</v>
      </c>
      <c r="AQ28" s="57">
        <f t="shared" si="8"/>
        <v>2.882439067105425</v>
      </c>
      <c r="AR28" s="84">
        <f t="shared" si="19"/>
        <v>0.67256911565793231</v>
      </c>
      <c r="AS28" s="57">
        <f t="shared" si="9"/>
        <v>0.99867126606473478</v>
      </c>
      <c r="AT28" s="57"/>
      <c r="AU28" s="57">
        <f t="shared" si="10"/>
        <v>0.56742685571859908</v>
      </c>
      <c r="AV28" s="57"/>
      <c r="AW28" s="57"/>
      <c r="AX28" s="57"/>
      <c r="AY28" s="57"/>
      <c r="AZ28" s="57"/>
      <c r="BA28" s="57"/>
      <c r="BB28" s="57"/>
      <c r="BC28" s="57"/>
      <c r="BD28" s="57"/>
      <c r="BE28" s="58">
        <f t="shared" si="11"/>
        <v>0.32197323659069593</v>
      </c>
      <c r="BF28" s="96">
        <f t="shared" si="20"/>
        <v>-8.1826745690039893</v>
      </c>
      <c r="BG28" s="97"/>
      <c r="BI28" s="117" t="str">
        <f t="shared" si="21"/>
        <v>No</v>
      </c>
      <c r="BJ28" s="118"/>
      <c r="BK28" s="119"/>
      <c r="BL28" s="117" t="str">
        <f t="shared" si="22"/>
        <v>No</v>
      </c>
      <c r="BM28" s="119"/>
    </row>
    <row r="29" spans="1:65" ht="14" thickTop="1">
      <c r="A29" s="33"/>
      <c r="B29" s="36"/>
      <c r="C29" s="36"/>
      <c r="D29" s="36"/>
      <c r="E29" s="36"/>
      <c r="F29" s="44"/>
      <c r="N29" s="120"/>
      <c r="O29" s="121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I29" s="117"/>
      <c r="BJ29" s="118"/>
      <c r="BK29" s="119"/>
      <c r="BL29" s="117"/>
      <c r="BM29" s="119"/>
    </row>
    <row r="30" spans="1:65">
      <c r="A30" s="32" t="s">
        <v>41</v>
      </c>
      <c r="B30" s="36"/>
      <c r="C30" s="36"/>
      <c r="D30" s="36"/>
      <c r="E30" s="36"/>
      <c r="F30" s="44"/>
      <c r="N30" s="123" t="s">
        <v>42</v>
      </c>
      <c r="O30" s="124"/>
      <c r="P30" s="62"/>
      <c r="Q30" s="62"/>
      <c r="R30" s="84">
        <f t="shared" si="14"/>
        <v>0</v>
      </c>
      <c r="S30" s="62"/>
      <c r="T30" s="84">
        <f t="shared" si="15"/>
        <v>0</v>
      </c>
      <c r="U30" s="62"/>
      <c r="V30" s="84">
        <f t="shared" si="16"/>
        <v>0</v>
      </c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3"/>
      <c r="AJ30" s="124" t="s">
        <v>42</v>
      </c>
      <c r="AK30" s="124"/>
      <c r="AL30" s="45"/>
      <c r="AM30" s="45"/>
      <c r="AN30" s="84">
        <f t="shared" si="17"/>
        <v>0</v>
      </c>
      <c r="AO30" s="45"/>
      <c r="AP30" s="84">
        <f t="shared" si="18"/>
        <v>0</v>
      </c>
      <c r="AQ30" s="45"/>
      <c r="AR30" s="84">
        <f t="shared" si="19"/>
        <v>0</v>
      </c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6"/>
      <c r="BF30" s="96"/>
      <c r="BG30" s="97"/>
      <c r="BI30" s="117"/>
      <c r="BJ30" s="118"/>
      <c r="BK30" s="119"/>
      <c r="BL30" s="117"/>
      <c r="BM30" s="119"/>
    </row>
    <row r="31" spans="1:65">
      <c r="A31" s="33" t="s">
        <v>43</v>
      </c>
      <c r="B31" s="52">
        <v>36.299999999999997</v>
      </c>
      <c r="C31" s="52">
        <v>100.8</v>
      </c>
      <c r="D31" s="52">
        <v>36.5</v>
      </c>
      <c r="E31" s="52">
        <v>41.7</v>
      </c>
      <c r="F31" s="53">
        <v>33</v>
      </c>
      <c r="G31" s="54">
        <v>25.4</v>
      </c>
      <c r="H31" s="54">
        <v>74.400000000000006</v>
      </c>
      <c r="I31" s="54">
        <v>26.6</v>
      </c>
      <c r="J31" s="54">
        <v>24.1</v>
      </c>
      <c r="K31" s="54">
        <v>39.5</v>
      </c>
      <c r="N31" s="115" t="str">
        <f>A31</f>
        <v>15 HARLEM NIGHTS</v>
      </c>
      <c r="O31" s="116"/>
      <c r="P31" s="45">
        <f t="shared" ref="P31:P40" si="24">K31</f>
        <v>39.5</v>
      </c>
      <c r="Q31" s="45"/>
      <c r="R31" s="84">
        <f t="shared" si="14"/>
        <v>43.18</v>
      </c>
      <c r="S31" s="45">
        <f t="shared" ref="S31:S40" si="25">G31*$S$8</f>
        <v>48.26</v>
      </c>
      <c r="T31" s="84">
        <f t="shared" si="15"/>
        <v>19.049999999999997</v>
      </c>
      <c r="U31" s="45">
        <f t="shared" ref="U31:U40" si="26">G31*$U$8</f>
        <v>38.099999999999994</v>
      </c>
      <c r="V31" s="84">
        <f t="shared" si="16"/>
        <v>8.8899999999999988</v>
      </c>
      <c r="W31" s="45">
        <f t="shared" ref="W31:W40" si="27">G31*$W$8</f>
        <v>13.97</v>
      </c>
      <c r="X31" s="45"/>
      <c r="Y31" s="45">
        <f t="shared" ref="Y31:Y40" si="28">G31*$Y$8</f>
        <v>8.8899999999999988</v>
      </c>
      <c r="Z31" s="45"/>
      <c r="AA31" s="45"/>
      <c r="AB31" s="45"/>
      <c r="AC31" s="45"/>
      <c r="AD31" s="45"/>
      <c r="AE31" s="45"/>
      <c r="AF31" s="45"/>
      <c r="AG31" s="45"/>
      <c r="AH31" s="45"/>
      <c r="AI31" s="46">
        <f t="shared" ref="AI31:AI41" si="29">G31*$AI$8</f>
        <v>8.8899999999999988</v>
      </c>
      <c r="AJ31" s="116" t="str">
        <f t="shared" ref="AJ31:AJ40" si="30">N31</f>
        <v>15 HARLEM NIGHTS</v>
      </c>
      <c r="AK31" s="116"/>
      <c r="AL31" s="45">
        <f t="shared" ref="AL31:AL40" si="31">K31/((1+$AL$4)^$AL$11)</f>
        <v>28.11531978862973</v>
      </c>
      <c r="AM31" s="45">
        <f t="shared" ref="AM31:AM40" si="32">(Q31)/((1+$AL$4)^$AM$11)</f>
        <v>0</v>
      </c>
      <c r="AN31" s="84">
        <f t="shared" si="17"/>
        <v>27.441670625520612</v>
      </c>
      <c r="AO31" s="45">
        <f t="shared" ref="AO31:AO40" si="33">S31/((1+$AL$4)^$AO$11)</f>
        <v>30.670102463817152</v>
      </c>
      <c r="AP31" s="84">
        <f t="shared" si="18"/>
        <v>11.439680047574653</v>
      </c>
      <c r="AQ31" s="45">
        <f t="shared" ref="AQ31:AQ40" si="34">U31/((1+$AL$4)^$AQ$11)</f>
        <v>22.879360095149305</v>
      </c>
      <c r="AR31" s="84">
        <f t="shared" si="19"/>
        <v>5.3385173555348375</v>
      </c>
      <c r="AS31" s="45">
        <f t="shared" ref="AS31:AS40" si="35">W31/((1+$AL$4)^$AS$11)</f>
        <v>7.9269531743888315</v>
      </c>
      <c r="AT31" s="45"/>
      <c r="AU31" s="45">
        <f t="shared" ref="AU31:AU40" si="36">Y31/((1+$AL$4)^$AU$11)</f>
        <v>4.5039506672663805</v>
      </c>
      <c r="AV31" s="45"/>
      <c r="AW31" s="45"/>
      <c r="AX31" s="45"/>
      <c r="AY31" s="45"/>
      <c r="AZ31" s="45"/>
      <c r="BA31" s="45"/>
      <c r="BB31" s="45"/>
      <c r="BC31" s="45"/>
      <c r="BD31" s="45"/>
      <c r="BE31" s="46">
        <f t="shared" ref="BE31:BE40" si="37">AI31/((1+$AL$4)^$BE$11)</f>
        <v>2.5556625654386487</v>
      </c>
      <c r="BF31" s="96">
        <f t="shared" ref="BF31:BF79" si="38">AO31+AQ31+AS31+AU31+BE31-AL31-AM31-AN31-AP31-AR31</f>
        <v>-3.7991588511995209</v>
      </c>
      <c r="BG31" s="97"/>
      <c r="BI31" s="117" t="str">
        <f t="shared" si="21"/>
        <v>No</v>
      </c>
      <c r="BJ31" s="118"/>
      <c r="BK31" s="119"/>
      <c r="BL31" s="117" t="str">
        <f>IF(BF31-2&gt;0,"Yes","No")</f>
        <v>No</v>
      </c>
      <c r="BM31" s="119"/>
    </row>
    <row r="32" spans="1:65">
      <c r="A32" s="33" t="s">
        <v>44</v>
      </c>
      <c r="B32" s="36">
        <v>29.1</v>
      </c>
      <c r="C32" s="36">
        <v>83.2</v>
      </c>
      <c r="D32" s="36">
        <v>29.9</v>
      </c>
      <c r="E32" s="36">
        <v>27.1</v>
      </c>
      <c r="F32" s="44">
        <v>12.1</v>
      </c>
      <c r="G32" s="5">
        <v>20.3</v>
      </c>
      <c r="H32" s="55">
        <v>62</v>
      </c>
      <c r="I32" s="5">
        <v>21.9</v>
      </c>
      <c r="J32" s="5">
        <v>20.9</v>
      </c>
      <c r="K32" s="5">
        <v>14.5</v>
      </c>
      <c r="N32" s="115" t="str">
        <f t="shared" ref="N32:N40" si="39">A32</f>
        <v>16 PET SEMATARY</v>
      </c>
      <c r="O32" s="116"/>
      <c r="P32" s="45">
        <f t="shared" si="24"/>
        <v>14.5</v>
      </c>
      <c r="Q32" s="45"/>
      <c r="R32" s="84">
        <f t="shared" si="14"/>
        <v>34.51</v>
      </c>
      <c r="S32" s="45">
        <f t="shared" si="25"/>
        <v>38.57</v>
      </c>
      <c r="T32" s="84">
        <f t="shared" si="15"/>
        <v>15.225000000000001</v>
      </c>
      <c r="U32" s="45">
        <f t="shared" si="26"/>
        <v>30.450000000000003</v>
      </c>
      <c r="V32" s="84">
        <f t="shared" si="16"/>
        <v>7.1049999999999995</v>
      </c>
      <c r="W32" s="45">
        <f t="shared" si="27"/>
        <v>11.165000000000001</v>
      </c>
      <c r="X32" s="45"/>
      <c r="Y32" s="45">
        <f t="shared" si="28"/>
        <v>7.1049999999999995</v>
      </c>
      <c r="Z32" s="45"/>
      <c r="AA32" s="45"/>
      <c r="AB32" s="45"/>
      <c r="AC32" s="45"/>
      <c r="AD32" s="45"/>
      <c r="AE32" s="45"/>
      <c r="AF32" s="45"/>
      <c r="AG32" s="45"/>
      <c r="AH32" s="45"/>
      <c r="AI32" s="46">
        <f t="shared" si="29"/>
        <v>7.1049999999999995</v>
      </c>
      <c r="AJ32" s="116" t="str">
        <f t="shared" si="30"/>
        <v>16 PET SEMATARY</v>
      </c>
      <c r="AK32" s="116"/>
      <c r="AL32" s="45">
        <f t="shared" si="31"/>
        <v>10.320813593294458</v>
      </c>
      <c r="AM32" s="45">
        <f t="shared" si="32"/>
        <v>0</v>
      </c>
      <c r="AN32" s="84">
        <f t="shared" si="17"/>
        <v>21.931728885750722</v>
      </c>
      <c r="AO32" s="45">
        <f t="shared" si="33"/>
        <v>24.511932284074337</v>
      </c>
      <c r="AP32" s="84">
        <f t="shared" si="18"/>
        <v>9.1427364159750191</v>
      </c>
      <c r="AQ32" s="45">
        <f t="shared" si="34"/>
        <v>18.285472831950038</v>
      </c>
      <c r="AR32" s="84">
        <f t="shared" si="19"/>
        <v>4.2666103274550089</v>
      </c>
      <c r="AS32" s="45">
        <f t="shared" si="35"/>
        <v>6.3353208440981605</v>
      </c>
      <c r="AT32" s="45"/>
      <c r="AU32" s="45">
        <f t="shared" si="36"/>
        <v>3.5996141159648634</v>
      </c>
      <c r="AV32" s="45"/>
      <c r="AW32" s="45"/>
      <c r="AX32" s="45"/>
      <c r="AY32" s="45"/>
      <c r="AZ32" s="45"/>
      <c r="BA32" s="45"/>
      <c r="BB32" s="45"/>
      <c r="BC32" s="45"/>
      <c r="BD32" s="45"/>
      <c r="BE32" s="46">
        <f t="shared" si="37"/>
        <v>2.0425177196222273</v>
      </c>
      <c r="BF32" s="96">
        <f t="shared" si="38"/>
        <v>9.1129685732344186</v>
      </c>
      <c r="BG32" s="97"/>
      <c r="BI32" s="117" t="str">
        <f t="shared" si="21"/>
        <v>Yes</v>
      </c>
      <c r="BJ32" s="118"/>
      <c r="BK32" s="119"/>
      <c r="BL32" s="117" t="str">
        <f t="shared" ref="BL32:BL40" si="40">IF(BF32-2&gt;0,"Yes","No")</f>
        <v>Yes</v>
      </c>
      <c r="BM32" s="119"/>
    </row>
    <row r="33" spans="1:65">
      <c r="A33" s="33" t="s">
        <v>45</v>
      </c>
      <c r="B33" s="36">
        <v>27.5</v>
      </c>
      <c r="C33" s="36">
        <v>79.400000000000006</v>
      </c>
      <c r="D33" s="36">
        <v>28.5</v>
      </c>
      <c r="E33" s="36">
        <v>31.6</v>
      </c>
      <c r="F33" s="64">
        <v>33</v>
      </c>
      <c r="G33" s="5">
        <v>19.3</v>
      </c>
      <c r="H33" s="5">
        <v>59.4</v>
      </c>
      <c r="I33" s="5">
        <v>20.9</v>
      </c>
      <c r="J33" s="5">
        <v>20.2</v>
      </c>
      <c r="K33" s="5">
        <v>39.5</v>
      </c>
      <c r="N33" s="115" t="str">
        <f t="shared" si="39"/>
        <v>17 BLACK RAIN</v>
      </c>
      <c r="O33" s="116"/>
      <c r="P33" s="45">
        <f t="shared" si="24"/>
        <v>39.5</v>
      </c>
      <c r="Q33" s="45"/>
      <c r="R33" s="84">
        <f t="shared" si="14"/>
        <v>32.81</v>
      </c>
      <c r="S33" s="45">
        <f t="shared" si="25"/>
        <v>36.67</v>
      </c>
      <c r="T33" s="84">
        <f t="shared" si="15"/>
        <v>14.475000000000001</v>
      </c>
      <c r="U33" s="45">
        <f t="shared" si="26"/>
        <v>28.950000000000003</v>
      </c>
      <c r="V33" s="84">
        <f t="shared" si="16"/>
        <v>6.7549999999999999</v>
      </c>
      <c r="W33" s="45">
        <f t="shared" si="27"/>
        <v>10.615000000000002</v>
      </c>
      <c r="X33" s="45"/>
      <c r="Y33" s="45">
        <f t="shared" si="28"/>
        <v>6.7549999999999999</v>
      </c>
      <c r="Z33" s="45"/>
      <c r="AA33" s="45"/>
      <c r="AB33" s="45"/>
      <c r="AC33" s="45"/>
      <c r="AD33" s="45"/>
      <c r="AE33" s="45"/>
      <c r="AF33" s="45"/>
      <c r="AG33" s="45"/>
      <c r="AH33" s="45"/>
      <c r="AI33" s="46">
        <f t="shared" si="29"/>
        <v>6.7549999999999999</v>
      </c>
      <c r="AJ33" s="116" t="str">
        <f t="shared" si="30"/>
        <v>17 BLACK RAIN</v>
      </c>
      <c r="AK33" s="116"/>
      <c r="AL33" s="45">
        <f t="shared" si="31"/>
        <v>28.11531978862973</v>
      </c>
      <c r="AM33" s="45">
        <f t="shared" si="32"/>
        <v>0</v>
      </c>
      <c r="AN33" s="84">
        <f t="shared" si="17"/>
        <v>20.851348152462513</v>
      </c>
      <c r="AO33" s="45">
        <f t="shared" si="33"/>
        <v>23.304447935105159</v>
      </c>
      <c r="AP33" s="84">
        <f t="shared" si="18"/>
        <v>8.6923553117397976</v>
      </c>
      <c r="AQ33" s="45">
        <f t="shared" si="34"/>
        <v>17.384710623479595</v>
      </c>
      <c r="AR33" s="84">
        <f t="shared" si="19"/>
        <v>4.0564324788119048</v>
      </c>
      <c r="AS33" s="45">
        <f t="shared" si="35"/>
        <v>6.0232360734529315</v>
      </c>
      <c r="AT33" s="45"/>
      <c r="AU33" s="45">
        <f t="shared" si="36"/>
        <v>3.422293223552801</v>
      </c>
      <c r="AV33" s="45"/>
      <c r="AW33" s="45"/>
      <c r="AX33" s="45"/>
      <c r="AY33" s="45"/>
      <c r="AZ33" s="45"/>
      <c r="BA33" s="45"/>
      <c r="BB33" s="45"/>
      <c r="BC33" s="45"/>
      <c r="BD33" s="45"/>
      <c r="BE33" s="46">
        <f t="shared" si="37"/>
        <v>1.9419010831876349</v>
      </c>
      <c r="BF33" s="96">
        <f t="shared" si="38"/>
        <v>-9.6388667928658229</v>
      </c>
      <c r="BG33" s="97"/>
      <c r="BI33" s="117" t="str">
        <f t="shared" si="21"/>
        <v>No</v>
      </c>
      <c r="BJ33" s="118"/>
      <c r="BK33" s="119"/>
      <c r="BL33" s="117" t="str">
        <f t="shared" si="40"/>
        <v>No</v>
      </c>
      <c r="BM33" s="119"/>
    </row>
    <row r="34" spans="1:65">
      <c r="A34" s="33" t="s">
        <v>46</v>
      </c>
      <c r="B34" s="36">
        <v>23.7</v>
      </c>
      <c r="C34" s="36">
        <v>70.099999999999994</v>
      </c>
      <c r="D34" s="56">
        <v>25</v>
      </c>
      <c r="E34" s="36">
        <v>26.1</v>
      </c>
      <c r="F34" s="44">
        <v>13.2</v>
      </c>
      <c r="G34" s="5">
        <v>16.600000000000001</v>
      </c>
      <c r="H34" s="5">
        <v>52.9</v>
      </c>
      <c r="I34" s="5">
        <v>18.5</v>
      </c>
      <c r="J34" s="5">
        <v>18.399999999999999</v>
      </c>
      <c r="K34" s="5">
        <v>15.8</v>
      </c>
      <c r="N34" s="115" t="str">
        <f t="shared" si="39"/>
        <v>18 MAJOR LEAGUE</v>
      </c>
      <c r="O34" s="116"/>
      <c r="P34" s="45">
        <f t="shared" si="24"/>
        <v>15.8</v>
      </c>
      <c r="Q34" s="45"/>
      <c r="R34" s="84">
        <f t="shared" si="14"/>
        <v>28.220000000000002</v>
      </c>
      <c r="S34" s="45">
        <f t="shared" si="25"/>
        <v>31.540000000000003</v>
      </c>
      <c r="T34" s="84">
        <f t="shared" si="15"/>
        <v>12.450000000000001</v>
      </c>
      <c r="U34" s="45">
        <f t="shared" si="26"/>
        <v>24.900000000000002</v>
      </c>
      <c r="V34" s="84">
        <f t="shared" si="16"/>
        <v>5.8100000000000005</v>
      </c>
      <c r="W34" s="45">
        <f t="shared" si="27"/>
        <v>9.1300000000000008</v>
      </c>
      <c r="X34" s="45"/>
      <c r="Y34" s="45">
        <f t="shared" si="28"/>
        <v>5.8100000000000005</v>
      </c>
      <c r="Z34" s="45"/>
      <c r="AA34" s="45"/>
      <c r="AB34" s="45"/>
      <c r="AC34" s="45"/>
      <c r="AD34" s="45"/>
      <c r="AE34" s="45"/>
      <c r="AF34" s="45"/>
      <c r="AG34" s="45"/>
      <c r="AH34" s="45"/>
      <c r="AI34" s="46">
        <f t="shared" si="29"/>
        <v>5.8100000000000005</v>
      </c>
      <c r="AJ34" s="116" t="str">
        <f t="shared" si="30"/>
        <v>18 MAJOR LEAGUE</v>
      </c>
      <c r="AK34" s="116"/>
      <c r="AL34" s="45">
        <f t="shared" si="31"/>
        <v>11.246127915451892</v>
      </c>
      <c r="AM34" s="45">
        <f t="shared" si="32"/>
        <v>0</v>
      </c>
      <c r="AN34" s="84">
        <f t="shared" si="17"/>
        <v>17.934320172584336</v>
      </c>
      <c r="AO34" s="45">
        <f t="shared" si="33"/>
        <v>20.044240192888378</v>
      </c>
      <c r="AP34" s="84">
        <f t="shared" si="18"/>
        <v>7.4763263303046958</v>
      </c>
      <c r="AQ34" s="45">
        <f t="shared" si="34"/>
        <v>14.952652660609392</v>
      </c>
      <c r="AR34" s="84">
        <f t="shared" si="19"/>
        <v>3.4889522874755245</v>
      </c>
      <c r="AS34" s="45">
        <f t="shared" si="35"/>
        <v>5.180607192710811</v>
      </c>
      <c r="AT34" s="45"/>
      <c r="AU34" s="45">
        <f t="shared" si="36"/>
        <v>2.9435268140402333</v>
      </c>
      <c r="AV34" s="45"/>
      <c r="AW34" s="45"/>
      <c r="AX34" s="45"/>
      <c r="AY34" s="45"/>
      <c r="AZ34" s="45"/>
      <c r="BA34" s="45"/>
      <c r="BB34" s="45"/>
      <c r="BC34" s="45"/>
      <c r="BD34" s="45"/>
      <c r="BE34" s="46">
        <f t="shared" si="37"/>
        <v>1.6702361648142354</v>
      </c>
      <c r="BF34" s="96">
        <f t="shared" si="38"/>
        <v>4.6455363192465962</v>
      </c>
      <c r="BG34" s="97"/>
      <c r="BI34" s="117" t="str">
        <f t="shared" si="21"/>
        <v>Yes</v>
      </c>
      <c r="BJ34" s="118"/>
      <c r="BK34" s="119"/>
      <c r="BL34" s="117" t="str">
        <f t="shared" si="40"/>
        <v>Yes</v>
      </c>
      <c r="BM34" s="119"/>
    </row>
    <row r="35" spans="1:65">
      <c r="A35" s="33" t="s">
        <v>47</v>
      </c>
      <c r="B35" s="56">
        <v>11</v>
      </c>
      <c r="C35" s="36">
        <v>39.4</v>
      </c>
      <c r="D35" s="36">
        <v>13.4</v>
      </c>
      <c r="E35" s="36">
        <v>14.4</v>
      </c>
      <c r="F35" s="44">
        <v>14.3</v>
      </c>
      <c r="G35" s="5">
        <v>7.7</v>
      </c>
      <c r="H35" s="5">
        <v>31.4</v>
      </c>
      <c r="I35" s="5">
        <v>10.4</v>
      </c>
      <c r="J35" s="5">
        <v>12.8</v>
      </c>
      <c r="K35" s="5">
        <v>17.100000000000001</v>
      </c>
      <c r="N35" s="115" t="str">
        <f t="shared" si="39"/>
        <v>19 COUSINS</v>
      </c>
      <c r="O35" s="116"/>
      <c r="P35" s="45">
        <f t="shared" si="24"/>
        <v>17.100000000000001</v>
      </c>
      <c r="Q35" s="45"/>
      <c r="R35" s="84">
        <f t="shared" si="14"/>
        <v>13.09</v>
      </c>
      <c r="S35" s="45">
        <f t="shared" si="25"/>
        <v>14.629999999999999</v>
      </c>
      <c r="T35" s="84">
        <f t="shared" si="15"/>
        <v>5.7750000000000004</v>
      </c>
      <c r="U35" s="45">
        <f t="shared" si="26"/>
        <v>11.55</v>
      </c>
      <c r="V35" s="84">
        <f t="shared" si="16"/>
        <v>2.6949999999999998</v>
      </c>
      <c r="W35" s="45">
        <f t="shared" si="27"/>
        <v>4.2350000000000003</v>
      </c>
      <c r="X35" s="45"/>
      <c r="Y35" s="45">
        <f t="shared" si="28"/>
        <v>2.6949999999999998</v>
      </c>
      <c r="Z35" s="45"/>
      <c r="AA35" s="45"/>
      <c r="AB35" s="45"/>
      <c r="AC35" s="45"/>
      <c r="AD35" s="45"/>
      <c r="AE35" s="45"/>
      <c r="AF35" s="45"/>
      <c r="AG35" s="45"/>
      <c r="AH35" s="45"/>
      <c r="AI35" s="46">
        <f t="shared" si="29"/>
        <v>2.6949999999999998</v>
      </c>
      <c r="AJ35" s="116" t="str">
        <f t="shared" si="30"/>
        <v>19 COUSINS</v>
      </c>
      <c r="AK35" s="116"/>
      <c r="AL35" s="45">
        <f t="shared" si="31"/>
        <v>12.171442237609327</v>
      </c>
      <c r="AM35" s="45">
        <f t="shared" si="32"/>
        <v>0</v>
      </c>
      <c r="AN35" s="84">
        <f t="shared" si="17"/>
        <v>8.3189316463192391</v>
      </c>
      <c r="AO35" s="45">
        <f t="shared" si="33"/>
        <v>9.2976294870626788</v>
      </c>
      <c r="AP35" s="84">
        <f t="shared" si="18"/>
        <v>3.4679345026112141</v>
      </c>
      <c r="AQ35" s="45">
        <f t="shared" si="34"/>
        <v>6.9358690052224281</v>
      </c>
      <c r="AR35" s="84">
        <f t="shared" si="19"/>
        <v>1.6183694345518997</v>
      </c>
      <c r="AS35" s="45">
        <f t="shared" si="35"/>
        <v>2.4030527339682681</v>
      </c>
      <c r="AT35" s="45"/>
      <c r="AU35" s="45">
        <f t="shared" si="36"/>
        <v>1.3653708715728792</v>
      </c>
      <c r="AV35" s="45"/>
      <c r="AW35" s="45"/>
      <c r="AX35" s="45"/>
      <c r="AY35" s="45"/>
      <c r="AZ35" s="45"/>
      <c r="BA35" s="45"/>
      <c r="BB35" s="45"/>
      <c r="BC35" s="45"/>
      <c r="BD35" s="45"/>
      <c r="BE35" s="46">
        <f t="shared" si="37"/>
        <v>0.77474810054636212</v>
      </c>
      <c r="BF35" s="96">
        <f t="shared" si="38"/>
        <v>-4.8000076227190664</v>
      </c>
      <c r="BG35" s="97"/>
      <c r="BI35" s="117" t="str">
        <f t="shared" si="21"/>
        <v>No</v>
      </c>
      <c r="BJ35" s="118"/>
      <c r="BK35" s="119"/>
      <c r="BL35" s="117" t="str">
        <f t="shared" si="40"/>
        <v>No</v>
      </c>
      <c r="BM35" s="119"/>
    </row>
    <row r="36" spans="1:65">
      <c r="A36" s="33" t="s">
        <v>48</v>
      </c>
      <c r="B36" s="36">
        <v>5.5</v>
      </c>
      <c r="C36" s="36">
        <v>26.1</v>
      </c>
      <c r="D36" s="36">
        <v>8.4</v>
      </c>
      <c r="E36" s="36">
        <v>19.899999999999999</v>
      </c>
      <c r="F36" s="44">
        <v>24.2</v>
      </c>
      <c r="G36" s="5">
        <v>3.9</v>
      </c>
      <c r="H36" s="5">
        <v>22.1</v>
      </c>
      <c r="I36" s="5">
        <v>6.9</v>
      </c>
      <c r="J36" s="5">
        <v>10.3</v>
      </c>
      <c r="K36" s="55">
        <v>29</v>
      </c>
      <c r="N36" s="115" t="str">
        <f t="shared" si="39"/>
        <v>20 WE’RE NO ANGELS</v>
      </c>
      <c r="O36" s="116"/>
      <c r="P36" s="45">
        <f t="shared" si="24"/>
        <v>29</v>
      </c>
      <c r="Q36" s="45"/>
      <c r="R36" s="84">
        <f t="shared" si="14"/>
        <v>6.63</v>
      </c>
      <c r="S36" s="45">
        <f t="shared" si="25"/>
        <v>7.4099999999999993</v>
      </c>
      <c r="T36" s="84">
        <f t="shared" si="15"/>
        <v>2.9249999999999998</v>
      </c>
      <c r="U36" s="45">
        <f t="shared" si="26"/>
        <v>5.85</v>
      </c>
      <c r="V36" s="84">
        <f t="shared" si="16"/>
        <v>1.365</v>
      </c>
      <c r="W36" s="45">
        <f t="shared" si="27"/>
        <v>2.145</v>
      </c>
      <c r="X36" s="45"/>
      <c r="Y36" s="45">
        <f t="shared" si="28"/>
        <v>1.365</v>
      </c>
      <c r="Z36" s="45"/>
      <c r="AA36" s="45"/>
      <c r="AB36" s="45"/>
      <c r="AC36" s="45"/>
      <c r="AD36" s="45"/>
      <c r="AE36" s="45"/>
      <c r="AF36" s="45"/>
      <c r="AG36" s="45"/>
      <c r="AH36" s="45"/>
      <c r="AI36" s="46">
        <f t="shared" si="29"/>
        <v>1.365</v>
      </c>
      <c r="AJ36" s="116" t="str">
        <f t="shared" si="30"/>
        <v>20 WE’RE NO ANGELS</v>
      </c>
      <c r="AK36" s="116"/>
      <c r="AL36" s="45">
        <f t="shared" si="31"/>
        <v>20.641627186588916</v>
      </c>
      <c r="AM36" s="45">
        <f t="shared" si="32"/>
        <v>0</v>
      </c>
      <c r="AN36" s="84">
        <f t="shared" si="17"/>
        <v>4.2134848598240309</v>
      </c>
      <c r="AO36" s="45">
        <f t="shared" si="33"/>
        <v>4.7091889609797981</v>
      </c>
      <c r="AP36" s="84">
        <f t="shared" si="18"/>
        <v>1.7564863065173681</v>
      </c>
      <c r="AQ36" s="45">
        <f t="shared" si="34"/>
        <v>3.5129726130347363</v>
      </c>
      <c r="AR36" s="84">
        <f t="shared" si="19"/>
        <v>0.81969360970810512</v>
      </c>
      <c r="AS36" s="45">
        <f t="shared" si="35"/>
        <v>1.2171306055163953</v>
      </c>
      <c r="AT36" s="45"/>
      <c r="AU36" s="45">
        <f t="shared" si="36"/>
        <v>0.69155148040704273</v>
      </c>
      <c r="AV36" s="45"/>
      <c r="AW36" s="45"/>
      <c r="AX36" s="45"/>
      <c r="AY36" s="45"/>
      <c r="AZ36" s="45"/>
      <c r="BA36" s="45"/>
      <c r="BB36" s="45"/>
      <c r="BC36" s="45"/>
      <c r="BD36" s="45"/>
      <c r="BE36" s="46">
        <f t="shared" si="37"/>
        <v>0.3924048820949107</v>
      </c>
      <c r="BF36" s="96">
        <f t="shared" si="38"/>
        <v>-16.908043420605534</v>
      </c>
      <c r="BG36" s="97"/>
      <c r="BI36" s="117" t="str">
        <f t="shared" si="21"/>
        <v>No</v>
      </c>
      <c r="BJ36" s="118"/>
      <c r="BK36" s="119"/>
      <c r="BL36" s="117" t="str">
        <f t="shared" si="40"/>
        <v>No</v>
      </c>
      <c r="BM36" s="119"/>
    </row>
    <row r="37" spans="1:65">
      <c r="A37" s="33" t="s">
        <v>49</v>
      </c>
      <c r="B37" s="36">
        <v>2.2999999999999998</v>
      </c>
      <c r="C37" s="36">
        <v>18.3</v>
      </c>
      <c r="D37" s="36">
        <v>5.5</v>
      </c>
      <c r="E37" s="36">
        <v>10.8</v>
      </c>
      <c r="F37" s="44">
        <v>19.8</v>
      </c>
      <c r="G37" s="5">
        <v>1.6</v>
      </c>
      <c r="H37" s="5">
        <v>16.7</v>
      </c>
      <c r="I37" s="5">
        <v>4.8</v>
      </c>
      <c r="J37" s="5">
        <v>8.8000000000000007</v>
      </c>
      <c r="K37" s="5">
        <v>23.7</v>
      </c>
      <c r="N37" s="115" t="str">
        <f t="shared" si="39"/>
        <v>21 LET IT RIDE</v>
      </c>
      <c r="O37" s="116"/>
      <c r="P37" s="45">
        <f t="shared" si="24"/>
        <v>23.7</v>
      </c>
      <c r="Q37" s="45"/>
      <c r="R37" s="84">
        <f t="shared" si="14"/>
        <v>2.72</v>
      </c>
      <c r="S37" s="45">
        <f t="shared" si="25"/>
        <v>3.04</v>
      </c>
      <c r="T37" s="84">
        <f t="shared" si="15"/>
        <v>1.2000000000000002</v>
      </c>
      <c r="U37" s="45">
        <f t="shared" si="26"/>
        <v>2.4000000000000004</v>
      </c>
      <c r="V37" s="84">
        <f t="shared" si="16"/>
        <v>0.55999999999999994</v>
      </c>
      <c r="W37" s="45">
        <f t="shared" si="27"/>
        <v>0.88000000000000012</v>
      </c>
      <c r="X37" s="45"/>
      <c r="Y37" s="45">
        <f t="shared" si="28"/>
        <v>0.55999999999999994</v>
      </c>
      <c r="Z37" s="45"/>
      <c r="AA37" s="45"/>
      <c r="AB37" s="45"/>
      <c r="AC37" s="45"/>
      <c r="AD37" s="45"/>
      <c r="AE37" s="45"/>
      <c r="AF37" s="45"/>
      <c r="AG37" s="45"/>
      <c r="AH37" s="45"/>
      <c r="AI37" s="46">
        <f t="shared" si="29"/>
        <v>0.55999999999999994</v>
      </c>
      <c r="AJ37" s="116" t="str">
        <f t="shared" si="30"/>
        <v>21 LET IT RIDE</v>
      </c>
      <c r="AK37" s="116"/>
      <c r="AL37" s="45">
        <f t="shared" si="31"/>
        <v>16.869191873177837</v>
      </c>
      <c r="AM37" s="45">
        <f t="shared" si="32"/>
        <v>0</v>
      </c>
      <c r="AN37" s="84">
        <f t="shared" si="17"/>
        <v>1.7286091732611408</v>
      </c>
      <c r="AO37" s="45">
        <f t="shared" si="33"/>
        <v>1.9319749583506869</v>
      </c>
      <c r="AP37" s="84">
        <f t="shared" si="18"/>
        <v>0.72060976677635624</v>
      </c>
      <c r="AQ37" s="45">
        <f t="shared" si="34"/>
        <v>1.4412195335527125</v>
      </c>
      <c r="AR37" s="84">
        <f t="shared" si="19"/>
        <v>0.33628455782896616</v>
      </c>
      <c r="AS37" s="45">
        <f t="shared" si="35"/>
        <v>0.49933563303236739</v>
      </c>
      <c r="AT37" s="45"/>
      <c r="AU37" s="45">
        <f t="shared" si="36"/>
        <v>0.28371342785929954</v>
      </c>
      <c r="AV37" s="45"/>
      <c r="AW37" s="45"/>
      <c r="AX37" s="45"/>
      <c r="AY37" s="45"/>
      <c r="AZ37" s="45"/>
      <c r="BA37" s="45"/>
      <c r="BB37" s="45"/>
      <c r="BC37" s="45"/>
      <c r="BD37" s="45"/>
      <c r="BE37" s="46">
        <f t="shared" si="37"/>
        <v>0.16098661829534797</v>
      </c>
      <c r="BF37" s="96">
        <f t="shared" si="38"/>
        <v>-15.337465199953884</v>
      </c>
      <c r="BG37" s="97"/>
      <c r="BI37" s="117" t="str">
        <f t="shared" si="21"/>
        <v>No</v>
      </c>
      <c r="BJ37" s="118"/>
      <c r="BK37" s="119"/>
      <c r="BL37" s="117" t="str">
        <f t="shared" si="40"/>
        <v>No</v>
      </c>
      <c r="BM37" s="119"/>
    </row>
    <row r="38" spans="1:65">
      <c r="A38" s="33" t="s">
        <v>50</v>
      </c>
      <c r="B38" s="36">
        <v>2.2999999999999998</v>
      </c>
      <c r="C38" s="36">
        <v>18.3</v>
      </c>
      <c r="D38" s="36">
        <v>5.5</v>
      </c>
      <c r="E38" s="36">
        <v>5.6</v>
      </c>
      <c r="F38" s="44">
        <v>8.8000000000000007</v>
      </c>
      <c r="G38" s="5">
        <v>1.6</v>
      </c>
      <c r="H38" s="5">
        <v>16.7</v>
      </c>
      <c r="I38" s="5">
        <v>4.8</v>
      </c>
      <c r="J38" s="5">
        <v>8.8000000000000007</v>
      </c>
      <c r="K38" s="5">
        <v>10.5</v>
      </c>
      <c r="N38" s="115" t="str">
        <f t="shared" si="39"/>
        <v>22 SHIRLEY VALENTINE</v>
      </c>
      <c r="O38" s="116"/>
      <c r="P38" s="45">
        <f t="shared" si="24"/>
        <v>10.5</v>
      </c>
      <c r="Q38" s="45"/>
      <c r="R38" s="84">
        <f t="shared" si="14"/>
        <v>2.72</v>
      </c>
      <c r="S38" s="45">
        <f t="shared" si="25"/>
        <v>3.04</v>
      </c>
      <c r="T38" s="84">
        <f t="shared" si="15"/>
        <v>1.2000000000000002</v>
      </c>
      <c r="U38" s="45">
        <f t="shared" si="26"/>
        <v>2.4000000000000004</v>
      </c>
      <c r="V38" s="84">
        <f t="shared" si="16"/>
        <v>0.55999999999999994</v>
      </c>
      <c r="W38" s="45">
        <f t="shared" si="27"/>
        <v>0.88000000000000012</v>
      </c>
      <c r="X38" s="45"/>
      <c r="Y38" s="45">
        <f t="shared" si="28"/>
        <v>0.55999999999999994</v>
      </c>
      <c r="Z38" s="45"/>
      <c r="AA38" s="45"/>
      <c r="AB38" s="45"/>
      <c r="AC38" s="45"/>
      <c r="AD38" s="45"/>
      <c r="AE38" s="45"/>
      <c r="AF38" s="45"/>
      <c r="AG38" s="45"/>
      <c r="AH38" s="45"/>
      <c r="AI38" s="46">
        <f t="shared" si="29"/>
        <v>0.55999999999999994</v>
      </c>
      <c r="AJ38" s="116" t="str">
        <f t="shared" si="30"/>
        <v>22 SHIRLEY VALENTINE</v>
      </c>
      <c r="AK38" s="116"/>
      <c r="AL38" s="45">
        <f t="shared" si="31"/>
        <v>7.4736926020408143</v>
      </c>
      <c r="AM38" s="45">
        <f t="shared" si="32"/>
        <v>0</v>
      </c>
      <c r="AN38" s="84">
        <f t="shared" si="17"/>
        <v>1.7286091732611408</v>
      </c>
      <c r="AO38" s="45">
        <f t="shared" si="33"/>
        <v>1.9319749583506869</v>
      </c>
      <c r="AP38" s="84">
        <f t="shared" si="18"/>
        <v>0.72060976677635624</v>
      </c>
      <c r="AQ38" s="45">
        <f t="shared" si="34"/>
        <v>1.4412195335527125</v>
      </c>
      <c r="AR38" s="84">
        <f t="shared" si="19"/>
        <v>0.33628455782896616</v>
      </c>
      <c r="AS38" s="45">
        <f t="shared" si="35"/>
        <v>0.49933563303236739</v>
      </c>
      <c r="AT38" s="45"/>
      <c r="AU38" s="45">
        <f t="shared" si="36"/>
        <v>0.28371342785929954</v>
      </c>
      <c r="AV38" s="45"/>
      <c r="AW38" s="45"/>
      <c r="AX38" s="45"/>
      <c r="AY38" s="45"/>
      <c r="AZ38" s="45"/>
      <c r="BA38" s="45"/>
      <c r="BB38" s="45"/>
      <c r="BC38" s="45"/>
      <c r="BD38" s="45"/>
      <c r="BE38" s="46">
        <f t="shared" si="37"/>
        <v>0.16098661829534797</v>
      </c>
      <c r="BF38" s="96">
        <f t="shared" si="38"/>
        <v>-5.9419659288168631</v>
      </c>
      <c r="BG38" s="97"/>
      <c r="BI38" s="117" t="str">
        <f t="shared" si="21"/>
        <v>No</v>
      </c>
      <c r="BJ38" s="118"/>
      <c r="BK38" s="119"/>
      <c r="BL38" s="117" t="str">
        <f t="shared" si="40"/>
        <v>No</v>
      </c>
      <c r="BM38" s="119"/>
    </row>
    <row r="39" spans="1:65">
      <c r="A39" s="33" t="s">
        <v>51</v>
      </c>
      <c r="B39" s="36">
        <v>1.5</v>
      </c>
      <c r="C39" s="36">
        <v>16.5</v>
      </c>
      <c r="D39" s="36">
        <v>4.8</v>
      </c>
      <c r="E39" s="36">
        <v>9.1999999999999993</v>
      </c>
      <c r="F39" s="44">
        <v>20.9</v>
      </c>
      <c r="G39" s="5">
        <v>1.1000000000000001</v>
      </c>
      <c r="H39" s="5">
        <v>15.3</v>
      </c>
      <c r="I39" s="5">
        <v>4.3</v>
      </c>
      <c r="J39" s="5">
        <v>8.5</v>
      </c>
      <c r="K39" s="55">
        <v>25</v>
      </c>
      <c r="N39" s="115" t="str">
        <f t="shared" si="39"/>
        <v>23 FAT MAN AND LITTLE BOY</v>
      </c>
      <c r="O39" s="116"/>
      <c r="P39" s="45">
        <f t="shared" si="24"/>
        <v>25</v>
      </c>
      <c r="Q39" s="45"/>
      <c r="R39" s="84">
        <f t="shared" si="14"/>
        <v>1.87</v>
      </c>
      <c r="S39" s="45">
        <f t="shared" si="25"/>
        <v>2.09</v>
      </c>
      <c r="T39" s="84">
        <f t="shared" si="15"/>
        <v>0.82500000000000007</v>
      </c>
      <c r="U39" s="45">
        <f t="shared" si="26"/>
        <v>1.6500000000000001</v>
      </c>
      <c r="V39" s="84">
        <f t="shared" si="16"/>
        <v>0.38500000000000001</v>
      </c>
      <c r="W39" s="45">
        <f t="shared" si="27"/>
        <v>0.60500000000000009</v>
      </c>
      <c r="X39" s="45"/>
      <c r="Y39" s="45">
        <f t="shared" si="28"/>
        <v>0.38500000000000001</v>
      </c>
      <c r="Z39" s="45"/>
      <c r="AA39" s="45"/>
      <c r="AB39" s="45"/>
      <c r="AC39" s="45"/>
      <c r="AD39" s="45"/>
      <c r="AE39" s="45"/>
      <c r="AF39" s="45"/>
      <c r="AG39" s="45"/>
      <c r="AH39" s="45"/>
      <c r="AI39" s="46">
        <f t="shared" si="29"/>
        <v>0.38500000000000001</v>
      </c>
      <c r="AJ39" s="116" t="str">
        <f t="shared" si="30"/>
        <v>23 FAT MAN AND LITTLE BOY</v>
      </c>
      <c r="AK39" s="116"/>
      <c r="AL39" s="45">
        <f t="shared" si="31"/>
        <v>17.794506195335273</v>
      </c>
      <c r="AM39" s="45">
        <f t="shared" si="32"/>
        <v>0</v>
      </c>
      <c r="AN39" s="84">
        <f t="shared" si="17"/>
        <v>1.1884188066170343</v>
      </c>
      <c r="AO39" s="45">
        <f t="shared" si="33"/>
        <v>1.328232783866097</v>
      </c>
      <c r="AP39" s="84">
        <f t="shared" si="18"/>
        <v>0.49541921465874489</v>
      </c>
      <c r="AQ39" s="45">
        <f t="shared" si="34"/>
        <v>0.99083842931748978</v>
      </c>
      <c r="AR39" s="84">
        <f t="shared" si="19"/>
        <v>0.23119563350741429</v>
      </c>
      <c r="AS39" s="45">
        <f t="shared" si="35"/>
        <v>0.34329324770975261</v>
      </c>
      <c r="AT39" s="45"/>
      <c r="AU39" s="45">
        <f t="shared" si="36"/>
        <v>0.19505298165326845</v>
      </c>
      <c r="AV39" s="45"/>
      <c r="AW39" s="45"/>
      <c r="AX39" s="45"/>
      <c r="AY39" s="45"/>
      <c r="AZ39" s="45"/>
      <c r="BA39" s="45"/>
      <c r="BB39" s="45"/>
      <c r="BC39" s="45"/>
      <c r="BD39" s="45"/>
      <c r="BE39" s="46">
        <f t="shared" si="37"/>
        <v>0.11067830007805174</v>
      </c>
      <c r="BF39" s="96">
        <f t="shared" si="38"/>
        <v>-16.741444107493809</v>
      </c>
      <c r="BG39" s="97"/>
      <c r="BI39" s="117" t="str">
        <f t="shared" si="21"/>
        <v>No</v>
      </c>
      <c r="BJ39" s="118"/>
      <c r="BK39" s="119"/>
      <c r="BL39" s="117" t="str">
        <f t="shared" si="40"/>
        <v>No</v>
      </c>
      <c r="BM39" s="119"/>
    </row>
    <row r="40" spans="1:65" ht="14" thickBot="1">
      <c r="A40" s="33" t="s">
        <v>52</v>
      </c>
      <c r="B40" s="56">
        <v>0</v>
      </c>
      <c r="C40" s="36">
        <v>12.7</v>
      </c>
      <c r="D40" s="36">
        <v>3.4</v>
      </c>
      <c r="E40" s="36">
        <v>0.8</v>
      </c>
      <c r="F40" s="44">
        <v>13.2</v>
      </c>
      <c r="G40" s="55">
        <v>0</v>
      </c>
      <c r="H40" s="5">
        <v>12.7</v>
      </c>
      <c r="I40" s="5">
        <v>3.4</v>
      </c>
      <c r="J40" s="5">
        <v>7.8</v>
      </c>
      <c r="K40" s="5">
        <v>15.8</v>
      </c>
      <c r="N40" s="107" t="str">
        <f t="shared" si="39"/>
        <v>24 THE EXPERTS</v>
      </c>
      <c r="O40" s="108"/>
      <c r="P40" s="57">
        <f t="shared" si="24"/>
        <v>15.8</v>
      </c>
      <c r="Q40" s="57"/>
      <c r="R40" s="84">
        <f t="shared" si="14"/>
        <v>0</v>
      </c>
      <c r="S40" s="57">
        <f t="shared" si="25"/>
        <v>0</v>
      </c>
      <c r="T40" s="84">
        <f t="shared" si="15"/>
        <v>0</v>
      </c>
      <c r="U40" s="57">
        <f t="shared" si="26"/>
        <v>0</v>
      </c>
      <c r="V40" s="84">
        <f t="shared" si="16"/>
        <v>0</v>
      </c>
      <c r="W40" s="57">
        <f t="shared" si="27"/>
        <v>0</v>
      </c>
      <c r="X40" s="57"/>
      <c r="Y40" s="57">
        <f t="shared" si="28"/>
        <v>0</v>
      </c>
      <c r="Z40" s="57"/>
      <c r="AA40" s="57"/>
      <c r="AB40" s="57"/>
      <c r="AC40" s="57"/>
      <c r="AD40" s="57"/>
      <c r="AE40" s="57"/>
      <c r="AF40" s="57"/>
      <c r="AG40" s="57"/>
      <c r="AH40" s="57"/>
      <c r="AI40" s="58">
        <f t="shared" si="29"/>
        <v>0</v>
      </c>
      <c r="AJ40" s="108" t="str">
        <f t="shared" si="30"/>
        <v>24 THE EXPERTS</v>
      </c>
      <c r="AK40" s="108"/>
      <c r="AL40" s="57">
        <f t="shared" si="31"/>
        <v>11.246127915451892</v>
      </c>
      <c r="AM40" s="57">
        <f t="shared" si="32"/>
        <v>0</v>
      </c>
      <c r="AN40" s="84">
        <f t="shared" si="17"/>
        <v>0</v>
      </c>
      <c r="AO40" s="57">
        <f t="shared" si="33"/>
        <v>0</v>
      </c>
      <c r="AP40" s="84">
        <f t="shared" si="18"/>
        <v>0</v>
      </c>
      <c r="AQ40" s="57">
        <f t="shared" si="34"/>
        <v>0</v>
      </c>
      <c r="AR40" s="84">
        <f t="shared" si="19"/>
        <v>0</v>
      </c>
      <c r="AS40" s="57">
        <f t="shared" si="35"/>
        <v>0</v>
      </c>
      <c r="AT40" s="57"/>
      <c r="AU40" s="57">
        <f t="shared" si="36"/>
        <v>0</v>
      </c>
      <c r="AV40" s="57"/>
      <c r="AW40" s="57"/>
      <c r="AX40" s="57"/>
      <c r="AY40" s="57"/>
      <c r="AZ40" s="57"/>
      <c r="BA40" s="57"/>
      <c r="BB40" s="57"/>
      <c r="BC40" s="57"/>
      <c r="BD40" s="57"/>
      <c r="BE40" s="58">
        <f t="shared" si="37"/>
        <v>0</v>
      </c>
      <c r="BF40" s="96">
        <f t="shared" si="38"/>
        <v>-11.246127915451892</v>
      </c>
      <c r="BG40" s="97"/>
      <c r="BI40" s="117" t="str">
        <f t="shared" si="21"/>
        <v>No</v>
      </c>
      <c r="BJ40" s="118"/>
      <c r="BK40" s="119"/>
      <c r="BL40" s="117" t="str">
        <f t="shared" si="40"/>
        <v>No</v>
      </c>
      <c r="BM40" s="119"/>
    </row>
    <row r="41" spans="1:65" ht="14" thickTop="1">
      <c r="A41" s="33"/>
      <c r="B41" s="56"/>
      <c r="C41" s="36"/>
      <c r="D41" s="36"/>
      <c r="E41" s="36"/>
      <c r="F41" s="44"/>
      <c r="G41" s="55"/>
      <c r="N41" s="133"/>
      <c r="O41" s="134"/>
      <c r="P41" s="65"/>
      <c r="Q41" s="65"/>
      <c r="R41" s="59"/>
      <c r="S41" s="65"/>
      <c r="T41" s="84">
        <f t="shared" si="15"/>
        <v>0</v>
      </c>
      <c r="U41" s="65"/>
      <c r="V41" s="84">
        <f t="shared" si="16"/>
        <v>0</v>
      </c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6">
        <f t="shared" si="29"/>
        <v>0</v>
      </c>
      <c r="AJ41" s="134"/>
      <c r="AK41" s="134"/>
      <c r="AL41" s="65"/>
      <c r="AM41" s="65"/>
      <c r="AN41" s="84">
        <f t="shared" si="17"/>
        <v>0</v>
      </c>
      <c r="AO41" s="65"/>
      <c r="AP41" s="84">
        <f t="shared" si="18"/>
        <v>0</v>
      </c>
      <c r="AQ41" s="65"/>
      <c r="AR41" s="84">
        <f t="shared" si="19"/>
        <v>0</v>
      </c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59"/>
      <c r="BF41" s="59"/>
      <c r="BG41" s="59"/>
      <c r="BI41" s="117"/>
      <c r="BJ41" s="118"/>
      <c r="BK41" s="119"/>
      <c r="BL41" s="117"/>
      <c r="BM41" s="119"/>
    </row>
    <row r="42" spans="1:65" ht="15">
      <c r="A42" s="67" t="s">
        <v>53</v>
      </c>
      <c r="B42" s="36"/>
      <c r="C42" s="36"/>
      <c r="D42" s="36"/>
      <c r="E42" s="36"/>
      <c r="F42" s="44"/>
      <c r="N42" s="123" t="s">
        <v>54</v>
      </c>
      <c r="O42" s="124"/>
      <c r="P42" s="45"/>
      <c r="Q42" s="45"/>
      <c r="R42" s="84">
        <f t="shared" si="14"/>
        <v>0</v>
      </c>
      <c r="S42" s="45"/>
      <c r="T42" s="84">
        <f t="shared" si="15"/>
        <v>0</v>
      </c>
      <c r="U42" s="45"/>
      <c r="V42" s="84">
        <f t="shared" si="16"/>
        <v>0</v>
      </c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6"/>
      <c r="AJ42" s="124" t="s">
        <v>54</v>
      </c>
      <c r="AK42" s="124"/>
      <c r="AL42" s="45"/>
      <c r="AM42" s="45"/>
      <c r="AN42" s="84">
        <f t="shared" si="17"/>
        <v>0</v>
      </c>
      <c r="AO42" s="45"/>
      <c r="AP42" s="84">
        <f t="shared" si="18"/>
        <v>0</v>
      </c>
      <c r="AQ42" s="45"/>
      <c r="AR42" s="84">
        <f t="shared" si="19"/>
        <v>0</v>
      </c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6"/>
      <c r="BF42" s="96"/>
      <c r="BG42" s="97"/>
      <c r="BI42" s="117"/>
      <c r="BJ42" s="118"/>
      <c r="BK42" s="119"/>
      <c r="BL42" s="117"/>
      <c r="BM42" s="119"/>
    </row>
    <row r="43" spans="1:65">
      <c r="A43" s="33" t="s">
        <v>55</v>
      </c>
      <c r="B43" s="52">
        <v>75.8</v>
      </c>
      <c r="C43" s="52">
        <v>196.5</v>
      </c>
      <c r="D43" s="52">
        <v>72.599999999999994</v>
      </c>
      <c r="E43" s="52">
        <v>51.7</v>
      </c>
      <c r="F43" s="53">
        <v>11</v>
      </c>
      <c r="G43" s="54">
        <v>53.1</v>
      </c>
      <c r="H43" s="54">
        <v>141.4</v>
      </c>
      <c r="I43" s="54">
        <v>51.8</v>
      </c>
      <c r="J43" s="54">
        <v>41.9</v>
      </c>
      <c r="K43" s="54">
        <v>13.2</v>
      </c>
      <c r="N43" s="115" t="str">
        <f>A43</f>
        <v>25 LOOK WHO’S TALKING (TS)</v>
      </c>
      <c r="O43" s="116"/>
      <c r="P43" s="45">
        <f t="shared" ref="P43:P76" si="41">K43</f>
        <v>13.2</v>
      </c>
      <c r="Q43" s="45"/>
      <c r="R43" s="84">
        <f t="shared" si="14"/>
        <v>90.27</v>
      </c>
      <c r="S43" s="45">
        <f t="shared" ref="S43:S76" si="42">G43*$S$8</f>
        <v>100.89</v>
      </c>
      <c r="T43" s="84">
        <f t="shared" si="15"/>
        <v>39.825000000000003</v>
      </c>
      <c r="U43" s="45">
        <f t="shared" ref="U43:U76" si="43">G43*$U$8</f>
        <v>79.650000000000006</v>
      </c>
      <c r="V43" s="84">
        <f t="shared" si="16"/>
        <v>18.585000000000001</v>
      </c>
      <c r="W43" s="45">
        <f t="shared" ref="W43:W76" si="44">G43*$W$8</f>
        <v>29.205000000000002</v>
      </c>
      <c r="X43" s="45"/>
      <c r="Y43" s="45">
        <f t="shared" ref="Y43:Y76" si="45">G43*$Y$8</f>
        <v>18.585000000000001</v>
      </c>
      <c r="Z43" s="45"/>
      <c r="AA43" s="45"/>
      <c r="AB43" s="45"/>
      <c r="AC43" s="45"/>
      <c r="AD43" s="45"/>
      <c r="AE43" s="45"/>
      <c r="AF43" s="45"/>
      <c r="AG43" s="45"/>
      <c r="AH43" s="45"/>
      <c r="AI43" s="46">
        <f t="shared" ref="AI43:AI76" si="46">G43*$AI$8</f>
        <v>18.585000000000001</v>
      </c>
      <c r="AJ43" s="126" t="str">
        <f t="shared" ref="AJ43:AJ76" si="47">N43</f>
        <v>25 LOOK WHO’S TALKING (TS)</v>
      </c>
      <c r="AK43" s="126"/>
      <c r="AL43" s="45">
        <f t="shared" ref="AL43:AL76" si="48">K43/((1+$AL$4)^$AL$11)</f>
        <v>9.3954992711370231</v>
      </c>
      <c r="AM43" s="45">
        <f t="shared" ref="AM43:AM76" si="49">(Q43)/((1+$AL$4)^$AM$11)</f>
        <v>0</v>
      </c>
      <c r="AN43" s="84">
        <f t="shared" si="17"/>
        <v>57.36821693760411</v>
      </c>
      <c r="AO43" s="45">
        <f t="shared" ref="AO43:AO76" si="50">S43/((1+$AL$4)^$AO$11)</f>
        <v>64.117418930263412</v>
      </c>
      <c r="AP43" s="84">
        <f t="shared" si="18"/>
        <v>23.915236634890324</v>
      </c>
      <c r="AQ43" s="45">
        <f t="shared" ref="AQ43:AQ76" si="51">U43/((1+$AL$4)^$AQ$11)</f>
        <v>47.830473269780647</v>
      </c>
      <c r="AR43" s="84">
        <f t="shared" si="19"/>
        <v>11.160443762948816</v>
      </c>
      <c r="AS43" s="45">
        <f t="shared" ref="AS43:AS76" si="52">W43/((1+$AL$4)^$AS$11)</f>
        <v>16.571701321261692</v>
      </c>
      <c r="AT43" s="45"/>
      <c r="AU43" s="45">
        <f t="shared" ref="AU43:AU76" si="53">Y43/((1+$AL$4)^$AU$11)</f>
        <v>9.4157393870805048</v>
      </c>
      <c r="AV43" s="45"/>
      <c r="AW43" s="45"/>
      <c r="AX43" s="45"/>
      <c r="AY43" s="45"/>
      <c r="AZ43" s="45"/>
      <c r="BA43" s="45"/>
      <c r="BB43" s="45"/>
      <c r="BC43" s="45"/>
      <c r="BD43" s="45"/>
      <c r="BE43" s="46">
        <f t="shared" ref="BE43:BE76" si="54">AI43/((1+$AL$4)^$BE$11)</f>
        <v>5.3427433946768614</v>
      </c>
      <c r="BF43" s="96">
        <f t="shared" si="38"/>
        <v>41.438679696482836</v>
      </c>
      <c r="BG43" s="97"/>
      <c r="BI43" s="117" t="str">
        <f t="shared" si="21"/>
        <v>Yes</v>
      </c>
      <c r="BJ43" s="118"/>
      <c r="BK43" s="119"/>
      <c r="BL43" s="117" t="str">
        <f>IF(BF43-2&gt;0,"Yes","No")</f>
        <v>Yes</v>
      </c>
      <c r="BM43" s="119"/>
    </row>
    <row r="44" spans="1:65">
      <c r="A44" s="33" t="s">
        <v>56</v>
      </c>
      <c r="B44" s="36">
        <v>46.1</v>
      </c>
      <c r="C44" s="36">
        <v>124.5</v>
      </c>
      <c r="D44" s="36">
        <v>45.4</v>
      </c>
      <c r="E44" s="36">
        <v>38.1</v>
      </c>
      <c r="F44" s="44">
        <v>20.9</v>
      </c>
      <c r="G44" s="5">
        <v>32.299999999999997</v>
      </c>
      <c r="H44" s="55">
        <v>91</v>
      </c>
      <c r="I44" s="5">
        <v>32.799999999999997</v>
      </c>
      <c r="J44" s="5">
        <v>28.5</v>
      </c>
      <c r="K44" s="55">
        <v>25</v>
      </c>
      <c r="N44" s="115" t="str">
        <f t="shared" ref="N44:N89" si="55">A44</f>
        <v>26 WHEN HARRY MET SALLY (C)</v>
      </c>
      <c r="O44" s="116"/>
      <c r="P44" s="45">
        <f t="shared" si="41"/>
        <v>25</v>
      </c>
      <c r="Q44" s="45"/>
      <c r="R44" s="84">
        <f t="shared" si="14"/>
        <v>54.91</v>
      </c>
      <c r="S44" s="45">
        <f t="shared" si="42"/>
        <v>61.36999999999999</v>
      </c>
      <c r="T44" s="84">
        <f t="shared" si="15"/>
        <v>24.224999999999998</v>
      </c>
      <c r="U44" s="45">
        <f t="shared" si="43"/>
        <v>48.449999999999996</v>
      </c>
      <c r="V44" s="84">
        <f t="shared" si="16"/>
        <v>11.304999999999998</v>
      </c>
      <c r="W44" s="45">
        <f t="shared" si="44"/>
        <v>17.765000000000001</v>
      </c>
      <c r="X44" s="45"/>
      <c r="Y44" s="45">
        <f t="shared" si="45"/>
        <v>11.304999999999998</v>
      </c>
      <c r="Z44" s="45"/>
      <c r="AA44" s="45"/>
      <c r="AB44" s="45"/>
      <c r="AC44" s="45"/>
      <c r="AD44" s="45"/>
      <c r="AE44" s="45"/>
      <c r="AF44" s="45"/>
      <c r="AG44" s="45"/>
      <c r="AH44" s="45"/>
      <c r="AI44" s="46">
        <f t="shared" si="46"/>
        <v>11.304999999999998</v>
      </c>
      <c r="AJ44" s="126" t="str">
        <f t="shared" si="47"/>
        <v>26 WHEN HARRY MET SALLY (C)</v>
      </c>
      <c r="AK44" s="126"/>
      <c r="AL44" s="45">
        <f t="shared" si="48"/>
        <v>17.794506195335273</v>
      </c>
      <c r="AM44" s="45">
        <f t="shared" si="49"/>
        <v>0</v>
      </c>
      <c r="AN44" s="84">
        <f t="shared" si="17"/>
        <v>34.896297685209277</v>
      </c>
      <c r="AO44" s="45">
        <f t="shared" si="50"/>
        <v>39.001744471704484</v>
      </c>
      <c r="AP44" s="84">
        <f t="shared" si="18"/>
        <v>14.547309666797689</v>
      </c>
      <c r="AQ44" s="45">
        <f t="shared" si="51"/>
        <v>29.094619333595379</v>
      </c>
      <c r="AR44" s="84">
        <f t="shared" si="19"/>
        <v>6.7887445111722542</v>
      </c>
      <c r="AS44" s="45">
        <f t="shared" si="52"/>
        <v>10.080338091840916</v>
      </c>
      <c r="AT44" s="45"/>
      <c r="AU44" s="45">
        <f t="shared" si="53"/>
        <v>5.7274648249096094</v>
      </c>
      <c r="AV44" s="45"/>
      <c r="AW44" s="45"/>
      <c r="AX44" s="45"/>
      <c r="AY44" s="45"/>
      <c r="AZ44" s="45"/>
      <c r="BA44" s="45"/>
      <c r="BB44" s="45"/>
      <c r="BC44" s="45"/>
      <c r="BD44" s="45"/>
      <c r="BE44" s="46">
        <f t="shared" si="54"/>
        <v>3.2499173568373365</v>
      </c>
      <c r="BF44" s="96">
        <f t="shared" si="38"/>
        <v>13.127226020373215</v>
      </c>
      <c r="BG44" s="97"/>
      <c r="BI44" s="117" t="str">
        <f t="shared" si="21"/>
        <v>Yes</v>
      </c>
      <c r="BJ44" s="118"/>
      <c r="BK44" s="119"/>
      <c r="BL44" s="117" t="str">
        <f t="shared" ref="BL44:BL76" si="56">IF(BF44-2&gt;0,"Yes","No")</f>
        <v>Yes</v>
      </c>
      <c r="BM44" s="119"/>
    </row>
    <row r="45" spans="1:65">
      <c r="A45" s="33" t="s">
        <v>57</v>
      </c>
      <c r="B45" s="56">
        <v>44</v>
      </c>
      <c r="C45" s="36">
        <v>119.4</v>
      </c>
      <c r="D45" s="36">
        <v>43.5</v>
      </c>
      <c r="E45" s="36">
        <v>35.9</v>
      </c>
      <c r="F45" s="44">
        <v>24.2</v>
      </c>
      <c r="G45" s="5">
        <v>30.8</v>
      </c>
      <c r="H45" s="5">
        <v>87.4</v>
      </c>
      <c r="I45" s="5">
        <v>31.5</v>
      </c>
      <c r="J45" s="5">
        <v>27.6</v>
      </c>
      <c r="K45" s="55">
        <v>29</v>
      </c>
      <c r="N45" s="115" t="str">
        <f t="shared" si="55"/>
        <v>27 STEEL MAGNOLIAS (TS)</v>
      </c>
      <c r="O45" s="116"/>
      <c r="P45" s="45">
        <f t="shared" si="41"/>
        <v>29</v>
      </c>
      <c r="Q45" s="45"/>
      <c r="R45" s="84">
        <f t="shared" si="14"/>
        <v>52.36</v>
      </c>
      <c r="S45" s="45">
        <f t="shared" si="42"/>
        <v>58.519999999999996</v>
      </c>
      <c r="T45" s="84">
        <f t="shared" si="15"/>
        <v>23.1</v>
      </c>
      <c r="U45" s="45">
        <f t="shared" si="43"/>
        <v>46.2</v>
      </c>
      <c r="V45" s="84">
        <f t="shared" si="16"/>
        <v>10.78</v>
      </c>
      <c r="W45" s="45">
        <f t="shared" si="44"/>
        <v>16.940000000000001</v>
      </c>
      <c r="X45" s="45"/>
      <c r="Y45" s="45">
        <f t="shared" si="45"/>
        <v>10.78</v>
      </c>
      <c r="Z45" s="45"/>
      <c r="AA45" s="45"/>
      <c r="AB45" s="45"/>
      <c r="AC45" s="45"/>
      <c r="AD45" s="45"/>
      <c r="AE45" s="45"/>
      <c r="AF45" s="45"/>
      <c r="AG45" s="45"/>
      <c r="AH45" s="45"/>
      <c r="AI45" s="46">
        <f t="shared" si="46"/>
        <v>10.78</v>
      </c>
      <c r="AJ45" s="126" t="str">
        <f t="shared" si="47"/>
        <v>27 STEEL MAGNOLIAS (TS)</v>
      </c>
      <c r="AK45" s="126"/>
      <c r="AL45" s="45">
        <f t="shared" si="48"/>
        <v>20.641627186588916</v>
      </c>
      <c r="AM45" s="45">
        <f t="shared" si="49"/>
        <v>0</v>
      </c>
      <c r="AN45" s="84">
        <f t="shared" si="17"/>
        <v>33.275726585276956</v>
      </c>
      <c r="AO45" s="45">
        <f t="shared" si="50"/>
        <v>37.190517948250715</v>
      </c>
      <c r="AP45" s="84">
        <f t="shared" si="18"/>
        <v>13.871738010444856</v>
      </c>
      <c r="AQ45" s="45">
        <f t="shared" si="51"/>
        <v>27.743476020889712</v>
      </c>
      <c r="AR45" s="84">
        <f t="shared" si="19"/>
        <v>6.473477738207599</v>
      </c>
      <c r="AS45" s="45">
        <f t="shared" si="52"/>
        <v>9.6122109358730725</v>
      </c>
      <c r="AT45" s="45"/>
      <c r="AU45" s="45">
        <f t="shared" si="53"/>
        <v>5.4614834862915167</v>
      </c>
      <c r="AV45" s="45"/>
      <c r="AW45" s="45"/>
      <c r="AX45" s="45"/>
      <c r="AY45" s="45"/>
      <c r="AZ45" s="45"/>
      <c r="BA45" s="45"/>
      <c r="BB45" s="45"/>
      <c r="BC45" s="45"/>
      <c r="BD45" s="45"/>
      <c r="BE45" s="46">
        <f t="shared" si="54"/>
        <v>3.0989924021854485</v>
      </c>
      <c r="BF45" s="96">
        <f t="shared" si="38"/>
        <v>8.844111272972123</v>
      </c>
      <c r="BG45" s="97"/>
      <c r="BI45" s="117" t="str">
        <f t="shared" si="21"/>
        <v>Yes</v>
      </c>
      <c r="BJ45" s="118"/>
      <c r="BK45" s="119"/>
      <c r="BL45" s="117" t="str">
        <f t="shared" si="56"/>
        <v>Yes</v>
      </c>
      <c r="BM45" s="119"/>
    </row>
    <row r="46" spans="1:65">
      <c r="A46" s="33" t="s">
        <v>58</v>
      </c>
      <c r="B46" s="36">
        <v>22.5</v>
      </c>
      <c r="C46" s="36">
        <v>67.099999999999994</v>
      </c>
      <c r="D46" s="36">
        <v>23.8</v>
      </c>
      <c r="E46" s="36">
        <v>23.1</v>
      </c>
      <c r="F46" s="44">
        <v>19.8</v>
      </c>
      <c r="G46" s="5">
        <v>15.7</v>
      </c>
      <c r="H46" s="5">
        <v>50.8</v>
      </c>
      <c r="I46" s="5">
        <v>17.7</v>
      </c>
      <c r="J46" s="5">
        <v>17.899999999999999</v>
      </c>
      <c r="K46" s="5">
        <v>23.7</v>
      </c>
      <c r="N46" s="115" t="str">
        <f t="shared" si="55"/>
        <v>28 SEE NO EVIL; HEAR NO EVIL (TS)</v>
      </c>
      <c r="O46" s="116"/>
      <c r="P46" s="45">
        <f t="shared" si="41"/>
        <v>23.7</v>
      </c>
      <c r="Q46" s="45"/>
      <c r="R46" s="84">
        <f t="shared" si="14"/>
        <v>26.689999999999998</v>
      </c>
      <c r="S46" s="45">
        <f t="shared" si="42"/>
        <v>29.83</v>
      </c>
      <c r="T46" s="84">
        <f t="shared" si="15"/>
        <v>11.774999999999999</v>
      </c>
      <c r="U46" s="45">
        <f t="shared" si="43"/>
        <v>23.549999999999997</v>
      </c>
      <c r="V46" s="84">
        <f t="shared" si="16"/>
        <v>5.4949999999999992</v>
      </c>
      <c r="W46" s="45">
        <f t="shared" si="44"/>
        <v>8.6349999999999998</v>
      </c>
      <c r="X46" s="45"/>
      <c r="Y46" s="45">
        <f t="shared" si="45"/>
        <v>5.4949999999999992</v>
      </c>
      <c r="Z46" s="45"/>
      <c r="AA46" s="45"/>
      <c r="AB46" s="45"/>
      <c r="AC46" s="45"/>
      <c r="AD46" s="45"/>
      <c r="AE46" s="45"/>
      <c r="AF46" s="45"/>
      <c r="AG46" s="45"/>
      <c r="AH46" s="45"/>
      <c r="AI46" s="46">
        <f t="shared" si="46"/>
        <v>5.4949999999999992</v>
      </c>
      <c r="AJ46" s="126" t="str">
        <f t="shared" si="47"/>
        <v>28 SEE NO EVIL; HEAR NO EVIL (TS)</v>
      </c>
      <c r="AK46" s="126"/>
      <c r="AL46" s="45">
        <f t="shared" si="48"/>
        <v>16.869191873177837</v>
      </c>
      <c r="AM46" s="45">
        <f t="shared" si="49"/>
        <v>0</v>
      </c>
      <c r="AN46" s="84">
        <f t="shared" si="17"/>
        <v>16.961977512624941</v>
      </c>
      <c r="AO46" s="45">
        <f t="shared" si="50"/>
        <v>18.957504278816113</v>
      </c>
      <c r="AP46" s="84">
        <f t="shared" si="18"/>
        <v>7.0709833364929944</v>
      </c>
      <c r="AQ46" s="45">
        <f t="shared" si="51"/>
        <v>14.141966672985989</v>
      </c>
      <c r="AR46" s="84">
        <f t="shared" si="19"/>
        <v>3.2997922236967305</v>
      </c>
      <c r="AS46" s="45">
        <f t="shared" si="52"/>
        <v>4.8997308991301045</v>
      </c>
      <c r="AT46" s="45"/>
      <c r="AU46" s="45">
        <f t="shared" si="53"/>
        <v>2.7839380108693765</v>
      </c>
      <c r="AV46" s="45"/>
      <c r="AW46" s="45"/>
      <c r="AX46" s="45"/>
      <c r="AY46" s="45"/>
      <c r="AZ46" s="45"/>
      <c r="BA46" s="45"/>
      <c r="BB46" s="45"/>
      <c r="BC46" s="45"/>
      <c r="BD46" s="45"/>
      <c r="BE46" s="46">
        <f t="shared" si="54"/>
        <v>1.5796811920231018</v>
      </c>
      <c r="BF46" s="96">
        <f t="shared" si="38"/>
        <v>-1.8391238921678132</v>
      </c>
      <c r="BG46" s="97"/>
      <c r="BI46" s="117" t="str">
        <f t="shared" si="21"/>
        <v>No</v>
      </c>
      <c r="BJ46" s="118"/>
      <c r="BK46" s="119"/>
      <c r="BL46" s="117" t="str">
        <f t="shared" si="56"/>
        <v>No</v>
      </c>
      <c r="BM46" s="119"/>
    </row>
    <row r="47" spans="1:65">
      <c r="A47" s="33" t="s">
        <v>59</v>
      </c>
      <c r="B47" s="36">
        <v>14.9</v>
      </c>
      <c r="C47" s="36">
        <v>48.7</v>
      </c>
      <c r="D47" s="36">
        <v>16.899999999999999</v>
      </c>
      <c r="E47" s="36">
        <v>22.5</v>
      </c>
      <c r="F47" s="44">
        <v>23.1</v>
      </c>
      <c r="G47" s="5">
        <v>10.4</v>
      </c>
      <c r="H47" s="5">
        <v>37.9</v>
      </c>
      <c r="I47" s="5">
        <v>12.8</v>
      </c>
      <c r="J47" s="5">
        <v>14.5</v>
      </c>
      <c r="K47" s="5">
        <v>27.7</v>
      </c>
      <c r="N47" s="115" t="str">
        <f t="shared" si="55"/>
        <v>29 THE BEAR (TS)</v>
      </c>
      <c r="O47" s="116"/>
      <c r="P47" s="45">
        <f t="shared" si="41"/>
        <v>27.7</v>
      </c>
      <c r="Q47" s="45"/>
      <c r="R47" s="84">
        <f t="shared" si="14"/>
        <v>17.68</v>
      </c>
      <c r="S47" s="45">
        <f t="shared" si="42"/>
        <v>19.759999999999998</v>
      </c>
      <c r="T47" s="84">
        <f t="shared" si="15"/>
        <v>7.8000000000000007</v>
      </c>
      <c r="U47" s="45">
        <f t="shared" si="43"/>
        <v>15.600000000000001</v>
      </c>
      <c r="V47" s="84">
        <f t="shared" si="16"/>
        <v>3.6399999999999997</v>
      </c>
      <c r="W47" s="45">
        <f t="shared" si="44"/>
        <v>5.7200000000000006</v>
      </c>
      <c r="X47" s="45"/>
      <c r="Y47" s="45">
        <f t="shared" si="45"/>
        <v>3.6399999999999997</v>
      </c>
      <c r="Z47" s="45"/>
      <c r="AA47" s="45"/>
      <c r="AB47" s="45"/>
      <c r="AC47" s="45"/>
      <c r="AD47" s="45"/>
      <c r="AE47" s="45"/>
      <c r="AF47" s="45"/>
      <c r="AG47" s="45"/>
      <c r="AH47" s="45"/>
      <c r="AI47" s="46">
        <f t="shared" si="46"/>
        <v>3.6399999999999997</v>
      </c>
      <c r="AJ47" s="126" t="str">
        <f t="shared" si="47"/>
        <v>29 THE BEAR (TS)</v>
      </c>
      <c r="AK47" s="126"/>
      <c r="AL47" s="45">
        <f t="shared" si="48"/>
        <v>19.71631286443148</v>
      </c>
      <c r="AM47" s="45">
        <f t="shared" si="49"/>
        <v>0</v>
      </c>
      <c r="AN47" s="84">
        <f t="shared" si="17"/>
        <v>11.235959626197415</v>
      </c>
      <c r="AO47" s="45">
        <f t="shared" si="50"/>
        <v>12.557837229279462</v>
      </c>
      <c r="AP47" s="84">
        <f t="shared" si="18"/>
        <v>4.6839634840463154</v>
      </c>
      <c r="AQ47" s="45">
        <f t="shared" si="51"/>
        <v>9.3679269680926307</v>
      </c>
      <c r="AR47" s="84">
        <f t="shared" si="19"/>
        <v>2.18584962588828</v>
      </c>
      <c r="AS47" s="45">
        <f t="shared" si="52"/>
        <v>3.2456816147103877</v>
      </c>
      <c r="AT47" s="45"/>
      <c r="AU47" s="45">
        <f t="shared" si="53"/>
        <v>1.8441372810854471</v>
      </c>
      <c r="AV47" s="45"/>
      <c r="AW47" s="45"/>
      <c r="AX47" s="45"/>
      <c r="AY47" s="45"/>
      <c r="AZ47" s="45"/>
      <c r="BA47" s="45"/>
      <c r="BB47" s="45"/>
      <c r="BC47" s="45"/>
      <c r="BD47" s="45"/>
      <c r="BE47" s="46">
        <f t="shared" si="54"/>
        <v>1.0464130189197618</v>
      </c>
      <c r="BF47" s="96">
        <f t="shared" si="38"/>
        <v>-9.7600894884757992</v>
      </c>
      <c r="BG47" s="97"/>
      <c r="BI47" s="117" t="str">
        <f t="shared" si="21"/>
        <v>No</v>
      </c>
      <c r="BJ47" s="118"/>
      <c r="BK47" s="119"/>
      <c r="BL47" s="117" t="str">
        <f t="shared" si="56"/>
        <v>No</v>
      </c>
      <c r="BM47" s="119"/>
    </row>
    <row r="48" spans="1:65">
      <c r="A48" s="33" t="s">
        <v>60</v>
      </c>
      <c r="B48" s="36">
        <v>14.3</v>
      </c>
      <c r="C48" s="36">
        <v>47.4</v>
      </c>
      <c r="D48" s="36">
        <v>16.399999999999999</v>
      </c>
      <c r="E48" s="36">
        <v>14.5</v>
      </c>
      <c r="F48" s="44">
        <v>23.1</v>
      </c>
      <c r="G48" s="55">
        <v>10</v>
      </c>
      <c r="H48" s="55">
        <v>37</v>
      </c>
      <c r="I48" s="5">
        <v>12.5</v>
      </c>
      <c r="J48" s="5">
        <v>14.2</v>
      </c>
      <c r="K48" s="5">
        <v>27.7</v>
      </c>
      <c r="N48" s="115" t="str">
        <f t="shared" si="55"/>
        <v>30 GLORY (TS)</v>
      </c>
      <c r="O48" s="116"/>
      <c r="P48" s="45">
        <f t="shared" si="41"/>
        <v>27.7</v>
      </c>
      <c r="Q48" s="45"/>
      <c r="R48" s="84">
        <f t="shared" si="14"/>
        <v>17</v>
      </c>
      <c r="S48" s="45">
        <f t="shared" si="42"/>
        <v>19</v>
      </c>
      <c r="T48" s="84">
        <f t="shared" si="15"/>
        <v>7.5</v>
      </c>
      <c r="U48" s="45">
        <f t="shared" si="43"/>
        <v>15</v>
      </c>
      <c r="V48" s="84">
        <f t="shared" si="16"/>
        <v>3.5</v>
      </c>
      <c r="W48" s="45">
        <f t="shared" si="44"/>
        <v>5.5</v>
      </c>
      <c r="X48" s="45"/>
      <c r="Y48" s="45">
        <f t="shared" si="45"/>
        <v>3.5</v>
      </c>
      <c r="Z48" s="45"/>
      <c r="AA48" s="45"/>
      <c r="AB48" s="45"/>
      <c r="AC48" s="45"/>
      <c r="AD48" s="45"/>
      <c r="AE48" s="45"/>
      <c r="AF48" s="45"/>
      <c r="AG48" s="45"/>
      <c r="AH48" s="45"/>
      <c r="AI48" s="46">
        <f t="shared" si="46"/>
        <v>3.5</v>
      </c>
      <c r="AJ48" s="126" t="str">
        <f t="shared" si="47"/>
        <v>30 GLORY (TS)</v>
      </c>
      <c r="AK48" s="126"/>
      <c r="AL48" s="45">
        <f t="shared" si="48"/>
        <v>19.71631286443148</v>
      </c>
      <c r="AM48" s="45">
        <f t="shared" si="49"/>
        <v>0</v>
      </c>
      <c r="AN48" s="84">
        <f t="shared" si="17"/>
        <v>10.80380733288213</v>
      </c>
      <c r="AO48" s="45">
        <f t="shared" si="50"/>
        <v>12.074843489691792</v>
      </c>
      <c r="AP48" s="84">
        <f t="shared" si="18"/>
        <v>4.5038110423522264</v>
      </c>
      <c r="AQ48" s="45">
        <f t="shared" si="51"/>
        <v>9.0076220847044528</v>
      </c>
      <c r="AR48" s="84">
        <f t="shared" si="19"/>
        <v>2.1017784864310389</v>
      </c>
      <c r="AS48" s="45">
        <f t="shared" si="52"/>
        <v>3.1208477064522957</v>
      </c>
      <c r="AT48" s="45"/>
      <c r="AU48" s="45">
        <f t="shared" si="53"/>
        <v>1.7732089241206224</v>
      </c>
      <c r="AV48" s="45"/>
      <c r="AW48" s="45"/>
      <c r="AX48" s="45"/>
      <c r="AY48" s="45"/>
      <c r="AZ48" s="45"/>
      <c r="BA48" s="45"/>
      <c r="BB48" s="45"/>
      <c r="BC48" s="45"/>
      <c r="BD48" s="45"/>
      <c r="BE48" s="46">
        <f t="shared" si="54"/>
        <v>1.0061663643459249</v>
      </c>
      <c r="BF48" s="96">
        <f t="shared" si="38"/>
        <v>-10.143021156781783</v>
      </c>
      <c r="BG48" s="97"/>
      <c r="BI48" s="117" t="str">
        <f t="shared" si="21"/>
        <v>No</v>
      </c>
      <c r="BJ48" s="118"/>
      <c r="BK48" s="119"/>
      <c r="BL48" s="117" t="str">
        <f t="shared" si="56"/>
        <v>No</v>
      </c>
      <c r="BM48" s="119"/>
    </row>
    <row r="49" spans="1:65">
      <c r="A49" s="33" t="s">
        <v>61</v>
      </c>
      <c r="B49" s="36">
        <v>8.8000000000000007</v>
      </c>
      <c r="C49" s="36">
        <v>34.1</v>
      </c>
      <c r="D49" s="36">
        <v>11.4</v>
      </c>
      <c r="E49" s="36">
        <v>16.100000000000001</v>
      </c>
      <c r="F49" s="44">
        <v>18.7</v>
      </c>
      <c r="G49" s="5">
        <v>6.2</v>
      </c>
      <c r="H49" s="5">
        <v>27.7</v>
      </c>
      <c r="I49" s="55">
        <v>9</v>
      </c>
      <c r="J49" s="5">
        <v>11.8</v>
      </c>
      <c r="K49" s="5">
        <v>22.4</v>
      </c>
      <c r="N49" s="115" t="str">
        <f t="shared" si="55"/>
        <v>31 LOOK UP (TS)</v>
      </c>
      <c r="O49" s="116"/>
      <c r="P49" s="45">
        <f t="shared" si="41"/>
        <v>22.4</v>
      </c>
      <c r="Q49" s="45"/>
      <c r="R49" s="84">
        <f t="shared" si="14"/>
        <v>10.54</v>
      </c>
      <c r="S49" s="45">
        <f t="shared" si="42"/>
        <v>11.78</v>
      </c>
      <c r="T49" s="84">
        <f t="shared" si="15"/>
        <v>4.6500000000000004</v>
      </c>
      <c r="U49" s="45">
        <f t="shared" si="43"/>
        <v>9.3000000000000007</v>
      </c>
      <c r="V49" s="84">
        <f t="shared" si="16"/>
        <v>2.17</v>
      </c>
      <c r="W49" s="45">
        <f t="shared" si="44"/>
        <v>3.4100000000000006</v>
      </c>
      <c r="X49" s="45"/>
      <c r="Y49" s="45">
        <f t="shared" si="45"/>
        <v>2.17</v>
      </c>
      <c r="Z49" s="45"/>
      <c r="AA49" s="45"/>
      <c r="AB49" s="45"/>
      <c r="AC49" s="45"/>
      <c r="AD49" s="45"/>
      <c r="AE49" s="45"/>
      <c r="AF49" s="45"/>
      <c r="AG49" s="45"/>
      <c r="AH49" s="45"/>
      <c r="AI49" s="46">
        <f t="shared" si="46"/>
        <v>2.17</v>
      </c>
      <c r="AJ49" s="126" t="str">
        <f t="shared" si="47"/>
        <v>31 LOOK UP (TS)</v>
      </c>
      <c r="AK49" s="126"/>
      <c r="AL49" s="45">
        <f t="shared" si="48"/>
        <v>15.943877551020403</v>
      </c>
      <c r="AM49" s="45">
        <f t="shared" si="49"/>
        <v>0</v>
      </c>
      <c r="AN49" s="84">
        <f t="shared" si="17"/>
        <v>6.6983605463869198</v>
      </c>
      <c r="AO49" s="45">
        <f t="shared" si="50"/>
        <v>7.4864029636089109</v>
      </c>
      <c r="AP49" s="84">
        <f t="shared" si="18"/>
        <v>2.7923628462583805</v>
      </c>
      <c r="AQ49" s="45">
        <f t="shared" si="51"/>
        <v>5.584725692516761</v>
      </c>
      <c r="AR49" s="84">
        <f t="shared" si="19"/>
        <v>1.3031026615872441</v>
      </c>
      <c r="AS49" s="45">
        <f t="shared" si="52"/>
        <v>1.9349255780004238</v>
      </c>
      <c r="AT49" s="45"/>
      <c r="AU49" s="45">
        <f t="shared" si="53"/>
        <v>1.0993895329547858</v>
      </c>
      <c r="AV49" s="45"/>
      <c r="AW49" s="45"/>
      <c r="AX49" s="45"/>
      <c r="AY49" s="45"/>
      <c r="AZ49" s="45"/>
      <c r="BA49" s="45"/>
      <c r="BB49" s="45"/>
      <c r="BC49" s="45"/>
      <c r="BD49" s="45"/>
      <c r="BE49" s="46">
        <f t="shared" si="54"/>
        <v>0.62382314589447341</v>
      </c>
      <c r="BF49" s="96">
        <f t="shared" si="38"/>
        <v>-10.008436692277593</v>
      </c>
      <c r="BG49" s="97"/>
      <c r="BI49" s="117" t="str">
        <f t="shared" si="21"/>
        <v>No</v>
      </c>
      <c r="BJ49" s="118"/>
      <c r="BK49" s="119"/>
      <c r="BL49" s="117" t="str">
        <f t="shared" si="56"/>
        <v>No</v>
      </c>
      <c r="BM49" s="119"/>
    </row>
    <row r="50" spans="1:65">
      <c r="A50" s="33" t="s">
        <v>62</v>
      </c>
      <c r="B50" s="36">
        <v>8.1</v>
      </c>
      <c r="C50" s="36">
        <v>32.5</v>
      </c>
      <c r="D50" s="36">
        <v>10.8</v>
      </c>
      <c r="E50" s="36">
        <v>17.100000000000001</v>
      </c>
      <c r="F50" s="44">
        <v>27.5</v>
      </c>
      <c r="G50" s="5">
        <v>5.7</v>
      </c>
      <c r="H50" s="5">
        <v>26.6</v>
      </c>
      <c r="I50" s="5">
        <v>8.6</v>
      </c>
      <c r="J50" s="5">
        <v>11.5</v>
      </c>
      <c r="K50" s="55">
        <v>33</v>
      </c>
      <c r="N50" s="115" t="str">
        <f t="shared" si="55"/>
        <v>32 CASUALTIES OF WAR (C)</v>
      </c>
      <c r="O50" s="116"/>
      <c r="P50" s="45">
        <f t="shared" si="41"/>
        <v>33</v>
      </c>
      <c r="Q50" s="45"/>
      <c r="R50" s="84">
        <f t="shared" si="14"/>
        <v>9.69</v>
      </c>
      <c r="S50" s="45">
        <f t="shared" si="42"/>
        <v>10.83</v>
      </c>
      <c r="T50" s="84">
        <f t="shared" si="15"/>
        <v>4.2750000000000004</v>
      </c>
      <c r="U50" s="45">
        <f t="shared" si="43"/>
        <v>8.5500000000000007</v>
      </c>
      <c r="V50" s="84">
        <f t="shared" si="16"/>
        <v>1.9949999999999999</v>
      </c>
      <c r="W50" s="45">
        <f t="shared" si="44"/>
        <v>3.1350000000000002</v>
      </c>
      <c r="X50" s="45"/>
      <c r="Y50" s="45">
        <f t="shared" si="45"/>
        <v>1.9949999999999999</v>
      </c>
      <c r="Z50" s="45"/>
      <c r="AA50" s="45"/>
      <c r="AB50" s="45"/>
      <c r="AC50" s="45"/>
      <c r="AD50" s="45"/>
      <c r="AE50" s="45"/>
      <c r="AF50" s="45"/>
      <c r="AG50" s="45"/>
      <c r="AH50" s="45"/>
      <c r="AI50" s="46">
        <f t="shared" si="46"/>
        <v>1.9949999999999999</v>
      </c>
      <c r="AJ50" s="126" t="str">
        <f t="shared" si="47"/>
        <v>32 CASUALTIES OF WAR (C)</v>
      </c>
      <c r="AK50" s="126"/>
      <c r="AL50" s="45">
        <f t="shared" si="48"/>
        <v>23.48874817784256</v>
      </c>
      <c r="AM50" s="45">
        <f t="shared" si="49"/>
        <v>0</v>
      </c>
      <c r="AN50" s="84">
        <f t="shared" si="17"/>
        <v>6.1581701797428137</v>
      </c>
      <c r="AO50" s="45">
        <f t="shared" si="50"/>
        <v>6.8826607891243219</v>
      </c>
      <c r="AP50" s="84">
        <f t="shared" si="18"/>
        <v>2.5671722941407689</v>
      </c>
      <c r="AQ50" s="45">
        <f t="shared" si="51"/>
        <v>5.1343445882815377</v>
      </c>
      <c r="AR50" s="84">
        <f t="shared" si="19"/>
        <v>1.198013737265692</v>
      </c>
      <c r="AS50" s="45">
        <f t="shared" si="52"/>
        <v>1.7788831926778088</v>
      </c>
      <c r="AT50" s="45"/>
      <c r="AU50" s="45">
        <f t="shared" si="53"/>
        <v>1.0107290867487546</v>
      </c>
      <c r="AV50" s="45"/>
      <c r="AW50" s="45"/>
      <c r="AX50" s="45"/>
      <c r="AY50" s="45"/>
      <c r="AZ50" s="45"/>
      <c r="BA50" s="45"/>
      <c r="BB50" s="45"/>
      <c r="BC50" s="45"/>
      <c r="BD50" s="45"/>
      <c r="BE50" s="46">
        <f t="shared" si="54"/>
        <v>0.5735148276771771</v>
      </c>
      <c r="BF50" s="96">
        <f t="shared" si="38"/>
        <v>-18.031971904482234</v>
      </c>
      <c r="BG50" s="97"/>
      <c r="BI50" s="117" t="str">
        <f t="shared" si="21"/>
        <v>No</v>
      </c>
      <c r="BJ50" s="118"/>
      <c r="BK50" s="119"/>
      <c r="BL50" s="117" t="str">
        <f t="shared" si="56"/>
        <v>No</v>
      </c>
      <c r="BM50" s="119"/>
    </row>
    <row r="51" spans="1:65">
      <c r="A51" s="33" t="s">
        <v>63</v>
      </c>
      <c r="B51" s="36">
        <v>7.2</v>
      </c>
      <c r="C51" s="36">
        <v>30.1</v>
      </c>
      <c r="D51" s="36">
        <v>9.9</v>
      </c>
      <c r="E51" s="36">
        <v>15.4</v>
      </c>
      <c r="F51" s="44">
        <v>19.8</v>
      </c>
      <c r="G51" s="55">
        <v>5</v>
      </c>
      <c r="H51" s="5">
        <v>24.9</v>
      </c>
      <c r="I51" s="5">
        <v>7.9</v>
      </c>
      <c r="J51" s="55">
        <v>11</v>
      </c>
      <c r="K51" s="5">
        <v>23.7</v>
      </c>
      <c r="N51" s="115" t="str">
        <f t="shared" si="55"/>
        <v>33 CHANCES ARE (TS)</v>
      </c>
      <c r="O51" s="116"/>
      <c r="P51" s="45">
        <f t="shared" si="41"/>
        <v>23.7</v>
      </c>
      <c r="Q51" s="45"/>
      <c r="R51" s="84">
        <f t="shared" si="14"/>
        <v>8.5</v>
      </c>
      <c r="S51" s="45">
        <f t="shared" si="42"/>
        <v>9.5</v>
      </c>
      <c r="T51" s="84">
        <f t="shared" si="15"/>
        <v>3.75</v>
      </c>
      <c r="U51" s="45">
        <f t="shared" si="43"/>
        <v>7.5</v>
      </c>
      <c r="V51" s="84">
        <f t="shared" si="16"/>
        <v>1.75</v>
      </c>
      <c r="W51" s="45">
        <f t="shared" si="44"/>
        <v>2.75</v>
      </c>
      <c r="X51" s="45"/>
      <c r="Y51" s="45">
        <f t="shared" si="45"/>
        <v>1.75</v>
      </c>
      <c r="Z51" s="45"/>
      <c r="AA51" s="45"/>
      <c r="AB51" s="45"/>
      <c r="AC51" s="45"/>
      <c r="AD51" s="45"/>
      <c r="AE51" s="45"/>
      <c r="AF51" s="45"/>
      <c r="AG51" s="45"/>
      <c r="AH51" s="45"/>
      <c r="AI51" s="46">
        <f t="shared" si="46"/>
        <v>1.75</v>
      </c>
      <c r="AJ51" s="126" t="str">
        <f t="shared" si="47"/>
        <v>33 CHANCES ARE (TS)</v>
      </c>
      <c r="AK51" s="126"/>
      <c r="AL51" s="45">
        <f t="shared" si="48"/>
        <v>16.869191873177837</v>
      </c>
      <c r="AM51" s="45">
        <f t="shared" si="49"/>
        <v>0</v>
      </c>
      <c r="AN51" s="84">
        <f t="shared" si="17"/>
        <v>5.4019036664410649</v>
      </c>
      <c r="AO51" s="45">
        <f t="shared" si="50"/>
        <v>6.0374217448458962</v>
      </c>
      <c r="AP51" s="84">
        <f t="shared" si="18"/>
        <v>2.2519055211761132</v>
      </c>
      <c r="AQ51" s="45">
        <f t="shared" si="51"/>
        <v>4.5038110423522264</v>
      </c>
      <c r="AR51" s="84">
        <f t="shared" si="19"/>
        <v>1.0508892432155195</v>
      </c>
      <c r="AS51" s="45">
        <f t="shared" si="52"/>
        <v>1.5604238532261479</v>
      </c>
      <c r="AT51" s="45"/>
      <c r="AU51" s="45">
        <f t="shared" si="53"/>
        <v>0.88660446206031118</v>
      </c>
      <c r="AV51" s="45"/>
      <c r="AW51" s="45"/>
      <c r="AX51" s="45"/>
      <c r="AY51" s="45"/>
      <c r="AZ51" s="45"/>
      <c r="BA51" s="45"/>
      <c r="BB51" s="45"/>
      <c r="BC51" s="45"/>
      <c r="BD51" s="45"/>
      <c r="BE51" s="46">
        <f t="shared" si="54"/>
        <v>0.50308318217296244</v>
      </c>
      <c r="BF51" s="96">
        <f t="shared" si="38"/>
        <v>-12.082546019352989</v>
      </c>
      <c r="BG51" s="97"/>
      <c r="BI51" s="117" t="str">
        <f t="shared" si="21"/>
        <v>No</v>
      </c>
      <c r="BJ51" s="118"/>
      <c r="BK51" s="119"/>
      <c r="BL51" s="117" t="str">
        <f t="shared" si="56"/>
        <v>No</v>
      </c>
      <c r="BM51" s="119"/>
    </row>
    <row r="52" spans="1:65">
      <c r="A52" s="33" t="s">
        <v>64</v>
      </c>
      <c r="B52" s="36">
        <v>6.6</v>
      </c>
      <c r="C52" s="36">
        <v>28.7</v>
      </c>
      <c r="D52" s="36">
        <v>9.4</v>
      </c>
      <c r="E52" s="36">
        <v>16.5</v>
      </c>
      <c r="F52" s="44">
        <v>19.8</v>
      </c>
      <c r="G52" s="5">
        <v>4.5999999999999996</v>
      </c>
      <c r="H52" s="5">
        <v>23.9</v>
      </c>
      <c r="I52" s="5">
        <v>7.6</v>
      </c>
      <c r="J52" s="5">
        <v>10.8</v>
      </c>
      <c r="K52" s="5">
        <v>23.7</v>
      </c>
      <c r="N52" s="115" t="str">
        <f t="shared" si="55"/>
        <v>34 FAMILY BUSINESS (TS)</v>
      </c>
      <c r="O52" s="116"/>
      <c r="P52" s="45">
        <f t="shared" si="41"/>
        <v>23.7</v>
      </c>
      <c r="Q52" s="45"/>
      <c r="R52" s="84">
        <f t="shared" si="14"/>
        <v>7.8199999999999994</v>
      </c>
      <c r="S52" s="45">
        <f t="shared" si="42"/>
        <v>8.7399999999999984</v>
      </c>
      <c r="T52" s="84">
        <f t="shared" si="15"/>
        <v>3.4499999999999997</v>
      </c>
      <c r="U52" s="45">
        <f t="shared" si="43"/>
        <v>6.8999999999999995</v>
      </c>
      <c r="V52" s="84">
        <f t="shared" si="16"/>
        <v>1.6099999999999999</v>
      </c>
      <c r="W52" s="45">
        <f t="shared" si="44"/>
        <v>2.5299999999999998</v>
      </c>
      <c r="X52" s="45"/>
      <c r="Y52" s="45">
        <f t="shared" si="45"/>
        <v>1.6099999999999999</v>
      </c>
      <c r="Z52" s="45"/>
      <c r="AA52" s="45"/>
      <c r="AB52" s="45"/>
      <c r="AC52" s="45"/>
      <c r="AD52" s="45"/>
      <c r="AE52" s="45"/>
      <c r="AF52" s="45"/>
      <c r="AG52" s="45"/>
      <c r="AH52" s="45"/>
      <c r="AI52" s="46">
        <f t="shared" si="46"/>
        <v>1.6099999999999999</v>
      </c>
      <c r="AJ52" s="126" t="str">
        <f t="shared" si="47"/>
        <v>34 FAMILY BUSINESS (TS)</v>
      </c>
      <c r="AK52" s="126"/>
      <c r="AL52" s="45">
        <f t="shared" si="48"/>
        <v>16.869191873177837</v>
      </c>
      <c r="AM52" s="45">
        <f t="shared" si="49"/>
        <v>0</v>
      </c>
      <c r="AN52" s="84">
        <f t="shared" si="17"/>
        <v>4.9697513731257796</v>
      </c>
      <c r="AO52" s="45">
        <f t="shared" si="50"/>
        <v>5.5544280052582238</v>
      </c>
      <c r="AP52" s="84">
        <f t="shared" si="18"/>
        <v>2.0717530794820238</v>
      </c>
      <c r="AQ52" s="45">
        <f t="shared" si="51"/>
        <v>4.1435061589640476</v>
      </c>
      <c r="AR52" s="84">
        <f t="shared" si="19"/>
        <v>0.96681810375827781</v>
      </c>
      <c r="AS52" s="45">
        <f t="shared" si="52"/>
        <v>1.435589944968056</v>
      </c>
      <c r="AT52" s="45"/>
      <c r="AU52" s="45">
        <f t="shared" si="53"/>
        <v>0.81567610509548627</v>
      </c>
      <c r="AV52" s="45"/>
      <c r="AW52" s="45"/>
      <c r="AX52" s="45"/>
      <c r="AY52" s="45"/>
      <c r="AZ52" s="45"/>
      <c r="BA52" s="45"/>
      <c r="BB52" s="45"/>
      <c r="BC52" s="45"/>
      <c r="BD52" s="45"/>
      <c r="BE52" s="46">
        <f t="shared" si="54"/>
        <v>0.46283652759912541</v>
      </c>
      <c r="BF52" s="96">
        <f t="shared" si="38"/>
        <v>-12.46547768765898</v>
      </c>
      <c r="BG52" s="97"/>
      <c r="BI52" s="117" t="str">
        <f t="shared" si="21"/>
        <v>No</v>
      </c>
      <c r="BJ52" s="118"/>
      <c r="BK52" s="119"/>
      <c r="BL52" s="117" t="str">
        <f t="shared" si="56"/>
        <v>No</v>
      </c>
      <c r="BM52" s="119"/>
    </row>
    <row r="53" spans="1:65">
      <c r="A53" s="33" t="s">
        <v>65</v>
      </c>
      <c r="B53" s="36">
        <v>5.7</v>
      </c>
      <c r="C53" s="36">
        <v>26.6</v>
      </c>
      <c r="D53" s="36">
        <v>8.6</v>
      </c>
      <c r="E53" s="36">
        <v>12.2</v>
      </c>
      <c r="F53" s="44">
        <v>16.5</v>
      </c>
      <c r="G53" s="55">
        <v>4</v>
      </c>
      <c r="H53" s="5">
        <v>22.4</v>
      </c>
      <c r="I53" s="55">
        <v>7</v>
      </c>
      <c r="J53" s="5">
        <v>10.4</v>
      </c>
      <c r="K53" s="5">
        <v>19.8</v>
      </c>
      <c r="N53" s="115" t="str">
        <f t="shared" si="55"/>
        <v>35 SHE’S OUT OF CONTROL (C)</v>
      </c>
      <c r="O53" s="116"/>
      <c r="P53" s="45">
        <f t="shared" si="41"/>
        <v>19.8</v>
      </c>
      <c r="Q53" s="45"/>
      <c r="R53" s="84">
        <f t="shared" si="14"/>
        <v>6.8</v>
      </c>
      <c r="S53" s="45">
        <f t="shared" si="42"/>
        <v>7.6</v>
      </c>
      <c r="T53" s="84">
        <f t="shared" si="15"/>
        <v>3</v>
      </c>
      <c r="U53" s="45">
        <f t="shared" si="43"/>
        <v>6</v>
      </c>
      <c r="V53" s="84">
        <f t="shared" si="16"/>
        <v>1.4</v>
      </c>
      <c r="W53" s="45">
        <f t="shared" si="44"/>
        <v>2.2000000000000002</v>
      </c>
      <c r="X53" s="45"/>
      <c r="Y53" s="45">
        <f t="shared" si="45"/>
        <v>1.4</v>
      </c>
      <c r="Z53" s="45"/>
      <c r="AA53" s="45"/>
      <c r="AB53" s="45"/>
      <c r="AC53" s="45"/>
      <c r="AD53" s="45"/>
      <c r="AE53" s="45"/>
      <c r="AF53" s="45"/>
      <c r="AG53" s="45"/>
      <c r="AH53" s="45"/>
      <c r="AI53" s="46">
        <f t="shared" si="46"/>
        <v>1.4</v>
      </c>
      <c r="AJ53" s="126" t="str">
        <f t="shared" si="47"/>
        <v>35 SHE’S OUT OF CONTROL (C)</v>
      </c>
      <c r="AK53" s="126"/>
      <c r="AL53" s="45">
        <f t="shared" si="48"/>
        <v>14.093248906705536</v>
      </c>
      <c r="AM53" s="45">
        <f t="shared" si="49"/>
        <v>0</v>
      </c>
      <c r="AN53" s="84">
        <f t="shared" si="17"/>
        <v>4.3215229331528517</v>
      </c>
      <c r="AO53" s="45">
        <f t="shared" si="50"/>
        <v>4.8299373958767164</v>
      </c>
      <c r="AP53" s="84">
        <f t="shared" si="18"/>
        <v>1.8015244169408904</v>
      </c>
      <c r="AQ53" s="45">
        <f t="shared" si="51"/>
        <v>3.6030488338817808</v>
      </c>
      <c r="AR53" s="84">
        <f t="shared" si="19"/>
        <v>0.8407113945724155</v>
      </c>
      <c r="AS53" s="45">
        <f t="shared" si="52"/>
        <v>1.2483390825809184</v>
      </c>
      <c r="AT53" s="45"/>
      <c r="AU53" s="45">
        <f t="shared" si="53"/>
        <v>0.7092835696482489</v>
      </c>
      <c r="AV53" s="45"/>
      <c r="AW53" s="45"/>
      <c r="AX53" s="45"/>
      <c r="AY53" s="45"/>
      <c r="AZ53" s="45"/>
      <c r="BA53" s="45"/>
      <c r="BB53" s="45"/>
      <c r="BC53" s="45"/>
      <c r="BD53" s="45"/>
      <c r="BE53" s="46">
        <f t="shared" si="54"/>
        <v>0.40246654573836993</v>
      </c>
      <c r="BF53" s="96">
        <f t="shared" si="38"/>
        <v>-10.263932223645659</v>
      </c>
      <c r="BG53" s="97"/>
      <c r="BI53" s="117" t="str">
        <f t="shared" si="21"/>
        <v>No</v>
      </c>
      <c r="BJ53" s="118"/>
      <c r="BK53" s="119"/>
      <c r="BL53" s="117" t="str">
        <f t="shared" si="56"/>
        <v>No</v>
      </c>
      <c r="BM53" s="119"/>
    </row>
    <row r="54" spans="1:65">
      <c r="A54" s="33" t="s">
        <v>66</v>
      </c>
      <c r="B54" s="56">
        <v>5</v>
      </c>
      <c r="C54" s="36">
        <v>24.7</v>
      </c>
      <c r="D54" s="36">
        <v>7.9</v>
      </c>
      <c r="E54" s="36">
        <v>13.2</v>
      </c>
      <c r="F54" s="44">
        <v>15.4</v>
      </c>
      <c r="G54" s="5">
        <v>3.5</v>
      </c>
      <c r="H54" s="5">
        <v>21.1</v>
      </c>
      <c r="I54" s="5">
        <v>6.5</v>
      </c>
      <c r="J54" s="55">
        <v>10</v>
      </c>
      <c r="K54" s="5">
        <v>18.5</v>
      </c>
      <c r="N54" s="115" t="str">
        <f t="shared" si="55"/>
        <v>36 WHO’S HARRY CRUMB? (TS)</v>
      </c>
      <c r="O54" s="116"/>
      <c r="P54" s="45">
        <f t="shared" si="41"/>
        <v>18.5</v>
      </c>
      <c r="Q54" s="45"/>
      <c r="R54" s="84">
        <f t="shared" si="14"/>
        <v>5.95</v>
      </c>
      <c r="S54" s="45">
        <f t="shared" si="42"/>
        <v>6.6499999999999995</v>
      </c>
      <c r="T54" s="84">
        <f t="shared" si="15"/>
        <v>2.625</v>
      </c>
      <c r="U54" s="45">
        <f t="shared" si="43"/>
        <v>5.25</v>
      </c>
      <c r="V54" s="84">
        <f t="shared" si="16"/>
        <v>1.2249999999999999</v>
      </c>
      <c r="W54" s="45">
        <f t="shared" si="44"/>
        <v>1.9250000000000003</v>
      </c>
      <c r="X54" s="45"/>
      <c r="Y54" s="45">
        <f t="shared" si="45"/>
        <v>1.2249999999999999</v>
      </c>
      <c r="Z54" s="45"/>
      <c r="AA54" s="45"/>
      <c r="AB54" s="45"/>
      <c r="AC54" s="45"/>
      <c r="AD54" s="45"/>
      <c r="AE54" s="45"/>
      <c r="AF54" s="45"/>
      <c r="AG54" s="45"/>
      <c r="AH54" s="45"/>
      <c r="AI54" s="46">
        <f t="shared" si="46"/>
        <v>1.2249999999999999</v>
      </c>
      <c r="AJ54" s="126" t="str">
        <f t="shared" si="47"/>
        <v>36 WHO’S HARRY CRUMB? (TS)</v>
      </c>
      <c r="AK54" s="126"/>
      <c r="AL54" s="45">
        <f t="shared" si="48"/>
        <v>13.167934584548101</v>
      </c>
      <c r="AM54" s="45">
        <f t="shared" si="49"/>
        <v>0</v>
      </c>
      <c r="AN54" s="84">
        <f t="shared" si="17"/>
        <v>3.7813325665087456</v>
      </c>
      <c r="AO54" s="45">
        <f t="shared" si="50"/>
        <v>4.2261952213921266</v>
      </c>
      <c r="AP54" s="84">
        <f t="shared" si="18"/>
        <v>1.5763338648232792</v>
      </c>
      <c r="AQ54" s="45">
        <f t="shared" si="51"/>
        <v>3.1526677296465584</v>
      </c>
      <c r="AR54" s="84">
        <f t="shared" si="19"/>
        <v>0.73562247025086347</v>
      </c>
      <c r="AS54" s="45">
        <f t="shared" si="52"/>
        <v>1.0922966972583037</v>
      </c>
      <c r="AT54" s="45"/>
      <c r="AU54" s="45">
        <f t="shared" si="53"/>
        <v>0.62062312344221771</v>
      </c>
      <c r="AV54" s="45"/>
      <c r="AW54" s="45"/>
      <c r="AX54" s="45"/>
      <c r="AY54" s="45"/>
      <c r="AZ54" s="45"/>
      <c r="BA54" s="45"/>
      <c r="BB54" s="45"/>
      <c r="BC54" s="45"/>
      <c r="BD54" s="45"/>
      <c r="BE54" s="46">
        <f t="shared" si="54"/>
        <v>0.35215822752107367</v>
      </c>
      <c r="BF54" s="96">
        <f t="shared" si="38"/>
        <v>-9.8172824868707078</v>
      </c>
      <c r="BG54" s="97"/>
      <c r="BI54" s="117" t="str">
        <f t="shared" si="21"/>
        <v>No</v>
      </c>
      <c r="BJ54" s="118"/>
      <c r="BK54" s="119"/>
      <c r="BL54" s="117" t="str">
        <f t="shared" si="56"/>
        <v>No</v>
      </c>
      <c r="BM54" s="119"/>
    </row>
    <row r="55" spans="1:65" ht="28">
      <c r="A55" s="68" t="s">
        <v>67</v>
      </c>
      <c r="B55" s="36">
        <v>4.3</v>
      </c>
      <c r="C55" s="36">
        <v>23.1</v>
      </c>
      <c r="D55" s="36">
        <v>7.3</v>
      </c>
      <c r="E55" s="36">
        <v>7.8</v>
      </c>
      <c r="F55" s="44">
        <v>57.1</v>
      </c>
      <c r="G55" s="55">
        <v>3</v>
      </c>
      <c r="H55" s="55">
        <v>20</v>
      </c>
      <c r="I55" s="5">
        <v>6.1</v>
      </c>
      <c r="J55" s="5">
        <v>9.6999999999999993</v>
      </c>
      <c r="K55" s="5">
        <v>68.5</v>
      </c>
      <c r="N55" s="115" t="str">
        <f t="shared" si="55"/>
        <v>37 ADVENTURES OF BARON MUNCHAUSEN (C)</v>
      </c>
      <c r="O55" s="116"/>
      <c r="P55" s="45">
        <f t="shared" si="41"/>
        <v>68.5</v>
      </c>
      <c r="Q55" s="45"/>
      <c r="R55" s="84">
        <f t="shared" si="14"/>
        <v>5.0999999999999996</v>
      </c>
      <c r="S55" s="45">
        <f t="shared" si="42"/>
        <v>5.6999999999999993</v>
      </c>
      <c r="T55" s="84">
        <f t="shared" si="15"/>
        <v>2.25</v>
      </c>
      <c r="U55" s="45">
        <f t="shared" si="43"/>
        <v>4.5</v>
      </c>
      <c r="V55" s="84">
        <f t="shared" si="16"/>
        <v>1.0499999999999998</v>
      </c>
      <c r="W55" s="45">
        <f t="shared" si="44"/>
        <v>1.6500000000000001</v>
      </c>
      <c r="X55" s="45"/>
      <c r="Y55" s="45">
        <f t="shared" si="45"/>
        <v>1.0499999999999998</v>
      </c>
      <c r="Z55" s="45"/>
      <c r="AA55" s="45"/>
      <c r="AB55" s="45"/>
      <c r="AC55" s="45"/>
      <c r="AD55" s="45"/>
      <c r="AE55" s="45"/>
      <c r="AF55" s="45"/>
      <c r="AG55" s="45"/>
      <c r="AH55" s="45"/>
      <c r="AI55" s="46">
        <f t="shared" si="46"/>
        <v>1.0499999999999998</v>
      </c>
      <c r="AJ55" s="126" t="str">
        <f t="shared" si="47"/>
        <v>37 ADVENTURES OF BARON MUNCHAUSEN (C)</v>
      </c>
      <c r="AK55" s="126"/>
      <c r="AL55" s="45">
        <f t="shared" si="48"/>
        <v>48.756946975218646</v>
      </c>
      <c r="AM55" s="45">
        <f t="shared" si="49"/>
        <v>0</v>
      </c>
      <c r="AN55" s="84">
        <f t="shared" si="17"/>
        <v>3.2411421998646386</v>
      </c>
      <c r="AO55" s="45">
        <f t="shared" si="50"/>
        <v>3.6224530469075371</v>
      </c>
      <c r="AP55" s="84">
        <f t="shared" si="18"/>
        <v>1.3511433127056678</v>
      </c>
      <c r="AQ55" s="45">
        <f t="shared" si="51"/>
        <v>2.7022866254113356</v>
      </c>
      <c r="AR55" s="84">
        <f t="shared" si="19"/>
        <v>0.63053354592931155</v>
      </c>
      <c r="AS55" s="45">
        <f t="shared" si="52"/>
        <v>0.93625431193568875</v>
      </c>
      <c r="AT55" s="45"/>
      <c r="AU55" s="45">
        <f t="shared" si="53"/>
        <v>0.53196267723618662</v>
      </c>
      <c r="AV55" s="45"/>
      <c r="AW55" s="45"/>
      <c r="AX55" s="45"/>
      <c r="AY55" s="45"/>
      <c r="AZ55" s="45"/>
      <c r="BA55" s="45"/>
      <c r="BB55" s="45"/>
      <c r="BC55" s="45"/>
      <c r="BD55" s="45"/>
      <c r="BE55" s="46">
        <f t="shared" si="54"/>
        <v>0.30184990930377742</v>
      </c>
      <c r="BF55" s="96">
        <f t="shared" si="38"/>
        <v>-45.884959462923739</v>
      </c>
      <c r="BG55" s="97"/>
      <c r="BI55" s="117" t="str">
        <f t="shared" si="21"/>
        <v>No</v>
      </c>
      <c r="BJ55" s="118"/>
      <c r="BK55" s="119"/>
      <c r="BL55" s="117" t="str">
        <f t="shared" si="56"/>
        <v>No</v>
      </c>
      <c r="BM55" s="119"/>
    </row>
    <row r="56" spans="1:65">
      <c r="A56" s="33" t="s">
        <v>68</v>
      </c>
      <c r="B56" s="36">
        <v>4.0999999999999996</v>
      </c>
      <c r="C56" s="36">
        <v>22.6</v>
      </c>
      <c r="D56" s="36">
        <v>7.1</v>
      </c>
      <c r="E56" s="36">
        <v>12.8</v>
      </c>
      <c r="F56" s="44">
        <v>15.4</v>
      </c>
      <c r="G56" s="5">
        <v>2.9</v>
      </c>
      <c r="H56" s="5">
        <v>19.600000000000001</v>
      </c>
      <c r="I56" s="55">
        <v>6</v>
      </c>
      <c r="J56" s="5">
        <v>9.6</v>
      </c>
      <c r="K56" s="5">
        <v>18.5</v>
      </c>
      <c r="N56" s="115" t="str">
        <f t="shared" si="55"/>
        <v>38 TRUE BELIEVER (C)</v>
      </c>
      <c r="O56" s="116"/>
      <c r="P56" s="45">
        <f t="shared" si="41"/>
        <v>18.5</v>
      </c>
      <c r="Q56" s="45"/>
      <c r="R56" s="84">
        <f t="shared" si="14"/>
        <v>4.93</v>
      </c>
      <c r="S56" s="45">
        <f t="shared" si="42"/>
        <v>5.51</v>
      </c>
      <c r="T56" s="84">
        <f t="shared" si="15"/>
        <v>2.1749999999999998</v>
      </c>
      <c r="U56" s="45">
        <f t="shared" si="43"/>
        <v>4.3499999999999996</v>
      </c>
      <c r="V56" s="84">
        <f t="shared" si="16"/>
        <v>1.0149999999999999</v>
      </c>
      <c r="W56" s="45">
        <f t="shared" si="44"/>
        <v>1.595</v>
      </c>
      <c r="X56" s="45"/>
      <c r="Y56" s="45">
        <f t="shared" si="45"/>
        <v>1.0149999999999999</v>
      </c>
      <c r="Z56" s="45"/>
      <c r="AA56" s="45"/>
      <c r="AB56" s="45"/>
      <c r="AC56" s="45"/>
      <c r="AD56" s="45"/>
      <c r="AE56" s="45"/>
      <c r="AF56" s="45"/>
      <c r="AG56" s="45"/>
      <c r="AH56" s="45"/>
      <c r="AI56" s="46">
        <f t="shared" si="46"/>
        <v>1.0149999999999999</v>
      </c>
      <c r="AJ56" s="126" t="str">
        <f t="shared" si="47"/>
        <v>38 TRUE BELIEVER (C)</v>
      </c>
      <c r="AK56" s="126"/>
      <c r="AL56" s="45">
        <f t="shared" si="48"/>
        <v>13.167934584548101</v>
      </c>
      <c r="AM56" s="45">
        <f t="shared" si="49"/>
        <v>0</v>
      </c>
      <c r="AN56" s="84">
        <f t="shared" si="17"/>
        <v>3.1331041265358177</v>
      </c>
      <c r="AO56" s="45">
        <f t="shared" si="50"/>
        <v>3.5017046120106197</v>
      </c>
      <c r="AP56" s="84">
        <f t="shared" si="18"/>
        <v>1.3061052022821455</v>
      </c>
      <c r="AQ56" s="45">
        <f t="shared" si="51"/>
        <v>2.6122104045642911</v>
      </c>
      <c r="AR56" s="84">
        <f t="shared" si="19"/>
        <v>0.60951576106500116</v>
      </c>
      <c r="AS56" s="45">
        <f t="shared" si="52"/>
        <v>0.90504583487116574</v>
      </c>
      <c r="AT56" s="45"/>
      <c r="AU56" s="45">
        <f t="shared" si="53"/>
        <v>0.51423058799498045</v>
      </c>
      <c r="AV56" s="45"/>
      <c r="AW56" s="45"/>
      <c r="AX56" s="45"/>
      <c r="AY56" s="45"/>
      <c r="AZ56" s="45"/>
      <c r="BA56" s="45"/>
      <c r="BB56" s="45"/>
      <c r="BC56" s="45"/>
      <c r="BD56" s="45"/>
      <c r="BE56" s="46">
        <f t="shared" si="54"/>
        <v>0.29178824566031819</v>
      </c>
      <c r="BF56" s="96">
        <f t="shared" si="38"/>
        <v>-10.39167998932969</v>
      </c>
      <c r="BG56" s="97"/>
      <c r="BI56" s="117" t="str">
        <f t="shared" si="21"/>
        <v>No</v>
      </c>
      <c r="BJ56" s="118"/>
      <c r="BK56" s="119"/>
      <c r="BL56" s="117" t="str">
        <f t="shared" si="56"/>
        <v>No</v>
      </c>
      <c r="BM56" s="119"/>
    </row>
    <row r="57" spans="1:65">
      <c r="A57" s="33" t="s">
        <v>69</v>
      </c>
      <c r="B57" s="56">
        <v>4</v>
      </c>
      <c r="C57" s="36">
        <v>22.3</v>
      </c>
      <c r="D57" s="56">
        <v>7</v>
      </c>
      <c r="E57" s="36">
        <v>11.5</v>
      </c>
      <c r="F57" s="44">
        <v>19.8</v>
      </c>
      <c r="G57" s="5">
        <v>2.8</v>
      </c>
      <c r="H57" s="5">
        <v>19.5</v>
      </c>
      <c r="I57" s="5">
        <v>5.9</v>
      </c>
      <c r="J57" s="5">
        <v>9.6</v>
      </c>
      <c r="K57" s="5">
        <v>23.7</v>
      </c>
      <c r="N57" s="115" t="str">
        <f t="shared" si="55"/>
        <v>39 TROOP BEVERLY HILLS (C)</v>
      </c>
      <c r="O57" s="116"/>
      <c r="P57" s="45">
        <f t="shared" si="41"/>
        <v>23.7</v>
      </c>
      <c r="Q57" s="45"/>
      <c r="R57" s="84">
        <f t="shared" si="14"/>
        <v>4.76</v>
      </c>
      <c r="S57" s="45">
        <f t="shared" si="42"/>
        <v>5.3199999999999994</v>
      </c>
      <c r="T57" s="84">
        <f t="shared" si="15"/>
        <v>2.0999999999999996</v>
      </c>
      <c r="U57" s="45">
        <f t="shared" si="43"/>
        <v>4.1999999999999993</v>
      </c>
      <c r="V57" s="84">
        <f t="shared" si="16"/>
        <v>0.97999999999999987</v>
      </c>
      <c r="W57" s="45">
        <f t="shared" si="44"/>
        <v>1.54</v>
      </c>
      <c r="X57" s="45"/>
      <c r="Y57" s="45">
        <f t="shared" si="45"/>
        <v>0.97999999999999987</v>
      </c>
      <c r="Z57" s="45"/>
      <c r="AA57" s="45"/>
      <c r="AB57" s="45"/>
      <c r="AC57" s="45"/>
      <c r="AD57" s="45"/>
      <c r="AE57" s="45"/>
      <c r="AF57" s="45"/>
      <c r="AG57" s="45"/>
      <c r="AH57" s="45"/>
      <c r="AI57" s="46">
        <f t="shared" si="46"/>
        <v>0.97999999999999987</v>
      </c>
      <c r="AJ57" s="126" t="str">
        <f t="shared" si="47"/>
        <v>39 TROOP BEVERLY HILLS (C)</v>
      </c>
      <c r="AK57" s="126"/>
      <c r="AL57" s="45">
        <f t="shared" si="48"/>
        <v>16.869191873177837</v>
      </c>
      <c r="AM57" s="45">
        <f t="shared" si="49"/>
        <v>0</v>
      </c>
      <c r="AN57" s="84">
        <f t="shared" si="17"/>
        <v>3.0250660532069964</v>
      </c>
      <c r="AO57" s="45">
        <f t="shared" si="50"/>
        <v>3.3809561771137013</v>
      </c>
      <c r="AP57" s="84">
        <f t="shared" si="18"/>
        <v>1.2610670918586231</v>
      </c>
      <c r="AQ57" s="45">
        <f t="shared" si="51"/>
        <v>2.5221341837172462</v>
      </c>
      <c r="AR57" s="84">
        <f t="shared" si="19"/>
        <v>0.58849797620069078</v>
      </c>
      <c r="AS57" s="45">
        <f t="shared" si="52"/>
        <v>0.87383735780664284</v>
      </c>
      <c r="AT57" s="45"/>
      <c r="AU57" s="45">
        <f t="shared" si="53"/>
        <v>0.49649849875377422</v>
      </c>
      <c r="AV57" s="45"/>
      <c r="AW57" s="45"/>
      <c r="AX57" s="45"/>
      <c r="AY57" s="45"/>
      <c r="AZ57" s="45"/>
      <c r="BA57" s="45"/>
      <c r="BB57" s="45"/>
      <c r="BC57" s="45"/>
      <c r="BD57" s="45"/>
      <c r="BE57" s="46">
        <f t="shared" si="54"/>
        <v>0.28172658201685891</v>
      </c>
      <c r="BF57" s="96">
        <f t="shared" si="38"/>
        <v>-14.188670195035924</v>
      </c>
      <c r="BG57" s="97"/>
      <c r="BI57" s="117" t="str">
        <f t="shared" si="21"/>
        <v>No</v>
      </c>
      <c r="BJ57" s="118"/>
      <c r="BK57" s="119"/>
      <c r="BL57" s="117" t="str">
        <f t="shared" si="56"/>
        <v>No</v>
      </c>
      <c r="BM57" s="119"/>
    </row>
    <row r="58" spans="1:65">
      <c r="A58" s="33" t="s">
        <v>70</v>
      </c>
      <c r="B58" s="36">
        <v>3.9</v>
      </c>
      <c r="C58" s="36">
        <v>22.1</v>
      </c>
      <c r="D58" s="36">
        <v>6.9</v>
      </c>
      <c r="E58" s="36">
        <v>11.4</v>
      </c>
      <c r="F58" s="44">
        <v>16.5</v>
      </c>
      <c r="G58" s="5">
        <v>2.7</v>
      </c>
      <c r="H58" s="5">
        <v>19.3</v>
      </c>
      <c r="I58" s="5">
        <v>5.8</v>
      </c>
      <c r="J58" s="5">
        <v>9.5</v>
      </c>
      <c r="K58" s="5">
        <v>19.8</v>
      </c>
      <c r="N58" s="115" t="str">
        <f t="shared" si="55"/>
        <v>40 TAP (TS)</v>
      </c>
      <c r="O58" s="116"/>
      <c r="P58" s="45">
        <f t="shared" si="41"/>
        <v>19.8</v>
      </c>
      <c r="Q58" s="45"/>
      <c r="R58" s="84">
        <f t="shared" si="14"/>
        <v>4.59</v>
      </c>
      <c r="S58" s="45">
        <f t="shared" si="42"/>
        <v>5.13</v>
      </c>
      <c r="T58" s="84">
        <f t="shared" si="15"/>
        <v>2.0250000000000004</v>
      </c>
      <c r="U58" s="45">
        <f t="shared" si="43"/>
        <v>4.0500000000000007</v>
      </c>
      <c r="V58" s="84">
        <f t="shared" si="16"/>
        <v>0.94499999999999995</v>
      </c>
      <c r="W58" s="45">
        <f t="shared" si="44"/>
        <v>1.4850000000000003</v>
      </c>
      <c r="X58" s="45"/>
      <c r="Y58" s="45">
        <f t="shared" si="45"/>
        <v>0.94499999999999995</v>
      </c>
      <c r="Z58" s="45"/>
      <c r="AA58" s="45"/>
      <c r="AB58" s="45"/>
      <c r="AC58" s="45"/>
      <c r="AD58" s="45"/>
      <c r="AE58" s="45"/>
      <c r="AF58" s="45"/>
      <c r="AG58" s="45"/>
      <c r="AH58" s="45"/>
      <c r="AI58" s="46">
        <f t="shared" si="46"/>
        <v>0.94499999999999995</v>
      </c>
      <c r="AJ58" s="126" t="str">
        <f t="shared" si="47"/>
        <v>40 TAP (TS)</v>
      </c>
      <c r="AK58" s="126"/>
      <c r="AL58" s="45">
        <f t="shared" si="48"/>
        <v>14.093248906705536</v>
      </c>
      <c r="AM58" s="45">
        <f t="shared" si="49"/>
        <v>0</v>
      </c>
      <c r="AN58" s="84">
        <f t="shared" si="17"/>
        <v>2.9170279798781751</v>
      </c>
      <c r="AO58" s="45">
        <f t="shared" si="50"/>
        <v>3.2602077422167839</v>
      </c>
      <c r="AP58" s="84">
        <f t="shared" si="18"/>
        <v>1.2160289814351013</v>
      </c>
      <c r="AQ58" s="45">
        <f t="shared" si="51"/>
        <v>2.4320579628702026</v>
      </c>
      <c r="AR58" s="84">
        <f t="shared" si="19"/>
        <v>0.5674801913363805</v>
      </c>
      <c r="AS58" s="45">
        <f t="shared" si="52"/>
        <v>0.84262888074212006</v>
      </c>
      <c r="AT58" s="45"/>
      <c r="AU58" s="45">
        <f t="shared" si="53"/>
        <v>0.47876640951256799</v>
      </c>
      <c r="AV58" s="45"/>
      <c r="AW58" s="45"/>
      <c r="AX58" s="45"/>
      <c r="AY58" s="45"/>
      <c r="AZ58" s="45"/>
      <c r="BA58" s="45"/>
      <c r="BB58" s="45"/>
      <c r="BC58" s="45"/>
      <c r="BD58" s="45"/>
      <c r="BE58" s="46">
        <f t="shared" si="54"/>
        <v>0.27166491837339968</v>
      </c>
      <c r="BF58" s="96">
        <f t="shared" si="38"/>
        <v>-11.50846014564012</v>
      </c>
      <c r="BG58" s="97"/>
      <c r="BI58" s="117" t="str">
        <f t="shared" si="21"/>
        <v>No</v>
      </c>
      <c r="BJ58" s="118"/>
      <c r="BK58" s="119"/>
      <c r="BL58" s="117" t="str">
        <f t="shared" si="56"/>
        <v>No</v>
      </c>
      <c r="BM58" s="119"/>
    </row>
    <row r="59" spans="1:65">
      <c r="A59" s="33" t="s">
        <v>71</v>
      </c>
      <c r="B59" s="36">
        <v>3.4</v>
      </c>
      <c r="C59" s="56">
        <v>21</v>
      </c>
      <c r="D59" s="36">
        <v>6.5</v>
      </c>
      <c r="E59" s="56">
        <v>10</v>
      </c>
      <c r="F59" s="44">
        <v>8.8000000000000007</v>
      </c>
      <c r="G59" s="5">
        <v>2.4</v>
      </c>
      <c r="H59" s="5">
        <v>18.5</v>
      </c>
      <c r="I59" s="5">
        <v>5.5</v>
      </c>
      <c r="J59" s="5">
        <v>9.3000000000000007</v>
      </c>
      <c r="K59" s="5">
        <v>10.5</v>
      </c>
      <c r="N59" s="115" t="str">
        <f t="shared" si="55"/>
        <v>41 DEEPSTAR SIX (TS)</v>
      </c>
      <c r="O59" s="116"/>
      <c r="P59" s="45">
        <f t="shared" si="41"/>
        <v>10.5</v>
      </c>
      <c r="Q59" s="45"/>
      <c r="R59" s="84">
        <f t="shared" si="14"/>
        <v>4.08</v>
      </c>
      <c r="S59" s="45">
        <f t="shared" si="42"/>
        <v>4.5599999999999996</v>
      </c>
      <c r="T59" s="84">
        <f t="shared" si="15"/>
        <v>1.7999999999999998</v>
      </c>
      <c r="U59" s="45">
        <f t="shared" si="43"/>
        <v>3.5999999999999996</v>
      </c>
      <c r="V59" s="84">
        <f t="shared" si="16"/>
        <v>0.84</v>
      </c>
      <c r="W59" s="45">
        <f t="shared" si="44"/>
        <v>1.32</v>
      </c>
      <c r="X59" s="45"/>
      <c r="Y59" s="45">
        <f t="shared" si="45"/>
        <v>0.84</v>
      </c>
      <c r="Z59" s="45"/>
      <c r="AA59" s="45"/>
      <c r="AB59" s="45"/>
      <c r="AC59" s="45"/>
      <c r="AD59" s="45"/>
      <c r="AE59" s="45"/>
      <c r="AF59" s="45"/>
      <c r="AG59" s="45"/>
      <c r="AH59" s="45"/>
      <c r="AI59" s="46">
        <f t="shared" si="46"/>
        <v>0.84</v>
      </c>
      <c r="AJ59" s="126" t="str">
        <f t="shared" si="47"/>
        <v>41 DEEPSTAR SIX (TS)</v>
      </c>
      <c r="AK59" s="126"/>
      <c r="AL59" s="45">
        <f t="shared" si="48"/>
        <v>7.4736926020408143</v>
      </c>
      <c r="AM59" s="45">
        <f t="shared" si="49"/>
        <v>0</v>
      </c>
      <c r="AN59" s="84">
        <f t="shared" si="17"/>
        <v>2.5929137598917111</v>
      </c>
      <c r="AO59" s="45">
        <f t="shared" si="50"/>
        <v>2.8979624375260298</v>
      </c>
      <c r="AP59" s="84">
        <f t="shared" si="18"/>
        <v>1.0809146501645341</v>
      </c>
      <c r="AQ59" s="45">
        <f t="shared" si="51"/>
        <v>2.1618293003290683</v>
      </c>
      <c r="AR59" s="84">
        <f t="shared" si="19"/>
        <v>0.50442683674344935</v>
      </c>
      <c r="AS59" s="45">
        <f t="shared" si="52"/>
        <v>0.74900344954855103</v>
      </c>
      <c r="AT59" s="45"/>
      <c r="AU59" s="45">
        <f t="shared" si="53"/>
        <v>0.42557014178894936</v>
      </c>
      <c r="AV59" s="45"/>
      <c r="AW59" s="45"/>
      <c r="AX59" s="45"/>
      <c r="AY59" s="45"/>
      <c r="AZ59" s="45"/>
      <c r="BA59" s="45"/>
      <c r="BB59" s="45"/>
      <c r="BC59" s="45"/>
      <c r="BD59" s="45"/>
      <c r="BE59" s="46">
        <f t="shared" si="54"/>
        <v>0.24147992744302196</v>
      </c>
      <c r="BF59" s="96">
        <f t="shared" si="38"/>
        <v>-5.176102592204888</v>
      </c>
      <c r="BG59" s="97"/>
      <c r="BI59" s="117" t="str">
        <f t="shared" si="21"/>
        <v>No</v>
      </c>
      <c r="BJ59" s="118"/>
      <c r="BK59" s="119"/>
      <c r="BL59" s="117" t="str">
        <f t="shared" si="56"/>
        <v>No</v>
      </c>
      <c r="BM59" s="119"/>
    </row>
    <row r="60" spans="1:65">
      <c r="A60" s="33" t="s">
        <v>72</v>
      </c>
      <c r="B60" s="36">
        <v>2.9</v>
      </c>
      <c r="C60" s="36">
        <v>19.7</v>
      </c>
      <c r="D60" s="56">
        <v>6</v>
      </c>
      <c r="E60" s="36">
        <v>9.6999999999999993</v>
      </c>
      <c r="F60" s="64">
        <v>22</v>
      </c>
      <c r="G60" s="55">
        <v>2</v>
      </c>
      <c r="H60" s="5">
        <v>17.600000000000001</v>
      </c>
      <c r="I60" s="5">
        <v>5.2</v>
      </c>
      <c r="J60" s="5">
        <v>9.1</v>
      </c>
      <c r="K60" s="5">
        <v>26.4</v>
      </c>
      <c r="N60" s="115" t="str">
        <f t="shared" si="55"/>
        <v>42 JOHNNY HANDSOME (TS)</v>
      </c>
      <c r="O60" s="116"/>
      <c r="P60" s="45">
        <f t="shared" si="41"/>
        <v>26.4</v>
      </c>
      <c r="Q60" s="45"/>
      <c r="R60" s="84">
        <f t="shared" si="14"/>
        <v>3.4</v>
      </c>
      <c r="S60" s="45">
        <f t="shared" si="42"/>
        <v>3.8</v>
      </c>
      <c r="T60" s="84">
        <f t="shared" si="15"/>
        <v>1.5</v>
      </c>
      <c r="U60" s="45">
        <f t="shared" si="43"/>
        <v>3</v>
      </c>
      <c r="V60" s="84">
        <f t="shared" si="16"/>
        <v>0.7</v>
      </c>
      <c r="W60" s="45">
        <f t="shared" si="44"/>
        <v>1.1000000000000001</v>
      </c>
      <c r="X60" s="45"/>
      <c r="Y60" s="45">
        <f t="shared" si="45"/>
        <v>0.7</v>
      </c>
      <c r="Z60" s="45"/>
      <c r="AA60" s="45"/>
      <c r="AB60" s="45"/>
      <c r="AC60" s="45"/>
      <c r="AD60" s="45"/>
      <c r="AE60" s="45"/>
      <c r="AF60" s="45"/>
      <c r="AG60" s="45"/>
      <c r="AH60" s="45"/>
      <c r="AI60" s="46">
        <f t="shared" si="46"/>
        <v>0.7</v>
      </c>
      <c r="AJ60" s="126" t="str">
        <f t="shared" si="47"/>
        <v>42 JOHNNY HANDSOME (TS)</v>
      </c>
      <c r="AK60" s="126"/>
      <c r="AL60" s="45">
        <f t="shared" si="48"/>
        <v>18.790998542274046</v>
      </c>
      <c r="AM60" s="45">
        <f t="shared" si="49"/>
        <v>0</v>
      </c>
      <c r="AN60" s="84">
        <f t="shared" si="17"/>
        <v>2.1607614665764259</v>
      </c>
      <c r="AO60" s="45">
        <f t="shared" si="50"/>
        <v>2.4149686979383582</v>
      </c>
      <c r="AP60" s="84">
        <f t="shared" si="18"/>
        <v>0.90076220847044519</v>
      </c>
      <c r="AQ60" s="45">
        <f t="shared" si="51"/>
        <v>1.8015244169408904</v>
      </c>
      <c r="AR60" s="84">
        <f t="shared" si="19"/>
        <v>0.42035569728620775</v>
      </c>
      <c r="AS60" s="45">
        <f t="shared" si="52"/>
        <v>0.62416954129045921</v>
      </c>
      <c r="AT60" s="45"/>
      <c r="AU60" s="45">
        <f t="shared" si="53"/>
        <v>0.35464178482412445</v>
      </c>
      <c r="AV60" s="45"/>
      <c r="AW60" s="45"/>
      <c r="AX60" s="45"/>
      <c r="AY60" s="45"/>
      <c r="AZ60" s="45"/>
      <c r="BA60" s="45"/>
      <c r="BB60" s="45"/>
      <c r="BC60" s="45"/>
      <c r="BD60" s="45"/>
      <c r="BE60" s="46">
        <f t="shared" si="54"/>
        <v>0.20123327286918496</v>
      </c>
      <c r="BF60" s="96">
        <f t="shared" si="38"/>
        <v>-16.876340200744107</v>
      </c>
      <c r="BG60" s="97"/>
      <c r="BI60" s="117" t="str">
        <f t="shared" si="21"/>
        <v>No</v>
      </c>
      <c r="BJ60" s="118"/>
      <c r="BK60" s="119"/>
      <c r="BL60" s="117" t="str">
        <f t="shared" si="56"/>
        <v>No</v>
      </c>
      <c r="BM60" s="119"/>
    </row>
    <row r="61" spans="1:65">
      <c r="A61" s="33" t="s">
        <v>73</v>
      </c>
      <c r="B61" s="36">
        <v>2.8</v>
      </c>
      <c r="C61" s="36">
        <v>19.399999999999999</v>
      </c>
      <c r="D61" s="36">
        <v>5.9</v>
      </c>
      <c r="E61" s="36">
        <v>8.4</v>
      </c>
      <c r="F61" s="44">
        <v>19.8</v>
      </c>
      <c r="G61" s="5">
        <v>1.9</v>
      </c>
      <c r="H61" s="5">
        <v>17.399999999999999</v>
      </c>
      <c r="I61" s="5">
        <v>5.0999999999999996</v>
      </c>
      <c r="J61" s="55">
        <v>9</v>
      </c>
      <c r="K61" s="5">
        <v>23.7</v>
      </c>
      <c r="N61" s="115" t="str">
        <f t="shared" si="55"/>
        <v>43 MUSIC BOX (TS)</v>
      </c>
      <c r="O61" s="116"/>
      <c r="P61" s="45">
        <f t="shared" si="41"/>
        <v>23.7</v>
      </c>
      <c r="Q61" s="45"/>
      <c r="R61" s="84">
        <f t="shared" si="14"/>
        <v>3.23</v>
      </c>
      <c r="S61" s="45">
        <f t="shared" si="42"/>
        <v>3.61</v>
      </c>
      <c r="T61" s="84">
        <f t="shared" si="15"/>
        <v>1.4249999999999998</v>
      </c>
      <c r="U61" s="45">
        <f t="shared" si="43"/>
        <v>2.8499999999999996</v>
      </c>
      <c r="V61" s="84">
        <f t="shared" si="16"/>
        <v>0.66499999999999992</v>
      </c>
      <c r="W61" s="45">
        <f t="shared" si="44"/>
        <v>1.0449999999999999</v>
      </c>
      <c r="X61" s="45"/>
      <c r="Y61" s="45">
        <f t="shared" si="45"/>
        <v>0.66499999999999992</v>
      </c>
      <c r="Z61" s="45"/>
      <c r="AA61" s="45"/>
      <c r="AB61" s="45"/>
      <c r="AC61" s="45"/>
      <c r="AD61" s="45"/>
      <c r="AE61" s="45"/>
      <c r="AF61" s="45"/>
      <c r="AG61" s="45"/>
      <c r="AH61" s="45"/>
      <c r="AI61" s="46">
        <f t="shared" si="46"/>
        <v>0.66499999999999992</v>
      </c>
      <c r="AJ61" s="126" t="str">
        <f t="shared" si="47"/>
        <v>43 MUSIC BOX (TS)</v>
      </c>
      <c r="AK61" s="126"/>
      <c r="AL61" s="45">
        <f t="shared" si="48"/>
        <v>16.869191873177837</v>
      </c>
      <c r="AM61" s="45">
        <f t="shared" si="49"/>
        <v>0</v>
      </c>
      <c r="AN61" s="84">
        <f t="shared" si="17"/>
        <v>2.0527233932476046</v>
      </c>
      <c r="AO61" s="45">
        <f t="shared" si="50"/>
        <v>2.2942202630414403</v>
      </c>
      <c r="AP61" s="84">
        <f t="shared" si="18"/>
        <v>0.85572409804692284</v>
      </c>
      <c r="AQ61" s="45">
        <f t="shared" si="51"/>
        <v>1.7114481960938457</v>
      </c>
      <c r="AR61" s="84">
        <f t="shared" si="19"/>
        <v>0.39933791242189731</v>
      </c>
      <c r="AS61" s="45">
        <f t="shared" si="52"/>
        <v>0.5929610642259362</v>
      </c>
      <c r="AT61" s="45"/>
      <c r="AU61" s="45">
        <f t="shared" si="53"/>
        <v>0.33690969558291822</v>
      </c>
      <c r="AV61" s="45"/>
      <c r="AW61" s="45"/>
      <c r="AX61" s="45"/>
      <c r="AY61" s="45"/>
      <c r="AZ61" s="45"/>
      <c r="BA61" s="45"/>
      <c r="BB61" s="45"/>
      <c r="BC61" s="45"/>
      <c r="BD61" s="45"/>
      <c r="BE61" s="46">
        <f t="shared" si="54"/>
        <v>0.19117160922572571</v>
      </c>
      <c r="BF61" s="96">
        <f t="shared" si="38"/>
        <v>-15.050266448724393</v>
      </c>
      <c r="BG61" s="97"/>
      <c r="BI61" s="117" t="str">
        <f t="shared" si="21"/>
        <v>No</v>
      </c>
      <c r="BJ61" s="118"/>
      <c r="BK61" s="119"/>
      <c r="BL61" s="117" t="str">
        <f t="shared" si="56"/>
        <v>No</v>
      </c>
      <c r="BM61" s="119"/>
    </row>
    <row r="62" spans="1:65">
      <c r="A62" s="33" t="s">
        <v>74</v>
      </c>
      <c r="B62" s="36">
        <v>2.2999999999999998</v>
      </c>
      <c r="C62" s="36">
        <v>18.3</v>
      </c>
      <c r="D62" s="36">
        <v>5.5</v>
      </c>
      <c r="E62" s="36">
        <v>12.1</v>
      </c>
      <c r="F62" s="44">
        <v>15.4</v>
      </c>
      <c r="G62" s="5">
        <v>1.6</v>
      </c>
      <c r="H62" s="5">
        <v>16.7</v>
      </c>
      <c r="I62" s="5">
        <v>4.8</v>
      </c>
      <c r="J62" s="5">
        <v>8.8000000000000007</v>
      </c>
      <c r="K62" s="5">
        <v>18.5</v>
      </c>
      <c r="N62" s="115" t="str">
        <f t="shared" si="55"/>
        <v>44 IMMEDIATE FAMILY (C)</v>
      </c>
      <c r="O62" s="116"/>
      <c r="P62" s="45">
        <f t="shared" si="41"/>
        <v>18.5</v>
      </c>
      <c r="Q62" s="45"/>
      <c r="R62" s="84">
        <f t="shared" si="14"/>
        <v>2.72</v>
      </c>
      <c r="S62" s="45">
        <f t="shared" si="42"/>
        <v>3.04</v>
      </c>
      <c r="T62" s="84">
        <f t="shared" si="15"/>
        <v>1.2000000000000002</v>
      </c>
      <c r="U62" s="45">
        <f t="shared" si="43"/>
        <v>2.4000000000000004</v>
      </c>
      <c r="V62" s="84">
        <f t="shared" si="16"/>
        <v>0.55999999999999994</v>
      </c>
      <c r="W62" s="45">
        <f t="shared" si="44"/>
        <v>0.88000000000000012</v>
      </c>
      <c r="X62" s="45"/>
      <c r="Y62" s="45">
        <f t="shared" si="45"/>
        <v>0.55999999999999994</v>
      </c>
      <c r="Z62" s="45"/>
      <c r="AA62" s="45"/>
      <c r="AB62" s="45"/>
      <c r="AC62" s="45"/>
      <c r="AD62" s="45"/>
      <c r="AE62" s="45"/>
      <c r="AF62" s="45"/>
      <c r="AG62" s="45"/>
      <c r="AH62" s="45"/>
      <c r="AI62" s="46">
        <f t="shared" si="46"/>
        <v>0.55999999999999994</v>
      </c>
      <c r="AJ62" s="126" t="str">
        <f t="shared" si="47"/>
        <v>44 IMMEDIATE FAMILY (C)</v>
      </c>
      <c r="AK62" s="126"/>
      <c r="AL62" s="45">
        <f t="shared" si="48"/>
        <v>13.167934584548101</v>
      </c>
      <c r="AM62" s="45">
        <f t="shared" si="49"/>
        <v>0</v>
      </c>
      <c r="AN62" s="84">
        <f t="shared" si="17"/>
        <v>1.7286091732611408</v>
      </c>
      <c r="AO62" s="45">
        <f t="shared" si="50"/>
        <v>1.9319749583506869</v>
      </c>
      <c r="AP62" s="84">
        <f t="shared" si="18"/>
        <v>0.72060976677635624</v>
      </c>
      <c r="AQ62" s="45">
        <f t="shared" si="51"/>
        <v>1.4412195335527125</v>
      </c>
      <c r="AR62" s="84">
        <f t="shared" si="19"/>
        <v>0.33628455782896616</v>
      </c>
      <c r="AS62" s="45">
        <f t="shared" si="52"/>
        <v>0.49933563303236739</v>
      </c>
      <c r="AT62" s="45"/>
      <c r="AU62" s="45">
        <f t="shared" si="53"/>
        <v>0.28371342785929954</v>
      </c>
      <c r="AV62" s="45"/>
      <c r="AW62" s="45"/>
      <c r="AX62" s="45"/>
      <c r="AY62" s="45"/>
      <c r="AZ62" s="45"/>
      <c r="BA62" s="45"/>
      <c r="BB62" s="45"/>
      <c r="BC62" s="45"/>
      <c r="BD62" s="45"/>
      <c r="BE62" s="46">
        <f t="shared" si="54"/>
        <v>0.16098661829534797</v>
      </c>
      <c r="BF62" s="96">
        <f t="shared" si="38"/>
        <v>-11.636207911324151</v>
      </c>
      <c r="BG62" s="97"/>
      <c r="BI62" s="117" t="str">
        <f t="shared" si="21"/>
        <v>No</v>
      </c>
      <c r="BJ62" s="118"/>
      <c r="BK62" s="119"/>
      <c r="BL62" s="117" t="str">
        <f t="shared" si="56"/>
        <v>No</v>
      </c>
      <c r="BM62" s="119"/>
    </row>
    <row r="63" spans="1:65">
      <c r="A63" s="33" t="s">
        <v>75</v>
      </c>
      <c r="B63" s="56">
        <v>2</v>
      </c>
      <c r="C63" s="36">
        <v>17.5</v>
      </c>
      <c r="D63" s="36">
        <v>5.2</v>
      </c>
      <c r="E63" s="56">
        <v>12</v>
      </c>
      <c r="F63" s="44">
        <v>16.5</v>
      </c>
      <c r="G63" s="5">
        <v>1.4</v>
      </c>
      <c r="H63" s="5">
        <v>16.100000000000001</v>
      </c>
      <c r="I63" s="5">
        <v>4.5999999999999996</v>
      </c>
      <c r="J63" s="5">
        <v>8.6999999999999993</v>
      </c>
      <c r="K63" s="5">
        <v>19.8</v>
      </c>
      <c r="N63" s="115" t="str">
        <f t="shared" si="55"/>
        <v>45 LISTEN TO ME (C)</v>
      </c>
      <c r="O63" s="116"/>
      <c r="P63" s="45">
        <f t="shared" si="41"/>
        <v>19.8</v>
      </c>
      <c r="Q63" s="45"/>
      <c r="R63" s="84">
        <f t="shared" si="14"/>
        <v>2.38</v>
      </c>
      <c r="S63" s="45">
        <f t="shared" si="42"/>
        <v>2.6599999999999997</v>
      </c>
      <c r="T63" s="84">
        <f t="shared" si="15"/>
        <v>1.0499999999999998</v>
      </c>
      <c r="U63" s="45">
        <f t="shared" si="43"/>
        <v>2.0999999999999996</v>
      </c>
      <c r="V63" s="84">
        <f t="shared" si="16"/>
        <v>0.48999999999999994</v>
      </c>
      <c r="W63" s="45">
        <f t="shared" si="44"/>
        <v>0.77</v>
      </c>
      <c r="X63" s="45"/>
      <c r="Y63" s="45">
        <f t="shared" si="45"/>
        <v>0.48999999999999994</v>
      </c>
      <c r="Z63" s="45"/>
      <c r="AA63" s="45"/>
      <c r="AB63" s="45"/>
      <c r="AC63" s="45"/>
      <c r="AD63" s="45"/>
      <c r="AE63" s="45"/>
      <c r="AF63" s="45"/>
      <c r="AG63" s="45"/>
      <c r="AH63" s="45"/>
      <c r="AI63" s="46">
        <f t="shared" si="46"/>
        <v>0.48999999999999994</v>
      </c>
      <c r="AJ63" s="126" t="str">
        <f t="shared" si="47"/>
        <v>45 LISTEN TO ME (C)</v>
      </c>
      <c r="AK63" s="126"/>
      <c r="AL63" s="45">
        <f t="shared" si="48"/>
        <v>14.093248906705536</v>
      </c>
      <c r="AM63" s="45">
        <f t="shared" si="49"/>
        <v>0</v>
      </c>
      <c r="AN63" s="84">
        <f t="shared" si="17"/>
        <v>1.5125330266034982</v>
      </c>
      <c r="AO63" s="45">
        <f t="shared" si="50"/>
        <v>1.6904780885568507</v>
      </c>
      <c r="AP63" s="84">
        <f t="shared" si="18"/>
        <v>0.63053354592931155</v>
      </c>
      <c r="AQ63" s="45">
        <f t="shared" si="51"/>
        <v>1.2610670918586231</v>
      </c>
      <c r="AR63" s="84">
        <f t="shared" si="19"/>
        <v>0.29424898810034539</v>
      </c>
      <c r="AS63" s="45">
        <f t="shared" si="52"/>
        <v>0.43691867890332142</v>
      </c>
      <c r="AT63" s="45"/>
      <c r="AU63" s="45">
        <f t="shared" si="53"/>
        <v>0.24824924937688711</v>
      </c>
      <c r="AV63" s="45"/>
      <c r="AW63" s="45"/>
      <c r="AX63" s="45"/>
      <c r="AY63" s="45"/>
      <c r="AZ63" s="45"/>
      <c r="BA63" s="45"/>
      <c r="BB63" s="45"/>
      <c r="BC63" s="45"/>
      <c r="BD63" s="45"/>
      <c r="BE63" s="46">
        <f t="shared" si="54"/>
        <v>0.14086329100842945</v>
      </c>
      <c r="BF63" s="96">
        <f t="shared" si="38"/>
        <v>-12.752988067634581</v>
      </c>
      <c r="BG63" s="97"/>
      <c r="BI63" s="117" t="str">
        <f t="shared" si="21"/>
        <v>No</v>
      </c>
      <c r="BJ63" s="118"/>
      <c r="BK63" s="119"/>
      <c r="BL63" s="117" t="str">
        <f t="shared" si="56"/>
        <v>No</v>
      </c>
      <c r="BM63" s="119"/>
    </row>
    <row r="64" spans="1:65">
      <c r="A64" s="33" t="s">
        <v>76</v>
      </c>
      <c r="B64" s="36">
        <v>1.7</v>
      </c>
      <c r="C64" s="36">
        <v>16.7</v>
      </c>
      <c r="D64" s="36">
        <v>4.9000000000000004</v>
      </c>
      <c r="E64" s="36">
        <v>9.1999999999999993</v>
      </c>
      <c r="F64" s="44">
        <v>18.7</v>
      </c>
      <c r="G64" s="5">
        <v>1.2</v>
      </c>
      <c r="H64" s="5">
        <v>15.5</v>
      </c>
      <c r="I64" s="5">
        <v>4.4000000000000004</v>
      </c>
      <c r="J64" s="5">
        <v>8.5</v>
      </c>
      <c r="K64" s="5">
        <v>22.4</v>
      </c>
      <c r="N64" s="115" t="str">
        <f t="shared" si="55"/>
        <v>46 PHYSICAL EVIDENCE (C)</v>
      </c>
      <c r="O64" s="116"/>
      <c r="P64" s="45">
        <f t="shared" si="41"/>
        <v>22.4</v>
      </c>
      <c r="Q64" s="45"/>
      <c r="R64" s="84">
        <f t="shared" si="14"/>
        <v>2.04</v>
      </c>
      <c r="S64" s="45">
        <f t="shared" si="42"/>
        <v>2.2799999999999998</v>
      </c>
      <c r="T64" s="84">
        <f t="shared" si="15"/>
        <v>0.89999999999999991</v>
      </c>
      <c r="U64" s="45">
        <f t="shared" si="43"/>
        <v>1.7999999999999998</v>
      </c>
      <c r="V64" s="84">
        <f t="shared" si="16"/>
        <v>0.42</v>
      </c>
      <c r="W64" s="45">
        <f t="shared" si="44"/>
        <v>0.66</v>
      </c>
      <c r="X64" s="45"/>
      <c r="Y64" s="45">
        <f t="shared" si="45"/>
        <v>0.42</v>
      </c>
      <c r="Z64" s="45"/>
      <c r="AA64" s="45"/>
      <c r="AB64" s="45"/>
      <c r="AC64" s="45"/>
      <c r="AD64" s="45"/>
      <c r="AE64" s="45"/>
      <c r="AF64" s="45"/>
      <c r="AG64" s="45"/>
      <c r="AH64" s="45"/>
      <c r="AI64" s="46">
        <f t="shared" si="46"/>
        <v>0.42</v>
      </c>
      <c r="AJ64" s="126" t="str">
        <f t="shared" si="47"/>
        <v>46 PHYSICAL EVIDENCE (C)</v>
      </c>
      <c r="AK64" s="126"/>
      <c r="AL64" s="45">
        <f t="shared" si="48"/>
        <v>15.943877551020403</v>
      </c>
      <c r="AM64" s="45">
        <f t="shared" si="49"/>
        <v>0</v>
      </c>
      <c r="AN64" s="84">
        <f t="shared" si="17"/>
        <v>1.2964568799458556</v>
      </c>
      <c r="AO64" s="45">
        <f t="shared" si="50"/>
        <v>1.4489812187630149</v>
      </c>
      <c r="AP64" s="84">
        <f t="shared" si="18"/>
        <v>0.54045732508226707</v>
      </c>
      <c r="AQ64" s="45">
        <f t="shared" si="51"/>
        <v>1.0809146501645341</v>
      </c>
      <c r="AR64" s="84">
        <f t="shared" si="19"/>
        <v>0.25221341837172467</v>
      </c>
      <c r="AS64" s="45">
        <f t="shared" si="52"/>
        <v>0.37450172477427551</v>
      </c>
      <c r="AT64" s="45"/>
      <c r="AU64" s="45">
        <f t="shared" si="53"/>
        <v>0.21278507089447468</v>
      </c>
      <c r="AV64" s="45"/>
      <c r="AW64" s="45"/>
      <c r="AX64" s="45"/>
      <c r="AY64" s="45"/>
      <c r="AZ64" s="45"/>
      <c r="BA64" s="45"/>
      <c r="BB64" s="45"/>
      <c r="BC64" s="45"/>
      <c r="BD64" s="45"/>
      <c r="BE64" s="46">
        <f t="shared" si="54"/>
        <v>0.12073996372151098</v>
      </c>
      <c r="BF64" s="96">
        <f t="shared" si="38"/>
        <v>-14.795082546102439</v>
      </c>
      <c r="BG64" s="97"/>
      <c r="BI64" s="117" t="str">
        <f t="shared" si="21"/>
        <v>No</v>
      </c>
      <c r="BJ64" s="118"/>
      <c r="BK64" s="119"/>
      <c r="BL64" s="117" t="str">
        <f t="shared" si="56"/>
        <v>No</v>
      </c>
      <c r="BM64" s="119"/>
    </row>
    <row r="65" spans="1:65">
      <c r="A65" s="33" t="s">
        <v>77</v>
      </c>
      <c r="B65" s="36">
        <v>1.5</v>
      </c>
      <c r="C65" s="36">
        <v>16.5</v>
      </c>
      <c r="D65" s="36">
        <v>4.8</v>
      </c>
      <c r="E65" s="36">
        <v>6.6</v>
      </c>
      <c r="F65" s="44">
        <v>37.299999999999997</v>
      </c>
      <c r="G65" s="5">
        <v>1.1000000000000001</v>
      </c>
      <c r="H65" s="5">
        <v>15.3</v>
      </c>
      <c r="I65" s="5">
        <v>4.3</v>
      </c>
      <c r="J65" s="5">
        <v>8.5</v>
      </c>
      <c r="K65" s="5">
        <v>44.8</v>
      </c>
      <c r="N65" s="115" t="str">
        <f t="shared" si="55"/>
        <v>47 OLD GRINGO (C)</v>
      </c>
      <c r="O65" s="116"/>
      <c r="P65" s="45">
        <f t="shared" si="41"/>
        <v>44.8</v>
      </c>
      <c r="Q65" s="45"/>
      <c r="R65" s="84">
        <f t="shared" si="14"/>
        <v>1.87</v>
      </c>
      <c r="S65" s="45">
        <f t="shared" si="42"/>
        <v>2.09</v>
      </c>
      <c r="T65" s="84">
        <f t="shared" si="15"/>
        <v>0.82500000000000007</v>
      </c>
      <c r="U65" s="45">
        <f t="shared" si="43"/>
        <v>1.6500000000000001</v>
      </c>
      <c r="V65" s="84">
        <f t="shared" si="16"/>
        <v>0.38500000000000001</v>
      </c>
      <c r="W65" s="45">
        <f t="shared" si="44"/>
        <v>0.60500000000000009</v>
      </c>
      <c r="X65" s="45"/>
      <c r="Y65" s="45">
        <f t="shared" si="45"/>
        <v>0.38500000000000001</v>
      </c>
      <c r="Z65" s="45"/>
      <c r="AA65" s="45"/>
      <c r="AB65" s="45"/>
      <c r="AC65" s="45"/>
      <c r="AD65" s="45"/>
      <c r="AE65" s="45"/>
      <c r="AF65" s="45"/>
      <c r="AG65" s="45"/>
      <c r="AH65" s="45"/>
      <c r="AI65" s="46">
        <f t="shared" si="46"/>
        <v>0.38500000000000001</v>
      </c>
      <c r="AJ65" s="126" t="str">
        <f t="shared" si="47"/>
        <v>47 OLD GRINGO (C)</v>
      </c>
      <c r="AK65" s="126"/>
      <c r="AL65" s="45">
        <f t="shared" si="48"/>
        <v>31.887755102040806</v>
      </c>
      <c r="AM65" s="45">
        <f t="shared" si="49"/>
        <v>0</v>
      </c>
      <c r="AN65" s="84">
        <f t="shared" si="17"/>
        <v>1.1884188066170343</v>
      </c>
      <c r="AO65" s="45">
        <f t="shared" si="50"/>
        <v>1.328232783866097</v>
      </c>
      <c r="AP65" s="84">
        <f t="shared" si="18"/>
        <v>0.49541921465874489</v>
      </c>
      <c r="AQ65" s="45">
        <f t="shared" si="51"/>
        <v>0.99083842931748978</v>
      </c>
      <c r="AR65" s="84">
        <f t="shared" si="19"/>
        <v>0.23119563350741429</v>
      </c>
      <c r="AS65" s="45">
        <f t="shared" si="52"/>
        <v>0.34329324770975261</v>
      </c>
      <c r="AT65" s="45"/>
      <c r="AU65" s="45">
        <f t="shared" si="53"/>
        <v>0.19505298165326845</v>
      </c>
      <c r="AV65" s="45"/>
      <c r="AW65" s="45"/>
      <c r="AX65" s="45"/>
      <c r="AY65" s="45"/>
      <c r="AZ65" s="45"/>
      <c r="BA65" s="45"/>
      <c r="BB65" s="45"/>
      <c r="BC65" s="45"/>
      <c r="BD65" s="45"/>
      <c r="BE65" s="46">
        <f t="shared" si="54"/>
        <v>0.11067830007805174</v>
      </c>
      <c r="BF65" s="96">
        <f t="shared" si="38"/>
        <v>-30.834693014199342</v>
      </c>
      <c r="BG65" s="97"/>
      <c r="BI65" s="117" t="str">
        <f t="shared" si="21"/>
        <v>No</v>
      </c>
      <c r="BJ65" s="118"/>
      <c r="BK65" s="119"/>
      <c r="BL65" s="117" t="str">
        <f t="shared" si="56"/>
        <v>No</v>
      </c>
      <c r="BM65" s="119"/>
    </row>
    <row r="66" spans="1:65">
      <c r="A66" s="33" t="s">
        <v>78</v>
      </c>
      <c r="B66" s="36">
        <v>1.5</v>
      </c>
      <c r="C66" s="36">
        <v>16.5</v>
      </c>
      <c r="D66" s="36">
        <v>4.8</v>
      </c>
      <c r="E66" s="36">
        <v>10.5</v>
      </c>
      <c r="F66" s="64">
        <v>11</v>
      </c>
      <c r="G66" s="5">
        <v>1.1000000000000001</v>
      </c>
      <c r="H66" s="5">
        <v>15.3</v>
      </c>
      <c r="I66" s="5">
        <v>4.3</v>
      </c>
      <c r="J66" s="5">
        <v>8.5</v>
      </c>
      <c r="K66" s="5">
        <v>13.2</v>
      </c>
      <c r="N66" s="115" t="str">
        <f t="shared" si="55"/>
        <v>48  LOVERBOY (TS)</v>
      </c>
      <c r="O66" s="116"/>
      <c r="P66" s="45">
        <f t="shared" si="41"/>
        <v>13.2</v>
      </c>
      <c r="Q66" s="45"/>
      <c r="R66" s="84">
        <f t="shared" si="14"/>
        <v>1.87</v>
      </c>
      <c r="S66" s="45">
        <f t="shared" si="42"/>
        <v>2.09</v>
      </c>
      <c r="T66" s="84">
        <f t="shared" si="15"/>
        <v>0.82500000000000007</v>
      </c>
      <c r="U66" s="45">
        <f t="shared" si="43"/>
        <v>1.6500000000000001</v>
      </c>
      <c r="V66" s="84">
        <f t="shared" si="16"/>
        <v>0.38500000000000001</v>
      </c>
      <c r="W66" s="45">
        <f t="shared" si="44"/>
        <v>0.60500000000000009</v>
      </c>
      <c r="X66" s="45"/>
      <c r="Y66" s="45">
        <f t="shared" si="45"/>
        <v>0.38500000000000001</v>
      </c>
      <c r="Z66" s="45"/>
      <c r="AA66" s="45"/>
      <c r="AB66" s="45"/>
      <c r="AC66" s="45"/>
      <c r="AD66" s="45"/>
      <c r="AE66" s="45"/>
      <c r="AF66" s="45"/>
      <c r="AG66" s="45"/>
      <c r="AH66" s="45"/>
      <c r="AI66" s="46">
        <f t="shared" si="46"/>
        <v>0.38500000000000001</v>
      </c>
      <c r="AJ66" s="126" t="str">
        <f t="shared" si="47"/>
        <v>48  LOVERBOY (TS)</v>
      </c>
      <c r="AK66" s="126"/>
      <c r="AL66" s="45">
        <f t="shared" si="48"/>
        <v>9.3954992711370231</v>
      </c>
      <c r="AM66" s="45">
        <f t="shared" si="49"/>
        <v>0</v>
      </c>
      <c r="AN66" s="84">
        <f t="shared" si="17"/>
        <v>1.1884188066170343</v>
      </c>
      <c r="AO66" s="45">
        <f t="shared" si="50"/>
        <v>1.328232783866097</v>
      </c>
      <c r="AP66" s="84">
        <f t="shared" si="18"/>
        <v>0.49541921465874489</v>
      </c>
      <c r="AQ66" s="45">
        <f t="shared" si="51"/>
        <v>0.99083842931748978</v>
      </c>
      <c r="AR66" s="84">
        <f t="shared" si="19"/>
        <v>0.23119563350741429</v>
      </c>
      <c r="AS66" s="45">
        <f t="shared" si="52"/>
        <v>0.34329324770975261</v>
      </c>
      <c r="AT66" s="45"/>
      <c r="AU66" s="45">
        <f t="shared" si="53"/>
        <v>0.19505298165326845</v>
      </c>
      <c r="AV66" s="45"/>
      <c r="AW66" s="45"/>
      <c r="AX66" s="45"/>
      <c r="AY66" s="45"/>
      <c r="AZ66" s="45"/>
      <c r="BA66" s="45"/>
      <c r="BB66" s="45"/>
      <c r="BC66" s="45"/>
      <c r="BD66" s="45"/>
      <c r="BE66" s="46">
        <f t="shared" si="54"/>
        <v>0.11067830007805174</v>
      </c>
      <c r="BF66" s="96">
        <f t="shared" si="38"/>
        <v>-8.3424371832955568</v>
      </c>
      <c r="BG66" s="97"/>
      <c r="BI66" s="117" t="str">
        <f t="shared" si="21"/>
        <v>No</v>
      </c>
      <c r="BJ66" s="118"/>
      <c r="BK66" s="119"/>
      <c r="BL66" s="117" t="str">
        <f t="shared" si="56"/>
        <v>No</v>
      </c>
      <c r="BM66" s="119"/>
    </row>
    <row r="67" spans="1:65">
      <c r="A67" s="33" t="s">
        <v>79</v>
      </c>
      <c r="B67" s="56">
        <v>1</v>
      </c>
      <c r="C67" s="36">
        <v>15.1</v>
      </c>
      <c r="D67" s="36">
        <v>4.3</v>
      </c>
      <c r="E67" s="56">
        <v>9</v>
      </c>
      <c r="F67" s="44">
        <v>15.4</v>
      </c>
      <c r="G67" s="5">
        <v>0.7</v>
      </c>
      <c r="H67" s="5">
        <v>14.4</v>
      </c>
      <c r="I67" s="55">
        <v>4</v>
      </c>
      <c r="J67" s="5">
        <v>8.1999999999999993</v>
      </c>
      <c r="K67" s="5">
        <v>18.5</v>
      </c>
      <c r="N67" s="115" t="str">
        <f t="shared" si="55"/>
        <v>49 SING (TS)</v>
      </c>
      <c r="O67" s="116"/>
      <c r="P67" s="45">
        <f t="shared" si="41"/>
        <v>18.5</v>
      </c>
      <c r="Q67" s="45"/>
      <c r="R67" s="84">
        <f t="shared" si="14"/>
        <v>1.19</v>
      </c>
      <c r="S67" s="45">
        <f t="shared" si="42"/>
        <v>1.3299999999999998</v>
      </c>
      <c r="T67" s="84">
        <f t="shared" si="15"/>
        <v>0.52499999999999991</v>
      </c>
      <c r="U67" s="45">
        <f t="shared" si="43"/>
        <v>1.0499999999999998</v>
      </c>
      <c r="V67" s="84">
        <f t="shared" si="16"/>
        <v>0.24499999999999997</v>
      </c>
      <c r="W67" s="45">
        <f t="shared" si="44"/>
        <v>0.38500000000000001</v>
      </c>
      <c r="X67" s="45"/>
      <c r="Y67" s="45">
        <f t="shared" si="45"/>
        <v>0.24499999999999997</v>
      </c>
      <c r="Z67" s="45"/>
      <c r="AA67" s="45"/>
      <c r="AB67" s="45"/>
      <c r="AC67" s="45"/>
      <c r="AD67" s="45"/>
      <c r="AE67" s="45"/>
      <c r="AF67" s="45"/>
      <c r="AG67" s="45"/>
      <c r="AH67" s="45"/>
      <c r="AI67" s="46">
        <f t="shared" si="46"/>
        <v>0.24499999999999997</v>
      </c>
      <c r="AJ67" s="126" t="str">
        <f t="shared" si="47"/>
        <v>49 SING (TS)</v>
      </c>
      <c r="AK67" s="126"/>
      <c r="AL67" s="45">
        <f t="shared" si="48"/>
        <v>13.167934584548101</v>
      </c>
      <c r="AM67" s="45">
        <f t="shared" si="49"/>
        <v>0</v>
      </c>
      <c r="AN67" s="84">
        <f t="shared" si="17"/>
        <v>0.7562665133017491</v>
      </c>
      <c r="AO67" s="45">
        <f t="shared" si="50"/>
        <v>0.84523904427842533</v>
      </c>
      <c r="AP67" s="84">
        <f t="shared" si="18"/>
        <v>0.31526677296465577</v>
      </c>
      <c r="AQ67" s="45">
        <f t="shared" si="51"/>
        <v>0.63053354592931155</v>
      </c>
      <c r="AR67" s="84">
        <f t="shared" si="19"/>
        <v>0.14712449405017269</v>
      </c>
      <c r="AS67" s="45">
        <f t="shared" si="52"/>
        <v>0.21845933945166071</v>
      </c>
      <c r="AT67" s="45"/>
      <c r="AU67" s="45">
        <f t="shared" si="53"/>
        <v>0.12412462468844356</v>
      </c>
      <c r="AV67" s="45"/>
      <c r="AW67" s="45"/>
      <c r="AX67" s="45"/>
      <c r="AY67" s="45"/>
      <c r="AZ67" s="45"/>
      <c r="BA67" s="45"/>
      <c r="BB67" s="45"/>
      <c r="BC67" s="45"/>
      <c r="BD67" s="45"/>
      <c r="BE67" s="46">
        <f t="shared" si="54"/>
        <v>7.0431645504214727E-2</v>
      </c>
      <c r="BF67" s="96">
        <f t="shared" si="38"/>
        <v>-12.497804165012623</v>
      </c>
      <c r="BG67" s="97"/>
      <c r="BI67" s="117" t="str">
        <f t="shared" si="21"/>
        <v>No</v>
      </c>
      <c r="BJ67" s="118"/>
      <c r="BK67" s="119"/>
      <c r="BL67" s="117" t="str">
        <f t="shared" si="56"/>
        <v>No</v>
      </c>
      <c r="BM67" s="119"/>
    </row>
    <row r="68" spans="1:65">
      <c r="A68" s="33" t="s">
        <v>80</v>
      </c>
      <c r="B68" s="36">
        <v>0.8</v>
      </c>
      <c r="C68" s="36">
        <v>14.6</v>
      </c>
      <c r="D68" s="36">
        <v>4.0999999999999996</v>
      </c>
      <c r="E68" s="36">
        <v>6.3</v>
      </c>
      <c r="F68" s="44">
        <v>17.600000000000001</v>
      </c>
      <c r="G68" s="5">
        <v>0.5</v>
      </c>
      <c r="H68" s="55">
        <v>14</v>
      </c>
      <c r="I68" s="5">
        <v>3.8</v>
      </c>
      <c r="J68" s="5">
        <v>8.1</v>
      </c>
      <c r="K68" s="5">
        <v>21.1</v>
      </c>
      <c r="N68" s="115" t="str">
        <f t="shared" si="55"/>
        <v>50 WINTER PEOPLE (C)</v>
      </c>
      <c r="O68" s="116"/>
      <c r="P68" s="45">
        <f t="shared" si="41"/>
        <v>21.1</v>
      </c>
      <c r="Q68" s="45"/>
      <c r="R68" s="84">
        <f t="shared" si="14"/>
        <v>0.85</v>
      </c>
      <c r="S68" s="45">
        <f t="shared" si="42"/>
        <v>0.95</v>
      </c>
      <c r="T68" s="84">
        <f t="shared" si="15"/>
        <v>0.375</v>
      </c>
      <c r="U68" s="45">
        <f t="shared" si="43"/>
        <v>0.75</v>
      </c>
      <c r="V68" s="84">
        <f t="shared" si="16"/>
        <v>0.17499999999999999</v>
      </c>
      <c r="W68" s="45">
        <f t="shared" si="44"/>
        <v>0.27500000000000002</v>
      </c>
      <c r="X68" s="45"/>
      <c r="Y68" s="45">
        <f t="shared" si="45"/>
        <v>0.17499999999999999</v>
      </c>
      <c r="Z68" s="45"/>
      <c r="AA68" s="45"/>
      <c r="AB68" s="45"/>
      <c r="AC68" s="45"/>
      <c r="AD68" s="45"/>
      <c r="AE68" s="45"/>
      <c r="AF68" s="45"/>
      <c r="AG68" s="45"/>
      <c r="AH68" s="45"/>
      <c r="AI68" s="46">
        <f t="shared" si="46"/>
        <v>0.17499999999999999</v>
      </c>
      <c r="AJ68" s="126" t="str">
        <f t="shared" si="47"/>
        <v>50 WINTER PEOPLE (C)</v>
      </c>
      <c r="AK68" s="126"/>
      <c r="AL68" s="45">
        <f t="shared" si="48"/>
        <v>15.01856322886297</v>
      </c>
      <c r="AM68" s="45">
        <f t="shared" si="49"/>
        <v>0</v>
      </c>
      <c r="AN68" s="84">
        <f t="shared" si="17"/>
        <v>0.54019036664410647</v>
      </c>
      <c r="AO68" s="45">
        <f t="shared" si="50"/>
        <v>0.60374217448458956</v>
      </c>
      <c r="AP68" s="84">
        <f t="shared" si="18"/>
        <v>0.2251905521176113</v>
      </c>
      <c r="AQ68" s="45">
        <f t="shared" si="51"/>
        <v>0.4503811042352226</v>
      </c>
      <c r="AR68" s="84">
        <f t="shared" si="19"/>
        <v>0.10508892432155194</v>
      </c>
      <c r="AS68" s="45">
        <f t="shared" si="52"/>
        <v>0.1560423853226148</v>
      </c>
      <c r="AT68" s="45"/>
      <c r="AU68" s="45">
        <f t="shared" si="53"/>
        <v>8.8660446206031113E-2</v>
      </c>
      <c r="AV68" s="45"/>
      <c r="AW68" s="45"/>
      <c r="AX68" s="45"/>
      <c r="AY68" s="45"/>
      <c r="AZ68" s="45"/>
      <c r="BA68" s="45"/>
      <c r="BB68" s="45"/>
      <c r="BC68" s="45"/>
      <c r="BD68" s="45"/>
      <c r="BE68" s="46">
        <f t="shared" si="54"/>
        <v>5.0308318217296241E-2</v>
      </c>
      <c r="BF68" s="96">
        <f t="shared" si="38"/>
        <v>-14.539898643480484</v>
      </c>
      <c r="BG68" s="97"/>
      <c r="BI68" s="117" t="str">
        <f t="shared" si="21"/>
        <v>No</v>
      </c>
      <c r="BJ68" s="118"/>
      <c r="BK68" s="119"/>
      <c r="BL68" s="117" t="str">
        <f t="shared" si="56"/>
        <v>No</v>
      </c>
      <c r="BM68" s="119"/>
    </row>
    <row r="69" spans="1:65">
      <c r="A69" s="33" t="s">
        <v>81</v>
      </c>
      <c r="B69" s="36">
        <v>0.4</v>
      </c>
      <c r="C69" s="36">
        <v>13.8</v>
      </c>
      <c r="D69" s="36">
        <v>3.8</v>
      </c>
      <c r="E69" s="36">
        <v>4.9000000000000004</v>
      </c>
      <c r="F69" s="44">
        <v>15.4</v>
      </c>
      <c r="G69" s="5">
        <v>0.3</v>
      </c>
      <c r="H69" s="5">
        <v>13.5</v>
      </c>
      <c r="I69" s="5">
        <v>3.6</v>
      </c>
      <c r="J69" s="55">
        <v>8</v>
      </c>
      <c r="K69" s="5">
        <v>18.5</v>
      </c>
      <c r="N69" s="115" t="str">
        <f t="shared" si="55"/>
        <v>51 WELCOME HOME (C)</v>
      </c>
      <c r="O69" s="116"/>
      <c r="P69" s="45">
        <f t="shared" si="41"/>
        <v>18.5</v>
      </c>
      <c r="Q69" s="45"/>
      <c r="R69" s="84">
        <f t="shared" si="14"/>
        <v>0.51</v>
      </c>
      <c r="S69" s="45">
        <f t="shared" si="42"/>
        <v>0.56999999999999995</v>
      </c>
      <c r="T69" s="84">
        <f t="shared" si="15"/>
        <v>0.22499999999999998</v>
      </c>
      <c r="U69" s="45">
        <f t="shared" si="43"/>
        <v>0.44999999999999996</v>
      </c>
      <c r="V69" s="84">
        <f t="shared" si="16"/>
        <v>0.105</v>
      </c>
      <c r="W69" s="45">
        <f t="shared" si="44"/>
        <v>0.16500000000000001</v>
      </c>
      <c r="X69" s="45"/>
      <c r="Y69" s="45">
        <f t="shared" si="45"/>
        <v>0.105</v>
      </c>
      <c r="Z69" s="45"/>
      <c r="AA69" s="45"/>
      <c r="AB69" s="45"/>
      <c r="AC69" s="45"/>
      <c r="AD69" s="45"/>
      <c r="AE69" s="45"/>
      <c r="AF69" s="45"/>
      <c r="AG69" s="45"/>
      <c r="AH69" s="45"/>
      <c r="AI69" s="46">
        <f t="shared" si="46"/>
        <v>0.105</v>
      </c>
      <c r="AJ69" s="126" t="str">
        <f t="shared" si="47"/>
        <v>51 WELCOME HOME (C)</v>
      </c>
      <c r="AK69" s="126"/>
      <c r="AL69" s="45">
        <f t="shared" si="48"/>
        <v>13.167934584548101</v>
      </c>
      <c r="AM69" s="45">
        <f t="shared" si="49"/>
        <v>0</v>
      </c>
      <c r="AN69" s="84">
        <f t="shared" si="17"/>
        <v>0.32411421998646389</v>
      </c>
      <c r="AO69" s="45">
        <f t="shared" si="50"/>
        <v>0.36224530469075372</v>
      </c>
      <c r="AP69" s="84">
        <f t="shared" si="18"/>
        <v>0.13511433127056677</v>
      </c>
      <c r="AQ69" s="45">
        <f t="shared" si="51"/>
        <v>0.27022866254113354</v>
      </c>
      <c r="AR69" s="84">
        <f t="shared" si="19"/>
        <v>6.3053354592931168E-2</v>
      </c>
      <c r="AS69" s="45">
        <f t="shared" si="52"/>
        <v>9.3625431193568878E-2</v>
      </c>
      <c r="AT69" s="45"/>
      <c r="AU69" s="45">
        <f t="shared" si="53"/>
        <v>5.319626772361867E-2</v>
      </c>
      <c r="AV69" s="45"/>
      <c r="AW69" s="45"/>
      <c r="AX69" s="45"/>
      <c r="AY69" s="45"/>
      <c r="AZ69" s="45"/>
      <c r="BA69" s="45"/>
      <c r="BB69" s="45"/>
      <c r="BC69" s="45"/>
      <c r="BD69" s="45"/>
      <c r="BE69" s="46">
        <f t="shared" si="54"/>
        <v>3.0184990930377745E-2</v>
      </c>
      <c r="BF69" s="96">
        <f t="shared" si="38"/>
        <v>-12.88073583331861</v>
      </c>
      <c r="BG69" s="97"/>
      <c r="BI69" s="117" t="str">
        <f t="shared" si="21"/>
        <v>No</v>
      </c>
      <c r="BJ69" s="118"/>
      <c r="BK69" s="119"/>
      <c r="BL69" s="117" t="str">
        <f t="shared" si="56"/>
        <v>No</v>
      </c>
      <c r="BM69" s="119"/>
    </row>
    <row r="70" spans="1:65">
      <c r="A70" s="33" t="s">
        <v>82</v>
      </c>
      <c r="B70" s="36">
        <v>0.1</v>
      </c>
      <c r="C70" s="56">
        <v>13</v>
      </c>
      <c r="D70" s="36">
        <v>3.5</v>
      </c>
      <c r="E70" s="56">
        <v>6</v>
      </c>
      <c r="F70" s="44">
        <v>8.8000000000000007</v>
      </c>
      <c r="G70" s="5">
        <v>0.1</v>
      </c>
      <c r="H70" s="5">
        <v>12.9</v>
      </c>
      <c r="I70" s="5">
        <v>3.4</v>
      </c>
      <c r="J70" s="5">
        <v>7.8</v>
      </c>
      <c r="K70" s="5">
        <v>10.5</v>
      </c>
      <c r="N70" s="115" t="str">
        <f t="shared" si="55"/>
        <v>52 ADVENTURES OF MILO AND OTIS (C)</v>
      </c>
      <c r="O70" s="116"/>
      <c r="P70" s="45">
        <f t="shared" si="41"/>
        <v>10.5</v>
      </c>
      <c r="Q70" s="45"/>
      <c r="R70" s="84">
        <f t="shared" si="14"/>
        <v>0.17</v>
      </c>
      <c r="S70" s="45">
        <f t="shared" si="42"/>
        <v>0.19</v>
      </c>
      <c r="T70" s="84">
        <f t="shared" si="15"/>
        <v>7.5000000000000011E-2</v>
      </c>
      <c r="U70" s="45">
        <f t="shared" si="43"/>
        <v>0.15000000000000002</v>
      </c>
      <c r="V70" s="84">
        <f t="shared" si="16"/>
        <v>3.4999999999999996E-2</v>
      </c>
      <c r="W70" s="45">
        <f t="shared" si="44"/>
        <v>5.5000000000000007E-2</v>
      </c>
      <c r="X70" s="45"/>
      <c r="Y70" s="45">
        <f t="shared" si="45"/>
        <v>3.4999999999999996E-2</v>
      </c>
      <c r="Z70" s="45"/>
      <c r="AA70" s="45"/>
      <c r="AB70" s="45"/>
      <c r="AC70" s="45"/>
      <c r="AD70" s="45"/>
      <c r="AE70" s="45"/>
      <c r="AF70" s="45"/>
      <c r="AG70" s="45"/>
      <c r="AH70" s="45"/>
      <c r="AI70" s="46">
        <f t="shared" si="46"/>
        <v>3.4999999999999996E-2</v>
      </c>
      <c r="AJ70" s="126" t="str">
        <f t="shared" si="47"/>
        <v>52 ADVENTURES OF MILO AND OTIS (C)</v>
      </c>
      <c r="AK70" s="126"/>
      <c r="AL70" s="45">
        <f t="shared" si="48"/>
        <v>7.4736926020408143</v>
      </c>
      <c r="AM70" s="45">
        <f t="shared" si="49"/>
        <v>0</v>
      </c>
      <c r="AN70" s="84">
        <f t="shared" si="17"/>
        <v>0.1080380733288213</v>
      </c>
      <c r="AO70" s="45">
        <f t="shared" si="50"/>
        <v>0.12074843489691793</v>
      </c>
      <c r="AP70" s="84">
        <f t="shared" si="18"/>
        <v>4.5038110423522265E-2</v>
      </c>
      <c r="AQ70" s="45">
        <f t="shared" si="51"/>
        <v>9.007622084704453E-2</v>
      </c>
      <c r="AR70" s="84">
        <f t="shared" si="19"/>
        <v>2.1017784864310385E-2</v>
      </c>
      <c r="AS70" s="45">
        <f t="shared" si="52"/>
        <v>3.1208477064522962E-2</v>
      </c>
      <c r="AT70" s="45"/>
      <c r="AU70" s="45">
        <f t="shared" si="53"/>
        <v>1.7732089241206221E-2</v>
      </c>
      <c r="AV70" s="45"/>
      <c r="AW70" s="45"/>
      <c r="AX70" s="45"/>
      <c r="AY70" s="45"/>
      <c r="AZ70" s="45"/>
      <c r="BA70" s="45"/>
      <c r="BB70" s="45"/>
      <c r="BC70" s="45"/>
      <c r="BD70" s="45"/>
      <c r="BE70" s="46">
        <f t="shared" si="54"/>
        <v>1.0061663643459248E-2</v>
      </c>
      <c r="BF70" s="96">
        <f t="shared" si="38"/>
        <v>-7.377959684964317</v>
      </c>
      <c r="BG70" s="97"/>
      <c r="BI70" s="117" t="str">
        <f t="shared" si="21"/>
        <v>No</v>
      </c>
      <c r="BJ70" s="118"/>
      <c r="BK70" s="119"/>
      <c r="BL70" s="117" t="str">
        <f t="shared" si="56"/>
        <v>No</v>
      </c>
      <c r="BM70" s="119"/>
    </row>
    <row r="71" spans="1:65">
      <c r="A71" s="33" t="s">
        <v>83</v>
      </c>
      <c r="B71" s="36">
        <v>0.1</v>
      </c>
      <c r="C71" s="56">
        <v>13</v>
      </c>
      <c r="D71" s="36">
        <v>3.5</v>
      </c>
      <c r="E71" s="36">
        <v>0.8</v>
      </c>
      <c r="F71" s="44">
        <v>8.8000000000000007</v>
      </c>
      <c r="G71" s="5">
        <v>0.1</v>
      </c>
      <c r="H71" s="5">
        <v>12.9</v>
      </c>
      <c r="I71" s="5">
        <v>3.4</v>
      </c>
      <c r="J71" s="5">
        <v>7.8</v>
      </c>
      <c r="K71" s="5">
        <v>10.5</v>
      </c>
      <c r="N71" s="115" t="str">
        <f t="shared" si="55"/>
        <v>53 THE BIG PICTURE (C)</v>
      </c>
      <c r="O71" s="116"/>
      <c r="P71" s="45">
        <f t="shared" si="41"/>
        <v>10.5</v>
      </c>
      <c r="Q71" s="45"/>
      <c r="R71" s="84">
        <f t="shared" si="14"/>
        <v>0.17</v>
      </c>
      <c r="S71" s="45">
        <f t="shared" si="42"/>
        <v>0.19</v>
      </c>
      <c r="T71" s="84">
        <f t="shared" si="15"/>
        <v>7.5000000000000011E-2</v>
      </c>
      <c r="U71" s="45">
        <f t="shared" si="43"/>
        <v>0.15000000000000002</v>
      </c>
      <c r="V71" s="84">
        <f t="shared" si="16"/>
        <v>3.4999999999999996E-2</v>
      </c>
      <c r="W71" s="45">
        <f t="shared" si="44"/>
        <v>5.5000000000000007E-2</v>
      </c>
      <c r="X71" s="45"/>
      <c r="Y71" s="45">
        <f t="shared" si="45"/>
        <v>3.4999999999999996E-2</v>
      </c>
      <c r="Z71" s="45"/>
      <c r="AA71" s="45"/>
      <c r="AB71" s="45"/>
      <c r="AC71" s="45"/>
      <c r="AD71" s="45"/>
      <c r="AE71" s="45"/>
      <c r="AF71" s="45"/>
      <c r="AG71" s="45"/>
      <c r="AH71" s="45"/>
      <c r="AI71" s="46">
        <f t="shared" si="46"/>
        <v>3.4999999999999996E-2</v>
      </c>
      <c r="AJ71" s="126" t="str">
        <f t="shared" si="47"/>
        <v>53 THE BIG PICTURE (C)</v>
      </c>
      <c r="AK71" s="126"/>
      <c r="AL71" s="45">
        <f t="shared" si="48"/>
        <v>7.4736926020408143</v>
      </c>
      <c r="AM71" s="45">
        <f t="shared" si="49"/>
        <v>0</v>
      </c>
      <c r="AN71" s="84">
        <f t="shared" si="17"/>
        <v>0.1080380733288213</v>
      </c>
      <c r="AO71" s="45">
        <f t="shared" si="50"/>
        <v>0.12074843489691793</v>
      </c>
      <c r="AP71" s="84">
        <f t="shared" si="18"/>
        <v>4.5038110423522265E-2</v>
      </c>
      <c r="AQ71" s="45">
        <f t="shared" si="51"/>
        <v>9.007622084704453E-2</v>
      </c>
      <c r="AR71" s="84">
        <f t="shared" si="19"/>
        <v>2.1017784864310385E-2</v>
      </c>
      <c r="AS71" s="45">
        <f t="shared" si="52"/>
        <v>3.1208477064522962E-2</v>
      </c>
      <c r="AT71" s="45"/>
      <c r="AU71" s="45">
        <f t="shared" si="53"/>
        <v>1.7732089241206221E-2</v>
      </c>
      <c r="AV71" s="45"/>
      <c r="AW71" s="45"/>
      <c r="AX71" s="45"/>
      <c r="AY71" s="45"/>
      <c r="AZ71" s="45"/>
      <c r="BA71" s="45"/>
      <c r="BB71" s="45"/>
      <c r="BC71" s="45"/>
      <c r="BD71" s="45"/>
      <c r="BE71" s="46">
        <f t="shared" si="54"/>
        <v>1.0061663643459248E-2</v>
      </c>
      <c r="BF71" s="96">
        <f t="shared" si="38"/>
        <v>-7.377959684964317</v>
      </c>
      <c r="BG71" s="97"/>
      <c r="BI71" s="117" t="str">
        <f t="shared" si="21"/>
        <v>No</v>
      </c>
      <c r="BJ71" s="118"/>
      <c r="BK71" s="119"/>
      <c r="BL71" s="117" t="str">
        <f t="shared" si="56"/>
        <v>No</v>
      </c>
      <c r="BM71" s="119"/>
    </row>
    <row r="72" spans="1:65">
      <c r="A72" s="33" t="s">
        <v>84</v>
      </c>
      <c r="B72" s="36">
        <v>0.1</v>
      </c>
      <c r="C72" s="56">
        <v>13</v>
      </c>
      <c r="D72" s="36">
        <v>3.5</v>
      </c>
      <c r="E72" s="36">
        <v>1.5</v>
      </c>
      <c r="F72" s="44">
        <v>6.6</v>
      </c>
      <c r="G72" s="5">
        <v>0.1</v>
      </c>
      <c r="H72" s="5">
        <v>12.9</v>
      </c>
      <c r="I72" s="5">
        <v>3.4</v>
      </c>
      <c r="J72" s="5">
        <v>7.8</v>
      </c>
      <c r="K72" s="5">
        <v>7.9</v>
      </c>
      <c r="N72" s="115" t="str">
        <f t="shared" si="55"/>
        <v>54 SLAVES OF NEW YORK (TS)</v>
      </c>
      <c r="O72" s="116"/>
      <c r="P72" s="45">
        <f t="shared" si="41"/>
        <v>7.9</v>
      </c>
      <c r="Q72" s="45"/>
      <c r="R72" s="84">
        <f t="shared" si="14"/>
        <v>0.17</v>
      </c>
      <c r="S72" s="45">
        <f t="shared" si="42"/>
        <v>0.19</v>
      </c>
      <c r="T72" s="84">
        <f t="shared" si="15"/>
        <v>7.5000000000000011E-2</v>
      </c>
      <c r="U72" s="45">
        <f t="shared" si="43"/>
        <v>0.15000000000000002</v>
      </c>
      <c r="V72" s="84">
        <f t="shared" si="16"/>
        <v>3.4999999999999996E-2</v>
      </c>
      <c r="W72" s="45">
        <f t="shared" si="44"/>
        <v>5.5000000000000007E-2</v>
      </c>
      <c r="X72" s="45"/>
      <c r="Y72" s="45">
        <f t="shared" si="45"/>
        <v>3.4999999999999996E-2</v>
      </c>
      <c r="Z72" s="45"/>
      <c r="AA72" s="45"/>
      <c r="AB72" s="45"/>
      <c r="AC72" s="45"/>
      <c r="AD72" s="45"/>
      <c r="AE72" s="45"/>
      <c r="AF72" s="45"/>
      <c r="AG72" s="45"/>
      <c r="AH72" s="45"/>
      <c r="AI72" s="46">
        <f t="shared" si="46"/>
        <v>3.4999999999999996E-2</v>
      </c>
      <c r="AJ72" s="126" t="str">
        <f t="shared" si="47"/>
        <v>54 SLAVES OF NEW YORK (TS)</v>
      </c>
      <c r="AK72" s="126"/>
      <c r="AL72" s="45">
        <f t="shared" si="48"/>
        <v>5.6230639577259458</v>
      </c>
      <c r="AM72" s="45">
        <f t="shared" si="49"/>
        <v>0</v>
      </c>
      <c r="AN72" s="84">
        <f t="shared" si="17"/>
        <v>0.1080380733288213</v>
      </c>
      <c r="AO72" s="45">
        <f t="shared" si="50"/>
        <v>0.12074843489691793</v>
      </c>
      <c r="AP72" s="84">
        <f t="shared" si="18"/>
        <v>4.5038110423522265E-2</v>
      </c>
      <c r="AQ72" s="45">
        <f t="shared" si="51"/>
        <v>9.007622084704453E-2</v>
      </c>
      <c r="AR72" s="84">
        <f t="shared" si="19"/>
        <v>2.1017784864310385E-2</v>
      </c>
      <c r="AS72" s="45">
        <f t="shared" si="52"/>
        <v>3.1208477064522962E-2</v>
      </c>
      <c r="AT72" s="45"/>
      <c r="AU72" s="45">
        <f t="shared" si="53"/>
        <v>1.7732089241206221E-2</v>
      </c>
      <c r="AV72" s="45"/>
      <c r="AW72" s="45"/>
      <c r="AX72" s="45"/>
      <c r="AY72" s="45"/>
      <c r="AZ72" s="45"/>
      <c r="BA72" s="45"/>
      <c r="BB72" s="45"/>
      <c r="BC72" s="45"/>
      <c r="BD72" s="45"/>
      <c r="BE72" s="46">
        <f t="shared" si="54"/>
        <v>1.0061663643459248E-2</v>
      </c>
      <c r="BF72" s="96">
        <f t="shared" si="38"/>
        <v>-5.5273310406494485</v>
      </c>
      <c r="BG72" s="97"/>
      <c r="BI72" s="117" t="str">
        <f t="shared" si="21"/>
        <v>No</v>
      </c>
      <c r="BJ72" s="118"/>
      <c r="BK72" s="119"/>
      <c r="BL72" s="117" t="str">
        <f t="shared" si="56"/>
        <v>No</v>
      </c>
      <c r="BM72" s="119"/>
    </row>
    <row r="73" spans="1:65">
      <c r="A73" s="33" t="s">
        <v>85</v>
      </c>
      <c r="B73" s="52">
        <v>0.1</v>
      </c>
      <c r="C73" s="52">
        <v>13</v>
      </c>
      <c r="D73" s="52">
        <v>3.5</v>
      </c>
      <c r="E73" s="52">
        <v>0.8</v>
      </c>
      <c r="F73" s="53">
        <v>2.2000000000000002</v>
      </c>
      <c r="G73" s="54">
        <v>0.1</v>
      </c>
      <c r="H73" s="54">
        <v>12.9</v>
      </c>
      <c r="I73" s="54">
        <v>3.4</v>
      </c>
      <c r="J73" s="54">
        <v>7.8</v>
      </c>
      <c r="K73" s="54">
        <v>2.6</v>
      </c>
      <c r="N73" s="115" t="str">
        <f t="shared" si="55"/>
        <v>55 EAT A BOWL OF TEA (C)</v>
      </c>
      <c r="O73" s="116"/>
      <c r="P73" s="45">
        <f t="shared" si="41"/>
        <v>2.6</v>
      </c>
      <c r="Q73" s="45"/>
      <c r="R73" s="84">
        <f t="shared" si="14"/>
        <v>0.17</v>
      </c>
      <c r="S73" s="45">
        <f t="shared" si="42"/>
        <v>0.19</v>
      </c>
      <c r="T73" s="84">
        <f t="shared" si="15"/>
        <v>7.5000000000000011E-2</v>
      </c>
      <c r="U73" s="45">
        <f t="shared" si="43"/>
        <v>0.15000000000000002</v>
      </c>
      <c r="V73" s="84">
        <f t="shared" si="16"/>
        <v>3.4999999999999996E-2</v>
      </c>
      <c r="W73" s="45">
        <f t="shared" si="44"/>
        <v>5.5000000000000007E-2</v>
      </c>
      <c r="X73" s="45"/>
      <c r="Y73" s="45">
        <f t="shared" si="45"/>
        <v>3.4999999999999996E-2</v>
      </c>
      <c r="Z73" s="45"/>
      <c r="AA73" s="45"/>
      <c r="AB73" s="45"/>
      <c r="AC73" s="45"/>
      <c r="AD73" s="45"/>
      <c r="AE73" s="45"/>
      <c r="AF73" s="45"/>
      <c r="AG73" s="45"/>
      <c r="AH73" s="45"/>
      <c r="AI73" s="46">
        <f t="shared" si="46"/>
        <v>3.4999999999999996E-2</v>
      </c>
      <c r="AJ73" s="126" t="str">
        <f t="shared" si="47"/>
        <v>55 EAT A BOWL OF TEA (C)</v>
      </c>
      <c r="AK73" s="126"/>
      <c r="AL73" s="45">
        <f t="shared" si="48"/>
        <v>1.8506286443148683</v>
      </c>
      <c r="AM73" s="45">
        <f t="shared" si="49"/>
        <v>0</v>
      </c>
      <c r="AN73" s="84">
        <f t="shared" si="17"/>
        <v>0.1080380733288213</v>
      </c>
      <c r="AO73" s="45">
        <f t="shared" si="50"/>
        <v>0.12074843489691793</v>
      </c>
      <c r="AP73" s="84">
        <f t="shared" si="18"/>
        <v>4.5038110423522265E-2</v>
      </c>
      <c r="AQ73" s="45">
        <f t="shared" si="51"/>
        <v>9.007622084704453E-2</v>
      </c>
      <c r="AR73" s="84">
        <f t="shared" si="19"/>
        <v>2.1017784864310385E-2</v>
      </c>
      <c r="AS73" s="45">
        <f t="shared" si="52"/>
        <v>3.1208477064522962E-2</v>
      </c>
      <c r="AT73" s="45"/>
      <c r="AU73" s="45">
        <f t="shared" si="53"/>
        <v>1.7732089241206221E-2</v>
      </c>
      <c r="AV73" s="45"/>
      <c r="AW73" s="45"/>
      <c r="AX73" s="45"/>
      <c r="AY73" s="45"/>
      <c r="AZ73" s="45"/>
      <c r="BA73" s="45"/>
      <c r="BB73" s="45"/>
      <c r="BC73" s="45"/>
      <c r="BD73" s="45"/>
      <c r="BE73" s="46">
        <f t="shared" si="54"/>
        <v>1.0061663643459248E-2</v>
      </c>
      <c r="BF73" s="96">
        <f t="shared" si="38"/>
        <v>-1.7548957272383712</v>
      </c>
      <c r="BG73" s="97"/>
      <c r="BI73" s="117" t="str">
        <f t="shared" si="21"/>
        <v>No</v>
      </c>
      <c r="BJ73" s="118"/>
      <c r="BK73" s="119"/>
      <c r="BL73" s="117" t="str">
        <f t="shared" si="56"/>
        <v>No</v>
      </c>
      <c r="BM73" s="119"/>
    </row>
    <row r="74" spans="1:65">
      <c r="A74" s="33" t="s">
        <v>86</v>
      </c>
      <c r="B74" s="56">
        <v>0</v>
      </c>
      <c r="C74" s="36">
        <v>12.7</v>
      </c>
      <c r="D74" s="36">
        <v>3.4</v>
      </c>
      <c r="E74" s="36">
        <v>0.8</v>
      </c>
      <c r="F74" s="64">
        <v>11</v>
      </c>
      <c r="G74" s="55">
        <v>0</v>
      </c>
      <c r="H74" s="5">
        <v>12.7</v>
      </c>
      <c r="I74" s="5">
        <v>3.4</v>
      </c>
      <c r="J74" s="5">
        <v>7.8</v>
      </c>
      <c r="K74" s="5">
        <v>13.2</v>
      </c>
      <c r="N74" s="115" t="str">
        <f t="shared" si="55"/>
        <v>56 TO KILL A PRIEST (C)</v>
      </c>
      <c r="O74" s="116"/>
      <c r="P74" s="45">
        <f t="shared" si="41"/>
        <v>13.2</v>
      </c>
      <c r="Q74" s="45"/>
      <c r="R74" s="84">
        <f t="shared" si="14"/>
        <v>0</v>
      </c>
      <c r="S74" s="45">
        <f t="shared" si="42"/>
        <v>0</v>
      </c>
      <c r="T74" s="84">
        <f t="shared" si="15"/>
        <v>0</v>
      </c>
      <c r="U74" s="45">
        <f t="shared" si="43"/>
        <v>0</v>
      </c>
      <c r="V74" s="84">
        <f t="shared" si="16"/>
        <v>0</v>
      </c>
      <c r="W74" s="45">
        <f t="shared" si="44"/>
        <v>0</v>
      </c>
      <c r="X74" s="45"/>
      <c r="Y74" s="45">
        <f t="shared" si="45"/>
        <v>0</v>
      </c>
      <c r="Z74" s="45"/>
      <c r="AA74" s="45"/>
      <c r="AB74" s="45"/>
      <c r="AC74" s="45"/>
      <c r="AD74" s="45"/>
      <c r="AE74" s="45"/>
      <c r="AF74" s="45"/>
      <c r="AG74" s="45"/>
      <c r="AH74" s="45"/>
      <c r="AI74" s="46">
        <f t="shared" si="46"/>
        <v>0</v>
      </c>
      <c r="AJ74" s="126" t="str">
        <f t="shared" si="47"/>
        <v>56 TO KILL A PRIEST (C)</v>
      </c>
      <c r="AK74" s="126"/>
      <c r="AL74" s="45">
        <f t="shared" si="48"/>
        <v>9.3954992711370231</v>
      </c>
      <c r="AM74" s="45">
        <f t="shared" si="49"/>
        <v>0</v>
      </c>
      <c r="AN74" s="84">
        <f t="shared" si="17"/>
        <v>0</v>
      </c>
      <c r="AO74" s="45">
        <f t="shared" si="50"/>
        <v>0</v>
      </c>
      <c r="AP74" s="84">
        <f t="shared" si="18"/>
        <v>0</v>
      </c>
      <c r="AQ74" s="45">
        <f t="shared" si="51"/>
        <v>0</v>
      </c>
      <c r="AR74" s="84">
        <f t="shared" si="19"/>
        <v>0</v>
      </c>
      <c r="AS74" s="45">
        <f t="shared" si="52"/>
        <v>0</v>
      </c>
      <c r="AT74" s="45"/>
      <c r="AU74" s="45">
        <f t="shared" si="53"/>
        <v>0</v>
      </c>
      <c r="AV74" s="45"/>
      <c r="AW74" s="45"/>
      <c r="AX74" s="45"/>
      <c r="AY74" s="45"/>
      <c r="AZ74" s="45"/>
      <c r="BA74" s="45"/>
      <c r="BB74" s="45"/>
      <c r="BC74" s="45"/>
      <c r="BD74" s="45"/>
      <c r="BE74" s="46">
        <f t="shared" si="54"/>
        <v>0</v>
      </c>
      <c r="BF74" s="96">
        <f t="shared" si="38"/>
        <v>-9.3954992711370231</v>
      </c>
      <c r="BG74" s="97"/>
      <c r="BI74" s="117" t="str">
        <f t="shared" si="21"/>
        <v>No</v>
      </c>
      <c r="BJ74" s="118"/>
      <c r="BK74" s="119"/>
      <c r="BL74" s="117" t="str">
        <f t="shared" si="56"/>
        <v>No</v>
      </c>
      <c r="BM74" s="119"/>
    </row>
    <row r="75" spans="1:65">
      <c r="A75" s="33" t="s">
        <v>87</v>
      </c>
      <c r="B75" s="56">
        <v>0</v>
      </c>
      <c r="C75" s="36">
        <v>12.7</v>
      </c>
      <c r="D75" s="36">
        <v>3.4</v>
      </c>
      <c r="E75" s="36">
        <v>0.8</v>
      </c>
      <c r="F75" s="44">
        <v>8.8000000000000007</v>
      </c>
      <c r="G75" s="55">
        <v>0</v>
      </c>
      <c r="H75" s="5">
        <v>12.7</v>
      </c>
      <c r="I75" s="5">
        <v>3.4</v>
      </c>
      <c r="J75" s="5">
        <v>7.8</v>
      </c>
      <c r="K75" s="5">
        <v>10.5</v>
      </c>
      <c r="N75" s="115" t="str">
        <f t="shared" si="55"/>
        <v>57 ME AND HIM (C)</v>
      </c>
      <c r="O75" s="116"/>
      <c r="P75" s="45">
        <f t="shared" si="41"/>
        <v>10.5</v>
      </c>
      <c r="Q75" s="45"/>
      <c r="R75" s="84">
        <f t="shared" si="14"/>
        <v>0</v>
      </c>
      <c r="S75" s="45">
        <f t="shared" si="42"/>
        <v>0</v>
      </c>
      <c r="T75" s="84">
        <f t="shared" si="15"/>
        <v>0</v>
      </c>
      <c r="U75" s="45">
        <f t="shared" si="43"/>
        <v>0</v>
      </c>
      <c r="V75" s="84">
        <f t="shared" si="16"/>
        <v>0</v>
      </c>
      <c r="W75" s="45">
        <f t="shared" si="44"/>
        <v>0</v>
      </c>
      <c r="X75" s="45"/>
      <c r="Y75" s="45">
        <f t="shared" si="45"/>
        <v>0</v>
      </c>
      <c r="Z75" s="45"/>
      <c r="AA75" s="45"/>
      <c r="AB75" s="45"/>
      <c r="AC75" s="45"/>
      <c r="AD75" s="45"/>
      <c r="AE75" s="45"/>
      <c r="AF75" s="45"/>
      <c r="AG75" s="45"/>
      <c r="AH75" s="45"/>
      <c r="AI75" s="46">
        <f t="shared" si="46"/>
        <v>0</v>
      </c>
      <c r="AJ75" s="126" t="str">
        <f t="shared" si="47"/>
        <v>57 ME AND HIM (C)</v>
      </c>
      <c r="AK75" s="126"/>
      <c r="AL75" s="45">
        <f t="shared" si="48"/>
        <v>7.4736926020408143</v>
      </c>
      <c r="AM75" s="45">
        <f t="shared" si="49"/>
        <v>0</v>
      </c>
      <c r="AN75" s="84">
        <f t="shared" si="17"/>
        <v>0</v>
      </c>
      <c r="AO75" s="45">
        <f t="shared" si="50"/>
        <v>0</v>
      </c>
      <c r="AP75" s="84">
        <f t="shared" si="18"/>
        <v>0</v>
      </c>
      <c r="AQ75" s="45">
        <f t="shared" si="51"/>
        <v>0</v>
      </c>
      <c r="AR75" s="84">
        <f t="shared" si="19"/>
        <v>0</v>
      </c>
      <c r="AS75" s="45">
        <f t="shared" si="52"/>
        <v>0</v>
      </c>
      <c r="AT75" s="45"/>
      <c r="AU75" s="45">
        <f t="shared" si="53"/>
        <v>0</v>
      </c>
      <c r="AV75" s="45"/>
      <c r="AW75" s="45"/>
      <c r="AX75" s="45"/>
      <c r="AY75" s="45"/>
      <c r="AZ75" s="45"/>
      <c r="BA75" s="45"/>
      <c r="BB75" s="45"/>
      <c r="BC75" s="45"/>
      <c r="BD75" s="45"/>
      <c r="BE75" s="46">
        <f t="shared" si="54"/>
        <v>0</v>
      </c>
      <c r="BF75" s="96">
        <f t="shared" si="38"/>
        <v>-7.4736926020408143</v>
      </c>
      <c r="BG75" s="97"/>
      <c r="BI75" s="117" t="str">
        <f t="shared" si="21"/>
        <v>No</v>
      </c>
      <c r="BJ75" s="118"/>
      <c r="BK75" s="119"/>
      <c r="BL75" s="117" t="str">
        <f t="shared" si="56"/>
        <v>No</v>
      </c>
      <c r="BM75" s="119"/>
    </row>
    <row r="76" spans="1:65" ht="14" thickBot="1">
      <c r="A76" s="33" t="s">
        <v>88</v>
      </c>
      <c r="B76" s="56">
        <v>0</v>
      </c>
      <c r="C76" s="36">
        <v>12.7</v>
      </c>
      <c r="D76" s="36">
        <v>3.4</v>
      </c>
      <c r="E76" s="36">
        <v>0.8</v>
      </c>
      <c r="F76" s="44">
        <v>3.3</v>
      </c>
      <c r="G76" s="55">
        <v>0</v>
      </c>
      <c r="H76" s="5">
        <v>12.7</v>
      </c>
      <c r="I76" s="5">
        <v>3.4</v>
      </c>
      <c r="J76" s="5">
        <v>7.8</v>
      </c>
      <c r="K76" s="55">
        <v>4</v>
      </c>
      <c r="N76" s="107" t="str">
        <f t="shared" si="55"/>
        <v>58 BLOODHOUNDS OF BROADWAY (C)</v>
      </c>
      <c r="O76" s="108"/>
      <c r="P76" s="57">
        <f t="shared" si="41"/>
        <v>4</v>
      </c>
      <c r="Q76" s="57"/>
      <c r="R76" s="84">
        <f t="shared" si="14"/>
        <v>0</v>
      </c>
      <c r="S76" s="57">
        <f t="shared" si="42"/>
        <v>0</v>
      </c>
      <c r="T76" s="84">
        <f t="shared" si="15"/>
        <v>0</v>
      </c>
      <c r="U76" s="57">
        <f t="shared" si="43"/>
        <v>0</v>
      </c>
      <c r="V76" s="84">
        <f t="shared" si="16"/>
        <v>0</v>
      </c>
      <c r="W76" s="57">
        <f t="shared" si="44"/>
        <v>0</v>
      </c>
      <c r="X76" s="57"/>
      <c r="Y76" s="57">
        <f t="shared" si="45"/>
        <v>0</v>
      </c>
      <c r="Z76" s="57"/>
      <c r="AA76" s="57"/>
      <c r="AB76" s="57"/>
      <c r="AC76" s="57"/>
      <c r="AD76" s="57"/>
      <c r="AE76" s="57"/>
      <c r="AF76" s="57"/>
      <c r="AG76" s="57"/>
      <c r="AH76" s="57"/>
      <c r="AI76" s="58">
        <f t="shared" si="46"/>
        <v>0</v>
      </c>
      <c r="AJ76" s="128" t="str">
        <f t="shared" si="47"/>
        <v>58 BLOODHOUNDS OF BROADWAY (C)</v>
      </c>
      <c r="AK76" s="128"/>
      <c r="AL76" s="57">
        <f t="shared" si="48"/>
        <v>2.8471209912536435</v>
      </c>
      <c r="AM76" s="57">
        <f t="shared" si="49"/>
        <v>0</v>
      </c>
      <c r="AN76" s="84">
        <f t="shared" si="17"/>
        <v>0</v>
      </c>
      <c r="AO76" s="57">
        <f t="shared" si="50"/>
        <v>0</v>
      </c>
      <c r="AP76" s="84">
        <f t="shared" si="18"/>
        <v>0</v>
      </c>
      <c r="AQ76" s="57">
        <f t="shared" si="51"/>
        <v>0</v>
      </c>
      <c r="AR76" s="84">
        <f t="shared" si="19"/>
        <v>0</v>
      </c>
      <c r="AS76" s="57">
        <f t="shared" si="52"/>
        <v>0</v>
      </c>
      <c r="AT76" s="57"/>
      <c r="AU76" s="57">
        <f t="shared" si="53"/>
        <v>0</v>
      </c>
      <c r="AV76" s="57"/>
      <c r="AW76" s="57"/>
      <c r="AX76" s="57"/>
      <c r="AY76" s="57"/>
      <c r="AZ76" s="57"/>
      <c r="BA76" s="57"/>
      <c r="BB76" s="57"/>
      <c r="BC76" s="57"/>
      <c r="BD76" s="57"/>
      <c r="BE76" s="58">
        <f t="shared" si="54"/>
        <v>0</v>
      </c>
      <c r="BF76" s="96">
        <f t="shared" si="38"/>
        <v>-2.8471209912536435</v>
      </c>
      <c r="BG76" s="97"/>
      <c r="BI76" s="117" t="str">
        <f t="shared" si="21"/>
        <v>No</v>
      </c>
      <c r="BJ76" s="118"/>
      <c r="BK76" s="119"/>
      <c r="BL76" s="117" t="str">
        <f t="shared" si="56"/>
        <v>No</v>
      </c>
      <c r="BM76" s="119"/>
    </row>
    <row r="77" spans="1:65" ht="14" thickTop="1">
      <c r="A77" s="33"/>
      <c r="B77" s="56"/>
      <c r="C77" s="36"/>
      <c r="D77" s="36"/>
      <c r="E77" s="36"/>
      <c r="F77" s="44"/>
      <c r="G77" s="55"/>
      <c r="K77" s="55"/>
      <c r="N77" s="130"/>
      <c r="O77" s="122"/>
      <c r="P77" s="60"/>
      <c r="Q77" s="60"/>
      <c r="R77" s="59"/>
      <c r="S77" s="60"/>
      <c r="T77" s="84">
        <f t="shared" si="15"/>
        <v>0</v>
      </c>
      <c r="U77" s="60"/>
      <c r="V77" s="84">
        <f t="shared" si="16"/>
        <v>0</v>
      </c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1"/>
      <c r="AJ77" s="122"/>
      <c r="AK77" s="122"/>
      <c r="AL77" s="60"/>
      <c r="AM77" s="60"/>
      <c r="AN77" s="84">
        <f t="shared" si="17"/>
        <v>0</v>
      </c>
      <c r="AO77" s="60"/>
      <c r="AP77" s="84">
        <f t="shared" si="18"/>
        <v>0</v>
      </c>
      <c r="AQ77" s="60"/>
      <c r="AR77" s="84">
        <f t="shared" si="19"/>
        <v>0</v>
      </c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59"/>
      <c r="BF77" s="59"/>
      <c r="BG77" s="59"/>
      <c r="BI77" s="117"/>
      <c r="BJ77" s="118"/>
      <c r="BK77" s="119"/>
      <c r="BL77" s="117"/>
      <c r="BM77" s="119"/>
    </row>
    <row r="78" spans="1:65">
      <c r="A78" s="32" t="s">
        <v>89</v>
      </c>
      <c r="B78" s="36"/>
      <c r="C78" s="36"/>
      <c r="D78" s="36"/>
      <c r="E78" s="36"/>
      <c r="F78" s="44"/>
      <c r="N78" s="131" t="s">
        <v>90</v>
      </c>
      <c r="O78" s="116"/>
      <c r="P78" s="45"/>
      <c r="Q78" s="45"/>
      <c r="R78" s="84">
        <f t="shared" si="14"/>
        <v>0</v>
      </c>
      <c r="S78" s="45"/>
      <c r="T78" s="84">
        <f t="shared" si="15"/>
        <v>0</v>
      </c>
      <c r="U78" s="45"/>
      <c r="V78" s="84">
        <f t="shared" si="16"/>
        <v>0</v>
      </c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6"/>
      <c r="AJ78" s="132" t="s">
        <v>90</v>
      </c>
      <c r="AK78" s="132"/>
      <c r="AL78" s="45"/>
      <c r="AM78" s="45"/>
      <c r="AN78" s="84">
        <f t="shared" si="17"/>
        <v>0</v>
      </c>
      <c r="AO78" s="45"/>
      <c r="AP78" s="84">
        <f t="shared" si="18"/>
        <v>0</v>
      </c>
      <c r="AQ78" s="45"/>
      <c r="AR78" s="84">
        <f t="shared" si="19"/>
        <v>0</v>
      </c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6"/>
      <c r="BF78" s="96"/>
      <c r="BG78" s="97"/>
      <c r="BI78" s="117"/>
      <c r="BJ78" s="118"/>
      <c r="BK78" s="119"/>
      <c r="BL78" s="117"/>
      <c r="BM78" s="119"/>
    </row>
    <row r="79" spans="1:65">
      <c r="A79" s="33" t="s">
        <v>91</v>
      </c>
      <c r="B79" s="52">
        <v>45.6</v>
      </c>
      <c r="C79" s="52">
        <v>123.2</v>
      </c>
      <c r="D79" s="52">
        <v>44.9</v>
      </c>
      <c r="E79" s="52">
        <v>39.1</v>
      </c>
      <c r="F79" s="53">
        <v>27.5</v>
      </c>
      <c r="G79" s="54">
        <v>31.9</v>
      </c>
      <c r="H79" s="54">
        <v>90</v>
      </c>
      <c r="I79" s="54">
        <v>32.5</v>
      </c>
      <c r="J79" s="54">
        <v>28.3</v>
      </c>
      <c r="K79" s="54">
        <v>33</v>
      </c>
      <c r="N79" s="115" t="str">
        <f t="shared" si="55"/>
        <v>59 THE WAR OF THE ROSES</v>
      </c>
      <c r="O79" s="116"/>
      <c r="P79" s="45">
        <f t="shared" ref="P79:P89" si="57">K79</f>
        <v>33</v>
      </c>
      <c r="Q79" s="45"/>
      <c r="R79" s="84">
        <f t="shared" si="14"/>
        <v>54.23</v>
      </c>
      <c r="S79" s="45">
        <f t="shared" ref="S79:S89" si="58">G79*$S$8</f>
        <v>60.609999999999992</v>
      </c>
      <c r="T79" s="84">
        <f t="shared" si="15"/>
        <v>23.924999999999997</v>
      </c>
      <c r="U79" s="45">
        <f t="shared" ref="U79:U89" si="59">G79*$U$8</f>
        <v>47.849999999999994</v>
      </c>
      <c r="V79" s="84">
        <f t="shared" si="16"/>
        <v>11.164999999999999</v>
      </c>
      <c r="W79" s="45">
        <f t="shared" ref="W79:W89" si="60">G79*$W$8</f>
        <v>17.545000000000002</v>
      </c>
      <c r="X79" s="45"/>
      <c r="Y79" s="45">
        <f t="shared" ref="Y79:Y89" si="61">G79*$Y$8</f>
        <v>11.164999999999999</v>
      </c>
      <c r="Z79" s="45"/>
      <c r="AA79" s="45"/>
      <c r="AB79" s="45"/>
      <c r="AC79" s="45"/>
      <c r="AD79" s="45"/>
      <c r="AE79" s="45"/>
      <c r="AF79" s="45"/>
      <c r="AG79" s="45"/>
      <c r="AH79" s="45"/>
      <c r="AI79" s="46">
        <f t="shared" ref="AI79:AI89" si="62">G79*$AI$8</f>
        <v>11.164999999999999</v>
      </c>
      <c r="AJ79" s="116" t="str">
        <f t="shared" ref="AJ79:AJ89" si="63">N79</f>
        <v>59 THE WAR OF THE ROSES</v>
      </c>
      <c r="AK79" s="116"/>
      <c r="AL79" s="45">
        <f t="shared" ref="AL79:AL89" si="64">K79/((1+$AL$4)^$AL$11)</f>
        <v>23.48874817784256</v>
      </c>
      <c r="AM79" s="45">
        <f t="shared" ref="AM79:AM89" si="65">(Q79)/((1+$AL$4)^$AM$11)</f>
        <v>0</v>
      </c>
      <c r="AN79" s="84">
        <f t="shared" si="17"/>
        <v>34.464145391893993</v>
      </c>
      <c r="AO79" s="45">
        <f t="shared" ref="AO79:AO89" si="66">S79/((1+$AL$4)^$AO$11)</f>
        <v>38.518750732116814</v>
      </c>
      <c r="AP79" s="84">
        <f t="shared" si="18"/>
        <v>14.367157225103599</v>
      </c>
      <c r="AQ79" s="45">
        <f t="shared" ref="AQ79:AQ89" si="67">U79/((1+$AL$4)^$AQ$11)</f>
        <v>28.734314450207197</v>
      </c>
      <c r="AR79" s="84">
        <f t="shared" si="19"/>
        <v>6.7046733717150131</v>
      </c>
      <c r="AS79" s="45">
        <f t="shared" ref="AS79:AS89" si="68">W79/((1+$AL$4)^$AS$11)</f>
        <v>9.9555041835828249</v>
      </c>
      <c r="AT79" s="45"/>
      <c r="AU79" s="45">
        <f t="shared" ref="AU79:AU89" si="69">Y79/((1+$AL$4)^$AU$11)</f>
        <v>5.6565364679447852</v>
      </c>
      <c r="AV79" s="45"/>
      <c r="AW79" s="45"/>
      <c r="AX79" s="45"/>
      <c r="AY79" s="45"/>
      <c r="AZ79" s="45"/>
      <c r="BA79" s="45"/>
      <c r="BB79" s="45"/>
      <c r="BC79" s="45"/>
      <c r="BD79" s="45"/>
      <c r="BE79" s="46">
        <f t="shared" ref="BE79:BE89" si="70">AI79/((1+$AL$4)^$BE$11)</f>
        <v>3.2096707022634998</v>
      </c>
      <c r="BF79" s="96">
        <f t="shared" si="38"/>
        <v>7.0500523695599595</v>
      </c>
      <c r="BG79" s="97"/>
      <c r="BI79" s="117" t="str">
        <f t="shared" si="21"/>
        <v>Yes</v>
      </c>
      <c r="BJ79" s="118"/>
      <c r="BK79" s="119"/>
      <c r="BL79" s="117" t="str">
        <f>IF(BF79-2&gt;0,"Yes","No")</f>
        <v>Yes</v>
      </c>
      <c r="BM79" s="119"/>
    </row>
    <row r="80" spans="1:65">
      <c r="A80" s="33" t="s">
        <v>92</v>
      </c>
      <c r="B80" s="36">
        <v>31.6</v>
      </c>
      <c r="C80" s="36">
        <v>89.3</v>
      </c>
      <c r="D80" s="36">
        <v>32.200000000000003</v>
      </c>
      <c r="E80" s="36">
        <v>37.200000000000003</v>
      </c>
      <c r="F80" s="44">
        <v>49.4</v>
      </c>
      <c r="G80" s="5">
        <v>22.1</v>
      </c>
      <c r="H80" s="5">
        <v>66.3</v>
      </c>
      <c r="I80" s="5">
        <v>23.5</v>
      </c>
      <c r="J80" s="55">
        <v>22</v>
      </c>
      <c r="K80" s="5">
        <v>59.3</v>
      </c>
      <c r="N80" s="115" t="str">
        <f t="shared" si="55"/>
        <v>60 THE ABYSS</v>
      </c>
      <c r="O80" s="116"/>
      <c r="P80" s="45">
        <f t="shared" si="57"/>
        <v>59.3</v>
      </c>
      <c r="Q80" s="45"/>
      <c r="R80" s="84">
        <f t="shared" ref="R80:R123" si="71">$R$8*G80</f>
        <v>37.57</v>
      </c>
      <c r="S80" s="45">
        <f t="shared" si="58"/>
        <v>41.99</v>
      </c>
      <c r="T80" s="84">
        <f t="shared" ref="T80:T123" si="72">$G80*$T$8</f>
        <v>16.575000000000003</v>
      </c>
      <c r="U80" s="45">
        <f t="shared" si="59"/>
        <v>33.150000000000006</v>
      </c>
      <c r="V80" s="84">
        <f t="shared" ref="V80:V123" si="73">$G80*$V$8</f>
        <v>7.7350000000000003</v>
      </c>
      <c r="W80" s="45">
        <f t="shared" si="60"/>
        <v>12.155000000000001</v>
      </c>
      <c r="X80" s="45"/>
      <c r="Y80" s="45">
        <f t="shared" si="61"/>
        <v>7.7350000000000003</v>
      </c>
      <c r="Z80" s="45"/>
      <c r="AA80" s="45"/>
      <c r="AB80" s="45"/>
      <c r="AC80" s="45"/>
      <c r="AD80" s="45"/>
      <c r="AE80" s="45"/>
      <c r="AF80" s="45"/>
      <c r="AG80" s="45"/>
      <c r="AH80" s="45"/>
      <c r="AI80" s="46">
        <f t="shared" si="62"/>
        <v>7.7350000000000003</v>
      </c>
      <c r="AJ80" s="116" t="str">
        <f t="shared" si="63"/>
        <v>60 THE ABYSS</v>
      </c>
      <c r="AK80" s="116"/>
      <c r="AL80" s="45">
        <f t="shared" si="64"/>
        <v>42.208568695335266</v>
      </c>
      <c r="AM80" s="45">
        <f t="shared" si="65"/>
        <v>0</v>
      </c>
      <c r="AN80" s="84">
        <f t="shared" ref="AN80:AN123" si="74">(R80)/((1+$AL$4)^AN$11)</f>
        <v>23.876414205669509</v>
      </c>
      <c r="AO80" s="45">
        <f t="shared" si="66"/>
        <v>26.685404112218862</v>
      </c>
      <c r="AP80" s="84">
        <f t="shared" ref="AP80:AP123" si="75">(T80)/((1+$AL$4)^AP$11)</f>
        <v>9.953422403598422</v>
      </c>
      <c r="AQ80" s="45">
        <f t="shared" si="67"/>
        <v>19.906844807196844</v>
      </c>
      <c r="AR80" s="84">
        <f t="shared" ref="AR80:AR123" si="76">(V80)/((1+$AL$4)^AR$11)</f>
        <v>4.644930455012596</v>
      </c>
      <c r="AS80" s="45">
        <f t="shared" si="68"/>
        <v>6.8970734312595745</v>
      </c>
      <c r="AT80" s="45"/>
      <c r="AU80" s="45">
        <f t="shared" si="69"/>
        <v>3.9187917223065756</v>
      </c>
      <c r="AV80" s="45"/>
      <c r="AW80" s="45"/>
      <c r="AX80" s="45"/>
      <c r="AY80" s="45"/>
      <c r="AZ80" s="45"/>
      <c r="BA80" s="45"/>
      <c r="BB80" s="45"/>
      <c r="BC80" s="45"/>
      <c r="BD80" s="45"/>
      <c r="BE80" s="46">
        <f t="shared" si="70"/>
        <v>2.2236276652044942</v>
      </c>
      <c r="BF80" s="96">
        <f t="shared" ref="BF80:BF127" si="77">AO80+AQ80+AS80+AU80+BE80-AL80-AM80-AN80-AP80-AR80</f>
        <v>-21.051594021429441</v>
      </c>
      <c r="BG80" s="97"/>
      <c r="BI80" s="117" t="str">
        <f t="shared" ref="BI80:BI89" si="78">IFERROR(IF(BF80&gt;0,"Yes","No"),"")</f>
        <v>No</v>
      </c>
      <c r="BJ80" s="118"/>
      <c r="BK80" s="119"/>
      <c r="BL80" s="117" t="str">
        <f t="shared" ref="BL80:BL89" si="79">IF(BF80-2&gt;0,"Yes","No")</f>
        <v>No</v>
      </c>
      <c r="BM80" s="119"/>
    </row>
    <row r="81" spans="1:65">
      <c r="A81" s="33" t="s">
        <v>93</v>
      </c>
      <c r="B81" s="36">
        <v>15.4</v>
      </c>
      <c r="C81" s="36">
        <v>50.1</v>
      </c>
      <c r="D81" s="36">
        <v>17.399999999999999</v>
      </c>
      <c r="E81" s="36">
        <v>16.3</v>
      </c>
      <c r="F81" s="64">
        <v>11</v>
      </c>
      <c r="G81" s="5">
        <v>10.8</v>
      </c>
      <c r="H81" s="5">
        <v>38.9</v>
      </c>
      <c r="I81" s="5">
        <v>13.2</v>
      </c>
      <c r="J81" s="5">
        <v>14.7</v>
      </c>
      <c r="K81" s="5">
        <v>13.2</v>
      </c>
      <c r="N81" s="115" t="str">
        <f t="shared" si="55"/>
        <v>61 WEEKEND AT BERNIE’S</v>
      </c>
      <c r="O81" s="116"/>
      <c r="P81" s="45">
        <f t="shared" si="57"/>
        <v>13.2</v>
      </c>
      <c r="Q81" s="45"/>
      <c r="R81" s="84">
        <f t="shared" si="71"/>
        <v>18.36</v>
      </c>
      <c r="S81" s="45">
        <f t="shared" si="58"/>
        <v>20.52</v>
      </c>
      <c r="T81" s="84">
        <f t="shared" si="72"/>
        <v>8.1000000000000014</v>
      </c>
      <c r="U81" s="45">
        <f t="shared" si="59"/>
        <v>16.200000000000003</v>
      </c>
      <c r="V81" s="84">
        <f t="shared" si="73"/>
        <v>3.78</v>
      </c>
      <c r="W81" s="45">
        <f t="shared" si="60"/>
        <v>5.9400000000000013</v>
      </c>
      <c r="X81" s="45"/>
      <c r="Y81" s="45">
        <f t="shared" si="61"/>
        <v>3.78</v>
      </c>
      <c r="Z81" s="45"/>
      <c r="AA81" s="45"/>
      <c r="AB81" s="45"/>
      <c r="AC81" s="45"/>
      <c r="AD81" s="45"/>
      <c r="AE81" s="45"/>
      <c r="AF81" s="45"/>
      <c r="AG81" s="45"/>
      <c r="AH81" s="45"/>
      <c r="AI81" s="46">
        <f t="shared" si="62"/>
        <v>3.78</v>
      </c>
      <c r="AJ81" s="116" t="str">
        <f t="shared" si="63"/>
        <v>61 WEEKEND AT BERNIE’S</v>
      </c>
      <c r="AK81" s="116"/>
      <c r="AL81" s="45">
        <f t="shared" si="64"/>
        <v>9.3954992711370231</v>
      </c>
      <c r="AM81" s="45">
        <f t="shared" si="65"/>
        <v>0</v>
      </c>
      <c r="AN81" s="84">
        <f t="shared" si="74"/>
        <v>11.6681119195127</v>
      </c>
      <c r="AO81" s="45">
        <f t="shared" si="66"/>
        <v>13.040830968867136</v>
      </c>
      <c r="AP81" s="84">
        <f t="shared" si="75"/>
        <v>4.8641159257404052</v>
      </c>
      <c r="AQ81" s="45">
        <f t="shared" si="67"/>
        <v>9.7282318514808104</v>
      </c>
      <c r="AR81" s="84">
        <f t="shared" si="76"/>
        <v>2.269920765345522</v>
      </c>
      <c r="AS81" s="45">
        <f t="shared" si="68"/>
        <v>3.3705155229684802</v>
      </c>
      <c r="AT81" s="45"/>
      <c r="AU81" s="45">
        <f t="shared" si="69"/>
        <v>1.915065638050272</v>
      </c>
      <c r="AV81" s="45"/>
      <c r="AW81" s="45"/>
      <c r="AX81" s="45"/>
      <c r="AY81" s="45"/>
      <c r="AZ81" s="45"/>
      <c r="BA81" s="45"/>
      <c r="BB81" s="45"/>
      <c r="BC81" s="45"/>
      <c r="BD81" s="45"/>
      <c r="BE81" s="46">
        <f t="shared" si="70"/>
        <v>1.0866596734935987</v>
      </c>
      <c r="BF81" s="96">
        <f t="shared" si="77"/>
        <v>0.9436557731246511</v>
      </c>
      <c r="BG81" s="97"/>
      <c r="BI81" s="117" t="str">
        <f t="shared" si="78"/>
        <v>Yes</v>
      </c>
      <c r="BJ81" s="118"/>
      <c r="BK81" s="119"/>
      <c r="BL81" s="117" t="str">
        <f t="shared" si="79"/>
        <v>No</v>
      </c>
      <c r="BM81" s="119"/>
    </row>
    <row r="82" spans="1:65">
      <c r="A82" s="33" t="s">
        <v>94</v>
      </c>
      <c r="B82" s="36">
        <v>9.8000000000000007</v>
      </c>
      <c r="C82" s="36">
        <v>36.5</v>
      </c>
      <c r="D82" s="36">
        <v>12.3</v>
      </c>
      <c r="E82" s="36">
        <v>15.2</v>
      </c>
      <c r="F82" s="44">
        <v>14.3</v>
      </c>
      <c r="G82" s="5">
        <v>6.9</v>
      </c>
      <c r="H82" s="5">
        <v>29.4</v>
      </c>
      <c r="I82" s="5">
        <v>9.6</v>
      </c>
      <c r="J82" s="5">
        <v>12.2</v>
      </c>
      <c r="K82" s="5">
        <v>17.100000000000001</v>
      </c>
      <c r="N82" s="115" t="str">
        <f t="shared" si="55"/>
        <v>62 SAY ANYTHING</v>
      </c>
      <c r="O82" s="116"/>
      <c r="P82" s="45">
        <f t="shared" si="57"/>
        <v>17.100000000000001</v>
      </c>
      <c r="Q82" s="45"/>
      <c r="R82" s="84">
        <f t="shared" si="71"/>
        <v>11.73</v>
      </c>
      <c r="S82" s="45">
        <f t="shared" si="58"/>
        <v>13.11</v>
      </c>
      <c r="T82" s="84">
        <f t="shared" si="72"/>
        <v>5.1750000000000007</v>
      </c>
      <c r="U82" s="45">
        <f t="shared" si="59"/>
        <v>10.350000000000001</v>
      </c>
      <c r="V82" s="84">
        <f t="shared" si="73"/>
        <v>2.415</v>
      </c>
      <c r="W82" s="45">
        <f t="shared" si="60"/>
        <v>3.7950000000000004</v>
      </c>
      <c r="X82" s="45"/>
      <c r="Y82" s="45">
        <f t="shared" si="61"/>
        <v>2.415</v>
      </c>
      <c r="Z82" s="45"/>
      <c r="AA82" s="45"/>
      <c r="AB82" s="45"/>
      <c r="AC82" s="45"/>
      <c r="AD82" s="45"/>
      <c r="AE82" s="45"/>
      <c r="AF82" s="45"/>
      <c r="AG82" s="45"/>
      <c r="AH82" s="45"/>
      <c r="AI82" s="46">
        <f t="shared" si="62"/>
        <v>2.415</v>
      </c>
      <c r="AJ82" s="116" t="str">
        <f t="shared" si="63"/>
        <v>62 SAY ANYTHING</v>
      </c>
      <c r="AK82" s="116"/>
      <c r="AL82" s="45">
        <f t="shared" si="64"/>
        <v>12.171442237609327</v>
      </c>
      <c r="AM82" s="45">
        <f t="shared" si="65"/>
        <v>0</v>
      </c>
      <c r="AN82" s="84">
        <f t="shared" si="74"/>
        <v>7.4546270596886703</v>
      </c>
      <c r="AO82" s="45">
        <f t="shared" si="66"/>
        <v>8.3316420078873357</v>
      </c>
      <c r="AP82" s="84">
        <f t="shared" si="75"/>
        <v>3.1076296192230366</v>
      </c>
      <c r="AQ82" s="45">
        <f t="shared" si="67"/>
        <v>6.2152592384460732</v>
      </c>
      <c r="AR82" s="84">
        <f t="shared" si="76"/>
        <v>1.4502271556374169</v>
      </c>
      <c r="AS82" s="45">
        <f t="shared" si="68"/>
        <v>2.1533849174520845</v>
      </c>
      <c r="AT82" s="45"/>
      <c r="AU82" s="45">
        <f t="shared" si="69"/>
        <v>1.2235141576432293</v>
      </c>
      <c r="AV82" s="45"/>
      <c r="AW82" s="45"/>
      <c r="AX82" s="45"/>
      <c r="AY82" s="45"/>
      <c r="AZ82" s="45"/>
      <c r="BA82" s="45"/>
      <c r="BB82" s="45"/>
      <c r="BC82" s="45"/>
      <c r="BD82" s="45"/>
      <c r="BE82" s="46">
        <f t="shared" si="70"/>
        <v>0.69425479139868818</v>
      </c>
      <c r="BF82" s="96">
        <f t="shared" si="77"/>
        <v>-5.5658709593310407</v>
      </c>
      <c r="BG82" s="97"/>
      <c r="BI82" s="117" t="str">
        <f t="shared" si="78"/>
        <v>No</v>
      </c>
      <c r="BJ82" s="118"/>
      <c r="BK82" s="119"/>
      <c r="BL82" s="117" t="str">
        <f t="shared" si="79"/>
        <v>No</v>
      </c>
      <c r="BM82" s="119"/>
    </row>
    <row r="83" spans="1:65">
      <c r="A83" s="33" t="s">
        <v>95</v>
      </c>
      <c r="B83" s="36">
        <v>9.4</v>
      </c>
      <c r="C83" s="36">
        <v>35.4</v>
      </c>
      <c r="D83" s="36">
        <v>11.9</v>
      </c>
      <c r="E83" s="56">
        <v>15</v>
      </c>
      <c r="F83" s="64">
        <v>11</v>
      </c>
      <c r="G83" s="5">
        <v>6.5</v>
      </c>
      <c r="H83" s="5">
        <v>28.6</v>
      </c>
      <c r="I83" s="5">
        <v>9.3000000000000007</v>
      </c>
      <c r="J83" s="55">
        <v>12</v>
      </c>
      <c r="K83" s="5">
        <v>13.2</v>
      </c>
      <c r="N83" s="115" t="str">
        <f t="shared" si="55"/>
        <v>63 SKIN DEEP</v>
      </c>
      <c r="O83" s="116"/>
      <c r="P83" s="45">
        <f t="shared" si="57"/>
        <v>13.2</v>
      </c>
      <c r="Q83" s="45"/>
      <c r="R83" s="84">
        <f t="shared" si="71"/>
        <v>11.049999999999999</v>
      </c>
      <c r="S83" s="45">
        <f t="shared" si="58"/>
        <v>12.35</v>
      </c>
      <c r="T83" s="84">
        <f t="shared" si="72"/>
        <v>4.875</v>
      </c>
      <c r="U83" s="45">
        <f t="shared" si="59"/>
        <v>9.75</v>
      </c>
      <c r="V83" s="84">
        <f t="shared" si="73"/>
        <v>2.2749999999999999</v>
      </c>
      <c r="W83" s="45">
        <f t="shared" si="60"/>
        <v>3.5750000000000002</v>
      </c>
      <c r="X83" s="45"/>
      <c r="Y83" s="45">
        <f t="shared" si="61"/>
        <v>2.2749999999999999</v>
      </c>
      <c r="Z83" s="45"/>
      <c r="AA83" s="45"/>
      <c r="AB83" s="45"/>
      <c r="AC83" s="45"/>
      <c r="AD83" s="45"/>
      <c r="AE83" s="45"/>
      <c r="AF83" s="45"/>
      <c r="AG83" s="45"/>
      <c r="AH83" s="45"/>
      <c r="AI83" s="46">
        <f t="shared" si="62"/>
        <v>2.2749999999999999</v>
      </c>
      <c r="AJ83" s="116" t="str">
        <f t="shared" si="63"/>
        <v>63 SKIN DEEP</v>
      </c>
      <c r="AK83" s="116"/>
      <c r="AL83" s="45">
        <f t="shared" si="64"/>
        <v>9.3954992711370231</v>
      </c>
      <c r="AM83" s="45">
        <f t="shared" si="65"/>
        <v>0</v>
      </c>
      <c r="AN83" s="84">
        <f t="shared" si="74"/>
        <v>7.0224747663733842</v>
      </c>
      <c r="AO83" s="45">
        <f t="shared" si="66"/>
        <v>7.848648268299665</v>
      </c>
      <c r="AP83" s="84">
        <f t="shared" si="75"/>
        <v>2.9274771775289468</v>
      </c>
      <c r="AQ83" s="45">
        <f t="shared" si="67"/>
        <v>5.8549543550578935</v>
      </c>
      <c r="AR83" s="84">
        <f t="shared" si="76"/>
        <v>1.3661560161801751</v>
      </c>
      <c r="AS83" s="45">
        <f t="shared" si="68"/>
        <v>2.0285510091939924</v>
      </c>
      <c r="AT83" s="45"/>
      <c r="AU83" s="45">
        <f t="shared" si="69"/>
        <v>1.1525858006784044</v>
      </c>
      <c r="AV83" s="45"/>
      <c r="AW83" s="45"/>
      <c r="AX83" s="45"/>
      <c r="AY83" s="45"/>
      <c r="AZ83" s="45"/>
      <c r="BA83" s="45"/>
      <c r="BB83" s="45"/>
      <c r="BC83" s="45"/>
      <c r="BD83" s="45"/>
      <c r="BE83" s="46">
        <f t="shared" si="70"/>
        <v>0.65400813682485115</v>
      </c>
      <c r="BF83" s="96">
        <f t="shared" si="77"/>
        <v>-3.1728596611647197</v>
      </c>
      <c r="BG83" s="97"/>
      <c r="BI83" s="117" t="str">
        <f t="shared" si="78"/>
        <v>No</v>
      </c>
      <c r="BJ83" s="118"/>
      <c r="BK83" s="119"/>
      <c r="BL83" s="117" t="str">
        <f t="shared" si="79"/>
        <v>No</v>
      </c>
      <c r="BM83" s="119"/>
    </row>
    <row r="84" spans="1:65">
      <c r="A84" s="33" t="s">
        <v>96</v>
      </c>
      <c r="B84" s="36">
        <v>8.8000000000000007</v>
      </c>
      <c r="C84" s="36">
        <v>34.1</v>
      </c>
      <c r="D84" s="36">
        <v>11.4</v>
      </c>
      <c r="E84" s="36">
        <v>16.100000000000001</v>
      </c>
      <c r="F84" s="44">
        <v>14.3</v>
      </c>
      <c r="G84" s="5">
        <v>6.2</v>
      </c>
      <c r="H84" s="5">
        <v>27.7</v>
      </c>
      <c r="I84" s="55">
        <v>9</v>
      </c>
      <c r="J84" s="5">
        <v>11.8</v>
      </c>
      <c r="K84" s="5">
        <v>17.100000000000001</v>
      </c>
      <c r="N84" s="115" t="str">
        <f t="shared" si="55"/>
        <v>64 THE FABULOUS BAKER BOYS</v>
      </c>
      <c r="O84" s="116"/>
      <c r="P84" s="45">
        <f t="shared" si="57"/>
        <v>17.100000000000001</v>
      </c>
      <c r="Q84" s="45"/>
      <c r="R84" s="84">
        <f t="shared" si="71"/>
        <v>10.54</v>
      </c>
      <c r="S84" s="45">
        <f t="shared" si="58"/>
        <v>11.78</v>
      </c>
      <c r="T84" s="84">
        <f t="shared" si="72"/>
        <v>4.6500000000000004</v>
      </c>
      <c r="U84" s="45">
        <f t="shared" si="59"/>
        <v>9.3000000000000007</v>
      </c>
      <c r="V84" s="84">
        <f t="shared" si="73"/>
        <v>2.17</v>
      </c>
      <c r="W84" s="45">
        <f t="shared" si="60"/>
        <v>3.4100000000000006</v>
      </c>
      <c r="X84" s="45"/>
      <c r="Y84" s="45">
        <f t="shared" si="61"/>
        <v>2.17</v>
      </c>
      <c r="Z84" s="45"/>
      <c r="AA84" s="45"/>
      <c r="AB84" s="45"/>
      <c r="AC84" s="45"/>
      <c r="AD84" s="45"/>
      <c r="AE84" s="45"/>
      <c r="AF84" s="45"/>
      <c r="AG84" s="45"/>
      <c r="AH84" s="45"/>
      <c r="AI84" s="46">
        <f t="shared" si="62"/>
        <v>2.17</v>
      </c>
      <c r="AJ84" s="116" t="str">
        <f t="shared" si="63"/>
        <v>64 THE FABULOUS BAKER BOYS</v>
      </c>
      <c r="AK84" s="116"/>
      <c r="AL84" s="45">
        <f t="shared" si="64"/>
        <v>12.171442237609327</v>
      </c>
      <c r="AM84" s="45">
        <f t="shared" si="65"/>
        <v>0</v>
      </c>
      <c r="AN84" s="84">
        <f t="shared" si="74"/>
        <v>6.6983605463869198</v>
      </c>
      <c r="AO84" s="45">
        <f t="shared" si="66"/>
        <v>7.4864029636089109</v>
      </c>
      <c r="AP84" s="84">
        <f t="shared" si="75"/>
        <v>2.7923628462583805</v>
      </c>
      <c r="AQ84" s="45">
        <f t="shared" si="67"/>
        <v>5.584725692516761</v>
      </c>
      <c r="AR84" s="84">
        <f t="shared" si="76"/>
        <v>1.3031026615872441</v>
      </c>
      <c r="AS84" s="45">
        <f t="shared" si="68"/>
        <v>1.9349255780004238</v>
      </c>
      <c r="AT84" s="45"/>
      <c r="AU84" s="45">
        <f t="shared" si="69"/>
        <v>1.0993895329547858</v>
      </c>
      <c r="AV84" s="45"/>
      <c r="AW84" s="45"/>
      <c r="AX84" s="45"/>
      <c r="AY84" s="45"/>
      <c r="AZ84" s="45"/>
      <c r="BA84" s="45"/>
      <c r="BB84" s="45"/>
      <c r="BC84" s="45"/>
      <c r="BD84" s="45"/>
      <c r="BE84" s="46">
        <f t="shared" si="70"/>
        <v>0.62382314589447341</v>
      </c>
      <c r="BF84" s="96">
        <f t="shared" si="77"/>
        <v>-6.2360013788665167</v>
      </c>
      <c r="BG84" s="97"/>
      <c r="BI84" s="117" t="str">
        <f t="shared" si="78"/>
        <v>No</v>
      </c>
      <c r="BJ84" s="118"/>
      <c r="BK84" s="119"/>
      <c r="BL84" s="117" t="str">
        <f t="shared" si="79"/>
        <v>No</v>
      </c>
      <c r="BM84" s="119"/>
    </row>
    <row r="85" spans="1:65">
      <c r="A85" s="33" t="s">
        <v>97</v>
      </c>
      <c r="B85" s="36">
        <v>2.6</v>
      </c>
      <c r="C85" s="36">
        <v>19.100000000000001</v>
      </c>
      <c r="D85" s="36">
        <v>5.8</v>
      </c>
      <c r="E85" s="36">
        <v>7.1</v>
      </c>
      <c r="F85" s="44">
        <v>16.5</v>
      </c>
      <c r="G85" s="5">
        <v>1.8</v>
      </c>
      <c r="H85" s="5">
        <v>17.2</v>
      </c>
      <c r="I85" s="55">
        <v>5</v>
      </c>
      <c r="J85" s="55">
        <v>9</v>
      </c>
      <c r="K85" s="5">
        <v>19.8</v>
      </c>
      <c r="N85" s="115" t="str">
        <f t="shared" si="55"/>
        <v>65 MILLENNIUM</v>
      </c>
      <c r="O85" s="116"/>
      <c r="P85" s="45">
        <f t="shared" si="57"/>
        <v>19.8</v>
      </c>
      <c r="Q85" s="45"/>
      <c r="R85" s="84">
        <f t="shared" si="71"/>
        <v>3.06</v>
      </c>
      <c r="S85" s="45">
        <f t="shared" si="58"/>
        <v>3.42</v>
      </c>
      <c r="T85" s="84">
        <f t="shared" si="72"/>
        <v>1.35</v>
      </c>
      <c r="U85" s="45">
        <f t="shared" si="59"/>
        <v>2.7</v>
      </c>
      <c r="V85" s="84">
        <f t="shared" si="73"/>
        <v>0.63</v>
      </c>
      <c r="W85" s="45">
        <f t="shared" si="60"/>
        <v>0.9900000000000001</v>
      </c>
      <c r="X85" s="45"/>
      <c r="Y85" s="45">
        <f t="shared" si="61"/>
        <v>0.63</v>
      </c>
      <c r="Z85" s="45"/>
      <c r="AA85" s="45"/>
      <c r="AB85" s="45"/>
      <c r="AC85" s="45"/>
      <c r="AD85" s="45"/>
      <c r="AE85" s="45"/>
      <c r="AF85" s="45"/>
      <c r="AG85" s="45"/>
      <c r="AH85" s="45"/>
      <c r="AI85" s="46">
        <f t="shared" si="62"/>
        <v>0.63</v>
      </c>
      <c r="AJ85" s="116" t="str">
        <f t="shared" si="63"/>
        <v>65 MILLENNIUM</v>
      </c>
      <c r="AK85" s="116"/>
      <c r="AL85" s="45">
        <f t="shared" si="64"/>
        <v>14.093248906705536</v>
      </c>
      <c r="AM85" s="45">
        <f t="shared" si="65"/>
        <v>0</v>
      </c>
      <c r="AN85" s="84">
        <f t="shared" si="74"/>
        <v>1.9446853199187835</v>
      </c>
      <c r="AO85" s="45">
        <f t="shared" si="66"/>
        <v>2.1734718281445224</v>
      </c>
      <c r="AP85" s="84">
        <f t="shared" si="75"/>
        <v>0.81068598762340072</v>
      </c>
      <c r="AQ85" s="45">
        <f t="shared" si="67"/>
        <v>1.6213719752468014</v>
      </c>
      <c r="AR85" s="84">
        <f t="shared" si="76"/>
        <v>0.37832012755758698</v>
      </c>
      <c r="AS85" s="45">
        <f t="shared" si="68"/>
        <v>0.5617525871614133</v>
      </c>
      <c r="AT85" s="45"/>
      <c r="AU85" s="45">
        <f t="shared" si="69"/>
        <v>0.31917760634171205</v>
      </c>
      <c r="AV85" s="45"/>
      <c r="AW85" s="45"/>
      <c r="AX85" s="45"/>
      <c r="AY85" s="45"/>
      <c r="AZ85" s="45"/>
      <c r="BA85" s="45"/>
      <c r="BB85" s="45"/>
      <c r="BC85" s="45"/>
      <c r="BD85" s="45"/>
      <c r="BE85" s="46">
        <f t="shared" si="70"/>
        <v>0.18110994558226648</v>
      </c>
      <c r="BF85" s="96">
        <f t="shared" si="77"/>
        <v>-12.37005639932859</v>
      </c>
      <c r="BG85" s="97"/>
      <c r="BI85" s="117" t="str">
        <f t="shared" si="78"/>
        <v>No</v>
      </c>
      <c r="BJ85" s="118"/>
      <c r="BK85" s="119"/>
      <c r="BL85" s="117" t="str">
        <f t="shared" si="79"/>
        <v>No</v>
      </c>
      <c r="BM85" s="119"/>
    </row>
    <row r="86" spans="1:65">
      <c r="A86" s="33" t="s">
        <v>98</v>
      </c>
      <c r="B86" s="36">
        <v>1.7</v>
      </c>
      <c r="C86" s="36">
        <v>16.7</v>
      </c>
      <c r="D86" s="36">
        <v>4.9000000000000004</v>
      </c>
      <c r="E86" s="36">
        <v>10.5</v>
      </c>
      <c r="F86" s="44">
        <v>14.3</v>
      </c>
      <c r="G86" s="5">
        <v>1.2</v>
      </c>
      <c r="H86" s="5">
        <v>15.5</v>
      </c>
      <c r="I86" s="5">
        <v>4.4000000000000004</v>
      </c>
      <c r="J86" s="5">
        <v>8.5</v>
      </c>
      <c r="K86" s="5">
        <v>17.100000000000001</v>
      </c>
      <c r="N86" s="115" t="str">
        <f t="shared" si="55"/>
        <v>66 WORTH WINNING</v>
      </c>
      <c r="O86" s="116"/>
      <c r="P86" s="45">
        <f t="shared" si="57"/>
        <v>17.100000000000001</v>
      </c>
      <c r="Q86" s="45"/>
      <c r="R86" s="84">
        <f t="shared" si="71"/>
        <v>2.04</v>
      </c>
      <c r="S86" s="45">
        <f t="shared" si="58"/>
        <v>2.2799999999999998</v>
      </c>
      <c r="T86" s="84">
        <f t="shared" si="72"/>
        <v>0.89999999999999991</v>
      </c>
      <c r="U86" s="45">
        <f t="shared" si="59"/>
        <v>1.7999999999999998</v>
      </c>
      <c r="V86" s="84">
        <f t="shared" si="73"/>
        <v>0.42</v>
      </c>
      <c r="W86" s="45">
        <f t="shared" si="60"/>
        <v>0.66</v>
      </c>
      <c r="X86" s="45"/>
      <c r="Y86" s="45">
        <f t="shared" si="61"/>
        <v>0.42</v>
      </c>
      <c r="Z86" s="45"/>
      <c r="AA86" s="45"/>
      <c r="AB86" s="45"/>
      <c r="AC86" s="45"/>
      <c r="AD86" s="45"/>
      <c r="AE86" s="45"/>
      <c r="AF86" s="45"/>
      <c r="AG86" s="45"/>
      <c r="AH86" s="45"/>
      <c r="AI86" s="46">
        <f t="shared" si="62"/>
        <v>0.42</v>
      </c>
      <c r="AJ86" s="116" t="str">
        <f t="shared" si="63"/>
        <v>66 WORTH WINNING</v>
      </c>
      <c r="AK86" s="116"/>
      <c r="AL86" s="45">
        <f t="shared" si="64"/>
        <v>12.171442237609327</v>
      </c>
      <c r="AM86" s="45">
        <f t="shared" si="65"/>
        <v>0</v>
      </c>
      <c r="AN86" s="84">
        <f t="shared" si="74"/>
        <v>1.2964568799458556</v>
      </c>
      <c r="AO86" s="45">
        <f t="shared" si="66"/>
        <v>1.4489812187630149</v>
      </c>
      <c r="AP86" s="84">
        <f t="shared" si="75"/>
        <v>0.54045732508226707</v>
      </c>
      <c r="AQ86" s="45">
        <f t="shared" si="67"/>
        <v>1.0809146501645341</v>
      </c>
      <c r="AR86" s="84">
        <f t="shared" si="76"/>
        <v>0.25221341837172467</v>
      </c>
      <c r="AS86" s="45">
        <f t="shared" si="68"/>
        <v>0.37450172477427551</v>
      </c>
      <c r="AT86" s="45"/>
      <c r="AU86" s="45">
        <f t="shared" si="69"/>
        <v>0.21278507089447468</v>
      </c>
      <c r="AV86" s="45"/>
      <c r="AW86" s="45"/>
      <c r="AX86" s="45"/>
      <c r="AY86" s="45"/>
      <c r="AZ86" s="45"/>
      <c r="BA86" s="45"/>
      <c r="BB86" s="45"/>
      <c r="BC86" s="45"/>
      <c r="BD86" s="45"/>
      <c r="BE86" s="46">
        <f t="shared" si="70"/>
        <v>0.12073996372151098</v>
      </c>
      <c r="BF86" s="96">
        <f t="shared" si="77"/>
        <v>-11.022647232691362</v>
      </c>
      <c r="BG86" s="97"/>
      <c r="BI86" s="117" t="str">
        <f t="shared" si="78"/>
        <v>No</v>
      </c>
      <c r="BJ86" s="118"/>
      <c r="BK86" s="119"/>
      <c r="BL86" s="117" t="str">
        <f t="shared" si="79"/>
        <v>No</v>
      </c>
      <c r="BM86" s="119"/>
    </row>
    <row r="87" spans="1:65">
      <c r="A87" s="33" t="s">
        <v>99</v>
      </c>
      <c r="B87" s="36">
        <v>1.2</v>
      </c>
      <c r="C87" s="36">
        <v>15.7</v>
      </c>
      <c r="D87" s="36">
        <v>4.5</v>
      </c>
      <c r="E87" s="36">
        <v>6.5</v>
      </c>
      <c r="F87" s="44">
        <v>12.1</v>
      </c>
      <c r="G87" s="5">
        <v>0.8</v>
      </c>
      <c r="H87" s="5">
        <v>14.8</v>
      </c>
      <c r="I87" s="5">
        <v>4.0999999999999996</v>
      </c>
      <c r="J87" s="5">
        <v>8.3000000000000007</v>
      </c>
      <c r="K87" s="5">
        <v>14.5</v>
      </c>
      <c r="N87" s="115" t="str">
        <f t="shared" si="55"/>
        <v>67 GLEAMING THE CUBE</v>
      </c>
      <c r="O87" s="116"/>
      <c r="P87" s="45">
        <f t="shared" si="57"/>
        <v>14.5</v>
      </c>
      <c r="Q87" s="45"/>
      <c r="R87" s="84">
        <f t="shared" si="71"/>
        <v>1.36</v>
      </c>
      <c r="S87" s="45">
        <f t="shared" si="58"/>
        <v>1.52</v>
      </c>
      <c r="T87" s="84">
        <f t="shared" si="72"/>
        <v>0.60000000000000009</v>
      </c>
      <c r="U87" s="45">
        <f t="shared" si="59"/>
        <v>1.2000000000000002</v>
      </c>
      <c r="V87" s="84">
        <f t="shared" si="73"/>
        <v>0.27999999999999997</v>
      </c>
      <c r="W87" s="45">
        <f t="shared" si="60"/>
        <v>0.44000000000000006</v>
      </c>
      <c r="X87" s="45"/>
      <c r="Y87" s="45">
        <f t="shared" si="61"/>
        <v>0.27999999999999997</v>
      </c>
      <c r="Z87" s="45"/>
      <c r="AA87" s="45"/>
      <c r="AB87" s="45"/>
      <c r="AC87" s="45"/>
      <c r="AD87" s="45"/>
      <c r="AE87" s="45"/>
      <c r="AF87" s="45"/>
      <c r="AG87" s="45"/>
      <c r="AH87" s="45"/>
      <c r="AI87" s="46">
        <f t="shared" si="62"/>
        <v>0.27999999999999997</v>
      </c>
      <c r="AJ87" s="116" t="str">
        <f t="shared" si="63"/>
        <v>67 GLEAMING THE CUBE</v>
      </c>
      <c r="AK87" s="116"/>
      <c r="AL87" s="45">
        <f t="shared" si="64"/>
        <v>10.320813593294458</v>
      </c>
      <c r="AM87" s="45">
        <f t="shared" si="65"/>
        <v>0</v>
      </c>
      <c r="AN87" s="84">
        <f t="shared" si="74"/>
        <v>0.86430458663057042</v>
      </c>
      <c r="AO87" s="45">
        <f t="shared" si="66"/>
        <v>0.96598747917534344</v>
      </c>
      <c r="AP87" s="84">
        <f t="shared" si="75"/>
        <v>0.36030488338817812</v>
      </c>
      <c r="AQ87" s="45">
        <f t="shared" si="67"/>
        <v>0.72060976677635624</v>
      </c>
      <c r="AR87" s="84">
        <f t="shared" si="76"/>
        <v>0.16814227891448308</v>
      </c>
      <c r="AS87" s="45">
        <f t="shared" si="68"/>
        <v>0.24966781651618369</v>
      </c>
      <c r="AT87" s="45"/>
      <c r="AU87" s="45">
        <f t="shared" si="69"/>
        <v>0.14185671392964977</v>
      </c>
      <c r="AV87" s="45"/>
      <c r="AW87" s="45"/>
      <c r="AX87" s="45"/>
      <c r="AY87" s="45"/>
      <c r="AZ87" s="45"/>
      <c r="BA87" s="45"/>
      <c r="BB87" s="45"/>
      <c r="BC87" s="45"/>
      <c r="BD87" s="45"/>
      <c r="BE87" s="46">
        <f t="shared" si="70"/>
        <v>8.0493309147673983E-2</v>
      </c>
      <c r="BF87" s="96">
        <f t="shared" si="77"/>
        <v>-9.5549502566824813</v>
      </c>
      <c r="BG87" s="97"/>
      <c r="BI87" s="117" t="str">
        <f t="shared" si="78"/>
        <v>No</v>
      </c>
      <c r="BJ87" s="118"/>
      <c r="BK87" s="119"/>
      <c r="BL87" s="117" t="str">
        <f t="shared" si="79"/>
        <v>No</v>
      </c>
      <c r="BM87" s="119"/>
    </row>
    <row r="88" spans="1:65">
      <c r="A88" s="33" t="s">
        <v>100</v>
      </c>
      <c r="B88" s="36">
        <v>0.6</v>
      </c>
      <c r="C88" s="36">
        <v>14.1</v>
      </c>
      <c r="D88" s="36">
        <v>3.9</v>
      </c>
      <c r="E88" s="36">
        <v>8.8000000000000007</v>
      </c>
      <c r="F88" s="44">
        <v>13.2</v>
      </c>
      <c r="G88" s="5">
        <v>0.4</v>
      </c>
      <c r="H88" s="5">
        <v>13.7</v>
      </c>
      <c r="I88" s="5">
        <v>3.7</v>
      </c>
      <c r="J88" s="55">
        <v>8</v>
      </c>
      <c r="K88" s="5">
        <v>15.8</v>
      </c>
      <c r="N88" s="115" t="str">
        <f t="shared" si="55"/>
        <v>68 HOW I GOT INTO COLLEGE</v>
      </c>
      <c r="O88" s="116"/>
      <c r="P88" s="45">
        <f t="shared" si="57"/>
        <v>15.8</v>
      </c>
      <c r="Q88" s="45"/>
      <c r="R88" s="84">
        <f t="shared" si="71"/>
        <v>0.68</v>
      </c>
      <c r="S88" s="45">
        <f t="shared" si="58"/>
        <v>0.76</v>
      </c>
      <c r="T88" s="84">
        <f t="shared" si="72"/>
        <v>0.30000000000000004</v>
      </c>
      <c r="U88" s="45">
        <f t="shared" si="59"/>
        <v>0.60000000000000009</v>
      </c>
      <c r="V88" s="84">
        <f t="shared" si="73"/>
        <v>0.13999999999999999</v>
      </c>
      <c r="W88" s="45">
        <f t="shared" si="60"/>
        <v>0.22000000000000003</v>
      </c>
      <c r="X88" s="45"/>
      <c r="Y88" s="45">
        <f t="shared" si="61"/>
        <v>0.13999999999999999</v>
      </c>
      <c r="Z88" s="45"/>
      <c r="AA88" s="45"/>
      <c r="AB88" s="45"/>
      <c r="AC88" s="45"/>
      <c r="AD88" s="45"/>
      <c r="AE88" s="45"/>
      <c r="AF88" s="45"/>
      <c r="AG88" s="45"/>
      <c r="AH88" s="45"/>
      <c r="AI88" s="46">
        <f t="shared" si="62"/>
        <v>0.13999999999999999</v>
      </c>
      <c r="AJ88" s="116" t="str">
        <f t="shared" si="63"/>
        <v>68 HOW I GOT INTO COLLEGE</v>
      </c>
      <c r="AK88" s="116"/>
      <c r="AL88" s="45">
        <f t="shared" si="64"/>
        <v>11.246127915451892</v>
      </c>
      <c r="AM88" s="45">
        <f t="shared" si="65"/>
        <v>0</v>
      </c>
      <c r="AN88" s="84">
        <f t="shared" si="74"/>
        <v>0.43215229331528521</v>
      </c>
      <c r="AO88" s="45">
        <f t="shared" si="66"/>
        <v>0.48299373958767172</v>
      </c>
      <c r="AP88" s="84">
        <f t="shared" si="75"/>
        <v>0.18015244169408906</v>
      </c>
      <c r="AQ88" s="45">
        <f t="shared" si="67"/>
        <v>0.36030488338817812</v>
      </c>
      <c r="AR88" s="84">
        <f t="shared" si="76"/>
        <v>8.4071139457241539E-2</v>
      </c>
      <c r="AS88" s="45">
        <f t="shared" si="68"/>
        <v>0.12483390825809185</v>
      </c>
      <c r="AT88" s="45"/>
      <c r="AU88" s="45">
        <f t="shared" si="69"/>
        <v>7.0928356964824885E-2</v>
      </c>
      <c r="AV88" s="45"/>
      <c r="AW88" s="45"/>
      <c r="AX88" s="45"/>
      <c r="AY88" s="45"/>
      <c r="AZ88" s="45"/>
      <c r="BA88" s="45"/>
      <c r="BB88" s="45"/>
      <c r="BC88" s="45"/>
      <c r="BD88" s="45"/>
      <c r="BE88" s="46">
        <f t="shared" si="70"/>
        <v>4.0246654573836992E-2</v>
      </c>
      <c r="BF88" s="96">
        <f t="shared" si="77"/>
        <v>-10.863196247145904</v>
      </c>
      <c r="BG88" s="97"/>
      <c r="BI88" s="117" t="str">
        <f t="shared" si="78"/>
        <v>No</v>
      </c>
      <c r="BJ88" s="118"/>
      <c r="BK88" s="119"/>
      <c r="BL88" s="117" t="str">
        <f t="shared" si="79"/>
        <v>No</v>
      </c>
      <c r="BM88" s="119"/>
    </row>
    <row r="89" spans="1:65" ht="14" thickBot="1">
      <c r="A89" s="33" t="s">
        <v>101</v>
      </c>
      <c r="B89" s="56">
        <v>0</v>
      </c>
      <c r="C89" s="36">
        <v>12.7</v>
      </c>
      <c r="D89" s="36">
        <v>3.4</v>
      </c>
      <c r="E89" s="36">
        <v>1.4</v>
      </c>
      <c r="F89" s="44">
        <v>4.4000000000000004</v>
      </c>
      <c r="G89" s="55">
        <v>0</v>
      </c>
      <c r="H89" s="5">
        <v>12.7</v>
      </c>
      <c r="I89" s="5">
        <v>3.4</v>
      </c>
      <c r="J89" s="5">
        <v>7.8</v>
      </c>
      <c r="K89" s="5">
        <v>5.3</v>
      </c>
      <c r="N89" s="107" t="str">
        <f t="shared" si="55"/>
        <v>69 WHEN THE WHALES CAME</v>
      </c>
      <c r="O89" s="108"/>
      <c r="P89" s="57">
        <f t="shared" si="57"/>
        <v>5.3</v>
      </c>
      <c r="Q89" s="57"/>
      <c r="R89" s="84">
        <f t="shared" si="71"/>
        <v>0</v>
      </c>
      <c r="S89" s="57">
        <f t="shared" si="58"/>
        <v>0</v>
      </c>
      <c r="T89" s="84">
        <f t="shared" si="72"/>
        <v>0</v>
      </c>
      <c r="U89" s="57">
        <f t="shared" si="59"/>
        <v>0</v>
      </c>
      <c r="V89" s="84">
        <f t="shared" si="73"/>
        <v>0</v>
      </c>
      <c r="W89" s="57">
        <f t="shared" si="60"/>
        <v>0</v>
      </c>
      <c r="X89" s="57"/>
      <c r="Y89" s="57">
        <f t="shared" si="61"/>
        <v>0</v>
      </c>
      <c r="Z89" s="57"/>
      <c r="AA89" s="57"/>
      <c r="AB89" s="57"/>
      <c r="AC89" s="57"/>
      <c r="AD89" s="57"/>
      <c r="AE89" s="57"/>
      <c r="AF89" s="57"/>
      <c r="AG89" s="57"/>
      <c r="AH89" s="57"/>
      <c r="AI89" s="58">
        <f t="shared" si="62"/>
        <v>0</v>
      </c>
      <c r="AJ89" s="108" t="str">
        <f t="shared" si="63"/>
        <v>69 WHEN THE WHALES CAME</v>
      </c>
      <c r="AK89" s="108"/>
      <c r="AL89" s="57">
        <f t="shared" si="64"/>
        <v>3.7724353134110777</v>
      </c>
      <c r="AM89" s="57">
        <f t="shared" si="65"/>
        <v>0</v>
      </c>
      <c r="AN89" s="84">
        <f t="shared" si="74"/>
        <v>0</v>
      </c>
      <c r="AO89" s="57">
        <f t="shared" si="66"/>
        <v>0</v>
      </c>
      <c r="AP89" s="84">
        <f t="shared" si="75"/>
        <v>0</v>
      </c>
      <c r="AQ89" s="57">
        <f t="shared" si="67"/>
        <v>0</v>
      </c>
      <c r="AR89" s="84">
        <f t="shared" si="76"/>
        <v>0</v>
      </c>
      <c r="AS89" s="57">
        <f t="shared" si="68"/>
        <v>0</v>
      </c>
      <c r="AT89" s="57"/>
      <c r="AU89" s="57">
        <f t="shared" si="69"/>
        <v>0</v>
      </c>
      <c r="AV89" s="57"/>
      <c r="AW89" s="57"/>
      <c r="AX89" s="57"/>
      <c r="AY89" s="57"/>
      <c r="AZ89" s="57"/>
      <c r="BA89" s="57"/>
      <c r="BB89" s="57"/>
      <c r="BC89" s="57"/>
      <c r="BD89" s="57"/>
      <c r="BE89" s="58">
        <f t="shared" si="70"/>
        <v>0</v>
      </c>
      <c r="BF89" s="96">
        <f t="shared" si="77"/>
        <v>-3.7724353134110777</v>
      </c>
      <c r="BG89" s="97"/>
      <c r="BI89" s="117" t="str">
        <f t="shared" si="78"/>
        <v>No</v>
      </c>
      <c r="BJ89" s="118"/>
      <c r="BK89" s="119"/>
      <c r="BL89" s="117" t="str">
        <f t="shared" si="79"/>
        <v>No</v>
      </c>
      <c r="BM89" s="119"/>
    </row>
    <row r="90" spans="1:65" ht="14" thickTop="1">
      <c r="A90" s="33"/>
      <c r="B90" s="56"/>
      <c r="C90" s="36"/>
      <c r="D90" s="36"/>
      <c r="E90" s="36"/>
      <c r="F90" s="44"/>
      <c r="G90" s="55"/>
      <c r="N90" s="130"/>
      <c r="O90" s="122"/>
      <c r="P90" s="60"/>
      <c r="Q90" s="60"/>
      <c r="R90" s="59"/>
      <c r="S90" s="60"/>
      <c r="T90" s="84">
        <f t="shared" si="72"/>
        <v>0</v>
      </c>
      <c r="U90" s="60"/>
      <c r="V90" s="84">
        <f t="shared" si="73"/>
        <v>0</v>
      </c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1"/>
      <c r="AJ90" s="122"/>
      <c r="AK90" s="122"/>
      <c r="AL90" s="60"/>
      <c r="AM90" s="60"/>
      <c r="AN90" s="84">
        <f t="shared" si="74"/>
        <v>0</v>
      </c>
      <c r="AO90" s="60"/>
      <c r="AP90" s="84">
        <f t="shared" si="75"/>
        <v>0</v>
      </c>
      <c r="AQ90" s="60"/>
      <c r="AR90" s="84">
        <f t="shared" si="76"/>
        <v>0</v>
      </c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59"/>
      <c r="BF90" s="59"/>
      <c r="BG90" s="59"/>
      <c r="BI90" s="117"/>
      <c r="BJ90" s="118"/>
      <c r="BK90" s="119"/>
      <c r="BL90" s="117"/>
      <c r="BM90" s="119"/>
    </row>
    <row r="91" spans="1:65">
      <c r="A91" s="32" t="s">
        <v>102</v>
      </c>
      <c r="B91" s="36"/>
      <c r="C91" s="36"/>
      <c r="D91" s="36"/>
      <c r="E91" s="36"/>
      <c r="F91" s="44"/>
      <c r="N91" s="123" t="s">
        <v>103</v>
      </c>
      <c r="O91" s="129"/>
      <c r="P91" s="45"/>
      <c r="Q91" s="45"/>
      <c r="R91" s="84">
        <f t="shared" si="71"/>
        <v>0</v>
      </c>
      <c r="S91" s="45"/>
      <c r="T91" s="84">
        <f t="shared" si="72"/>
        <v>0</v>
      </c>
      <c r="U91" s="45"/>
      <c r="V91" s="84">
        <f t="shared" si="73"/>
        <v>0</v>
      </c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6"/>
      <c r="AJ91" s="124" t="s">
        <v>103</v>
      </c>
      <c r="AK91" s="124"/>
      <c r="AL91" s="45"/>
      <c r="AM91" s="45"/>
      <c r="AN91" s="84">
        <f t="shared" si="74"/>
        <v>0</v>
      </c>
      <c r="AO91" s="45"/>
      <c r="AP91" s="84">
        <f t="shared" si="75"/>
        <v>0</v>
      </c>
      <c r="AQ91" s="45"/>
      <c r="AR91" s="84">
        <f t="shared" si="76"/>
        <v>0</v>
      </c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6"/>
      <c r="BF91" s="96"/>
      <c r="BG91" s="97"/>
      <c r="BI91" s="117"/>
      <c r="BJ91" s="118"/>
      <c r="BK91" s="119"/>
      <c r="BL91" s="117"/>
      <c r="BM91" s="119"/>
    </row>
    <row r="92" spans="1:65">
      <c r="A92" s="33" t="s">
        <v>104</v>
      </c>
      <c r="B92" s="52">
        <v>165.6</v>
      </c>
      <c r="C92" s="52">
        <v>414.2</v>
      </c>
      <c r="D92" s="52">
        <v>154.5</v>
      </c>
      <c r="E92" s="52">
        <v>102</v>
      </c>
      <c r="F92" s="53">
        <v>54.9</v>
      </c>
      <c r="G92" s="54">
        <v>115.9</v>
      </c>
      <c r="H92" s="54">
        <v>293.7</v>
      </c>
      <c r="I92" s="54">
        <v>109.2</v>
      </c>
      <c r="J92" s="54">
        <v>82.3</v>
      </c>
      <c r="K92" s="54">
        <v>65.900000000000006</v>
      </c>
      <c r="N92" s="125" t="str">
        <f>A92</f>
        <v>70 BATMAN</v>
      </c>
      <c r="O92" s="126"/>
      <c r="P92" s="45">
        <f t="shared" ref="P92:P110" si="80">K92</f>
        <v>65.900000000000006</v>
      </c>
      <c r="Q92" s="45"/>
      <c r="R92" s="84">
        <f t="shared" si="71"/>
        <v>197.03</v>
      </c>
      <c r="S92" s="45">
        <f t="shared" ref="S92:S110" si="81">G92*$S$8</f>
        <v>220.21</v>
      </c>
      <c r="T92" s="84">
        <f t="shared" si="72"/>
        <v>86.925000000000011</v>
      </c>
      <c r="U92" s="45">
        <f t="shared" ref="U92:U110" si="82">G92*$U$8</f>
        <v>173.85000000000002</v>
      </c>
      <c r="V92" s="84">
        <f t="shared" si="73"/>
        <v>40.564999999999998</v>
      </c>
      <c r="W92" s="45">
        <f t="shared" ref="W92:W110" si="83">G92*$W$8</f>
        <v>63.745000000000012</v>
      </c>
      <c r="X92" s="45"/>
      <c r="Y92" s="45">
        <f t="shared" ref="Y92:Y110" si="84">G92*$Y$8</f>
        <v>40.564999999999998</v>
      </c>
      <c r="Z92" s="45"/>
      <c r="AA92" s="45"/>
      <c r="AB92" s="45"/>
      <c r="AC92" s="45"/>
      <c r="AD92" s="45"/>
      <c r="AE92" s="45"/>
      <c r="AF92" s="45"/>
      <c r="AG92" s="45"/>
      <c r="AH92" s="45"/>
      <c r="AI92" s="46">
        <f t="shared" ref="AI92:AI110" si="85">G92*$AI$8</f>
        <v>40.564999999999998</v>
      </c>
      <c r="AJ92" s="116" t="str">
        <f t="shared" ref="AJ92:AJ110" si="86">N92</f>
        <v>70 BATMAN</v>
      </c>
      <c r="AK92" s="116"/>
      <c r="AL92" s="45">
        <f t="shared" ref="AL92:AL110" si="87">K92/((1+$AL$4)^$AL$11)</f>
        <v>46.90631833090378</v>
      </c>
      <c r="AM92" s="45">
        <f t="shared" ref="AM92:AM110" si="88">(Q92)/((1+$AL$4)^$AM$11)</f>
        <v>0</v>
      </c>
      <c r="AN92" s="84">
        <f t="shared" si="74"/>
        <v>125.21612698810388</v>
      </c>
      <c r="AO92" s="45">
        <f t="shared" ref="AO92:AO110" si="89">S92/((1+$AL$4)^$AO$11)</f>
        <v>139.94743604552787</v>
      </c>
      <c r="AP92" s="84">
        <f t="shared" si="75"/>
        <v>52.199169980862308</v>
      </c>
      <c r="AQ92" s="45">
        <f t="shared" ref="AQ92:AQ110" si="90">U92/((1+$AL$4)^$AQ$11)</f>
        <v>104.39833996172462</v>
      </c>
      <c r="AR92" s="84">
        <f t="shared" si="76"/>
        <v>24.359612657735738</v>
      </c>
      <c r="AS92" s="45">
        <f t="shared" ref="AS92:AS110" si="91">W92/((1+$AL$4)^$AS$11)</f>
        <v>36.170624917782114</v>
      </c>
      <c r="AT92" s="45"/>
      <c r="AU92" s="45">
        <f t="shared" ref="AU92:AU110" si="92">Y92/((1+$AL$4)^$AU$11)</f>
        <v>20.551491430558013</v>
      </c>
      <c r="AV92" s="45"/>
      <c r="AW92" s="45"/>
      <c r="AX92" s="45"/>
      <c r="AY92" s="45"/>
      <c r="AZ92" s="45"/>
      <c r="BA92" s="45"/>
      <c r="BB92" s="45"/>
      <c r="BC92" s="45"/>
      <c r="BD92" s="45"/>
      <c r="BE92" s="46">
        <f t="shared" ref="BE92:BE110" si="93">AI92/((1+$AL$4)^$BE$11)</f>
        <v>11.661468162769268</v>
      </c>
      <c r="BF92" s="96">
        <f t="shared" si="77"/>
        <v>64.048132560756159</v>
      </c>
      <c r="BG92" s="97"/>
      <c r="BI92" s="117" t="str">
        <f t="shared" ref="BI92:BI123" si="94">IFERROR(IF(BF92&gt;0,"Yes","No"),"")</f>
        <v>Yes</v>
      </c>
      <c r="BJ92" s="118"/>
      <c r="BK92" s="119"/>
      <c r="BL92" s="117" t="str">
        <f>IF(BF92-2&gt;0,"Yes","No")</f>
        <v>Yes</v>
      </c>
      <c r="BM92" s="119"/>
    </row>
    <row r="93" spans="1:65">
      <c r="A93" s="33" t="s">
        <v>105</v>
      </c>
      <c r="B93" s="36">
        <v>55.6</v>
      </c>
      <c r="C93" s="36">
        <v>147.4</v>
      </c>
      <c r="D93" s="36">
        <v>54.1</v>
      </c>
      <c r="E93" s="36">
        <v>43.3</v>
      </c>
      <c r="F93" s="44">
        <v>8.8000000000000007</v>
      </c>
      <c r="G93" s="5">
        <v>38.9</v>
      </c>
      <c r="H93" s="55">
        <v>107</v>
      </c>
      <c r="I93" s="5">
        <v>38.9</v>
      </c>
      <c r="J93" s="5">
        <v>32.799999999999997</v>
      </c>
      <c r="K93" s="5">
        <v>10.5</v>
      </c>
      <c r="N93" s="125" t="str">
        <f t="shared" ref="N93:N110" si="95">A93</f>
        <v>71 DRIVING MISS DAISY</v>
      </c>
      <c r="O93" s="126"/>
      <c r="P93" s="45">
        <f t="shared" si="80"/>
        <v>10.5</v>
      </c>
      <c r="Q93" s="45"/>
      <c r="R93" s="84">
        <f t="shared" si="71"/>
        <v>66.13</v>
      </c>
      <c r="S93" s="45">
        <f t="shared" si="81"/>
        <v>73.91</v>
      </c>
      <c r="T93" s="84">
        <f t="shared" si="72"/>
        <v>29.174999999999997</v>
      </c>
      <c r="U93" s="45">
        <f t="shared" si="82"/>
        <v>58.349999999999994</v>
      </c>
      <c r="V93" s="84">
        <f t="shared" si="73"/>
        <v>13.614999999999998</v>
      </c>
      <c r="W93" s="45">
        <f t="shared" si="83"/>
        <v>21.395</v>
      </c>
      <c r="X93" s="45"/>
      <c r="Y93" s="45">
        <f t="shared" si="84"/>
        <v>13.614999999999998</v>
      </c>
      <c r="Z93" s="45"/>
      <c r="AA93" s="45"/>
      <c r="AB93" s="45"/>
      <c r="AC93" s="45"/>
      <c r="AD93" s="45"/>
      <c r="AE93" s="45"/>
      <c r="AF93" s="45"/>
      <c r="AG93" s="45"/>
      <c r="AH93" s="45"/>
      <c r="AI93" s="46">
        <f t="shared" si="85"/>
        <v>13.614999999999998</v>
      </c>
      <c r="AJ93" s="116" t="str">
        <f t="shared" si="86"/>
        <v>71 DRIVING MISS DAISY</v>
      </c>
      <c r="AK93" s="116"/>
      <c r="AL93" s="45">
        <f t="shared" si="87"/>
        <v>7.4736926020408143</v>
      </c>
      <c r="AM93" s="45">
        <f t="shared" si="88"/>
        <v>0</v>
      </c>
      <c r="AN93" s="84">
        <f t="shared" si="74"/>
        <v>42.026810524911483</v>
      </c>
      <c r="AO93" s="45">
        <f t="shared" si="89"/>
        <v>46.971141174901071</v>
      </c>
      <c r="AP93" s="84">
        <f t="shared" si="75"/>
        <v>17.519824954750156</v>
      </c>
      <c r="AQ93" s="45">
        <f t="shared" si="90"/>
        <v>35.039649909500312</v>
      </c>
      <c r="AR93" s="84">
        <f t="shared" si="76"/>
        <v>8.1759183122167407</v>
      </c>
      <c r="AS93" s="45">
        <f t="shared" si="91"/>
        <v>12.14009757809943</v>
      </c>
      <c r="AT93" s="45"/>
      <c r="AU93" s="45">
        <f t="shared" si="92"/>
        <v>6.8977827148292201</v>
      </c>
      <c r="AV93" s="45"/>
      <c r="AW93" s="45"/>
      <c r="AX93" s="45"/>
      <c r="AY93" s="45"/>
      <c r="AZ93" s="45"/>
      <c r="BA93" s="45"/>
      <c r="BB93" s="45"/>
      <c r="BC93" s="45"/>
      <c r="BD93" s="45"/>
      <c r="BE93" s="46">
        <f t="shared" si="93"/>
        <v>3.9139871573056473</v>
      </c>
      <c r="BF93" s="96">
        <f t="shared" si="77"/>
        <v>29.766412140716472</v>
      </c>
      <c r="BG93" s="97"/>
      <c r="BI93" s="117" t="str">
        <f t="shared" si="94"/>
        <v>Yes</v>
      </c>
      <c r="BJ93" s="118"/>
      <c r="BK93" s="119"/>
      <c r="BL93" s="117" t="str">
        <f t="shared" ref="BL93:BL110" si="96">IF(BF93-2&gt;0,"Yes","No")</f>
        <v>Yes</v>
      </c>
      <c r="BM93" s="119"/>
    </row>
    <row r="94" spans="1:65">
      <c r="A94" s="33" t="s">
        <v>106</v>
      </c>
      <c r="B94" s="36">
        <v>33.1</v>
      </c>
      <c r="C94" s="56">
        <v>93</v>
      </c>
      <c r="D94" s="36">
        <v>33.6</v>
      </c>
      <c r="E94" s="36">
        <v>40.4</v>
      </c>
      <c r="F94" s="44">
        <v>60.4</v>
      </c>
      <c r="G94" s="5">
        <v>23.2</v>
      </c>
      <c r="H94" s="5">
        <v>68.900000000000006</v>
      </c>
      <c r="I94" s="5">
        <v>24.5</v>
      </c>
      <c r="J94" s="5">
        <v>22.7</v>
      </c>
      <c r="K94" s="5">
        <v>72.5</v>
      </c>
      <c r="N94" s="125" t="str">
        <f t="shared" si="95"/>
        <v>72 TANGO &amp; CASH</v>
      </c>
      <c r="O94" s="126"/>
      <c r="P94" s="45">
        <f t="shared" si="80"/>
        <v>72.5</v>
      </c>
      <c r="Q94" s="45"/>
      <c r="R94" s="84">
        <f t="shared" si="71"/>
        <v>39.44</v>
      </c>
      <c r="S94" s="45">
        <f t="shared" si="81"/>
        <v>44.08</v>
      </c>
      <c r="T94" s="84">
        <f t="shared" si="72"/>
        <v>17.399999999999999</v>
      </c>
      <c r="U94" s="45">
        <f t="shared" si="82"/>
        <v>34.799999999999997</v>
      </c>
      <c r="V94" s="84">
        <f t="shared" si="73"/>
        <v>8.1199999999999992</v>
      </c>
      <c r="W94" s="45">
        <f t="shared" si="83"/>
        <v>12.76</v>
      </c>
      <c r="X94" s="45"/>
      <c r="Y94" s="45">
        <f t="shared" si="84"/>
        <v>8.1199999999999992</v>
      </c>
      <c r="Z94" s="45"/>
      <c r="AA94" s="45"/>
      <c r="AB94" s="45"/>
      <c r="AC94" s="45"/>
      <c r="AD94" s="45"/>
      <c r="AE94" s="45"/>
      <c r="AF94" s="45"/>
      <c r="AG94" s="45"/>
      <c r="AH94" s="45"/>
      <c r="AI94" s="46">
        <f t="shared" si="85"/>
        <v>8.1199999999999992</v>
      </c>
      <c r="AJ94" s="116" t="str">
        <f t="shared" si="86"/>
        <v>72 TANGO &amp; CASH</v>
      </c>
      <c r="AK94" s="116"/>
      <c r="AL94" s="45">
        <f t="shared" si="87"/>
        <v>51.604067966472286</v>
      </c>
      <c r="AM94" s="45">
        <f t="shared" si="88"/>
        <v>0</v>
      </c>
      <c r="AN94" s="84">
        <f t="shared" si="74"/>
        <v>25.064833012286542</v>
      </c>
      <c r="AO94" s="45">
        <f t="shared" si="89"/>
        <v>28.013636896084957</v>
      </c>
      <c r="AP94" s="84">
        <f t="shared" si="75"/>
        <v>10.448841618257164</v>
      </c>
      <c r="AQ94" s="45">
        <f t="shared" si="90"/>
        <v>20.897683236514329</v>
      </c>
      <c r="AR94" s="84">
        <f t="shared" si="76"/>
        <v>4.8761260885200093</v>
      </c>
      <c r="AS94" s="45">
        <f t="shared" si="91"/>
        <v>7.240366678969326</v>
      </c>
      <c r="AT94" s="45"/>
      <c r="AU94" s="45">
        <f t="shared" si="92"/>
        <v>4.1138447039598436</v>
      </c>
      <c r="AV94" s="45"/>
      <c r="AW94" s="45"/>
      <c r="AX94" s="45"/>
      <c r="AY94" s="45"/>
      <c r="AZ94" s="45"/>
      <c r="BA94" s="45"/>
      <c r="BB94" s="45"/>
      <c r="BC94" s="45"/>
      <c r="BD94" s="45"/>
      <c r="BE94" s="46">
        <f t="shared" si="93"/>
        <v>2.3343059652825455</v>
      </c>
      <c r="BF94" s="96">
        <f t="shared" si="77"/>
        <v>-29.394031204725003</v>
      </c>
      <c r="BG94" s="97"/>
      <c r="BI94" s="117" t="str">
        <f t="shared" si="94"/>
        <v>No</v>
      </c>
      <c r="BJ94" s="118"/>
      <c r="BK94" s="119"/>
      <c r="BL94" s="117" t="str">
        <f t="shared" si="96"/>
        <v>No</v>
      </c>
      <c r="BM94" s="119"/>
    </row>
    <row r="95" spans="1:65">
      <c r="A95" s="33" t="s">
        <v>107</v>
      </c>
      <c r="B95" s="36">
        <v>15.8</v>
      </c>
      <c r="C95" s="36">
        <v>51.1</v>
      </c>
      <c r="D95" s="36">
        <v>17.8</v>
      </c>
      <c r="E95" s="36">
        <v>17.7</v>
      </c>
      <c r="F95" s="44">
        <v>16.5</v>
      </c>
      <c r="G95" s="5">
        <v>11.1</v>
      </c>
      <c r="H95" s="5">
        <v>39.6</v>
      </c>
      <c r="I95" s="5">
        <v>13.5</v>
      </c>
      <c r="J95" s="5">
        <v>14.9</v>
      </c>
      <c r="K95" s="5">
        <v>19.8</v>
      </c>
      <c r="N95" s="125" t="str">
        <f t="shared" si="95"/>
        <v>73 LEAN ON ME</v>
      </c>
      <c r="O95" s="126"/>
      <c r="P95" s="45">
        <f t="shared" si="80"/>
        <v>19.8</v>
      </c>
      <c r="Q95" s="45"/>
      <c r="R95" s="84">
        <f t="shared" si="71"/>
        <v>18.869999999999997</v>
      </c>
      <c r="S95" s="45">
        <f t="shared" si="81"/>
        <v>21.09</v>
      </c>
      <c r="T95" s="84">
        <f t="shared" si="72"/>
        <v>8.3249999999999993</v>
      </c>
      <c r="U95" s="45">
        <f t="shared" si="82"/>
        <v>16.649999999999999</v>
      </c>
      <c r="V95" s="84">
        <f t="shared" si="73"/>
        <v>3.8849999999999998</v>
      </c>
      <c r="W95" s="45">
        <f t="shared" si="83"/>
        <v>6.1050000000000004</v>
      </c>
      <c r="X95" s="45"/>
      <c r="Y95" s="45">
        <f t="shared" si="84"/>
        <v>3.8849999999999998</v>
      </c>
      <c r="Z95" s="45"/>
      <c r="AA95" s="45"/>
      <c r="AB95" s="45"/>
      <c r="AC95" s="45"/>
      <c r="AD95" s="45"/>
      <c r="AE95" s="45"/>
      <c r="AF95" s="45"/>
      <c r="AG95" s="45"/>
      <c r="AH95" s="45"/>
      <c r="AI95" s="46">
        <f t="shared" si="85"/>
        <v>3.8849999999999998</v>
      </c>
      <c r="AJ95" s="116" t="str">
        <f t="shared" si="86"/>
        <v>73 LEAN ON ME</v>
      </c>
      <c r="AK95" s="116"/>
      <c r="AL95" s="45">
        <f t="shared" si="87"/>
        <v>14.093248906705536</v>
      </c>
      <c r="AM95" s="45">
        <f t="shared" si="88"/>
        <v>0</v>
      </c>
      <c r="AN95" s="84">
        <f t="shared" si="74"/>
        <v>11.992226139499163</v>
      </c>
      <c r="AO95" s="45">
        <f t="shared" si="89"/>
        <v>13.40307627355789</v>
      </c>
      <c r="AP95" s="84">
        <f t="shared" si="75"/>
        <v>4.9992302570109706</v>
      </c>
      <c r="AQ95" s="45">
        <f t="shared" si="90"/>
        <v>9.9984605140219411</v>
      </c>
      <c r="AR95" s="84">
        <f t="shared" si="76"/>
        <v>2.3329741199384531</v>
      </c>
      <c r="AS95" s="45">
        <f t="shared" si="91"/>
        <v>3.4641409541620485</v>
      </c>
      <c r="AT95" s="45"/>
      <c r="AU95" s="45">
        <f t="shared" si="92"/>
        <v>1.9682619057738906</v>
      </c>
      <c r="AV95" s="45"/>
      <c r="AW95" s="45"/>
      <c r="AX95" s="45"/>
      <c r="AY95" s="45"/>
      <c r="AZ95" s="45"/>
      <c r="BA95" s="45"/>
      <c r="BB95" s="45"/>
      <c r="BC95" s="45"/>
      <c r="BD95" s="45"/>
      <c r="BE95" s="46">
        <f t="shared" si="93"/>
        <v>1.1168446644239765</v>
      </c>
      <c r="BF95" s="96">
        <f t="shared" si="77"/>
        <v>-3.4668951112143809</v>
      </c>
      <c r="BG95" s="97"/>
      <c r="BI95" s="117" t="str">
        <f t="shared" si="94"/>
        <v>No</v>
      </c>
      <c r="BJ95" s="118"/>
      <c r="BK95" s="119"/>
      <c r="BL95" s="117" t="str">
        <f t="shared" si="96"/>
        <v>No</v>
      </c>
      <c r="BM95" s="119"/>
    </row>
    <row r="96" spans="1:65">
      <c r="A96" s="33" t="s">
        <v>108</v>
      </c>
      <c r="B96" s="36">
        <v>10.1</v>
      </c>
      <c r="C96" s="36">
        <v>37.299999999999997</v>
      </c>
      <c r="D96" s="36">
        <v>12.6</v>
      </c>
      <c r="E96" s="36">
        <v>16.600000000000001</v>
      </c>
      <c r="F96" s="64">
        <v>22</v>
      </c>
      <c r="G96" s="5">
        <v>7.1</v>
      </c>
      <c r="H96" s="5">
        <v>29.9</v>
      </c>
      <c r="I96" s="5">
        <v>9.8000000000000007</v>
      </c>
      <c r="J96" s="5">
        <v>12.4</v>
      </c>
      <c r="K96" s="5">
        <v>26.4</v>
      </c>
      <c r="N96" s="125" t="str">
        <f t="shared" si="95"/>
        <v>74 HER ALIBI</v>
      </c>
      <c r="O96" s="126"/>
      <c r="P96" s="45">
        <f t="shared" si="80"/>
        <v>26.4</v>
      </c>
      <c r="Q96" s="45"/>
      <c r="R96" s="84">
        <f t="shared" si="71"/>
        <v>12.069999999999999</v>
      </c>
      <c r="S96" s="45">
        <f t="shared" si="81"/>
        <v>13.489999999999998</v>
      </c>
      <c r="T96" s="84">
        <f t="shared" si="72"/>
        <v>5.3249999999999993</v>
      </c>
      <c r="U96" s="45">
        <f t="shared" si="82"/>
        <v>10.649999999999999</v>
      </c>
      <c r="V96" s="84">
        <f t="shared" si="73"/>
        <v>2.4849999999999999</v>
      </c>
      <c r="W96" s="45">
        <f t="shared" si="83"/>
        <v>3.9050000000000002</v>
      </c>
      <c r="X96" s="45"/>
      <c r="Y96" s="45">
        <f t="shared" si="84"/>
        <v>2.4849999999999999</v>
      </c>
      <c r="Z96" s="45"/>
      <c r="AA96" s="45"/>
      <c r="AB96" s="45"/>
      <c r="AC96" s="45"/>
      <c r="AD96" s="45"/>
      <c r="AE96" s="45"/>
      <c r="AF96" s="45"/>
      <c r="AG96" s="45"/>
      <c r="AH96" s="45"/>
      <c r="AI96" s="46">
        <f t="shared" si="85"/>
        <v>2.4849999999999999</v>
      </c>
      <c r="AJ96" s="116" t="str">
        <f t="shared" si="86"/>
        <v>74 HER ALIBI</v>
      </c>
      <c r="AK96" s="116"/>
      <c r="AL96" s="45">
        <f t="shared" si="87"/>
        <v>18.790998542274046</v>
      </c>
      <c r="AM96" s="45">
        <f t="shared" si="88"/>
        <v>0</v>
      </c>
      <c r="AN96" s="84">
        <f t="shared" si="74"/>
        <v>7.6707032063463112</v>
      </c>
      <c r="AO96" s="45">
        <f t="shared" si="89"/>
        <v>8.5731388776811723</v>
      </c>
      <c r="AP96" s="84">
        <f t="shared" si="75"/>
        <v>3.1977058400700802</v>
      </c>
      <c r="AQ96" s="45">
        <f t="shared" si="90"/>
        <v>6.3954116801401604</v>
      </c>
      <c r="AR96" s="84">
        <f t="shared" si="76"/>
        <v>1.4922627253660374</v>
      </c>
      <c r="AS96" s="45">
        <f t="shared" si="91"/>
        <v>2.2158018715811303</v>
      </c>
      <c r="AT96" s="45"/>
      <c r="AU96" s="45">
        <f t="shared" si="92"/>
        <v>1.2589783361256419</v>
      </c>
      <c r="AV96" s="45"/>
      <c r="AW96" s="45"/>
      <c r="AX96" s="45"/>
      <c r="AY96" s="45"/>
      <c r="AZ96" s="45"/>
      <c r="BA96" s="45"/>
      <c r="BB96" s="45"/>
      <c r="BC96" s="45"/>
      <c r="BD96" s="45"/>
      <c r="BE96" s="46">
        <f t="shared" si="93"/>
        <v>0.71437811868560663</v>
      </c>
      <c r="BF96" s="96">
        <f t="shared" si="77"/>
        <v>-11.993961429842768</v>
      </c>
      <c r="BG96" s="97"/>
      <c r="BI96" s="117" t="str">
        <f t="shared" si="94"/>
        <v>No</v>
      </c>
      <c r="BJ96" s="118"/>
      <c r="BK96" s="119"/>
      <c r="BL96" s="117" t="str">
        <f t="shared" si="96"/>
        <v>No</v>
      </c>
      <c r="BM96" s="119"/>
    </row>
    <row r="97" spans="1:65">
      <c r="A97" s="33" t="s">
        <v>109</v>
      </c>
      <c r="B97" s="36">
        <v>7.7</v>
      </c>
      <c r="C97" s="36">
        <v>31.4</v>
      </c>
      <c r="D97" s="36">
        <v>10.4</v>
      </c>
      <c r="E97" s="36">
        <v>14.3</v>
      </c>
      <c r="F97" s="44">
        <v>13.2</v>
      </c>
      <c r="G97" s="5">
        <v>5.4</v>
      </c>
      <c r="H97" s="5">
        <v>25.8</v>
      </c>
      <c r="I97" s="5">
        <v>8.3000000000000007</v>
      </c>
      <c r="J97" s="5">
        <v>11.3</v>
      </c>
      <c r="K97" s="5">
        <v>15.8</v>
      </c>
      <c r="N97" s="125" t="str">
        <f t="shared" si="95"/>
        <v>75 NEXT OF KIN</v>
      </c>
      <c r="O97" s="126"/>
      <c r="P97" s="45">
        <f t="shared" si="80"/>
        <v>15.8</v>
      </c>
      <c r="Q97" s="45"/>
      <c r="R97" s="84">
        <f t="shared" si="71"/>
        <v>9.18</v>
      </c>
      <c r="S97" s="45">
        <f t="shared" si="81"/>
        <v>10.26</v>
      </c>
      <c r="T97" s="84">
        <f t="shared" si="72"/>
        <v>4.0500000000000007</v>
      </c>
      <c r="U97" s="45">
        <f t="shared" si="82"/>
        <v>8.1000000000000014</v>
      </c>
      <c r="V97" s="84">
        <f t="shared" si="73"/>
        <v>1.89</v>
      </c>
      <c r="W97" s="45">
        <f t="shared" si="83"/>
        <v>2.9700000000000006</v>
      </c>
      <c r="X97" s="45"/>
      <c r="Y97" s="45">
        <f t="shared" si="84"/>
        <v>1.89</v>
      </c>
      <c r="Z97" s="45"/>
      <c r="AA97" s="45"/>
      <c r="AB97" s="45"/>
      <c r="AC97" s="45"/>
      <c r="AD97" s="45"/>
      <c r="AE97" s="45"/>
      <c r="AF97" s="45"/>
      <c r="AG97" s="45"/>
      <c r="AH97" s="45"/>
      <c r="AI97" s="46">
        <f t="shared" si="85"/>
        <v>1.89</v>
      </c>
      <c r="AJ97" s="116" t="str">
        <f t="shared" si="86"/>
        <v>75 NEXT OF KIN</v>
      </c>
      <c r="AK97" s="116"/>
      <c r="AL97" s="45">
        <f t="shared" si="87"/>
        <v>11.246127915451892</v>
      </c>
      <c r="AM97" s="45">
        <f t="shared" si="88"/>
        <v>0</v>
      </c>
      <c r="AN97" s="84">
        <f t="shared" si="74"/>
        <v>5.8340559597563502</v>
      </c>
      <c r="AO97" s="45">
        <f t="shared" si="89"/>
        <v>6.5204154844335678</v>
      </c>
      <c r="AP97" s="84">
        <f t="shared" si="75"/>
        <v>2.4320579628702026</v>
      </c>
      <c r="AQ97" s="45">
        <f t="shared" si="90"/>
        <v>4.8641159257404052</v>
      </c>
      <c r="AR97" s="84">
        <f t="shared" si="76"/>
        <v>1.134960382672761</v>
      </c>
      <c r="AS97" s="45">
        <f t="shared" si="91"/>
        <v>1.6852577614842401</v>
      </c>
      <c r="AT97" s="45"/>
      <c r="AU97" s="45">
        <f t="shared" si="92"/>
        <v>0.95753281902513598</v>
      </c>
      <c r="AV97" s="45"/>
      <c r="AW97" s="45"/>
      <c r="AX97" s="45"/>
      <c r="AY97" s="45"/>
      <c r="AZ97" s="45"/>
      <c r="BA97" s="45"/>
      <c r="BB97" s="45"/>
      <c r="BC97" s="45"/>
      <c r="BD97" s="45"/>
      <c r="BE97" s="46">
        <f t="shared" si="93"/>
        <v>0.54332983674679936</v>
      </c>
      <c r="BF97" s="96">
        <f t="shared" si="77"/>
        <v>-6.076550393321055</v>
      </c>
      <c r="BG97" s="97"/>
      <c r="BI97" s="117" t="str">
        <f t="shared" si="94"/>
        <v>No</v>
      </c>
      <c r="BJ97" s="118"/>
      <c r="BK97" s="119"/>
      <c r="BL97" s="117" t="str">
        <f t="shared" si="96"/>
        <v>No</v>
      </c>
      <c r="BM97" s="119"/>
    </row>
    <row r="98" spans="1:65">
      <c r="A98" s="33" t="s">
        <v>110</v>
      </c>
      <c r="B98" s="36">
        <v>7.5</v>
      </c>
      <c r="C98" s="36">
        <v>30.9</v>
      </c>
      <c r="D98" s="36">
        <v>10.199999999999999</v>
      </c>
      <c r="E98" s="36">
        <v>16.8</v>
      </c>
      <c r="F98" s="44">
        <v>20.9</v>
      </c>
      <c r="G98" s="5">
        <v>5.2</v>
      </c>
      <c r="H98" s="5">
        <v>25.4</v>
      </c>
      <c r="I98" s="5">
        <v>8.1</v>
      </c>
      <c r="J98" s="5">
        <v>11.2</v>
      </c>
      <c r="K98" s="55">
        <v>25</v>
      </c>
      <c r="N98" s="125" t="str">
        <f t="shared" si="95"/>
        <v>76 PINK CADILLAC</v>
      </c>
      <c r="O98" s="126"/>
      <c r="P98" s="45">
        <f t="shared" si="80"/>
        <v>25</v>
      </c>
      <c r="Q98" s="45"/>
      <c r="R98" s="84">
        <f t="shared" si="71"/>
        <v>8.84</v>
      </c>
      <c r="S98" s="45">
        <f t="shared" si="81"/>
        <v>9.879999999999999</v>
      </c>
      <c r="T98" s="84">
        <f t="shared" si="72"/>
        <v>3.9000000000000004</v>
      </c>
      <c r="U98" s="45">
        <f t="shared" si="82"/>
        <v>7.8000000000000007</v>
      </c>
      <c r="V98" s="84">
        <f t="shared" si="73"/>
        <v>1.8199999999999998</v>
      </c>
      <c r="W98" s="45">
        <f t="shared" si="83"/>
        <v>2.8600000000000003</v>
      </c>
      <c r="X98" s="45"/>
      <c r="Y98" s="45">
        <f t="shared" si="84"/>
        <v>1.8199999999999998</v>
      </c>
      <c r="Z98" s="45"/>
      <c r="AA98" s="45"/>
      <c r="AB98" s="45"/>
      <c r="AC98" s="45"/>
      <c r="AD98" s="45"/>
      <c r="AE98" s="45"/>
      <c r="AF98" s="45"/>
      <c r="AG98" s="45"/>
      <c r="AH98" s="45"/>
      <c r="AI98" s="46">
        <f t="shared" si="85"/>
        <v>1.8199999999999998</v>
      </c>
      <c r="AJ98" s="116" t="str">
        <f t="shared" si="86"/>
        <v>76 PINK CADILLAC</v>
      </c>
      <c r="AK98" s="116"/>
      <c r="AL98" s="45">
        <f t="shared" si="87"/>
        <v>17.794506195335273</v>
      </c>
      <c r="AM98" s="45">
        <f t="shared" si="88"/>
        <v>0</v>
      </c>
      <c r="AN98" s="84">
        <f t="shared" si="74"/>
        <v>5.6179798130987075</v>
      </c>
      <c r="AO98" s="45">
        <f t="shared" si="89"/>
        <v>6.2789186146397311</v>
      </c>
      <c r="AP98" s="84">
        <f t="shared" si="75"/>
        <v>2.3419817420231577</v>
      </c>
      <c r="AQ98" s="45">
        <f t="shared" si="90"/>
        <v>4.6839634840463154</v>
      </c>
      <c r="AR98" s="84">
        <f t="shared" si="76"/>
        <v>1.09292481294414</v>
      </c>
      <c r="AS98" s="45">
        <f t="shared" si="91"/>
        <v>1.6228408073551939</v>
      </c>
      <c r="AT98" s="45"/>
      <c r="AU98" s="45">
        <f t="shared" si="92"/>
        <v>0.92206864054272353</v>
      </c>
      <c r="AV98" s="45"/>
      <c r="AW98" s="45"/>
      <c r="AX98" s="45"/>
      <c r="AY98" s="45"/>
      <c r="AZ98" s="45"/>
      <c r="BA98" s="45"/>
      <c r="BB98" s="45"/>
      <c r="BC98" s="45"/>
      <c r="BD98" s="45"/>
      <c r="BE98" s="46">
        <f t="shared" si="93"/>
        <v>0.5232065094598809</v>
      </c>
      <c r="BF98" s="96">
        <f t="shared" si="77"/>
        <v>-12.816394507357433</v>
      </c>
      <c r="BG98" s="97"/>
      <c r="BI98" s="117" t="str">
        <f t="shared" si="94"/>
        <v>No</v>
      </c>
      <c r="BJ98" s="118"/>
      <c r="BK98" s="119"/>
      <c r="BL98" s="117" t="str">
        <f t="shared" si="96"/>
        <v>No</v>
      </c>
      <c r="BM98" s="119"/>
    </row>
    <row r="99" spans="1:65">
      <c r="A99" s="33" t="s">
        <v>111</v>
      </c>
      <c r="B99" s="36">
        <v>6.6</v>
      </c>
      <c r="C99" s="36">
        <v>28.7</v>
      </c>
      <c r="D99" s="36">
        <v>9.4</v>
      </c>
      <c r="E99" s="36">
        <v>11.3</v>
      </c>
      <c r="F99" s="44">
        <v>4.4000000000000004</v>
      </c>
      <c r="G99" s="5">
        <v>4.5999999999999996</v>
      </c>
      <c r="H99" s="5">
        <v>23.9</v>
      </c>
      <c r="I99" s="5">
        <v>7.6</v>
      </c>
      <c r="J99" s="5">
        <v>10.8</v>
      </c>
      <c r="K99" s="5">
        <v>5.3</v>
      </c>
      <c r="N99" s="125" t="str">
        <f t="shared" si="95"/>
        <v>77 YOUNG EINSTEIN</v>
      </c>
      <c r="O99" s="126"/>
      <c r="P99" s="45">
        <f t="shared" si="80"/>
        <v>5.3</v>
      </c>
      <c r="Q99" s="45"/>
      <c r="R99" s="84">
        <f t="shared" si="71"/>
        <v>7.8199999999999994</v>
      </c>
      <c r="S99" s="45">
        <f t="shared" si="81"/>
        <v>8.7399999999999984</v>
      </c>
      <c r="T99" s="84">
        <f t="shared" si="72"/>
        <v>3.4499999999999997</v>
      </c>
      <c r="U99" s="45">
        <f t="shared" si="82"/>
        <v>6.8999999999999995</v>
      </c>
      <c r="V99" s="84">
        <f t="shared" si="73"/>
        <v>1.6099999999999999</v>
      </c>
      <c r="W99" s="45">
        <f t="shared" si="83"/>
        <v>2.5299999999999998</v>
      </c>
      <c r="X99" s="45"/>
      <c r="Y99" s="45">
        <f t="shared" si="84"/>
        <v>1.6099999999999999</v>
      </c>
      <c r="Z99" s="45"/>
      <c r="AA99" s="45"/>
      <c r="AB99" s="45"/>
      <c r="AC99" s="45"/>
      <c r="AD99" s="45"/>
      <c r="AE99" s="45"/>
      <c r="AF99" s="45"/>
      <c r="AG99" s="45"/>
      <c r="AH99" s="45"/>
      <c r="AI99" s="46">
        <f t="shared" si="85"/>
        <v>1.6099999999999999</v>
      </c>
      <c r="AJ99" s="116" t="str">
        <f t="shared" si="86"/>
        <v>77 YOUNG EINSTEIN</v>
      </c>
      <c r="AK99" s="116"/>
      <c r="AL99" s="45">
        <f t="shared" si="87"/>
        <v>3.7724353134110777</v>
      </c>
      <c r="AM99" s="45">
        <f t="shared" si="88"/>
        <v>0</v>
      </c>
      <c r="AN99" s="84">
        <f t="shared" si="74"/>
        <v>4.9697513731257796</v>
      </c>
      <c r="AO99" s="45">
        <f t="shared" si="89"/>
        <v>5.5544280052582238</v>
      </c>
      <c r="AP99" s="84">
        <f t="shared" si="75"/>
        <v>2.0717530794820238</v>
      </c>
      <c r="AQ99" s="45">
        <f t="shared" si="90"/>
        <v>4.1435061589640476</v>
      </c>
      <c r="AR99" s="84">
        <f t="shared" si="76"/>
        <v>0.96681810375827781</v>
      </c>
      <c r="AS99" s="45">
        <f t="shared" si="91"/>
        <v>1.435589944968056</v>
      </c>
      <c r="AT99" s="45"/>
      <c r="AU99" s="45">
        <f t="shared" si="92"/>
        <v>0.81567610509548627</v>
      </c>
      <c r="AV99" s="45"/>
      <c r="AW99" s="45"/>
      <c r="AX99" s="45"/>
      <c r="AY99" s="45"/>
      <c r="AZ99" s="45"/>
      <c r="BA99" s="45"/>
      <c r="BB99" s="45"/>
      <c r="BC99" s="45"/>
      <c r="BD99" s="45"/>
      <c r="BE99" s="46">
        <f t="shared" si="93"/>
        <v>0.46283652759912541</v>
      </c>
      <c r="BF99" s="96">
        <f t="shared" si="77"/>
        <v>0.63127887210777855</v>
      </c>
      <c r="BG99" s="97"/>
      <c r="BI99" s="117" t="str">
        <f t="shared" si="94"/>
        <v>Yes</v>
      </c>
      <c r="BJ99" s="118"/>
      <c r="BK99" s="119"/>
      <c r="BL99" s="117" t="str">
        <f t="shared" si="96"/>
        <v>No</v>
      </c>
      <c r="BM99" s="119"/>
    </row>
    <row r="100" spans="1:65">
      <c r="A100" s="33" t="s">
        <v>112</v>
      </c>
      <c r="B100" s="36">
        <v>3.9</v>
      </c>
      <c r="C100" s="36">
        <v>22.1</v>
      </c>
      <c r="D100" s="36">
        <v>6.9</v>
      </c>
      <c r="E100" s="36">
        <v>11.4</v>
      </c>
      <c r="F100" s="44">
        <v>15.4</v>
      </c>
      <c r="G100" s="5">
        <v>2.7</v>
      </c>
      <c r="H100" s="5">
        <v>19.3</v>
      </c>
      <c r="I100" s="5">
        <v>5.8</v>
      </c>
      <c r="J100" s="5">
        <v>9.5</v>
      </c>
      <c r="K100" s="5">
        <v>18.5</v>
      </c>
      <c r="N100" s="125" t="str">
        <f t="shared" si="95"/>
        <v>78 DEAD-BANG</v>
      </c>
      <c r="O100" s="126"/>
      <c r="P100" s="45">
        <f t="shared" si="80"/>
        <v>18.5</v>
      </c>
      <c r="Q100" s="45"/>
      <c r="R100" s="84">
        <f t="shared" si="71"/>
        <v>4.59</v>
      </c>
      <c r="S100" s="45">
        <f t="shared" si="81"/>
        <v>5.13</v>
      </c>
      <c r="T100" s="84">
        <f t="shared" si="72"/>
        <v>2.0250000000000004</v>
      </c>
      <c r="U100" s="45">
        <f t="shared" si="82"/>
        <v>4.0500000000000007</v>
      </c>
      <c r="V100" s="84">
        <f t="shared" si="73"/>
        <v>0.94499999999999995</v>
      </c>
      <c r="W100" s="45">
        <f t="shared" si="83"/>
        <v>1.4850000000000003</v>
      </c>
      <c r="X100" s="45"/>
      <c r="Y100" s="45">
        <f t="shared" si="84"/>
        <v>0.94499999999999995</v>
      </c>
      <c r="Z100" s="45"/>
      <c r="AA100" s="45"/>
      <c r="AB100" s="45"/>
      <c r="AC100" s="45"/>
      <c r="AD100" s="45"/>
      <c r="AE100" s="45"/>
      <c r="AF100" s="45"/>
      <c r="AG100" s="45"/>
      <c r="AH100" s="45"/>
      <c r="AI100" s="46">
        <f t="shared" si="85"/>
        <v>0.94499999999999995</v>
      </c>
      <c r="AJ100" s="116" t="str">
        <f t="shared" si="86"/>
        <v>78 DEAD-BANG</v>
      </c>
      <c r="AK100" s="116"/>
      <c r="AL100" s="45">
        <f t="shared" si="87"/>
        <v>13.167934584548101</v>
      </c>
      <c r="AM100" s="45">
        <f t="shared" si="88"/>
        <v>0</v>
      </c>
      <c r="AN100" s="84">
        <f t="shared" si="74"/>
        <v>2.9170279798781751</v>
      </c>
      <c r="AO100" s="45">
        <f t="shared" si="89"/>
        <v>3.2602077422167839</v>
      </c>
      <c r="AP100" s="84">
        <f t="shared" si="75"/>
        <v>1.2160289814351013</v>
      </c>
      <c r="AQ100" s="45">
        <f t="shared" si="90"/>
        <v>2.4320579628702026</v>
      </c>
      <c r="AR100" s="84">
        <f t="shared" si="76"/>
        <v>0.5674801913363805</v>
      </c>
      <c r="AS100" s="45">
        <f t="shared" si="91"/>
        <v>0.84262888074212006</v>
      </c>
      <c r="AT100" s="45"/>
      <c r="AU100" s="45">
        <f t="shared" si="92"/>
        <v>0.47876640951256799</v>
      </c>
      <c r="AV100" s="45"/>
      <c r="AW100" s="45"/>
      <c r="AX100" s="45"/>
      <c r="AY100" s="45"/>
      <c r="AZ100" s="45"/>
      <c r="BA100" s="45"/>
      <c r="BB100" s="45"/>
      <c r="BC100" s="45"/>
      <c r="BD100" s="45"/>
      <c r="BE100" s="46">
        <f t="shared" si="93"/>
        <v>0.27166491837339968</v>
      </c>
      <c r="BF100" s="96">
        <f t="shared" si="77"/>
        <v>-10.583145823482683</v>
      </c>
      <c r="BG100" s="97"/>
      <c r="BI100" s="117" t="str">
        <f t="shared" si="94"/>
        <v>No</v>
      </c>
      <c r="BJ100" s="118"/>
      <c r="BK100" s="119"/>
      <c r="BL100" s="117" t="str">
        <f t="shared" si="96"/>
        <v>No</v>
      </c>
      <c r="BM100" s="119"/>
    </row>
    <row r="101" spans="1:65">
      <c r="A101" s="33" t="s">
        <v>113</v>
      </c>
      <c r="B101" s="36">
        <v>3.6</v>
      </c>
      <c r="C101" s="36">
        <v>21.5</v>
      </c>
      <c r="D101" s="36">
        <v>6.7</v>
      </c>
      <c r="E101" s="36">
        <v>10.1</v>
      </c>
      <c r="F101" s="44">
        <v>9.9</v>
      </c>
      <c r="G101" s="5">
        <v>2.5</v>
      </c>
      <c r="H101" s="5">
        <v>18.899999999999999</v>
      </c>
      <c r="I101" s="5">
        <v>5.7</v>
      </c>
      <c r="J101" s="5">
        <v>9.4</v>
      </c>
      <c r="K101" s="5">
        <v>11.9</v>
      </c>
      <c r="N101" s="125" t="str">
        <f t="shared" si="95"/>
        <v>79 DEAD CALM</v>
      </c>
      <c r="O101" s="126"/>
      <c r="P101" s="45">
        <f t="shared" si="80"/>
        <v>11.9</v>
      </c>
      <c r="Q101" s="45"/>
      <c r="R101" s="84">
        <f t="shared" si="71"/>
        <v>4.25</v>
      </c>
      <c r="S101" s="45">
        <f t="shared" si="81"/>
        <v>4.75</v>
      </c>
      <c r="T101" s="84">
        <f t="shared" si="72"/>
        <v>1.875</v>
      </c>
      <c r="U101" s="45">
        <f t="shared" si="82"/>
        <v>3.75</v>
      </c>
      <c r="V101" s="84">
        <f t="shared" si="73"/>
        <v>0.875</v>
      </c>
      <c r="W101" s="45">
        <f t="shared" si="83"/>
        <v>1.375</v>
      </c>
      <c r="X101" s="45"/>
      <c r="Y101" s="45">
        <f t="shared" si="84"/>
        <v>0.875</v>
      </c>
      <c r="Z101" s="45"/>
      <c r="AA101" s="45"/>
      <c r="AB101" s="45"/>
      <c r="AC101" s="45"/>
      <c r="AD101" s="45"/>
      <c r="AE101" s="45"/>
      <c r="AF101" s="45"/>
      <c r="AG101" s="45"/>
      <c r="AH101" s="45"/>
      <c r="AI101" s="46">
        <f t="shared" si="85"/>
        <v>0.875</v>
      </c>
      <c r="AJ101" s="116" t="str">
        <f t="shared" si="86"/>
        <v>79 DEAD CALM</v>
      </c>
      <c r="AK101" s="116"/>
      <c r="AL101" s="45">
        <f t="shared" si="87"/>
        <v>8.4701849489795897</v>
      </c>
      <c r="AM101" s="45">
        <f t="shared" si="88"/>
        <v>0</v>
      </c>
      <c r="AN101" s="84">
        <f t="shared" si="74"/>
        <v>2.7009518332205324</v>
      </c>
      <c r="AO101" s="45">
        <f t="shared" si="89"/>
        <v>3.0187108724229481</v>
      </c>
      <c r="AP101" s="84">
        <f t="shared" si="75"/>
        <v>1.1259527605880566</v>
      </c>
      <c r="AQ101" s="45">
        <f t="shared" si="90"/>
        <v>2.2519055211761132</v>
      </c>
      <c r="AR101" s="84">
        <f t="shared" si="76"/>
        <v>0.52544462160775973</v>
      </c>
      <c r="AS101" s="45">
        <f t="shared" si="91"/>
        <v>0.78021192661307393</v>
      </c>
      <c r="AT101" s="45"/>
      <c r="AU101" s="45">
        <f t="shared" si="92"/>
        <v>0.44330223103015559</v>
      </c>
      <c r="AV101" s="45"/>
      <c r="AW101" s="45"/>
      <c r="AX101" s="45"/>
      <c r="AY101" s="45"/>
      <c r="AZ101" s="45"/>
      <c r="BA101" s="45"/>
      <c r="BB101" s="45"/>
      <c r="BC101" s="45"/>
      <c r="BD101" s="45"/>
      <c r="BE101" s="46">
        <f t="shared" si="93"/>
        <v>0.25154159108648122</v>
      </c>
      <c r="BF101" s="96">
        <f t="shared" si="77"/>
        <v>-6.0768620220671661</v>
      </c>
      <c r="BG101" s="97"/>
      <c r="BI101" s="117" t="str">
        <f t="shared" si="94"/>
        <v>No</v>
      </c>
      <c r="BJ101" s="118"/>
      <c r="BK101" s="119"/>
      <c r="BL101" s="117" t="str">
        <f t="shared" si="96"/>
        <v>No</v>
      </c>
      <c r="BM101" s="119"/>
    </row>
    <row r="102" spans="1:65">
      <c r="A102" s="33" t="s">
        <v>114</v>
      </c>
      <c r="B102" s="36">
        <v>2.8</v>
      </c>
      <c r="C102" s="36">
        <v>19.399999999999999</v>
      </c>
      <c r="D102" s="36">
        <v>5.9</v>
      </c>
      <c r="E102" s="36">
        <v>9.6999999999999993</v>
      </c>
      <c r="F102" s="64">
        <v>11</v>
      </c>
      <c r="G102" s="5">
        <v>1.9</v>
      </c>
      <c r="H102" s="5">
        <v>17.399999999999999</v>
      </c>
      <c r="I102" s="5">
        <v>5.0999999999999996</v>
      </c>
      <c r="J102" s="55">
        <v>9</v>
      </c>
      <c r="K102" s="5">
        <v>13.2</v>
      </c>
      <c r="N102" s="125" t="str">
        <f t="shared" si="95"/>
        <v>80 SECOND SIGHT</v>
      </c>
      <c r="O102" s="126"/>
      <c r="P102" s="45">
        <f t="shared" si="80"/>
        <v>13.2</v>
      </c>
      <c r="Q102" s="45"/>
      <c r="R102" s="84">
        <f t="shared" si="71"/>
        <v>3.23</v>
      </c>
      <c r="S102" s="45">
        <f t="shared" si="81"/>
        <v>3.61</v>
      </c>
      <c r="T102" s="84">
        <f t="shared" si="72"/>
        <v>1.4249999999999998</v>
      </c>
      <c r="U102" s="45">
        <f t="shared" si="82"/>
        <v>2.8499999999999996</v>
      </c>
      <c r="V102" s="84">
        <f t="shared" si="73"/>
        <v>0.66499999999999992</v>
      </c>
      <c r="W102" s="45">
        <f t="shared" si="83"/>
        <v>1.0449999999999999</v>
      </c>
      <c r="X102" s="45"/>
      <c r="Y102" s="45">
        <f t="shared" si="84"/>
        <v>0.66499999999999992</v>
      </c>
      <c r="Z102" s="45"/>
      <c r="AA102" s="45"/>
      <c r="AB102" s="45"/>
      <c r="AC102" s="45"/>
      <c r="AD102" s="45"/>
      <c r="AE102" s="45"/>
      <c r="AF102" s="45"/>
      <c r="AG102" s="45"/>
      <c r="AH102" s="45"/>
      <c r="AI102" s="46">
        <f t="shared" si="85"/>
        <v>0.66499999999999992</v>
      </c>
      <c r="AJ102" s="116" t="str">
        <f t="shared" si="86"/>
        <v>80 SECOND SIGHT</v>
      </c>
      <c r="AK102" s="116"/>
      <c r="AL102" s="45">
        <f t="shared" si="87"/>
        <v>9.3954992711370231</v>
      </c>
      <c r="AM102" s="45">
        <f t="shared" si="88"/>
        <v>0</v>
      </c>
      <c r="AN102" s="84">
        <f t="shared" si="74"/>
        <v>2.0527233932476046</v>
      </c>
      <c r="AO102" s="45">
        <f t="shared" si="89"/>
        <v>2.2942202630414403</v>
      </c>
      <c r="AP102" s="84">
        <f t="shared" si="75"/>
        <v>0.85572409804692284</v>
      </c>
      <c r="AQ102" s="45">
        <f t="shared" si="90"/>
        <v>1.7114481960938457</v>
      </c>
      <c r="AR102" s="84">
        <f t="shared" si="76"/>
        <v>0.39933791242189731</v>
      </c>
      <c r="AS102" s="45">
        <f t="shared" si="91"/>
        <v>0.5929610642259362</v>
      </c>
      <c r="AT102" s="45"/>
      <c r="AU102" s="45">
        <f t="shared" si="92"/>
        <v>0.33690969558291822</v>
      </c>
      <c r="AV102" s="45"/>
      <c r="AW102" s="45"/>
      <c r="AX102" s="45"/>
      <c r="AY102" s="45"/>
      <c r="AZ102" s="45"/>
      <c r="BA102" s="45"/>
      <c r="BB102" s="45"/>
      <c r="BC102" s="45"/>
      <c r="BD102" s="45"/>
      <c r="BE102" s="46">
        <f t="shared" si="93"/>
        <v>0.19117160922572571</v>
      </c>
      <c r="BF102" s="96">
        <f t="shared" si="77"/>
        <v>-7.5765738466835817</v>
      </c>
      <c r="BG102" s="97"/>
      <c r="BI102" s="117" t="str">
        <f t="shared" si="94"/>
        <v>No</v>
      </c>
      <c r="BJ102" s="118"/>
      <c r="BK102" s="119"/>
      <c r="BL102" s="117" t="str">
        <f t="shared" si="96"/>
        <v>No</v>
      </c>
      <c r="BM102" s="119"/>
    </row>
    <row r="103" spans="1:65">
      <c r="A103" s="33" t="s">
        <v>115</v>
      </c>
      <c r="B103" s="36">
        <v>2.4</v>
      </c>
      <c r="C103" s="36">
        <v>18.600000000000001</v>
      </c>
      <c r="D103" s="36">
        <v>5.6</v>
      </c>
      <c r="E103" s="36">
        <v>9.6</v>
      </c>
      <c r="F103" s="44">
        <v>18.7</v>
      </c>
      <c r="G103" s="5">
        <v>1.7</v>
      </c>
      <c r="H103" s="5">
        <v>16.8</v>
      </c>
      <c r="I103" s="5">
        <v>4.9000000000000004</v>
      </c>
      <c r="J103" s="5">
        <v>8.9</v>
      </c>
      <c r="K103" s="5">
        <v>22.4</v>
      </c>
      <c r="N103" s="125" t="str">
        <f t="shared" si="95"/>
        <v>81 SEE YOU IN THE MORNING</v>
      </c>
      <c r="O103" s="126"/>
      <c r="P103" s="45">
        <f t="shared" si="80"/>
        <v>22.4</v>
      </c>
      <c r="Q103" s="45"/>
      <c r="R103" s="84">
        <f t="shared" si="71"/>
        <v>2.8899999999999997</v>
      </c>
      <c r="S103" s="45">
        <f t="shared" si="81"/>
        <v>3.23</v>
      </c>
      <c r="T103" s="84">
        <f t="shared" si="72"/>
        <v>1.2749999999999999</v>
      </c>
      <c r="U103" s="45">
        <f t="shared" si="82"/>
        <v>2.5499999999999998</v>
      </c>
      <c r="V103" s="84">
        <f t="shared" si="73"/>
        <v>0.59499999999999997</v>
      </c>
      <c r="W103" s="45">
        <f t="shared" si="83"/>
        <v>0.93500000000000005</v>
      </c>
      <c r="X103" s="45"/>
      <c r="Y103" s="45">
        <f t="shared" si="84"/>
        <v>0.59499999999999997</v>
      </c>
      <c r="Z103" s="45"/>
      <c r="AA103" s="45"/>
      <c r="AB103" s="45"/>
      <c r="AC103" s="45"/>
      <c r="AD103" s="45"/>
      <c r="AE103" s="45"/>
      <c r="AF103" s="45"/>
      <c r="AG103" s="45"/>
      <c r="AH103" s="45"/>
      <c r="AI103" s="46">
        <f t="shared" si="85"/>
        <v>0.59499999999999997</v>
      </c>
      <c r="AJ103" s="116" t="str">
        <f t="shared" si="86"/>
        <v>81 SEE YOU IN THE MORNING</v>
      </c>
      <c r="AK103" s="116"/>
      <c r="AL103" s="45">
        <f t="shared" si="87"/>
        <v>15.943877551020403</v>
      </c>
      <c r="AM103" s="45">
        <f t="shared" si="88"/>
        <v>0</v>
      </c>
      <c r="AN103" s="84">
        <f t="shared" si="74"/>
        <v>1.8366472465899619</v>
      </c>
      <c r="AO103" s="45">
        <f t="shared" si="89"/>
        <v>2.0527233932476046</v>
      </c>
      <c r="AP103" s="84">
        <f t="shared" si="75"/>
        <v>0.76564787719987837</v>
      </c>
      <c r="AQ103" s="45">
        <f t="shared" si="90"/>
        <v>1.5312957543997567</v>
      </c>
      <c r="AR103" s="84">
        <f t="shared" si="76"/>
        <v>0.3573023426932766</v>
      </c>
      <c r="AS103" s="45">
        <f t="shared" si="91"/>
        <v>0.53054411009689029</v>
      </c>
      <c r="AT103" s="45"/>
      <c r="AU103" s="45">
        <f t="shared" si="92"/>
        <v>0.30144551710050577</v>
      </c>
      <c r="AV103" s="45"/>
      <c r="AW103" s="45"/>
      <c r="AX103" s="45"/>
      <c r="AY103" s="45"/>
      <c r="AZ103" s="45"/>
      <c r="BA103" s="45"/>
      <c r="BB103" s="45"/>
      <c r="BC103" s="45"/>
      <c r="BD103" s="45"/>
      <c r="BE103" s="46">
        <f t="shared" si="93"/>
        <v>0.17104828193880722</v>
      </c>
      <c r="BF103" s="96">
        <f t="shared" si="77"/>
        <v>-14.316417960719956</v>
      </c>
      <c r="BG103" s="97"/>
      <c r="BI103" s="117" t="str">
        <f t="shared" si="94"/>
        <v>No</v>
      </c>
      <c r="BJ103" s="118"/>
      <c r="BK103" s="119"/>
      <c r="BL103" s="117" t="str">
        <f t="shared" si="96"/>
        <v>No</v>
      </c>
      <c r="BM103" s="119"/>
    </row>
    <row r="104" spans="1:65">
      <c r="A104" s="33" t="s">
        <v>116</v>
      </c>
      <c r="B104" s="36">
        <v>1.8</v>
      </c>
      <c r="C104" s="56">
        <v>17</v>
      </c>
      <c r="D104" s="56">
        <v>5</v>
      </c>
      <c r="E104" s="36">
        <v>9.3000000000000007</v>
      </c>
      <c r="F104" s="44">
        <v>19.8</v>
      </c>
      <c r="G104" s="5">
        <v>1.2</v>
      </c>
      <c r="H104" s="5">
        <v>15.7</v>
      </c>
      <c r="I104" s="5">
        <v>4.5</v>
      </c>
      <c r="J104" s="5">
        <v>8.6</v>
      </c>
      <c r="K104" s="5">
        <v>23.7</v>
      </c>
      <c r="N104" s="125" t="str">
        <f t="shared" si="95"/>
        <v>82 IN COUNTRY</v>
      </c>
      <c r="O104" s="126"/>
      <c r="P104" s="45">
        <f t="shared" si="80"/>
        <v>23.7</v>
      </c>
      <c r="Q104" s="45"/>
      <c r="R104" s="84">
        <f t="shared" si="71"/>
        <v>2.04</v>
      </c>
      <c r="S104" s="45">
        <f t="shared" si="81"/>
        <v>2.2799999999999998</v>
      </c>
      <c r="T104" s="84">
        <f t="shared" si="72"/>
        <v>0.89999999999999991</v>
      </c>
      <c r="U104" s="45">
        <f t="shared" si="82"/>
        <v>1.7999999999999998</v>
      </c>
      <c r="V104" s="84">
        <f t="shared" si="73"/>
        <v>0.42</v>
      </c>
      <c r="W104" s="45">
        <f t="shared" si="83"/>
        <v>0.66</v>
      </c>
      <c r="X104" s="45"/>
      <c r="Y104" s="45">
        <f t="shared" si="84"/>
        <v>0.42</v>
      </c>
      <c r="Z104" s="45"/>
      <c r="AA104" s="45"/>
      <c r="AB104" s="45"/>
      <c r="AC104" s="45"/>
      <c r="AD104" s="45"/>
      <c r="AE104" s="45"/>
      <c r="AF104" s="45"/>
      <c r="AG104" s="45"/>
      <c r="AH104" s="45"/>
      <c r="AI104" s="46">
        <f t="shared" si="85"/>
        <v>0.42</v>
      </c>
      <c r="AJ104" s="116" t="str">
        <f t="shared" si="86"/>
        <v>82 IN COUNTRY</v>
      </c>
      <c r="AK104" s="116"/>
      <c r="AL104" s="45">
        <f t="shared" si="87"/>
        <v>16.869191873177837</v>
      </c>
      <c r="AM104" s="45">
        <f t="shared" si="88"/>
        <v>0</v>
      </c>
      <c r="AN104" s="84">
        <f t="shared" si="74"/>
        <v>1.2964568799458556</v>
      </c>
      <c r="AO104" s="45">
        <f t="shared" si="89"/>
        <v>1.4489812187630149</v>
      </c>
      <c r="AP104" s="84">
        <f t="shared" si="75"/>
        <v>0.54045732508226707</v>
      </c>
      <c r="AQ104" s="45">
        <f t="shared" si="90"/>
        <v>1.0809146501645341</v>
      </c>
      <c r="AR104" s="84">
        <f t="shared" si="76"/>
        <v>0.25221341837172467</v>
      </c>
      <c r="AS104" s="45">
        <f t="shared" si="91"/>
        <v>0.37450172477427551</v>
      </c>
      <c r="AT104" s="45"/>
      <c r="AU104" s="45">
        <f t="shared" si="92"/>
        <v>0.21278507089447468</v>
      </c>
      <c r="AV104" s="45"/>
      <c r="AW104" s="45"/>
      <c r="AX104" s="45"/>
      <c r="AY104" s="45"/>
      <c r="AZ104" s="45"/>
      <c r="BA104" s="45"/>
      <c r="BB104" s="45"/>
      <c r="BC104" s="45"/>
      <c r="BD104" s="45"/>
      <c r="BE104" s="46">
        <f t="shared" si="93"/>
        <v>0.12073996372151098</v>
      </c>
      <c r="BF104" s="96">
        <f t="shared" si="77"/>
        <v>-15.720396868259872</v>
      </c>
      <c r="BG104" s="97"/>
      <c r="BI104" s="117" t="str">
        <f t="shared" si="94"/>
        <v>No</v>
      </c>
      <c r="BJ104" s="118"/>
      <c r="BK104" s="119"/>
      <c r="BL104" s="117" t="str">
        <f t="shared" si="96"/>
        <v>No</v>
      </c>
      <c r="BM104" s="119"/>
    </row>
    <row r="105" spans="1:65">
      <c r="A105" s="33" t="s">
        <v>117</v>
      </c>
      <c r="B105" s="36">
        <v>1.1000000000000001</v>
      </c>
      <c r="C105" s="36">
        <v>15.4</v>
      </c>
      <c r="D105" s="36">
        <v>4.4000000000000004</v>
      </c>
      <c r="E105" s="36">
        <v>5.0999999999999996</v>
      </c>
      <c r="F105" s="44">
        <v>14.3</v>
      </c>
      <c r="G105" s="5">
        <v>0.8</v>
      </c>
      <c r="H105" s="5">
        <v>14.6</v>
      </c>
      <c r="I105" s="5">
        <v>4.0999999999999996</v>
      </c>
      <c r="J105" s="5">
        <v>8.3000000000000007</v>
      </c>
      <c r="K105" s="5">
        <v>17.100000000000001</v>
      </c>
      <c r="N105" s="125" t="str">
        <f t="shared" si="95"/>
        <v>83 COOKIE</v>
      </c>
      <c r="O105" s="126"/>
      <c r="P105" s="45">
        <f t="shared" si="80"/>
        <v>17.100000000000001</v>
      </c>
      <c r="Q105" s="45"/>
      <c r="R105" s="84">
        <f t="shared" si="71"/>
        <v>1.36</v>
      </c>
      <c r="S105" s="45">
        <f t="shared" si="81"/>
        <v>1.52</v>
      </c>
      <c r="T105" s="84">
        <f t="shared" si="72"/>
        <v>0.60000000000000009</v>
      </c>
      <c r="U105" s="45">
        <f t="shared" si="82"/>
        <v>1.2000000000000002</v>
      </c>
      <c r="V105" s="84">
        <f t="shared" si="73"/>
        <v>0.27999999999999997</v>
      </c>
      <c r="W105" s="45">
        <f t="shared" si="83"/>
        <v>0.44000000000000006</v>
      </c>
      <c r="X105" s="45"/>
      <c r="Y105" s="45">
        <f t="shared" si="84"/>
        <v>0.27999999999999997</v>
      </c>
      <c r="Z105" s="45"/>
      <c r="AA105" s="45"/>
      <c r="AB105" s="45"/>
      <c r="AC105" s="45"/>
      <c r="AD105" s="45"/>
      <c r="AE105" s="45"/>
      <c r="AF105" s="45"/>
      <c r="AG105" s="45"/>
      <c r="AH105" s="45"/>
      <c r="AI105" s="46">
        <f t="shared" si="85"/>
        <v>0.27999999999999997</v>
      </c>
      <c r="AJ105" s="116" t="str">
        <f t="shared" si="86"/>
        <v>83 COOKIE</v>
      </c>
      <c r="AK105" s="116"/>
      <c r="AL105" s="45">
        <f t="shared" si="87"/>
        <v>12.171442237609327</v>
      </c>
      <c r="AM105" s="45">
        <f t="shared" si="88"/>
        <v>0</v>
      </c>
      <c r="AN105" s="84">
        <f t="shared" si="74"/>
        <v>0.86430458663057042</v>
      </c>
      <c r="AO105" s="45">
        <f t="shared" si="89"/>
        <v>0.96598747917534344</v>
      </c>
      <c r="AP105" s="84">
        <f t="shared" si="75"/>
        <v>0.36030488338817812</v>
      </c>
      <c r="AQ105" s="45">
        <f t="shared" si="90"/>
        <v>0.72060976677635624</v>
      </c>
      <c r="AR105" s="84">
        <f t="shared" si="76"/>
        <v>0.16814227891448308</v>
      </c>
      <c r="AS105" s="45">
        <f t="shared" si="91"/>
        <v>0.24966781651618369</v>
      </c>
      <c r="AT105" s="45"/>
      <c r="AU105" s="45">
        <f t="shared" si="92"/>
        <v>0.14185671392964977</v>
      </c>
      <c r="AV105" s="45"/>
      <c r="AW105" s="45"/>
      <c r="AX105" s="45"/>
      <c r="AY105" s="45"/>
      <c r="AZ105" s="45"/>
      <c r="BA105" s="45"/>
      <c r="BB105" s="45"/>
      <c r="BC105" s="45"/>
      <c r="BD105" s="45"/>
      <c r="BE105" s="46">
        <f t="shared" si="93"/>
        <v>8.0493309147673983E-2</v>
      </c>
      <c r="BF105" s="96">
        <f t="shared" si="77"/>
        <v>-11.405578900997352</v>
      </c>
      <c r="BG105" s="97"/>
      <c r="BI105" s="117" t="str">
        <f t="shared" si="94"/>
        <v>No</v>
      </c>
      <c r="BJ105" s="118"/>
      <c r="BK105" s="119"/>
      <c r="BL105" s="117" t="str">
        <f t="shared" si="96"/>
        <v>No</v>
      </c>
      <c r="BM105" s="119"/>
    </row>
    <row r="106" spans="1:65">
      <c r="A106" s="33" t="s">
        <v>118</v>
      </c>
      <c r="B106" s="36">
        <v>0.2</v>
      </c>
      <c r="C106" s="36">
        <v>13.3</v>
      </c>
      <c r="D106" s="36">
        <v>3.6</v>
      </c>
      <c r="E106" s="36">
        <v>0.9</v>
      </c>
      <c r="F106" s="44">
        <v>5.5</v>
      </c>
      <c r="G106" s="5">
        <v>0.2</v>
      </c>
      <c r="H106" s="5">
        <v>13.1</v>
      </c>
      <c r="I106" s="5">
        <v>3.5</v>
      </c>
      <c r="J106" s="5">
        <v>7.9</v>
      </c>
      <c r="K106" s="5">
        <v>6.6</v>
      </c>
      <c r="N106" s="125" t="str">
        <f t="shared" si="95"/>
        <v>84 HOW TO GET AHEAD IN ADVERTISING</v>
      </c>
      <c r="O106" s="126"/>
      <c r="P106" s="45">
        <f t="shared" si="80"/>
        <v>6.6</v>
      </c>
      <c r="Q106" s="45"/>
      <c r="R106" s="84">
        <f t="shared" si="71"/>
        <v>0.34</v>
      </c>
      <c r="S106" s="45">
        <f t="shared" si="81"/>
        <v>0.38</v>
      </c>
      <c r="T106" s="84">
        <f t="shared" si="72"/>
        <v>0.15000000000000002</v>
      </c>
      <c r="U106" s="45">
        <f t="shared" si="82"/>
        <v>0.30000000000000004</v>
      </c>
      <c r="V106" s="84">
        <f t="shared" si="73"/>
        <v>6.9999999999999993E-2</v>
      </c>
      <c r="W106" s="45">
        <f t="shared" si="83"/>
        <v>0.11000000000000001</v>
      </c>
      <c r="X106" s="45"/>
      <c r="Y106" s="45">
        <f t="shared" si="84"/>
        <v>6.9999999999999993E-2</v>
      </c>
      <c r="Z106" s="45"/>
      <c r="AA106" s="45"/>
      <c r="AB106" s="45"/>
      <c r="AC106" s="45"/>
      <c r="AD106" s="45"/>
      <c r="AE106" s="45"/>
      <c r="AF106" s="45"/>
      <c r="AG106" s="45"/>
      <c r="AH106" s="45"/>
      <c r="AI106" s="46">
        <f t="shared" si="85"/>
        <v>6.9999999999999993E-2</v>
      </c>
      <c r="AJ106" s="116" t="str">
        <f t="shared" si="86"/>
        <v>84 HOW TO GET AHEAD IN ADVERTISING</v>
      </c>
      <c r="AK106" s="116"/>
      <c r="AL106" s="45">
        <f t="shared" si="87"/>
        <v>4.6977496355685116</v>
      </c>
      <c r="AM106" s="45">
        <f t="shared" si="88"/>
        <v>0</v>
      </c>
      <c r="AN106" s="84">
        <f t="shared" si="74"/>
        <v>0.2160761466576426</v>
      </c>
      <c r="AO106" s="45">
        <f t="shared" si="89"/>
        <v>0.24149686979383586</v>
      </c>
      <c r="AP106" s="84">
        <f t="shared" si="75"/>
        <v>9.007622084704453E-2</v>
      </c>
      <c r="AQ106" s="45">
        <f t="shared" si="90"/>
        <v>0.18015244169408906</v>
      </c>
      <c r="AR106" s="84">
        <f t="shared" si="76"/>
        <v>4.203556972862077E-2</v>
      </c>
      <c r="AS106" s="45">
        <f t="shared" si="91"/>
        <v>6.2416954129045923E-2</v>
      </c>
      <c r="AT106" s="45"/>
      <c r="AU106" s="45">
        <f t="shared" si="92"/>
        <v>3.5464178482412442E-2</v>
      </c>
      <c r="AV106" s="45"/>
      <c r="AW106" s="45"/>
      <c r="AX106" s="45"/>
      <c r="AY106" s="45"/>
      <c r="AZ106" s="45"/>
      <c r="BA106" s="45"/>
      <c r="BB106" s="45"/>
      <c r="BC106" s="45"/>
      <c r="BD106" s="45"/>
      <c r="BE106" s="46">
        <f t="shared" si="93"/>
        <v>2.0123327286918496E-2</v>
      </c>
      <c r="BF106" s="96">
        <f t="shared" si="77"/>
        <v>-4.5062838014155178</v>
      </c>
      <c r="BG106" s="97"/>
      <c r="BI106" s="117" t="str">
        <f t="shared" si="94"/>
        <v>No</v>
      </c>
      <c r="BJ106" s="118"/>
      <c r="BK106" s="119"/>
      <c r="BL106" s="117" t="str">
        <f t="shared" si="96"/>
        <v>No</v>
      </c>
      <c r="BM106" s="119"/>
    </row>
    <row r="107" spans="1:65">
      <c r="A107" s="33" t="s">
        <v>119</v>
      </c>
      <c r="B107" s="36">
        <v>0.1</v>
      </c>
      <c r="C107" s="56">
        <v>13</v>
      </c>
      <c r="D107" s="36">
        <v>3.5</v>
      </c>
      <c r="E107" s="36">
        <v>0.8</v>
      </c>
      <c r="F107" s="44">
        <v>4.4000000000000004</v>
      </c>
      <c r="G107" s="5">
        <v>0.1</v>
      </c>
      <c r="H107" s="5">
        <v>12.9</v>
      </c>
      <c r="I107" s="5">
        <v>3.4</v>
      </c>
      <c r="J107" s="5">
        <v>7.8</v>
      </c>
      <c r="K107" s="5">
        <v>5.3</v>
      </c>
      <c r="N107" s="125" t="str">
        <f t="shared" si="95"/>
        <v>85 POWWOW HIGHWAY</v>
      </c>
      <c r="O107" s="126"/>
      <c r="P107" s="45">
        <f t="shared" si="80"/>
        <v>5.3</v>
      </c>
      <c r="Q107" s="45"/>
      <c r="R107" s="84">
        <f t="shared" si="71"/>
        <v>0.17</v>
      </c>
      <c r="S107" s="45">
        <f t="shared" si="81"/>
        <v>0.19</v>
      </c>
      <c r="T107" s="84">
        <f t="shared" si="72"/>
        <v>7.5000000000000011E-2</v>
      </c>
      <c r="U107" s="45">
        <f t="shared" si="82"/>
        <v>0.15000000000000002</v>
      </c>
      <c r="V107" s="84">
        <f t="shared" si="73"/>
        <v>3.4999999999999996E-2</v>
      </c>
      <c r="W107" s="45">
        <f t="shared" si="83"/>
        <v>5.5000000000000007E-2</v>
      </c>
      <c r="X107" s="45"/>
      <c r="Y107" s="45">
        <f t="shared" si="84"/>
        <v>3.4999999999999996E-2</v>
      </c>
      <c r="Z107" s="45"/>
      <c r="AA107" s="45"/>
      <c r="AB107" s="45"/>
      <c r="AC107" s="45"/>
      <c r="AD107" s="45"/>
      <c r="AE107" s="45"/>
      <c r="AF107" s="45"/>
      <c r="AG107" s="45"/>
      <c r="AH107" s="45"/>
      <c r="AI107" s="46">
        <f t="shared" si="85"/>
        <v>3.4999999999999996E-2</v>
      </c>
      <c r="AJ107" s="116" t="str">
        <f t="shared" si="86"/>
        <v>85 POWWOW HIGHWAY</v>
      </c>
      <c r="AK107" s="116"/>
      <c r="AL107" s="45">
        <f t="shared" si="87"/>
        <v>3.7724353134110777</v>
      </c>
      <c r="AM107" s="45">
        <f t="shared" si="88"/>
        <v>0</v>
      </c>
      <c r="AN107" s="84">
        <f t="shared" si="74"/>
        <v>0.1080380733288213</v>
      </c>
      <c r="AO107" s="45">
        <f t="shared" si="89"/>
        <v>0.12074843489691793</v>
      </c>
      <c r="AP107" s="84">
        <f t="shared" si="75"/>
        <v>4.5038110423522265E-2</v>
      </c>
      <c r="AQ107" s="45">
        <f t="shared" si="90"/>
        <v>9.007622084704453E-2</v>
      </c>
      <c r="AR107" s="84">
        <f t="shared" si="76"/>
        <v>2.1017784864310385E-2</v>
      </c>
      <c r="AS107" s="45">
        <f t="shared" si="91"/>
        <v>3.1208477064522962E-2</v>
      </c>
      <c r="AT107" s="45"/>
      <c r="AU107" s="45">
        <f t="shared" si="92"/>
        <v>1.7732089241206221E-2</v>
      </c>
      <c r="AV107" s="45"/>
      <c r="AW107" s="45"/>
      <c r="AX107" s="45"/>
      <c r="AY107" s="45"/>
      <c r="AZ107" s="45"/>
      <c r="BA107" s="45"/>
      <c r="BB107" s="45"/>
      <c r="BC107" s="45"/>
      <c r="BD107" s="45"/>
      <c r="BE107" s="46">
        <f t="shared" si="93"/>
        <v>1.0061663643459248E-2</v>
      </c>
      <c r="BF107" s="96">
        <f t="shared" si="77"/>
        <v>-3.6767023963345808</v>
      </c>
      <c r="BG107" s="97"/>
      <c r="BI107" s="117" t="str">
        <f t="shared" si="94"/>
        <v>No</v>
      </c>
      <c r="BJ107" s="118"/>
      <c r="BK107" s="119"/>
      <c r="BL107" s="117" t="str">
        <f t="shared" si="96"/>
        <v>No</v>
      </c>
      <c r="BM107" s="119"/>
    </row>
    <row r="108" spans="1:65">
      <c r="A108" s="33" t="s">
        <v>120</v>
      </c>
      <c r="B108" s="56">
        <v>0</v>
      </c>
      <c r="C108" s="36">
        <v>12.7</v>
      </c>
      <c r="D108" s="36">
        <v>3.4</v>
      </c>
      <c r="E108" s="36">
        <v>1.4</v>
      </c>
      <c r="F108" s="44">
        <v>14.3</v>
      </c>
      <c r="G108" s="55">
        <v>0</v>
      </c>
      <c r="H108" s="5">
        <v>12.7</v>
      </c>
      <c r="I108" s="5">
        <v>3.4</v>
      </c>
      <c r="J108" s="5">
        <v>7.8</v>
      </c>
      <c r="K108" s="5">
        <v>17.100000000000001</v>
      </c>
      <c r="N108" s="125" t="str">
        <f t="shared" si="95"/>
        <v>86 BERT RIGBY, YOU’RE A FOOL</v>
      </c>
      <c r="O108" s="126"/>
      <c r="P108" s="45">
        <f t="shared" si="80"/>
        <v>17.100000000000001</v>
      </c>
      <c r="Q108" s="45"/>
      <c r="R108" s="84">
        <f t="shared" si="71"/>
        <v>0</v>
      </c>
      <c r="S108" s="45">
        <f t="shared" si="81"/>
        <v>0</v>
      </c>
      <c r="T108" s="84">
        <f t="shared" si="72"/>
        <v>0</v>
      </c>
      <c r="U108" s="45">
        <f t="shared" si="82"/>
        <v>0</v>
      </c>
      <c r="V108" s="84">
        <f t="shared" si="73"/>
        <v>0</v>
      </c>
      <c r="W108" s="45">
        <f t="shared" si="83"/>
        <v>0</v>
      </c>
      <c r="X108" s="45"/>
      <c r="Y108" s="45">
        <f t="shared" si="84"/>
        <v>0</v>
      </c>
      <c r="Z108" s="45"/>
      <c r="AA108" s="45"/>
      <c r="AB108" s="45"/>
      <c r="AC108" s="45"/>
      <c r="AD108" s="45"/>
      <c r="AE108" s="45"/>
      <c r="AF108" s="45"/>
      <c r="AG108" s="45"/>
      <c r="AH108" s="45"/>
      <c r="AI108" s="46">
        <f t="shared" si="85"/>
        <v>0</v>
      </c>
      <c r="AJ108" s="116" t="str">
        <f t="shared" si="86"/>
        <v>86 BERT RIGBY, YOU’RE A FOOL</v>
      </c>
      <c r="AK108" s="116"/>
      <c r="AL108" s="45">
        <f t="shared" si="87"/>
        <v>12.171442237609327</v>
      </c>
      <c r="AM108" s="45">
        <f t="shared" si="88"/>
        <v>0</v>
      </c>
      <c r="AN108" s="84">
        <f t="shared" si="74"/>
        <v>0</v>
      </c>
      <c r="AO108" s="45">
        <f t="shared" si="89"/>
        <v>0</v>
      </c>
      <c r="AP108" s="84">
        <f t="shared" si="75"/>
        <v>0</v>
      </c>
      <c r="AQ108" s="45">
        <f t="shared" si="90"/>
        <v>0</v>
      </c>
      <c r="AR108" s="84">
        <f t="shared" si="76"/>
        <v>0</v>
      </c>
      <c r="AS108" s="45">
        <f t="shared" si="91"/>
        <v>0</v>
      </c>
      <c r="AT108" s="45"/>
      <c r="AU108" s="45">
        <f t="shared" si="92"/>
        <v>0</v>
      </c>
      <c r="AV108" s="45"/>
      <c r="AW108" s="45"/>
      <c r="AX108" s="45"/>
      <c r="AY108" s="45"/>
      <c r="AZ108" s="45"/>
      <c r="BA108" s="45"/>
      <c r="BB108" s="45"/>
      <c r="BC108" s="45"/>
      <c r="BD108" s="45"/>
      <c r="BE108" s="46">
        <f t="shared" si="93"/>
        <v>0</v>
      </c>
      <c r="BF108" s="96">
        <f t="shared" si="77"/>
        <v>-12.171442237609327</v>
      </c>
      <c r="BG108" s="97"/>
      <c r="BI108" s="117" t="str">
        <f t="shared" si="94"/>
        <v>No</v>
      </c>
      <c r="BJ108" s="118"/>
      <c r="BK108" s="119"/>
      <c r="BL108" s="117" t="str">
        <f t="shared" si="96"/>
        <v>No</v>
      </c>
      <c r="BM108" s="119"/>
    </row>
    <row r="109" spans="1:65">
      <c r="A109" s="33" t="s">
        <v>121</v>
      </c>
      <c r="B109" s="56">
        <v>0</v>
      </c>
      <c r="C109" s="36">
        <v>12.7</v>
      </c>
      <c r="D109" s="36">
        <v>3.4</v>
      </c>
      <c r="E109" s="36">
        <v>0.8</v>
      </c>
      <c r="F109" s="44">
        <v>8.8000000000000007</v>
      </c>
      <c r="G109" s="55">
        <v>0</v>
      </c>
      <c r="H109" s="5">
        <v>12.7</v>
      </c>
      <c r="I109" s="5">
        <v>3.4</v>
      </c>
      <c r="J109" s="5">
        <v>7.8</v>
      </c>
      <c r="K109" s="5">
        <v>10.5</v>
      </c>
      <c r="N109" s="125" t="str">
        <f t="shared" si="95"/>
        <v>87 PENN &amp; TELLER GET KILLED</v>
      </c>
      <c r="O109" s="126"/>
      <c r="P109" s="45">
        <f t="shared" si="80"/>
        <v>10.5</v>
      </c>
      <c r="Q109" s="45"/>
      <c r="R109" s="84">
        <f t="shared" si="71"/>
        <v>0</v>
      </c>
      <c r="S109" s="45">
        <f t="shared" si="81"/>
        <v>0</v>
      </c>
      <c r="T109" s="84">
        <f t="shared" si="72"/>
        <v>0</v>
      </c>
      <c r="U109" s="45">
        <f t="shared" si="82"/>
        <v>0</v>
      </c>
      <c r="V109" s="84">
        <f t="shared" si="73"/>
        <v>0</v>
      </c>
      <c r="W109" s="45">
        <f t="shared" si="83"/>
        <v>0</v>
      </c>
      <c r="X109" s="45"/>
      <c r="Y109" s="45">
        <f t="shared" si="84"/>
        <v>0</v>
      </c>
      <c r="Z109" s="45"/>
      <c r="AA109" s="45"/>
      <c r="AB109" s="45"/>
      <c r="AC109" s="45"/>
      <c r="AD109" s="45"/>
      <c r="AE109" s="45"/>
      <c r="AF109" s="45"/>
      <c r="AG109" s="45"/>
      <c r="AH109" s="45"/>
      <c r="AI109" s="46">
        <f t="shared" si="85"/>
        <v>0</v>
      </c>
      <c r="AJ109" s="116" t="str">
        <f t="shared" si="86"/>
        <v>87 PENN &amp; TELLER GET KILLED</v>
      </c>
      <c r="AK109" s="116"/>
      <c r="AL109" s="45">
        <f t="shared" si="87"/>
        <v>7.4736926020408143</v>
      </c>
      <c r="AM109" s="45">
        <f t="shared" si="88"/>
        <v>0</v>
      </c>
      <c r="AN109" s="84">
        <f t="shared" si="74"/>
        <v>0</v>
      </c>
      <c r="AO109" s="45">
        <f t="shared" si="89"/>
        <v>0</v>
      </c>
      <c r="AP109" s="84">
        <f t="shared" si="75"/>
        <v>0</v>
      </c>
      <c r="AQ109" s="45">
        <f t="shared" si="90"/>
        <v>0</v>
      </c>
      <c r="AR109" s="84">
        <f t="shared" si="76"/>
        <v>0</v>
      </c>
      <c r="AS109" s="45">
        <f t="shared" si="91"/>
        <v>0</v>
      </c>
      <c r="AT109" s="45"/>
      <c r="AU109" s="45">
        <f t="shared" si="92"/>
        <v>0</v>
      </c>
      <c r="AV109" s="45"/>
      <c r="AW109" s="45"/>
      <c r="AX109" s="45"/>
      <c r="AY109" s="45"/>
      <c r="AZ109" s="45"/>
      <c r="BA109" s="45"/>
      <c r="BB109" s="45"/>
      <c r="BC109" s="45"/>
      <c r="BD109" s="45"/>
      <c r="BE109" s="46">
        <f t="shared" si="93"/>
        <v>0</v>
      </c>
      <c r="BF109" s="96">
        <f t="shared" si="77"/>
        <v>-7.4736926020408143</v>
      </c>
      <c r="BG109" s="97"/>
      <c r="BI109" s="117" t="str">
        <f t="shared" si="94"/>
        <v>No</v>
      </c>
      <c r="BJ109" s="118"/>
      <c r="BK109" s="119"/>
      <c r="BL109" s="117" t="str">
        <f t="shared" si="96"/>
        <v>No</v>
      </c>
      <c r="BM109" s="119"/>
    </row>
    <row r="110" spans="1:65" ht="14" thickBot="1">
      <c r="A110" s="33" t="s">
        <v>122</v>
      </c>
      <c r="B110" s="56">
        <v>0</v>
      </c>
      <c r="C110" s="36">
        <v>12.7</v>
      </c>
      <c r="D110" s="36">
        <v>3.4</v>
      </c>
      <c r="E110" s="36">
        <v>0.8</v>
      </c>
      <c r="F110" s="44">
        <v>5.5</v>
      </c>
      <c r="G110" s="55">
        <v>0</v>
      </c>
      <c r="H110" s="5">
        <v>12.7</v>
      </c>
      <c r="I110" s="5">
        <v>3.4</v>
      </c>
      <c r="J110" s="5">
        <v>7.8</v>
      </c>
      <c r="K110" s="5">
        <v>6.6</v>
      </c>
      <c r="N110" s="127" t="str">
        <f t="shared" si="95"/>
        <v>88 CHECKING OUT</v>
      </c>
      <c r="O110" s="128"/>
      <c r="P110" s="57">
        <f t="shared" si="80"/>
        <v>6.6</v>
      </c>
      <c r="Q110" s="57"/>
      <c r="R110" s="84">
        <f t="shared" si="71"/>
        <v>0</v>
      </c>
      <c r="S110" s="57">
        <f t="shared" si="81"/>
        <v>0</v>
      </c>
      <c r="T110" s="84">
        <f t="shared" si="72"/>
        <v>0</v>
      </c>
      <c r="U110" s="57">
        <f t="shared" si="82"/>
        <v>0</v>
      </c>
      <c r="V110" s="84">
        <f t="shared" si="73"/>
        <v>0</v>
      </c>
      <c r="W110" s="57">
        <f t="shared" si="83"/>
        <v>0</v>
      </c>
      <c r="X110" s="57"/>
      <c r="Y110" s="57">
        <f t="shared" si="84"/>
        <v>0</v>
      </c>
      <c r="Z110" s="57"/>
      <c r="AA110" s="57"/>
      <c r="AB110" s="57"/>
      <c r="AC110" s="57"/>
      <c r="AD110" s="57"/>
      <c r="AE110" s="57"/>
      <c r="AF110" s="57"/>
      <c r="AG110" s="57"/>
      <c r="AH110" s="57"/>
      <c r="AI110" s="58">
        <f t="shared" si="85"/>
        <v>0</v>
      </c>
      <c r="AJ110" s="108" t="str">
        <f t="shared" si="86"/>
        <v>88 CHECKING OUT</v>
      </c>
      <c r="AK110" s="108"/>
      <c r="AL110" s="57">
        <f t="shared" si="87"/>
        <v>4.6977496355685116</v>
      </c>
      <c r="AM110" s="57">
        <f t="shared" si="88"/>
        <v>0</v>
      </c>
      <c r="AN110" s="84">
        <f t="shared" si="74"/>
        <v>0</v>
      </c>
      <c r="AO110" s="57">
        <f t="shared" si="89"/>
        <v>0</v>
      </c>
      <c r="AP110" s="84">
        <f t="shared" si="75"/>
        <v>0</v>
      </c>
      <c r="AQ110" s="57">
        <f t="shared" si="90"/>
        <v>0</v>
      </c>
      <c r="AR110" s="84">
        <f t="shared" si="76"/>
        <v>0</v>
      </c>
      <c r="AS110" s="57">
        <f t="shared" si="91"/>
        <v>0</v>
      </c>
      <c r="AT110" s="57"/>
      <c r="AU110" s="57">
        <f t="shared" si="92"/>
        <v>0</v>
      </c>
      <c r="AV110" s="57"/>
      <c r="AW110" s="57"/>
      <c r="AX110" s="57"/>
      <c r="AY110" s="57"/>
      <c r="AZ110" s="57"/>
      <c r="BA110" s="57"/>
      <c r="BB110" s="57"/>
      <c r="BC110" s="57"/>
      <c r="BD110" s="57"/>
      <c r="BE110" s="58">
        <f t="shared" si="93"/>
        <v>0</v>
      </c>
      <c r="BF110" s="96">
        <f t="shared" si="77"/>
        <v>-4.6977496355685116</v>
      </c>
      <c r="BG110" s="97"/>
      <c r="BI110" s="117" t="str">
        <f t="shared" si="94"/>
        <v>No</v>
      </c>
      <c r="BJ110" s="118"/>
      <c r="BK110" s="119"/>
      <c r="BL110" s="117" t="str">
        <f t="shared" si="96"/>
        <v>No</v>
      </c>
      <c r="BM110" s="119"/>
    </row>
    <row r="111" spans="1:65" ht="14" thickTop="1">
      <c r="A111" s="33"/>
      <c r="B111" s="56"/>
      <c r="C111" s="36"/>
      <c r="D111" s="36"/>
      <c r="E111" s="36"/>
      <c r="F111" s="44"/>
      <c r="G111" s="55"/>
      <c r="N111" s="120"/>
      <c r="O111" s="121"/>
      <c r="P111" s="60"/>
      <c r="Q111" s="60"/>
      <c r="R111" s="59"/>
      <c r="S111" s="60"/>
      <c r="T111" s="84">
        <f t="shared" si="72"/>
        <v>0</v>
      </c>
      <c r="U111" s="60"/>
      <c r="V111" s="84">
        <f t="shared" si="73"/>
        <v>0</v>
      </c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1"/>
      <c r="AJ111" s="122"/>
      <c r="AK111" s="122"/>
      <c r="AL111" s="60"/>
      <c r="AM111" s="60"/>
      <c r="AN111" s="84">
        <f t="shared" si="74"/>
        <v>0</v>
      </c>
      <c r="AO111" s="60"/>
      <c r="AP111" s="84">
        <f t="shared" si="75"/>
        <v>0</v>
      </c>
      <c r="AQ111" s="60"/>
      <c r="AR111" s="84">
        <f t="shared" si="76"/>
        <v>0</v>
      </c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59"/>
      <c r="BF111" s="59"/>
      <c r="BG111" s="59"/>
      <c r="BI111" s="117"/>
      <c r="BJ111" s="118"/>
      <c r="BK111" s="119"/>
      <c r="BL111" s="117"/>
      <c r="BM111" s="119"/>
    </row>
    <row r="112" spans="1:65" ht="15">
      <c r="A112" s="32" t="s">
        <v>123</v>
      </c>
      <c r="B112" s="36"/>
      <c r="C112" s="36"/>
      <c r="D112" s="36"/>
      <c r="E112" s="36"/>
      <c r="F112" s="44"/>
      <c r="N112" s="123" t="s">
        <v>124</v>
      </c>
      <c r="O112" s="124"/>
      <c r="P112" s="45"/>
      <c r="Q112" s="45"/>
      <c r="R112" s="84">
        <f t="shared" si="71"/>
        <v>0</v>
      </c>
      <c r="S112" s="45"/>
      <c r="T112" s="84">
        <f t="shared" si="72"/>
        <v>0</v>
      </c>
      <c r="U112" s="45"/>
      <c r="V112" s="84">
        <f t="shared" si="73"/>
        <v>0</v>
      </c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6"/>
      <c r="AJ112" s="124" t="s">
        <v>124</v>
      </c>
      <c r="AK112" s="124"/>
      <c r="AL112" s="45"/>
      <c r="AM112" s="45"/>
      <c r="AN112" s="84">
        <f t="shared" si="74"/>
        <v>0</v>
      </c>
      <c r="AO112" s="45"/>
      <c r="AP112" s="84">
        <f t="shared" si="75"/>
        <v>0</v>
      </c>
      <c r="AQ112" s="45"/>
      <c r="AR112" s="84">
        <f t="shared" si="76"/>
        <v>0</v>
      </c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6"/>
      <c r="BF112" s="96"/>
      <c r="BG112" s="97"/>
      <c r="BI112" s="117"/>
      <c r="BJ112" s="118"/>
      <c r="BK112" s="119"/>
      <c r="BL112" s="117"/>
      <c r="BM112" s="119"/>
    </row>
    <row r="113" spans="1:65">
      <c r="A113" s="33" t="s">
        <v>125</v>
      </c>
      <c r="B113" s="52">
        <v>80</v>
      </c>
      <c r="C113" s="52">
        <v>206.7</v>
      </c>
      <c r="D113" s="52">
        <v>76.400000000000006</v>
      </c>
      <c r="E113" s="52">
        <v>58.6</v>
      </c>
      <c r="F113" s="53">
        <v>24.2</v>
      </c>
      <c r="G113" s="54">
        <v>56</v>
      </c>
      <c r="H113" s="54">
        <v>148.5</v>
      </c>
      <c r="I113" s="54">
        <v>54.5</v>
      </c>
      <c r="J113" s="54">
        <v>43.8</v>
      </c>
      <c r="K113" s="54">
        <v>29</v>
      </c>
      <c r="N113" s="115" t="str">
        <f>A113</f>
        <v>89 HONEY, I SHRUNK THE KIDS (W)</v>
      </c>
      <c r="O113" s="116"/>
      <c r="P113" s="45">
        <f t="shared" ref="P113:P123" si="97">K113</f>
        <v>29</v>
      </c>
      <c r="Q113" s="45"/>
      <c r="R113" s="84">
        <f t="shared" si="71"/>
        <v>95.2</v>
      </c>
      <c r="S113" s="45">
        <f t="shared" ref="S113:S123" si="98">G113*$S$8</f>
        <v>106.39999999999999</v>
      </c>
      <c r="T113" s="84">
        <f t="shared" si="72"/>
        <v>42</v>
      </c>
      <c r="U113" s="45">
        <f t="shared" ref="U113:U123" si="99">G113*$U$8</f>
        <v>84</v>
      </c>
      <c r="V113" s="84">
        <f t="shared" si="73"/>
        <v>19.599999999999998</v>
      </c>
      <c r="W113" s="45">
        <f t="shared" ref="W113:W123" si="100">G113*$W$8</f>
        <v>30.800000000000004</v>
      </c>
      <c r="X113" s="45"/>
      <c r="Y113" s="45">
        <f t="shared" ref="Y113:Y123" si="101">G113*$Y$8</f>
        <v>19.599999999999998</v>
      </c>
      <c r="Z113" s="45"/>
      <c r="AA113" s="45"/>
      <c r="AB113" s="45"/>
      <c r="AC113" s="45"/>
      <c r="AD113" s="45"/>
      <c r="AE113" s="45"/>
      <c r="AF113" s="45"/>
      <c r="AG113" s="45"/>
      <c r="AH113" s="45"/>
      <c r="AI113" s="46">
        <f t="shared" ref="AI113:AI123" si="102">G113*$AI$8</f>
        <v>19.599999999999998</v>
      </c>
      <c r="AJ113" s="116" t="str">
        <f t="shared" ref="AJ113:AJ123" si="103">N113</f>
        <v>89 HONEY, I SHRUNK THE KIDS (W)</v>
      </c>
      <c r="AK113" s="116"/>
      <c r="AL113" s="45">
        <f t="shared" ref="AL113:AL123" si="104">K113/((1+$AL$4)^$AL$11)</f>
        <v>20.641627186588916</v>
      </c>
      <c r="AM113" s="45">
        <f t="shared" ref="AM113:AM123" si="105">(Q113)/((1+$AL$4)^$AM$11)</f>
        <v>0</v>
      </c>
      <c r="AN113" s="84">
        <f t="shared" si="74"/>
        <v>60.50132106413993</v>
      </c>
      <c r="AO113" s="45">
        <f t="shared" ref="AO113:AO123" si="106">S113/((1+$AL$4)^$AO$11)</f>
        <v>67.619123542274025</v>
      </c>
      <c r="AP113" s="84">
        <f t="shared" si="75"/>
        <v>25.221341837172467</v>
      </c>
      <c r="AQ113" s="45">
        <f t="shared" ref="AQ113:AQ123" si="107">U113/((1+$AL$4)^$AQ$11)</f>
        <v>50.442683674344934</v>
      </c>
      <c r="AR113" s="84">
        <f t="shared" si="76"/>
        <v>11.769959524013816</v>
      </c>
      <c r="AS113" s="45">
        <f t="shared" ref="AS113:AS123" si="108">W113/((1+$AL$4)^$AS$11)</f>
        <v>17.476747156132859</v>
      </c>
      <c r="AT113" s="45"/>
      <c r="AU113" s="45">
        <f t="shared" ref="AU113:AU123" si="109">Y113/((1+$AL$4)^$AU$11)</f>
        <v>9.9299699750754833</v>
      </c>
      <c r="AV113" s="45"/>
      <c r="AW113" s="45"/>
      <c r="AX113" s="45"/>
      <c r="AY113" s="45"/>
      <c r="AZ113" s="45"/>
      <c r="BA113" s="45"/>
      <c r="BB113" s="45"/>
      <c r="BC113" s="45"/>
      <c r="BD113" s="45"/>
      <c r="BE113" s="46">
        <f t="shared" ref="BE113:BE123" si="110">AI113/((1+$AL$4)^$BE$11)</f>
        <v>5.6345316403371788</v>
      </c>
      <c r="BF113" s="96">
        <f t="shared" si="77"/>
        <v>32.968806376249368</v>
      </c>
      <c r="BG113" s="97"/>
      <c r="BI113" s="117" t="str">
        <f t="shared" si="94"/>
        <v>Yes</v>
      </c>
      <c r="BJ113" s="118"/>
      <c r="BK113" s="119"/>
      <c r="BL113" s="117" t="str">
        <f>IF(BF113-2&gt;0,"Yes","No")</f>
        <v>Yes</v>
      </c>
      <c r="BM113" s="119"/>
    </row>
    <row r="114" spans="1:65">
      <c r="A114" s="33" t="s">
        <v>126</v>
      </c>
      <c r="B114" s="36">
        <v>53.3</v>
      </c>
      <c r="C114" s="36">
        <v>141.80000000000001</v>
      </c>
      <c r="D114" s="56">
        <v>52</v>
      </c>
      <c r="E114" s="36">
        <v>46.2</v>
      </c>
      <c r="F114" s="64">
        <v>22</v>
      </c>
      <c r="G114" s="5">
        <v>37.299999999999997</v>
      </c>
      <c r="H114" s="5">
        <v>103.1</v>
      </c>
      <c r="I114" s="5">
        <v>37.4</v>
      </c>
      <c r="J114" s="5">
        <v>31.8</v>
      </c>
      <c r="K114" s="5">
        <v>26.4</v>
      </c>
      <c r="N114" s="115" t="str">
        <f t="shared" ref="N114:N123" si="111">A114</f>
        <v>90 DEAD POETS SOCIETY (T)</v>
      </c>
      <c r="O114" s="116"/>
      <c r="P114" s="45">
        <f t="shared" si="97"/>
        <v>26.4</v>
      </c>
      <c r="Q114" s="45"/>
      <c r="R114" s="84">
        <f t="shared" si="71"/>
        <v>63.41</v>
      </c>
      <c r="S114" s="45">
        <f t="shared" si="98"/>
        <v>70.86999999999999</v>
      </c>
      <c r="T114" s="84">
        <f t="shared" si="72"/>
        <v>27.974999999999998</v>
      </c>
      <c r="U114" s="45">
        <f t="shared" si="99"/>
        <v>55.949999999999996</v>
      </c>
      <c r="V114" s="84">
        <f t="shared" si="73"/>
        <v>13.054999999999998</v>
      </c>
      <c r="W114" s="45">
        <f t="shared" si="100"/>
        <v>20.515000000000001</v>
      </c>
      <c r="X114" s="45"/>
      <c r="Y114" s="45">
        <f t="shared" si="101"/>
        <v>13.054999999999998</v>
      </c>
      <c r="Z114" s="45"/>
      <c r="AA114" s="45"/>
      <c r="AB114" s="45"/>
      <c r="AC114" s="45"/>
      <c r="AD114" s="45"/>
      <c r="AE114" s="45"/>
      <c r="AF114" s="45"/>
      <c r="AG114" s="45"/>
      <c r="AH114" s="45"/>
      <c r="AI114" s="46">
        <f t="shared" si="102"/>
        <v>13.054999999999998</v>
      </c>
      <c r="AJ114" s="116" t="str">
        <f t="shared" si="103"/>
        <v>90 DEAD POETS SOCIETY (T)</v>
      </c>
      <c r="AK114" s="116"/>
      <c r="AL114" s="45">
        <f t="shared" si="104"/>
        <v>18.790998542274046</v>
      </c>
      <c r="AM114" s="45">
        <f t="shared" si="105"/>
        <v>0</v>
      </c>
      <c r="AN114" s="84">
        <f t="shared" si="74"/>
        <v>40.298201351650341</v>
      </c>
      <c r="AO114" s="45">
        <f t="shared" si="106"/>
        <v>45.039166216550377</v>
      </c>
      <c r="AP114" s="84">
        <f t="shared" si="75"/>
        <v>16.7992151879738</v>
      </c>
      <c r="AQ114" s="45">
        <f t="shared" si="107"/>
        <v>33.598430375947601</v>
      </c>
      <c r="AR114" s="84">
        <f t="shared" si="76"/>
        <v>7.8396337543877737</v>
      </c>
      <c r="AS114" s="45">
        <f t="shared" si="108"/>
        <v>11.640761945067064</v>
      </c>
      <c r="AT114" s="45"/>
      <c r="AU114" s="45">
        <f t="shared" si="109"/>
        <v>6.6140692869699205</v>
      </c>
      <c r="AV114" s="45"/>
      <c r="AW114" s="45"/>
      <c r="AX114" s="45"/>
      <c r="AY114" s="45"/>
      <c r="AZ114" s="45"/>
      <c r="BA114" s="45"/>
      <c r="BB114" s="45"/>
      <c r="BC114" s="45"/>
      <c r="BD114" s="45"/>
      <c r="BE114" s="46">
        <f t="shared" si="110"/>
        <v>3.7530005390102992</v>
      </c>
      <c r="BF114" s="96">
        <f t="shared" si="77"/>
        <v>16.91737952725931</v>
      </c>
      <c r="BG114" s="97"/>
      <c r="BI114" s="117" t="str">
        <f t="shared" si="94"/>
        <v>Yes</v>
      </c>
      <c r="BJ114" s="118"/>
      <c r="BK114" s="119"/>
      <c r="BL114" s="117" t="str">
        <f t="shared" ref="BL114:BL123" si="112">IF(BF114-2&gt;0,"Yes","No")</f>
        <v>Yes</v>
      </c>
      <c r="BM114" s="119"/>
    </row>
    <row r="115" spans="1:65">
      <c r="A115" s="33" t="s">
        <v>127</v>
      </c>
      <c r="B115" s="36">
        <v>44.2</v>
      </c>
      <c r="C115" s="56">
        <v>120</v>
      </c>
      <c r="D115" s="36">
        <v>43.7</v>
      </c>
      <c r="E115" s="36">
        <v>38.6</v>
      </c>
      <c r="F115" s="64">
        <v>22</v>
      </c>
      <c r="G115" s="55">
        <v>31</v>
      </c>
      <c r="H115" s="5">
        <v>87.8</v>
      </c>
      <c r="I115" s="5">
        <v>31.6</v>
      </c>
      <c r="J115" s="5">
        <v>27.7</v>
      </c>
      <c r="K115" s="5">
        <v>26.4</v>
      </c>
      <c r="N115" s="115" t="str">
        <f t="shared" si="111"/>
        <v>91 THE LITTLE MERMAID (W)</v>
      </c>
      <c r="O115" s="116"/>
      <c r="P115" s="45">
        <f t="shared" si="97"/>
        <v>26.4</v>
      </c>
      <c r="Q115" s="45"/>
      <c r="R115" s="84">
        <f t="shared" si="71"/>
        <v>52.699999999999996</v>
      </c>
      <c r="S115" s="45">
        <f t="shared" si="98"/>
        <v>58.9</v>
      </c>
      <c r="T115" s="84">
        <f t="shared" si="72"/>
        <v>23.25</v>
      </c>
      <c r="U115" s="45">
        <f t="shared" si="99"/>
        <v>46.5</v>
      </c>
      <c r="V115" s="84">
        <f t="shared" si="73"/>
        <v>10.85</v>
      </c>
      <c r="W115" s="45">
        <f t="shared" si="100"/>
        <v>17.05</v>
      </c>
      <c r="X115" s="45"/>
      <c r="Y115" s="45">
        <f t="shared" si="101"/>
        <v>10.85</v>
      </c>
      <c r="Z115" s="45"/>
      <c r="AA115" s="45"/>
      <c r="AB115" s="45"/>
      <c r="AC115" s="45"/>
      <c r="AD115" s="45"/>
      <c r="AE115" s="45"/>
      <c r="AF115" s="45"/>
      <c r="AG115" s="45"/>
      <c r="AH115" s="45"/>
      <c r="AI115" s="46">
        <f t="shared" si="102"/>
        <v>10.85</v>
      </c>
      <c r="AJ115" s="116" t="str">
        <f t="shared" si="103"/>
        <v>91 THE LITTLE MERMAID (W)</v>
      </c>
      <c r="AK115" s="116"/>
      <c r="AL115" s="45">
        <f t="shared" si="104"/>
        <v>18.790998542274046</v>
      </c>
      <c r="AM115" s="45">
        <f t="shared" si="105"/>
        <v>0</v>
      </c>
      <c r="AN115" s="84">
        <f t="shared" si="74"/>
        <v>33.491802731934598</v>
      </c>
      <c r="AO115" s="45">
        <f t="shared" si="106"/>
        <v>37.432014818044557</v>
      </c>
      <c r="AP115" s="84">
        <f t="shared" si="75"/>
        <v>13.961814231291902</v>
      </c>
      <c r="AQ115" s="45">
        <f t="shared" si="107"/>
        <v>27.923628462583803</v>
      </c>
      <c r="AR115" s="84">
        <f t="shared" si="76"/>
        <v>6.51551330793622</v>
      </c>
      <c r="AS115" s="45">
        <f t="shared" si="108"/>
        <v>9.6746278900021174</v>
      </c>
      <c r="AT115" s="45"/>
      <c r="AU115" s="45">
        <f t="shared" si="109"/>
        <v>5.4969476647739288</v>
      </c>
      <c r="AV115" s="45"/>
      <c r="AW115" s="45"/>
      <c r="AX115" s="45"/>
      <c r="AY115" s="45"/>
      <c r="AZ115" s="45"/>
      <c r="BA115" s="45"/>
      <c r="BB115" s="45"/>
      <c r="BC115" s="45"/>
      <c r="BD115" s="45"/>
      <c r="BE115" s="46">
        <f t="shared" si="110"/>
        <v>3.1191157294723668</v>
      </c>
      <c r="BF115" s="96">
        <f t="shared" si="77"/>
        <v>10.886205751440006</v>
      </c>
      <c r="BG115" s="97"/>
      <c r="BI115" s="117" t="str">
        <f t="shared" si="94"/>
        <v>Yes</v>
      </c>
      <c r="BJ115" s="118"/>
      <c r="BK115" s="119"/>
      <c r="BL115" s="117" t="str">
        <f t="shared" si="112"/>
        <v>Yes</v>
      </c>
      <c r="BM115" s="119"/>
    </row>
    <row r="116" spans="1:65">
      <c r="A116" s="33" t="s">
        <v>128</v>
      </c>
      <c r="B116" s="36">
        <v>38.799999999999997</v>
      </c>
      <c r="C116" s="36">
        <v>106.9</v>
      </c>
      <c r="D116" s="36">
        <v>38.799999999999997</v>
      </c>
      <c r="E116" s="36">
        <v>32.5</v>
      </c>
      <c r="F116" s="44">
        <v>19.8</v>
      </c>
      <c r="G116" s="5">
        <v>27.2</v>
      </c>
      <c r="H116" s="5">
        <v>78.599999999999994</v>
      </c>
      <c r="I116" s="5">
        <v>28.2</v>
      </c>
      <c r="J116" s="5">
        <v>25.3</v>
      </c>
      <c r="K116" s="5">
        <v>23.7</v>
      </c>
      <c r="N116" s="115" t="str">
        <f t="shared" si="111"/>
        <v>92 TURNER &amp; HOOTCH (T)</v>
      </c>
      <c r="O116" s="116"/>
      <c r="P116" s="45">
        <f t="shared" si="97"/>
        <v>23.7</v>
      </c>
      <c r="Q116" s="45"/>
      <c r="R116" s="84">
        <f t="shared" si="71"/>
        <v>46.239999999999995</v>
      </c>
      <c r="S116" s="45">
        <f t="shared" si="98"/>
        <v>51.68</v>
      </c>
      <c r="T116" s="84">
        <f t="shared" si="72"/>
        <v>20.399999999999999</v>
      </c>
      <c r="U116" s="45">
        <f t="shared" si="99"/>
        <v>40.799999999999997</v>
      </c>
      <c r="V116" s="84">
        <f t="shared" si="73"/>
        <v>9.52</v>
      </c>
      <c r="W116" s="45">
        <f t="shared" si="100"/>
        <v>14.96</v>
      </c>
      <c r="X116" s="45"/>
      <c r="Y116" s="45">
        <f t="shared" si="101"/>
        <v>9.52</v>
      </c>
      <c r="Z116" s="45"/>
      <c r="AA116" s="45"/>
      <c r="AB116" s="45"/>
      <c r="AC116" s="45"/>
      <c r="AD116" s="45"/>
      <c r="AE116" s="45"/>
      <c r="AF116" s="45"/>
      <c r="AG116" s="45"/>
      <c r="AH116" s="45"/>
      <c r="AI116" s="46">
        <f t="shared" si="102"/>
        <v>9.52</v>
      </c>
      <c r="AJ116" s="116" t="str">
        <f t="shared" si="103"/>
        <v>92 TURNER &amp; HOOTCH (T)</v>
      </c>
      <c r="AK116" s="116"/>
      <c r="AL116" s="45">
        <f t="shared" si="104"/>
        <v>16.869191873177837</v>
      </c>
      <c r="AM116" s="45">
        <f t="shared" si="105"/>
        <v>0</v>
      </c>
      <c r="AN116" s="84">
        <f t="shared" si="74"/>
        <v>29.386355945439391</v>
      </c>
      <c r="AO116" s="45">
        <f t="shared" si="106"/>
        <v>32.843574291961673</v>
      </c>
      <c r="AP116" s="84">
        <f t="shared" si="75"/>
        <v>12.250366035198054</v>
      </c>
      <c r="AQ116" s="45">
        <f t="shared" si="107"/>
        <v>24.500732070396108</v>
      </c>
      <c r="AR116" s="84">
        <f t="shared" si="76"/>
        <v>5.7168374830924256</v>
      </c>
      <c r="AS116" s="45">
        <f t="shared" si="108"/>
        <v>8.4887057615502446</v>
      </c>
      <c r="AT116" s="45"/>
      <c r="AU116" s="45">
        <f t="shared" si="109"/>
        <v>4.8231282736080923</v>
      </c>
      <c r="AV116" s="45"/>
      <c r="AW116" s="45"/>
      <c r="AX116" s="45"/>
      <c r="AY116" s="45"/>
      <c r="AZ116" s="45"/>
      <c r="BA116" s="45"/>
      <c r="BB116" s="45"/>
      <c r="BC116" s="45"/>
      <c r="BD116" s="45"/>
      <c r="BE116" s="46">
        <f t="shared" si="110"/>
        <v>2.7367725110209156</v>
      </c>
      <c r="BF116" s="96">
        <f t="shared" si="77"/>
        <v>9.1701615716293325</v>
      </c>
      <c r="BG116" s="97"/>
      <c r="BI116" s="117" t="str">
        <f t="shared" si="94"/>
        <v>Yes</v>
      </c>
      <c r="BJ116" s="118"/>
      <c r="BK116" s="119"/>
      <c r="BL116" s="117" t="str">
        <f t="shared" si="112"/>
        <v>Yes</v>
      </c>
      <c r="BM116" s="119"/>
    </row>
    <row r="117" spans="1:65">
      <c r="A117" s="33" t="s">
        <v>129</v>
      </c>
      <c r="B117" s="36">
        <v>20.399999999999999</v>
      </c>
      <c r="C117" s="36">
        <v>62.1</v>
      </c>
      <c r="D117" s="36">
        <v>21.9</v>
      </c>
      <c r="E117" s="36">
        <v>22.2</v>
      </c>
      <c r="F117" s="44">
        <v>18.7</v>
      </c>
      <c r="G117" s="5">
        <v>14.3</v>
      </c>
      <c r="H117" s="5">
        <v>47.3</v>
      </c>
      <c r="I117" s="5">
        <v>16.399999999999999</v>
      </c>
      <c r="J117" s="55">
        <v>17</v>
      </c>
      <c r="K117" s="5">
        <v>22.4</v>
      </c>
      <c r="N117" s="115" t="str">
        <f t="shared" si="111"/>
        <v>93 THREE FUGITIVES (T)</v>
      </c>
      <c r="O117" s="116"/>
      <c r="P117" s="45">
        <f t="shared" si="97"/>
        <v>22.4</v>
      </c>
      <c r="Q117" s="45"/>
      <c r="R117" s="84">
        <f t="shared" si="71"/>
        <v>24.310000000000002</v>
      </c>
      <c r="S117" s="45">
        <f t="shared" si="98"/>
        <v>27.17</v>
      </c>
      <c r="T117" s="84">
        <f t="shared" si="72"/>
        <v>10.725000000000001</v>
      </c>
      <c r="U117" s="45">
        <f t="shared" si="99"/>
        <v>21.450000000000003</v>
      </c>
      <c r="V117" s="84">
        <f t="shared" si="73"/>
        <v>5.0049999999999999</v>
      </c>
      <c r="W117" s="45">
        <f t="shared" si="100"/>
        <v>7.8650000000000011</v>
      </c>
      <c r="X117" s="45"/>
      <c r="Y117" s="45">
        <f t="shared" si="101"/>
        <v>5.0049999999999999</v>
      </c>
      <c r="Z117" s="45"/>
      <c r="AA117" s="45"/>
      <c r="AB117" s="45"/>
      <c r="AC117" s="45"/>
      <c r="AD117" s="45"/>
      <c r="AE117" s="45"/>
      <c r="AF117" s="45"/>
      <c r="AG117" s="45"/>
      <c r="AH117" s="45"/>
      <c r="AI117" s="46">
        <f t="shared" si="102"/>
        <v>5.0049999999999999</v>
      </c>
      <c r="AJ117" s="116" t="str">
        <f t="shared" si="103"/>
        <v>93 THREE FUGITIVES (T)</v>
      </c>
      <c r="AK117" s="116"/>
      <c r="AL117" s="45">
        <f t="shared" si="104"/>
        <v>15.943877551020403</v>
      </c>
      <c r="AM117" s="45">
        <f t="shared" si="105"/>
        <v>0</v>
      </c>
      <c r="AN117" s="84">
        <f t="shared" si="74"/>
        <v>15.449444486021447</v>
      </c>
      <c r="AO117" s="45">
        <f t="shared" si="106"/>
        <v>17.267026190259266</v>
      </c>
      <c r="AP117" s="84">
        <f t="shared" si="75"/>
        <v>6.4404497905636839</v>
      </c>
      <c r="AQ117" s="45">
        <f t="shared" si="107"/>
        <v>12.880899581127368</v>
      </c>
      <c r="AR117" s="84">
        <f t="shared" si="76"/>
        <v>3.0055432355963854</v>
      </c>
      <c r="AS117" s="45">
        <f t="shared" si="108"/>
        <v>4.4628122202267839</v>
      </c>
      <c r="AT117" s="45"/>
      <c r="AU117" s="45">
        <f t="shared" si="109"/>
        <v>2.5356887614924899</v>
      </c>
      <c r="AV117" s="45"/>
      <c r="AW117" s="45"/>
      <c r="AX117" s="45"/>
      <c r="AY117" s="45"/>
      <c r="AZ117" s="45"/>
      <c r="BA117" s="45"/>
      <c r="BB117" s="45"/>
      <c r="BC117" s="45"/>
      <c r="BD117" s="45"/>
      <c r="BE117" s="46">
        <f t="shared" si="110"/>
        <v>1.4388179010146724</v>
      </c>
      <c r="BF117" s="96">
        <f t="shared" si="77"/>
        <v>-2.2540704090813399</v>
      </c>
      <c r="BG117" s="97"/>
      <c r="BI117" s="117" t="str">
        <f t="shared" si="94"/>
        <v>No</v>
      </c>
      <c r="BJ117" s="118"/>
      <c r="BK117" s="119"/>
      <c r="BL117" s="117" t="str">
        <f t="shared" si="112"/>
        <v>No</v>
      </c>
      <c r="BM117" s="119"/>
    </row>
    <row r="118" spans="1:65">
      <c r="A118" s="33" t="s">
        <v>130</v>
      </c>
      <c r="B118" s="36">
        <v>11.6</v>
      </c>
      <c r="C118" s="36">
        <v>40.700000000000003</v>
      </c>
      <c r="D118" s="36">
        <v>13.9</v>
      </c>
      <c r="E118" s="36">
        <v>17.2</v>
      </c>
      <c r="F118" s="44">
        <v>18.7</v>
      </c>
      <c r="G118" s="5">
        <v>8.1</v>
      </c>
      <c r="H118" s="5">
        <v>32.299999999999997</v>
      </c>
      <c r="I118" s="5">
        <v>10.7</v>
      </c>
      <c r="J118" s="55">
        <v>13</v>
      </c>
      <c r="K118" s="5">
        <v>22.4</v>
      </c>
      <c r="N118" s="115" t="str">
        <f t="shared" si="111"/>
        <v>94 AN INNOCENT MAN (T)</v>
      </c>
      <c r="O118" s="116"/>
      <c r="P118" s="45">
        <f t="shared" si="97"/>
        <v>22.4</v>
      </c>
      <c r="Q118" s="45"/>
      <c r="R118" s="84">
        <f t="shared" si="71"/>
        <v>13.77</v>
      </c>
      <c r="S118" s="45">
        <f t="shared" si="98"/>
        <v>15.389999999999999</v>
      </c>
      <c r="T118" s="84">
        <f t="shared" si="72"/>
        <v>6.0749999999999993</v>
      </c>
      <c r="U118" s="45">
        <f t="shared" si="99"/>
        <v>12.149999999999999</v>
      </c>
      <c r="V118" s="84">
        <f t="shared" si="73"/>
        <v>2.8349999999999995</v>
      </c>
      <c r="W118" s="45">
        <f t="shared" si="100"/>
        <v>4.4550000000000001</v>
      </c>
      <c r="X118" s="45"/>
      <c r="Y118" s="45">
        <f t="shared" si="101"/>
        <v>2.8349999999999995</v>
      </c>
      <c r="Z118" s="45"/>
      <c r="AA118" s="45"/>
      <c r="AB118" s="45"/>
      <c r="AC118" s="45"/>
      <c r="AD118" s="45"/>
      <c r="AE118" s="45"/>
      <c r="AF118" s="45"/>
      <c r="AG118" s="45"/>
      <c r="AH118" s="45"/>
      <c r="AI118" s="46">
        <f t="shared" si="102"/>
        <v>2.8349999999999995</v>
      </c>
      <c r="AJ118" s="116" t="str">
        <f t="shared" si="103"/>
        <v>94 AN INNOCENT MAN (T)</v>
      </c>
      <c r="AK118" s="116"/>
      <c r="AL118" s="45">
        <f t="shared" si="104"/>
        <v>15.943877551020403</v>
      </c>
      <c r="AM118" s="45">
        <f t="shared" si="105"/>
        <v>0</v>
      </c>
      <c r="AN118" s="84">
        <f t="shared" si="74"/>
        <v>8.7510839396345244</v>
      </c>
      <c r="AO118" s="45">
        <f t="shared" si="106"/>
        <v>9.7806232266503503</v>
      </c>
      <c r="AP118" s="84">
        <f t="shared" si="75"/>
        <v>3.6480869443053026</v>
      </c>
      <c r="AQ118" s="45">
        <f t="shared" si="107"/>
        <v>7.2961738886106051</v>
      </c>
      <c r="AR118" s="84">
        <f t="shared" si="76"/>
        <v>1.7024405740091411</v>
      </c>
      <c r="AS118" s="45">
        <f t="shared" si="108"/>
        <v>2.5278866422263597</v>
      </c>
      <c r="AT118" s="45"/>
      <c r="AU118" s="45">
        <f t="shared" si="109"/>
        <v>1.4362992285377039</v>
      </c>
      <c r="AV118" s="45"/>
      <c r="AW118" s="45"/>
      <c r="AX118" s="45"/>
      <c r="AY118" s="45"/>
      <c r="AZ118" s="45"/>
      <c r="BA118" s="45"/>
      <c r="BB118" s="45"/>
      <c r="BC118" s="45"/>
      <c r="BD118" s="45"/>
      <c r="BE118" s="46">
        <f t="shared" si="110"/>
        <v>0.81499475512019903</v>
      </c>
      <c r="BF118" s="96">
        <f t="shared" si="77"/>
        <v>-8.1895112678241535</v>
      </c>
      <c r="BG118" s="97"/>
      <c r="BI118" s="117" t="str">
        <f t="shared" si="94"/>
        <v>No</v>
      </c>
      <c r="BJ118" s="118"/>
      <c r="BK118" s="119"/>
      <c r="BL118" s="117" t="str">
        <f t="shared" si="112"/>
        <v>No</v>
      </c>
      <c r="BM118" s="119"/>
    </row>
    <row r="119" spans="1:65">
      <c r="A119" s="33" t="s">
        <v>131</v>
      </c>
      <c r="B119" s="36">
        <v>9.9</v>
      </c>
      <c r="C119" s="36">
        <v>36.700000000000003</v>
      </c>
      <c r="D119" s="36">
        <v>12.4</v>
      </c>
      <c r="E119" s="36">
        <v>17.8</v>
      </c>
      <c r="F119" s="44">
        <v>19.8</v>
      </c>
      <c r="G119" s="5">
        <v>6.9</v>
      </c>
      <c r="H119" s="5">
        <v>29.5</v>
      </c>
      <c r="I119" s="5">
        <v>9.6999999999999993</v>
      </c>
      <c r="J119" s="5">
        <v>12.3</v>
      </c>
      <c r="K119" s="5">
        <v>23.7</v>
      </c>
      <c r="N119" s="115" t="str">
        <f t="shared" si="111"/>
        <v>95 BLAZE (T)</v>
      </c>
      <c r="O119" s="116"/>
      <c r="P119" s="45">
        <f t="shared" si="97"/>
        <v>23.7</v>
      </c>
      <c r="Q119" s="45"/>
      <c r="R119" s="84">
        <f t="shared" si="71"/>
        <v>11.73</v>
      </c>
      <c r="S119" s="45">
        <f t="shared" si="98"/>
        <v>13.11</v>
      </c>
      <c r="T119" s="84">
        <f t="shared" si="72"/>
        <v>5.1750000000000007</v>
      </c>
      <c r="U119" s="45">
        <f t="shared" si="99"/>
        <v>10.350000000000001</v>
      </c>
      <c r="V119" s="84">
        <f t="shared" si="73"/>
        <v>2.415</v>
      </c>
      <c r="W119" s="45">
        <f t="shared" si="100"/>
        <v>3.7950000000000004</v>
      </c>
      <c r="X119" s="45"/>
      <c r="Y119" s="45">
        <f t="shared" si="101"/>
        <v>2.415</v>
      </c>
      <c r="Z119" s="45"/>
      <c r="AA119" s="45"/>
      <c r="AB119" s="45"/>
      <c r="AC119" s="45"/>
      <c r="AD119" s="45"/>
      <c r="AE119" s="45"/>
      <c r="AF119" s="45"/>
      <c r="AG119" s="45"/>
      <c r="AH119" s="45"/>
      <c r="AI119" s="46">
        <f t="shared" si="102"/>
        <v>2.415</v>
      </c>
      <c r="AJ119" s="116" t="str">
        <f t="shared" si="103"/>
        <v>95 BLAZE (T)</v>
      </c>
      <c r="AK119" s="116"/>
      <c r="AL119" s="45">
        <f t="shared" si="104"/>
        <v>16.869191873177837</v>
      </c>
      <c r="AM119" s="45">
        <f t="shared" si="105"/>
        <v>0</v>
      </c>
      <c r="AN119" s="84">
        <f t="shared" si="74"/>
        <v>7.4546270596886703</v>
      </c>
      <c r="AO119" s="45">
        <f t="shared" si="106"/>
        <v>8.3316420078873357</v>
      </c>
      <c r="AP119" s="84">
        <f t="shared" si="75"/>
        <v>3.1076296192230366</v>
      </c>
      <c r="AQ119" s="45">
        <f t="shared" si="107"/>
        <v>6.2152592384460732</v>
      </c>
      <c r="AR119" s="84">
        <f t="shared" si="76"/>
        <v>1.4502271556374169</v>
      </c>
      <c r="AS119" s="45">
        <f t="shared" si="108"/>
        <v>2.1533849174520845</v>
      </c>
      <c r="AT119" s="45"/>
      <c r="AU119" s="45">
        <f t="shared" si="109"/>
        <v>1.2235141576432293</v>
      </c>
      <c r="AV119" s="45"/>
      <c r="AW119" s="45"/>
      <c r="AX119" s="45"/>
      <c r="AY119" s="45"/>
      <c r="AZ119" s="45"/>
      <c r="BA119" s="45"/>
      <c r="BB119" s="45"/>
      <c r="BC119" s="45"/>
      <c r="BD119" s="45"/>
      <c r="BE119" s="46">
        <f t="shared" si="110"/>
        <v>0.69425479139868818</v>
      </c>
      <c r="BF119" s="96">
        <f t="shared" si="77"/>
        <v>-10.263620594899551</v>
      </c>
      <c r="BG119" s="97"/>
      <c r="BI119" s="117" t="str">
        <f t="shared" si="94"/>
        <v>No</v>
      </c>
      <c r="BJ119" s="118"/>
      <c r="BK119" s="119"/>
      <c r="BL119" s="117" t="str">
        <f t="shared" si="112"/>
        <v>No</v>
      </c>
      <c r="BM119" s="119"/>
    </row>
    <row r="120" spans="1:65">
      <c r="A120" s="33" t="s">
        <v>132</v>
      </c>
      <c r="B120" s="36">
        <v>5.2</v>
      </c>
      <c r="C120" s="36">
        <v>25.3</v>
      </c>
      <c r="D120" s="36">
        <v>8.1</v>
      </c>
      <c r="E120" s="36">
        <v>10.7</v>
      </c>
      <c r="F120" s="44">
        <v>20.9</v>
      </c>
      <c r="G120" s="5">
        <v>3.6</v>
      </c>
      <c r="H120" s="5">
        <v>21.5</v>
      </c>
      <c r="I120" s="5">
        <v>6.7</v>
      </c>
      <c r="J120" s="5">
        <v>10.1</v>
      </c>
      <c r="K120" s="55">
        <v>25</v>
      </c>
      <c r="N120" s="115" t="str">
        <f t="shared" si="111"/>
        <v>96 NEW YORK STORIES (T)</v>
      </c>
      <c r="O120" s="116"/>
      <c r="P120" s="45">
        <f t="shared" si="97"/>
        <v>25</v>
      </c>
      <c r="Q120" s="45"/>
      <c r="R120" s="84">
        <f t="shared" si="71"/>
        <v>6.12</v>
      </c>
      <c r="S120" s="45">
        <f t="shared" si="98"/>
        <v>6.84</v>
      </c>
      <c r="T120" s="84">
        <f t="shared" si="72"/>
        <v>2.7</v>
      </c>
      <c r="U120" s="45">
        <f t="shared" si="99"/>
        <v>5.4</v>
      </c>
      <c r="V120" s="84">
        <f t="shared" si="73"/>
        <v>1.26</v>
      </c>
      <c r="W120" s="45">
        <f t="shared" si="100"/>
        <v>1.9800000000000002</v>
      </c>
      <c r="X120" s="45"/>
      <c r="Y120" s="45">
        <f t="shared" si="101"/>
        <v>1.26</v>
      </c>
      <c r="Z120" s="45"/>
      <c r="AA120" s="45"/>
      <c r="AB120" s="45"/>
      <c r="AC120" s="45"/>
      <c r="AD120" s="45"/>
      <c r="AE120" s="45"/>
      <c r="AF120" s="45"/>
      <c r="AG120" s="45"/>
      <c r="AH120" s="45"/>
      <c r="AI120" s="46">
        <f t="shared" si="102"/>
        <v>1.26</v>
      </c>
      <c r="AJ120" s="116" t="str">
        <f t="shared" si="103"/>
        <v>96 NEW YORK STORIES (T)</v>
      </c>
      <c r="AK120" s="116"/>
      <c r="AL120" s="45">
        <f t="shared" si="104"/>
        <v>17.794506195335273</v>
      </c>
      <c r="AM120" s="45">
        <f t="shared" si="105"/>
        <v>0</v>
      </c>
      <c r="AN120" s="84">
        <f t="shared" si="74"/>
        <v>3.8893706398375669</v>
      </c>
      <c r="AO120" s="45">
        <f t="shared" si="106"/>
        <v>4.3469436562890449</v>
      </c>
      <c r="AP120" s="84">
        <f t="shared" si="75"/>
        <v>1.6213719752468014</v>
      </c>
      <c r="AQ120" s="45">
        <f t="shared" si="107"/>
        <v>3.2427439504936029</v>
      </c>
      <c r="AR120" s="84">
        <f t="shared" si="76"/>
        <v>0.75664025511517397</v>
      </c>
      <c r="AS120" s="45">
        <f t="shared" si="108"/>
        <v>1.1235051743228266</v>
      </c>
      <c r="AT120" s="45"/>
      <c r="AU120" s="45">
        <f t="shared" si="109"/>
        <v>0.6383552126834241</v>
      </c>
      <c r="AV120" s="45"/>
      <c r="AW120" s="45"/>
      <c r="AX120" s="45"/>
      <c r="AY120" s="45"/>
      <c r="AZ120" s="45"/>
      <c r="BA120" s="45"/>
      <c r="BB120" s="45"/>
      <c r="BC120" s="45"/>
      <c r="BD120" s="45"/>
      <c r="BE120" s="46">
        <f t="shared" si="110"/>
        <v>0.36221989116453296</v>
      </c>
      <c r="BF120" s="96">
        <f t="shared" si="77"/>
        <v>-14.348121180581385</v>
      </c>
      <c r="BG120" s="97"/>
      <c r="BI120" s="117" t="str">
        <f t="shared" si="94"/>
        <v>No</v>
      </c>
      <c r="BJ120" s="118"/>
      <c r="BK120" s="119"/>
      <c r="BL120" s="117" t="str">
        <f t="shared" si="112"/>
        <v>No</v>
      </c>
      <c r="BM120" s="119"/>
    </row>
    <row r="121" spans="1:65">
      <c r="A121" s="33" t="s">
        <v>133</v>
      </c>
      <c r="B121" s="36">
        <v>5.0999999999999996</v>
      </c>
      <c r="C121" s="56">
        <v>25</v>
      </c>
      <c r="D121" s="56">
        <v>8</v>
      </c>
      <c r="E121" s="36">
        <v>13.2</v>
      </c>
      <c r="F121" s="44">
        <v>13.2</v>
      </c>
      <c r="G121" s="5">
        <v>3.5</v>
      </c>
      <c r="H121" s="5">
        <v>21.3</v>
      </c>
      <c r="I121" s="5">
        <v>6.6</v>
      </c>
      <c r="J121" s="5">
        <v>10.1</v>
      </c>
      <c r="K121" s="5">
        <v>15.8</v>
      </c>
      <c r="N121" s="115" t="str">
        <f t="shared" si="111"/>
        <v>97 GROSS ANATOMY (T)</v>
      </c>
      <c r="O121" s="116"/>
      <c r="P121" s="45">
        <f t="shared" si="97"/>
        <v>15.8</v>
      </c>
      <c r="Q121" s="45"/>
      <c r="R121" s="84">
        <f t="shared" si="71"/>
        <v>5.95</v>
      </c>
      <c r="S121" s="45">
        <f t="shared" si="98"/>
        <v>6.6499999999999995</v>
      </c>
      <c r="T121" s="84">
        <f t="shared" si="72"/>
        <v>2.625</v>
      </c>
      <c r="U121" s="45">
        <f t="shared" si="99"/>
        <v>5.25</v>
      </c>
      <c r="V121" s="84">
        <f t="shared" si="73"/>
        <v>1.2249999999999999</v>
      </c>
      <c r="W121" s="45">
        <f t="shared" si="100"/>
        <v>1.9250000000000003</v>
      </c>
      <c r="X121" s="45"/>
      <c r="Y121" s="45">
        <f t="shared" si="101"/>
        <v>1.2249999999999999</v>
      </c>
      <c r="Z121" s="45"/>
      <c r="AA121" s="45"/>
      <c r="AB121" s="45"/>
      <c r="AC121" s="45"/>
      <c r="AD121" s="45"/>
      <c r="AE121" s="45"/>
      <c r="AF121" s="45"/>
      <c r="AG121" s="45"/>
      <c r="AH121" s="45"/>
      <c r="AI121" s="46">
        <f t="shared" si="102"/>
        <v>1.2249999999999999</v>
      </c>
      <c r="AJ121" s="116" t="str">
        <f t="shared" si="103"/>
        <v>97 GROSS ANATOMY (T)</v>
      </c>
      <c r="AK121" s="116"/>
      <c r="AL121" s="45">
        <f t="shared" si="104"/>
        <v>11.246127915451892</v>
      </c>
      <c r="AM121" s="45">
        <f t="shared" si="105"/>
        <v>0</v>
      </c>
      <c r="AN121" s="84">
        <f t="shared" si="74"/>
        <v>3.7813325665087456</v>
      </c>
      <c r="AO121" s="45">
        <f t="shared" si="106"/>
        <v>4.2261952213921266</v>
      </c>
      <c r="AP121" s="84">
        <f t="shared" si="75"/>
        <v>1.5763338648232792</v>
      </c>
      <c r="AQ121" s="45">
        <f t="shared" si="107"/>
        <v>3.1526677296465584</v>
      </c>
      <c r="AR121" s="84">
        <f t="shared" si="76"/>
        <v>0.73562247025086347</v>
      </c>
      <c r="AS121" s="45">
        <f t="shared" si="108"/>
        <v>1.0922966972583037</v>
      </c>
      <c r="AT121" s="45"/>
      <c r="AU121" s="45">
        <f t="shared" si="109"/>
        <v>0.62062312344221771</v>
      </c>
      <c r="AV121" s="45"/>
      <c r="AW121" s="45"/>
      <c r="AX121" s="45"/>
      <c r="AY121" s="45"/>
      <c r="AZ121" s="45"/>
      <c r="BA121" s="45"/>
      <c r="BB121" s="45"/>
      <c r="BC121" s="45"/>
      <c r="BD121" s="45"/>
      <c r="BE121" s="46">
        <f t="shared" si="110"/>
        <v>0.35215822752107367</v>
      </c>
      <c r="BF121" s="96">
        <f t="shared" si="77"/>
        <v>-7.8954758177744981</v>
      </c>
      <c r="BG121" s="97"/>
      <c r="BI121" s="117" t="str">
        <f t="shared" si="94"/>
        <v>No</v>
      </c>
      <c r="BJ121" s="118"/>
      <c r="BK121" s="119"/>
      <c r="BL121" s="117" t="str">
        <f t="shared" si="112"/>
        <v>No</v>
      </c>
      <c r="BM121" s="119"/>
    </row>
    <row r="122" spans="1:65">
      <c r="A122" s="33" t="s">
        <v>134</v>
      </c>
      <c r="B122" s="36">
        <v>4.4000000000000004</v>
      </c>
      <c r="C122" s="36">
        <v>23.4</v>
      </c>
      <c r="D122" s="36">
        <v>7.4</v>
      </c>
      <c r="E122" s="36">
        <v>11.7</v>
      </c>
      <c r="F122" s="44">
        <v>12.1</v>
      </c>
      <c r="G122" s="5">
        <v>3.1</v>
      </c>
      <c r="H122" s="5">
        <v>20.2</v>
      </c>
      <c r="I122" s="5">
        <v>6.2</v>
      </c>
      <c r="J122" s="5">
        <v>9.8000000000000007</v>
      </c>
      <c r="K122" s="5">
        <v>14.5</v>
      </c>
      <c r="N122" s="115" t="str">
        <f t="shared" si="111"/>
        <v>98 DISORGANIZED CRIME (T)</v>
      </c>
      <c r="O122" s="116"/>
      <c r="P122" s="45">
        <f t="shared" si="97"/>
        <v>14.5</v>
      </c>
      <c r="Q122" s="45"/>
      <c r="R122" s="84">
        <f t="shared" si="71"/>
        <v>5.27</v>
      </c>
      <c r="S122" s="45">
        <f t="shared" si="98"/>
        <v>5.89</v>
      </c>
      <c r="T122" s="84">
        <f t="shared" si="72"/>
        <v>2.3250000000000002</v>
      </c>
      <c r="U122" s="45">
        <f t="shared" si="99"/>
        <v>4.6500000000000004</v>
      </c>
      <c r="V122" s="84">
        <f t="shared" si="73"/>
        <v>1.085</v>
      </c>
      <c r="W122" s="45">
        <f t="shared" si="100"/>
        <v>1.7050000000000003</v>
      </c>
      <c r="X122" s="45"/>
      <c r="Y122" s="45">
        <f t="shared" si="101"/>
        <v>1.085</v>
      </c>
      <c r="Z122" s="45"/>
      <c r="AA122" s="45"/>
      <c r="AB122" s="45"/>
      <c r="AC122" s="45"/>
      <c r="AD122" s="45"/>
      <c r="AE122" s="45"/>
      <c r="AF122" s="45"/>
      <c r="AG122" s="45"/>
      <c r="AH122" s="45"/>
      <c r="AI122" s="46">
        <f t="shared" si="102"/>
        <v>1.085</v>
      </c>
      <c r="AJ122" s="116" t="str">
        <f t="shared" si="103"/>
        <v>98 DISORGANIZED CRIME (T)</v>
      </c>
      <c r="AK122" s="116"/>
      <c r="AL122" s="45">
        <f t="shared" si="104"/>
        <v>10.320813593294458</v>
      </c>
      <c r="AM122" s="45">
        <f t="shared" si="105"/>
        <v>0</v>
      </c>
      <c r="AN122" s="84">
        <f t="shared" si="74"/>
        <v>3.3491802731934599</v>
      </c>
      <c r="AO122" s="45">
        <f t="shared" si="106"/>
        <v>3.7432014818044554</v>
      </c>
      <c r="AP122" s="84">
        <f t="shared" si="75"/>
        <v>1.3961814231291902</v>
      </c>
      <c r="AQ122" s="45">
        <f t="shared" si="107"/>
        <v>2.7923628462583805</v>
      </c>
      <c r="AR122" s="84">
        <f t="shared" si="76"/>
        <v>0.65155133079362204</v>
      </c>
      <c r="AS122" s="45">
        <f t="shared" si="108"/>
        <v>0.96746278900021188</v>
      </c>
      <c r="AT122" s="45"/>
      <c r="AU122" s="45">
        <f t="shared" si="109"/>
        <v>0.5496947664773929</v>
      </c>
      <c r="AV122" s="45"/>
      <c r="AW122" s="45"/>
      <c r="AX122" s="45"/>
      <c r="AY122" s="45"/>
      <c r="AZ122" s="45"/>
      <c r="BA122" s="45"/>
      <c r="BB122" s="45"/>
      <c r="BC122" s="45"/>
      <c r="BD122" s="45"/>
      <c r="BE122" s="46">
        <f t="shared" si="110"/>
        <v>0.3119115729472367</v>
      </c>
      <c r="BF122" s="96">
        <f t="shared" si="77"/>
        <v>-7.3530931639230532</v>
      </c>
      <c r="BG122" s="97"/>
      <c r="BI122" s="117" t="str">
        <f t="shared" si="94"/>
        <v>No</v>
      </c>
      <c r="BJ122" s="118"/>
      <c r="BK122" s="119"/>
      <c r="BL122" s="117" t="str">
        <f t="shared" si="112"/>
        <v>No</v>
      </c>
      <c r="BM122" s="119"/>
    </row>
    <row r="123" spans="1:65" ht="14" thickBot="1">
      <c r="A123" s="33" t="s">
        <v>135</v>
      </c>
      <c r="B123" s="36">
        <v>4.4000000000000004</v>
      </c>
      <c r="C123" s="36">
        <v>23.4</v>
      </c>
      <c r="D123" s="36">
        <v>7.4</v>
      </c>
      <c r="E123" s="36">
        <v>10.4</v>
      </c>
      <c r="F123" s="44">
        <v>7.7</v>
      </c>
      <c r="G123" s="5">
        <v>3.1</v>
      </c>
      <c r="H123" s="5">
        <v>20.2</v>
      </c>
      <c r="I123" s="5">
        <v>6.2</v>
      </c>
      <c r="J123" s="5">
        <v>9.8000000000000007</v>
      </c>
      <c r="K123" s="5">
        <v>9.1999999999999993</v>
      </c>
      <c r="N123" s="107" t="str">
        <f t="shared" si="111"/>
        <v>99 CHEETAH (W)</v>
      </c>
      <c r="O123" s="108"/>
      <c r="P123" s="57">
        <f t="shared" si="97"/>
        <v>9.1999999999999993</v>
      </c>
      <c r="Q123" s="57"/>
      <c r="R123" s="84">
        <f t="shared" si="71"/>
        <v>5.27</v>
      </c>
      <c r="S123" s="57">
        <f t="shared" si="98"/>
        <v>5.89</v>
      </c>
      <c r="T123" s="84">
        <f t="shared" si="72"/>
        <v>2.3250000000000002</v>
      </c>
      <c r="U123" s="57">
        <f t="shared" si="99"/>
        <v>4.6500000000000004</v>
      </c>
      <c r="V123" s="84">
        <f t="shared" si="73"/>
        <v>1.085</v>
      </c>
      <c r="W123" s="57">
        <f t="shared" si="100"/>
        <v>1.7050000000000003</v>
      </c>
      <c r="X123" s="57"/>
      <c r="Y123" s="57">
        <f t="shared" si="101"/>
        <v>1.085</v>
      </c>
      <c r="Z123" s="57"/>
      <c r="AA123" s="57"/>
      <c r="AB123" s="57"/>
      <c r="AC123" s="57"/>
      <c r="AD123" s="57"/>
      <c r="AE123" s="57"/>
      <c r="AF123" s="57"/>
      <c r="AG123" s="57"/>
      <c r="AH123" s="57"/>
      <c r="AI123" s="58">
        <f t="shared" si="102"/>
        <v>1.085</v>
      </c>
      <c r="AJ123" s="108" t="str">
        <f t="shared" si="103"/>
        <v>99 CHEETAH (W)</v>
      </c>
      <c r="AK123" s="108"/>
      <c r="AL123" s="57">
        <f t="shared" si="104"/>
        <v>6.5483782798833792</v>
      </c>
      <c r="AM123" s="57">
        <f t="shared" si="105"/>
        <v>0</v>
      </c>
      <c r="AN123" s="84">
        <f t="shared" si="74"/>
        <v>3.3491802731934599</v>
      </c>
      <c r="AO123" s="57">
        <f t="shared" si="106"/>
        <v>3.7432014818044554</v>
      </c>
      <c r="AP123" s="84">
        <f t="shared" si="75"/>
        <v>1.3961814231291902</v>
      </c>
      <c r="AQ123" s="57">
        <f t="shared" si="107"/>
        <v>2.7923628462583805</v>
      </c>
      <c r="AR123" s="84">
        <f t="shared" si="76"/>
        <v>0.65155133079362204</v>
      </c>
      <c r="AS123" s="57">
        <f t="shared" si="108"/>
        <v>0.96746278900021188</v>
      </c>
      <c r="AT123" s="57"/>
      <c r="AU123" s="57">
        <f t="shared" si="109"/>
        <v>0.5496947664773929</v>
      </c>
      <c r="AV123" s="57"/>
      <c r="AW123" s="57"/>
      <c r="AX123" s="57"/>
      <c r="AY123" s="57"/>
      <c r="AZ123" s="57"/>
      <c r="BA123" s="57"/>
      <c r="BB123" s="57"/>
      <c r="BC123" s="57"/>
      <c r="BD123" s="57"/>
      <c r="BE123" s="58">
        <f t="shared" si="110"/>
        <v>0.3119115729472367</v>
      </c>
      <c r="BF123" s="96">
        <f t="shared" si="77"/>
        <v>-3.5806578505119742</v>
      </c>
      <c r="BG123" s="97"/>
      <c r="BI123" s="109" t="str">
        <f t="shared" si="94"/>
        <v>No</v>
      </c>
      <c r="BJ123" s="110"/>
      <c r="BK123" s="111"/>
      <c r="BL123" s="109" t="str">
        <f t="shared" si="112"/>
        <v>No</v>
      </c>
      <c r="BM123" s="111"/>
    </row>
    <row r="124" spans="1:65" ht="15" thickTop="1" thickBot="1">
      <c r="A124" s="69" t="s">
        <v>164</v>
      </c>
      <c r="B124" s="70">
        <v>14.9</v>
      </c>
      <c r="C124" s="70">
        <v>48.8</v>
      </c>
      <c r="D124" s="70">
        <v>16.899999999999999</v>
      </c>
      <c r="E124" s="70">
        <v>17.399999999999999</v>
      </c>
      <c r="F124" s="71">
        <v>17.600000000000001</v>
      </c>
      <c r="G124" s="70">
        <v>10.4</v>
      </c>
      <c r="H124" s="70">
        <v>38</v>
      </c>
      <c r="I124" s="70">
        <v>12.9</v>
      </c>
      <c r="J124" s="70">
        <v>14.5</v>
      </c>
      <c r="K124" s="70">
        <v>21.2</v>
      </c>
      <c r="N124" s="112"/>
      <c r="O124" s="113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3"/>
      <c r="AJ124" s="114"/>
      <c r="AK124" s="114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59"/>
      <c r="BF124" s="59"/>
      <c r="BG124" s="59"/>
    </row>
    <row r="125" spans="1:65" ht="14" thickTop="1">
      <c r="A125" s="33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N125" s="105" t="s">
        <v>139</v>
      </c>
      <c r="O125" s="106"/>
      <c r="P125" s="75">
        <f>AVERAGEA(P15:P123)</f>
        <v>21.153535353535357</v>
      </c>
      <c r="Q125" s="75"/>
      <c r="R125" s="75">
        <f t="shared" ref="R125:W125" si="113">AVERAGEA(R15:R123)</f>
        <v>16.856153846153845</v>
      </c>
      <c r="S125" s="75">
        <f t="shared" si="113"/>
        <v>19.790707070707075</v>
      </c>
      <c r="T125" s="75">
        <f t="shared" si="113"/>
        <v>7.1611111111111123</v>
      </c>
      <c r="U125" s="75">
        <f t="shared" si="113"/>
        <v>15.624242424242427</v>
      </c>
      <c r="V125" s="75">
        <f t="shared" si="113"/>
        <v>3.3418518518518514</v>
      </c>
      <c r="W125" s="75">
        <f t="shared" si="113"/>
        <v>5.7288888888888918</v>
      </c>
      <c r="X125" s="75"/>
      <c r="Y125" s="75">
        <f>AVERAGEA(Y15:Y123)</f>
        <v>3.6456565656565654</v>
      </c>
      <c r="Z125" s="75"/>
      <c r="AA125" s="75"/>
      <c r="AB125" s="75"/>
      <c r="AC125" s="75"/>
      <c r="AD125" s="75"/>
      <c r="AE125" s="75"/>
      <c r="AF125" s="75"/>
      <c r="AG125" s="75"/>
      <c r="AH125" s="75"/>
      <c r="AI125" s="76">
        <f>AVERAGEA(AI15:AI123)</f>
        <v>3.6091999999999995</v>
      </c>
      <c r="AJ125" s="106" t="s">
        <v>139</v>
      </c>
      <c r="AK125" s="106"/>
      <c r="AL125" s="75">
        <f t="shared" ref="AL125:AS125" si="114">AVERAGEA(AL15:AL123)</f>
        <v>15.056668636069137</v>
      </c>
      <c r="AM125" s="75">
        <f t="shared" si="114"/>
        <v>0</v>
      </c>
      <c r="AN125" s="75">
        <f t="shared" si="114"/>
        <v>10.315635297840787</v>
      </c>
      <c r="AO125" s="75">
        <f t="shared" si="114"/>
        <v>12.577352127848661</v>
      </c>
      <c r="AP125" s="75">
        <f t="shared" si="114"/>
        <v>4.3003055063644577</v>
      </c>
      <c r="AQ125" s="75">
        <f t="shared" si="114"/>
        <v>9.3824847411588159</v>
      </c>
      <c r="AR125" s="75">
        <f t="shared" si="114"/>
        <v>2.0068092363034133</v>
      </c>
      <c r="AS125" s="75">
        <f t="shared" si="114"/>
        <v>3.2507254089834423</v>
      </c>
      <c r="AT125" s="75"/>
      <c r="AU125" s="75">
        <f>AVERAGEA(AU15:AU123)</f>
        <v>1.8470030732860461</v>
      </c>
      <c r="AV125" s="75"/>
      <c r="AW125" s="75"/>
      <c r="AX125" s="75"/>
      <c r="AY125" s="75"/>
      <c r="AZ125" s="75"/>
      <c r="BA125" s="75"/>
      <c r="BB125" s="75"/>
      <c r="BC125" s="75"/>
      <c r="BD125" s="75"/>
      <c r="BE125" s="46"/>
      <c r="BF125" s="96"/>
      <c r="BG125" s="97"/>
    </row>
    <row r="126" spans="1:65">
      <c r="A126" s="100" t="s">
        <v>165</v>
      </c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N126" s="105" t="s">
        <v>140</v>
      </c>
      <c r="O126" s="106"/>
      <c r="P126" s="75">
        <f>MEDIAN(P15:P124)</f>
        <v>19.8</v>
      </c>
      <c r="Q126" s="75"/>
      <c r="R126" s="75">
        <f t="shared" ref="R126:W126" si="115">MEDIAN(R15:R124)</f>
        <v>6.0350000000000001</v>
      </c>
      <c r="S126" s="75">
        <f t="shared" si="115"/>
        <v>7.4099999999999993</v>
      </c>
      <c r="T126" s="75">
        <f t="shared" si="115"/>
        <v>2.5125000000000002</v>
      </c>
      <c r="U126" s="75">
        <f t="shared" si="115"/>
        <v>5.85</v>
      </c>
      <c r="V126" s="75">
        <f t="shared" si="115"/>
        <v>1.1724999999999999</v>
      </c>
      <c r="W126" s="75">
        <f t="shared" si="115"/>
        <v>2.145</v>
      </c>
      <c r="X126" s="75"/>
      <c r="Y126" s="75">
        <f>MEDIAN(Y15:Y124)</f>
        <v>1.365</v>
      </c>
      <c r="Z126" s="75"/>
      <c r="AA126" s="75"/>
      <c r="AB126" s="75"/>
      <c r="AC126" s="75"/>
      <c r="AD126" s="75"/>
      <c r="AE126" s="75"/>
      <c r="AF126" s="75"/>
      <c r="AG126" s="75"/>
      <c r="AH126" s="75"/>
      <c r="AI126" s="76">
        <f>MEDIAN(AI15:AI124)</f>
        <v>1.365</v>
      </c>
      <c r="AJ126" s="106" t="s">
        <v>140</v>
      </c>
      <c r="AK126" s="106"/>
      <c r="AL126" s="75">
        <f t="shared" ref="AL126:AS126" si="116">MEDIAN(AL15:AL124)</f>
        <v>14.093248906705536</v>
      </c>
      <c r="AM126" s="75">
        <f t="shared" si="116"/>
        <v>0</v>
      </c>
      <c r="AN126" s="75">
        <f t="shared" si="116"/>
        <v>3.6192754565155134</v>
      </c>
      <c r="AO126" s="75">
        <f t="shared" si="116"/>
        <v>4.7091889609797981</v>
      </c>
      <c r="AP126" s="75">
        <f t="shared" si="116"/>
        <v>1.5087766991879958</v>
      </c>
      <c r="AQ126" s="75">
        <f t="shared" si="116"/>
        <v>3.5129726130347363</v>
      </c>
      <c r="AR126" s="75">
        <f t="shared" si="116"/>
        <v>0.70409579295439784</v>
      </c>
      <c r="AS126" s="75">
        <f t="shared" si="116"/>
        <v>1.2171306055163953</v>
      </c>
      <c r="AT126" s="75"/>
      <c r="AU126" s="75">
        <f>MEDIAN(AU15:AU124)</f>
        <v>0.69155148040704273</v>
      </c>
      <c r="AV126" s="45"/>
      <c r="AW126" s="45"/>
      <c r="AX126" s="45"/>
      <c r="AY126" s="45"/>
      <c r="AZ126" s="45"/>
      <c r="BA126" s="45"/>
      <c r="BB126" s="45"/>
      <c r="BC126" s="45"/>
      <c r="BD126" s="45"/>
      <c r="BE126" s="76">
        <f>MEDIAN(BE15:BE124)</f>
        <v>0.3924048820949107</v>
      </c>
      <c r="BF126" s="96">
        <f t="shared" si="77"/>
        <v>-9.4021483133305601</v>
      </c>
      <c r="BG126" s="97"/>
    </row>
    <row r="127" spans="1:65" ht="14" thickBot="1">
      <c r="A127" s="100" t="s">
        <v>166</v>
      </c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N127" s="102" t="s">
        <v>141</v>
      </c>
      <c r="O127" s="103"/>
      <c r="P127" s="77">
        <f>_xlfn.STDEV.P(P15:P123)</f>
        <v>12.410669189189493</v>
      </c>
      <c r="Q127" s="77"/>
      <c r="R127" s="77">
        <f t="shared" ref="R127:W127" si="117">_xlfn.STDEV.P(R15:R123)</f>
        <v>26.865873309249398</v>
      </c>
      <c r="S127" s="77">
        <f t="shared" si="117"/>
        <v>30.468003758622</v>
      </c>
      <c r="T127" s="77">
        <f t="shared" si="117"/>
        <v>11.715510025360441</v>
      </c>
      <c r="U127" s="77">
        <f t="shared" si="117"/>
        <v>24.053687177859473</v>
      </c>
      <c r="V127" s="77">
        <f t="shared" si="117"/>
        <v>5.4672380118348718</v>
      </c>
      <c r="W127" s="77">
        <f t="shared" si="117"/>
        <v>8.8196852985484728</v>
      </c>
      <c r="X127" s="77"/>
      <c r="Y127" s="77">
        <f>_xlfn.STDEV.P(Y15:Y123)</f>
        <v>5.6125270081672101</v>
      </c>
      <c r="Z127" s="77"/>
      <c r="AA127" s="77"/>
      <c r="AB127" s="77"/>
      <c r="AC127" s="77"/>
      <c r="AD127" s="77"/>
      <c r="AE127" s="77"/>
      <c r="AF127" s="77"/>
      <c r="AG127" s="77"/>
      <c r="AH127" s="77"/>
      <c r="AI127" s="78">
        <f>_xlfn.STDEV.P(AI15:AI123)</f>
        <v>5.5961624225892503</v>
      </c>
      <c r="AJ127" s="103" t="s">
        <v>141</v>
      </c>
      <c r="AK127" s="103"/>
      <c r="AL127" s="77">
        <f t="shared" ref="AL127:AS127" si="118">_xlfn.STDEV.P(AL15:AL123)</f>
        <v>8.8336691910115714</v>
      </c>
      <c r="AM127" s="77">
        <f t="shared" si="118"/>
        <v>0</v>
      </c>
      <c r="AN127" s="77">
        <f t="shared" si="118"/>
        <v>16.876281749392433</v>
      </c>
      <c r="AO127" s="77">
        <f t="shared" si="118"/>
        <v>19.362967201510624</v>
      </c>
      <c r="AP127" s="77">
        <f t="shared" si="118"/>
        <v>7.0352591225342085</v>
      </c>
      <c r="AQ127" s="77">
        <f t="shared" si="118"/>
        <v>14.444434922790622</v>
      </c>
      <c r="AR127" s="77">
        <f t="shared" si="118"/>
        <v>3.2831209238492973</v>
      </c>
      <c r="AS127" s="77">
        <f t="shared" si="118"/>
        <v>5.0045262973829141</v>
      </c>
      <c r="AT127" s="79"/>
      <c r="AU127" s="77">
        <f>_xlfn.STDEV.P(AU15:AU123)</f>
        <v>2.8434808507857463</v>
      </c>
      <c r="AV127" s="79"/>
      <c r="AW127" s="79"/>
      <c r="AX127" s="79"/>
      <c r="AY127" s="79"/>
      <c r="AZ127" s="79"/>
      <c r="BA127" s="79"/>
      <c r="BB127" s="79"/>
      <c r="BC127" s="79"/>
      <c r="BD127" s="79"/>
      <c r="BE127" s="78">
        <f>_xlfn.STDEV.P(BE15:BE123)</f>
        <v>1.6134673984574039</v>
      </c>
      <c r="BF127" s="96">
        <f t="shared" si="77"/>
        <v>7.2405456841397999</v>
      </c>
      <c r="BG127" s="97"/>
    </row>
    <row r="128" spans="1:65">
      <c r="N128" s="104"/>
      <c r="O128" s="104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1"/>
      <c r="AK128" s="33"/>
      <c r="AL128" s="45"/>
      <c r="AM128" s="45"/>
      <c r="AN128" s="80"/>
      <c r="AO128" s="45"/>
      <c r="AP128" s="80"/>
      <c r="AQ128" s="45"/>
      <c r="AR128" s="80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</row>
  </sheetData>
  <mergeCells count="513">
    <mergeCell ref="AJ11:AK11"/>
    <mergeCell ref="N12:O13"/>
    <mergeCell ref="P12:P13"/>
    <mergeCell ref="Q12:Q13"/>
    <mergeCell ref="S12:S13"/>
    <mergeCell ref="U12:U13"/>
    <mergeCell ref="A8:K8"/>
    <mergeCell ref="B11:F11"/>
    <mergeCell ref="G11:K11"/>
    <mergeCell ref="N11:O11"/>
    <mergeCell ref="AD12:AD13"/>
    <mergeCell ref="AE12:AE13"/>
    <mergeCell ref="AF12:AF13"/>
    <mergeCell ref="AG12:AG13"/>
    <mergeCell ref="AH12:AH13"/>
    <mergeCell ref="W12:W13"/>
    <mergeCell ref="X12:X13"/>
    <mergeCell ref="Y12:Y13"/>
    <mergeCell ref="Z12:Z13"/>
    <mergeCell ref="AA12:AA13"/>
    <mergeCell ref="AB12:AB13"/>
    <mergeCell ref="BT12:BU12"/>
    <mergeCell ref="BV12:BW12"/>
    <mergeCell ref="BO13:BP14"/>
    <mergeCell ref="BQ13:BR14"/>
    <mergeCell ref="BT13:BU14"/>
    <mergeCell ref="BV13:BW14"/>
    <mergeCell ref="AY12:AY13"/>
    <mergeCell ref="AZ12:AZ13"/>
    <mergeCell ref="BA12:BA13"/>
    <mergeCell ref="BB12:BB13"/>
    <mergeCell ref="BC12:BC13"/>
    <mergeCell ref="BD12:BD13"/>
    <mergeCell ref="BF11:BG13"/>
    <mergeCell ref="BI11:BK13"/>
    <mergeCell ref="BL11:BM13"/>
    <mergeCell ref="BO11:BR11"/>
    <mergeCell ref="BT11:BW11"/>
    <mergeCell ref="N14:O14"/>
    <mergeCell ref="AJ14:AK14"/>
    <mergeCell ref="BI14:BK14"/>
    <mergeCell ref="N15:O15"/>
    <mergeCell ref="AJ15:AK15"/>
    <mergeCell ref="BI15:BK15"/>
    <mergeCell ref="BE12:BE13"/>
    <mergeCell ref="BO12:BP12"/>
    <mergeCell ref="BQ12:BR12"/>
    <mergeCell ref="AS12:AS13"/>
    <mergeCell ref="AT12:AT13"/>
    <mergeCell ref="AU12:AU13"/>
    <mergeCell ref="AV12:AV13"/>
    <mergeCell ref="AW12:AW13"/>
    <mergeCell ref="AX12:AX13"/>
    <mergeCell ref="AI12:AI13"/>
    <mergeCell ref="AJ12:AK13"/>
    <mergeCell ref="AL12:AL13"/>
    <mergeCell ref="AM12:AM13"/>
    <mergeCell ref="AO12:AO13"/>
    <mergeCell ref="AQ12:AQ13"/>
    <mergeCell ref="AP12:AP13"/>
    <mergeCell ref="AN12:AN13"/>
    <mergeCell ref="AC12:AC13"/>
    <mergeCell ref="BL15:BM15"/>
    <mergeCell ref="BO15:BP16"/>
    <mergeCell ref="BQ15:BR16"/>
    <mergeCell ref="BT15:BU16"/>
    <mergeCell ref="BV15:BW16"/>
    <mergeCell ref="N16:O16"/>
    <mergeCell ref="AJ16:AK16"/>
    <mergeCell ref="BI16:BK16"/>
    <mergeCell ref="BL16:BM16"/>
    <mergeCell ref="N19:O19"/>
    <mergeCell ref="AJ19:AK19"/>
    <mergeCell ref="BI19:BK19"/>
    <mergeCell ref="BL19:BM19"/>
    <mergeCell ref="N20:O20"/>
    <mergeCell ref="AJ20:AK20"/>
    <mergeCell ref="BI20:BK20"/>
    <mergeCell ref="BL20:BM20"/>
    <mergeCell ref="N17:O17"/>
    <mergeCell ref="AJ17:AK17"/>
    <mergeCell ref="BI17:BK17"/>
    <mergeCell ref="BL17:BM17"/>
    <mergeCell ref="N18:O18"/>
    <mergeCell ref="AJ18:AK18"/>
    <mergeCell ref="BI18:BK18"/>
    <mergeCell ref="BL18:BM18"/>
    <mergeCell ref="N23:O23"/>
    <mergeCell ref="AJ23:AK23"/>
    <mergeCell ref="BI23:BK23"/>
    <mergeCell ref="BL23:BM23"/>
    <mergeCell ref="N24:O24"/>
    <mergeCell ref="AJ24:AK24"/>
    <mergeCell ref="BI24:BK24"/>
    <mergeCell ref="BL24:BM24"/>
    <mergeCell ref="N21:O21"/>
    <mergeCell ref="AJ21:AK21"/>
    <mergeCell ref="BI21:BK21"/>
    <mergeCell ref="BL21:BM21"/>
    <mergeCell ref="N22:O22"/>
    <mergeCell ref="AJ22:AK22"/>
    <mergeCell ref="BI22:BK22"/>
    <mergeCell ref="BL22:BM22"/>
    <mergeCell ref="N27:O27"/>
    <mergeCell ref="AJ27:AK27"/>
    <mergeCell ref="BI27:BK27"/>
    <mergeCell ref="BL27:BM27"/>
    <mergeCell ref="N28:O28"/>
    <mergeCell ref="AJ28:AK28"/>
    <mergeCell ref="BI28:BK28"/>
    <mergeCell ref="BL28:BM28"/>
    <mergeCell ref="N25:O25"/>
    <mergeCell ref="AJ25:AK25"/>
    <mergeCell ref="BI25:BK25"/>
    <mergeCell ref="BL25:BM25"/>
    <mergeCell ref="N26:O26"/>
    <mergeCell ref="AJ26:AK26"/>
    <mergeCell ref="BI26:BK26"/>
    <mergeCell ref="BL26:BM26"/>
    <mergeCell ref="N31:O31"/>
    <mergeCell ref="AJ31:AK31"/>
    <mergeCell ref="BI31:BK31"/>
    <mergeCell ref="BL31:BM31"/>
    <mergeCell ref="N32:O32"/>
    <mergeCell ref="AJ32:AK32"/>
    <mergeCell ref="BI32:BK32"/>
    <mergeCell ref="BL32:BM32"/>
    <mergeCell ref="N29:O29"/>
    <mergeCell ref="BI29:BK29"/>
    <mergeCell ref="BL29:BM29"/>
    <mergeCell ref="N30:O30"/>
    <mergeCell ref="AJ30:AK30"/>
    <mergeCell ref="BI30:BK30"/>
    <mergeCell ref="BL30:BM30"/>
    <mergeCell ref="N35:O35"/>
    <mergeCell ref="AJ35:AK35"/>
    <mergeCell ref="BI35:BK35"/>
    <mergeCell ref="BL35:BM35"/>
    <mergeCell ref="N36:O36"/>
    <mergeCell ref="AJ36:AK36"/>
    <mergeCell ref="BI36:BK36"/>
    <mergeCell ref="BL36:BM36"/>
    <mergeCell ref="N33:O33"/>
    <mergeCell ref="AJ33:AK33"/>
    <mergeCell ref="BI33:BK33"/>
    <mergeCell ref="BL33:BM33"/>
    <mergeCell ref="N34:O34"/>
    <mergeCell ref="AJ34:AK34"/>
    <mergeCell ref="BI34:BK34"/>
    <mergeCell ref="BL34:BM34"/>
    <mergeCell ref="N39:O39"/>
    <mergeCell ref="AJ39:AK39"/>
    <mergeCell ref="BI39:BK39"/>
    <mergeCell ref="BL39:BM39"/>
    <mergeCell ref="N40:O40"/>
    <mergeCell ref="AJ40:AK40"/>
    <mergeCell ref="BI40:BK40"/>
    <mergeCell ref="BL40:BM40"/>
    <mergeCell ref="N37:O37"/>
    <mergeCell ref="AJ37:AK37"/>
    <mergeCell ref="BI37:BK37"/>
    <mergeCell ref="BL37:BM37"/>
    <mergeCell ref="N38:O38"/>
    <mergeCell ref="AJ38:AK38"/>
    <mergeCell ref="BI38:BK38"/>
    <mergeCell ref="BL38:BM38"/>
    <mergeCell ref="N43:O43"/>
    <mergeCell ref="AJ43:AK43"/>
    <mergeCell ref="BI43:BK43"/>
    <mergeCell ref="BL43:BM43"/>
    <mergeCell ref="N44:O44"/>
    <mergeCell ref="AJ44:AK44"/>
    <mergeCell ref="BI44:BK44"/>
    <mergeCell ref="BL44:BM44"/>
    <mergeCell ref="N41:O41"/>
    <mergeCell ref="AJ41:AK41"/>
    <mergeCell ref="BI41:BK41"/>
    <mergeCell ref="BL41:BM41"/>
    <mergeCell ref="N42:O42"/>
    <mergeCell ref="AJ42:AK42"/>
    <mergeCell ref="BI42:BK42"/>
    <mergeCell ref="BL42:BM42"/>
    <mergeCell ref="N47:O47"/>
    <mergeCell ref="AJ47:AK47"/>
    <mergeCell ref="BI47:BK47"/>
    <mergeCell ref="BL47:BM47"/>
    <mergeCell ref="N48:O48"/>
    <mergeCell ref="AJ48:AK48"/>
    <mergeCell ref="BI48:BK48"/>
    <mergeCell ref="BL48:BM48"/>
    <mergeCell ref="N45:O45"/>
    <mergeCell ref="AJ45:AK45"/>
    <mergeCell ref="BI45:BK45"/>
    <mergeCell ref="BL45:BM45"/>
    <mergeCell ref="N46:O46"/>
    <mergeCell ref="AJ46:AK46"/>
    <mergeCell ref="BI46:BK46"/>
    <mergeCell ref="BL46:BM46"/>
    <mergeCell ref="N51:O51"/>
    <mergeCell ref="AJ51:AK51"/>
    <mergeCell ref="BI51:BK51"/>
    <mergeCell ref="BL51:BM51"/>
    <mergeCell ref="N52:O52"/>
    <mergeCell ref="AJ52:AK52"/>
    <mergeCell ref="BI52:BK52"/>
    <mergeCell ref="BL52:BM52"/>
    <mergeCell ref="N49:O49"/>
    <mergeCell ref="AJ49:AK49"/>
    <mergeCell ref="BI49:BK49"/>
    <mergeCell ref="BL49:BM49"/>
    <mergeCell ref="N50:O50"/>
    <mergeCell ref="AJ50:AK50"/>
    <mergeCell ref="BI50:BK50"/>
    <mergeCell ref="BL50:BM50"/>
    <mergeCell ref="N55:O55"/>
    <mergeCell ref="AJ55:AK55"/>
    <mergeCell ref="BI55:BK55"/>
    <mergeCell ref="BL55:BM55"/>
    <mergeCell ref="N56:O56"/>
    <mergeCell ref="AJ56:AK56"/>
    <mergeCell ref="BI56:BK56"/>
    <mergeCell ref="BL56:BM56"/>
    <mergeCell ref="N53:O53"/>
    <mergeCell ref="AJ53:AK53"/>
    <mergeCell ref="BI53:BK53"/>
    <mergeCell ref="BL53:BM53"/>
    <mergeCell ref="N54:O54"/>
    <mergeCell ref="AJ54:AK54"/>
    <mergeCell ref="BI54:BK54"/>
    <mergeCell ref="BL54:BM54"/>
    <mergeCell ref="N59:O59"/>
    <mergeCell ref="AJ59:AK59"/>
    <mergeCell ref="BI59:BK59"/>
    <mergeCell ref="BL59:BM59"/>
    <mergeCell ref="N60:O60"/>
    <mergeCell ref="AJ60:AK60"/>
    <mergeCell ref="BI60:BK60"/>
    <mergeCell ref="BL60:BM60"/>
    <mergeCell ref="N57:O57"/>
    <mergeCell ref="AJ57:AK57"/>
    <mergeCell ref="BI57:BK57"/>
    <mergeCell ref="BL57:BM57"/>
    <mergeCell ref="N58:O58"/>
    <mergeCell ref="AJ58:AK58"/>
    <mergeCell ref="BI58:BK58"/>
    <mergeCell ref="BL58:BM58"/>
    <mergeCell ref="N63:O63"/>
    <mergeCell ref="AJ63:AK63"/>
    <mergeCell ref="BI63:BK63"/>
    <mergeCell ref="BL63:BM63"/>
    <mergeCell ref="N64:O64"/>
    <mergeCell ref="AJ64:AK64"/>
    <mergeCell ref="BI64:BK64"/>
    <mergeCell ref="BL64:BM64"/>
    <mergeCell ref="N61:O61"/>
    <mergeCell ref="AJ61:AK61"/>
    <mergeCell ref="BI61:BK61"/>
    <mergeCell ref="BL61:BM61"/>
    <mergeCell ref="N62:O62"/>
    <mergeCell ref="AJ62:AK62"/>
    <mergeCell ref="BI62:BK62"/>
    <mergeCell ref="BL62:BM62"/>
    <mergeCell ref="N67:O67"/>
    <mergeCell ref="AJ67:AK67"/>
    <mergeCell ref="BI67:BK67"/>
    <mergeCell ref="BL67:BM67"/>
    <mergeCell ref="N68:O68"/>
    <mergeCell ref="AJ68:AK68"/>
    <mergeCell ref="BI68:BK68"/>
    <mergeCell ref="BL68:BM68"/>
    <mergeCell ref="N65:O65"/>
    <mergeCell ref="AJ65:AK65"/>
    <mergeCell ref="BI65:BK65"/>
    <mergeCell ref="BL65:BM65"/>
    <mergeCell ref="N66:O66"/>
    <mergeCell ref="AJ66:AK66"/>
    <mergeCell ref="BI66:BK66"/>
    <mergeCell ref="BL66:BM66"/>
    <mergeCell ref="N71:O71"/>
    <mergeCell ref="AJ71:AK71"/>
    <mergeCell ref="BI71:BK71"/>
    <mergeCell ref="BL71:BM71"/>
    <mergeCell ref="N72:O72"/>
    <mergeCell ref="AJ72:AK72"/>
    <mergeCell ref="BI72:BK72"/>
    <mergeCell ref="BL72:BM72"/>
    <mergeCell ref="N69:O69"/>
    <mergeCell ref="AJ69:AK69"/>
    <mergeCell ref="BI69:BK69"/>
    <mergeCell ref="BL69:BM69"/>
    <mergeCell ref="N70:O70"/>
    <mergeCell ref="AJ70:AK70"/>
    <mergeCell ref="BI70:BK70"/>
    <mergeCell ref="BL70:BM70"/>
    <mergeCell ref="N75:O75"/>
    <mergeCell ref="AJ75:AK75"/>
    <mergeCell ref="BI75:BK75"/>
    <mergeCell ref="BL75:BM75"/>
    <mergeCell ref="N76:O76"/>
    <mergeCell ref="AJ76:AK76"/>
    <mergeCell ref="BI76:BK76"/>
    <mergeCell ref="BL76:BM76"/>
    <mergeCell ref="N73:O73"/>
    <mergeCell ref="AJ73:AK73"/>
    <mergeCell ref="BI73:BK73"/>
    <mergeCell ref="BL73:BM73"/>
    <mergeCell ref="N74:O74"/>
    <mergeCell ref="AJ74:AK74"/>
    <mergeCell ref="BI74:BK74"/>
    <mergeCell ref="BL74:BM74"/>
    <mergeCell ref="N79:O79"/>
    <mergeCell ref="AJ79:AK79"/>
    <mergeCell ref="BI79:BK79"/>
    <mergeCell ref="BL79:BM79"/>
    <mergeCell ref="N80:O80"/>
    <mergeCell ref="AJ80:AK80"/>
    <mergeCell ref="BI80:BK80"/>
    <mergeCell ref="BL80:BM80"/>
    <mergeCell ref="N77:O77"/>
    <mergeCell ref="AJ77:AK77"/>
    <mergeCell ref="BI77:BK77"/>
    <mergeCell ref="BL77:BM77"/>
    <mergeCell ref="N78:O78"/>
    <mergeCell ref="AJ78:AK78"/>
    <mergeCell ref="BI78:BK78"/>
    <mergeCell ref="BL78:BM78"/>
    <mergeCell ref="N83:O83"/>
    <mergeCell ref="AJ83:AK83"/>
    <mergeCell ref="BI83:BK83"/>
    <mergeCell ref="BL83:BM83"/>
    <mergeCell ref="N84:O84"/>
    <mergeCell ref="AJ84:AK84"/>
    <mergeCell ref="BI84:BK84"/>
    <mergeCell ref="BL84:BM84"/>
    <mergeCell ref="N81:O81"/>
    <mergeCell ref="AJ81:AK81"/>
    <mergeCell ref="BI81:BK81"/>
    <mergeCell ref="BL81:BM81"/>
    <mergeCell ref="N82:O82"/>
    <mergeCell ref="AJ82:AK82"/>
    <mergeCell ref="BI82:BK82"/>
    <mergeCell ref="BL82:BM82"/>
    <mergeCell ref="N87:O87"/>
    <mergeCell ref="AJ87:AK87"/>
    <mergeCell ref="BI87:BK87"/>
    <mergeCell ref="BL87:BM87"/>
    <mergeCell ref="N88:O88"/>
    <mergeCell ref="AJ88:AK88"/>
    <mergeCell ref="BI88:BK88"/>
    <mergeCell ref="BL88:BM88"/>
    <mergeCell ref="N85:O85"/>
    <mergeCell ref="AJ85:AK85"/>
    <mergeCell ref="BI85:BK85"/>
    <mergeCell ref="BL85:BM85"/>
    <mergeCell ref="N86:O86"/>
    <mergeCell ref="AJ86:AK86"/>
    <mergeCell ref="BI86:BK86"/>
    <mergeCell ref="BL86:BM86"/>
    <mergeCell ref="N91:O91"/>
    <mergeCell ref="AJ91:AK91"/>
    <mergeCell ref="BI91:BK91"/>
    <mergeCell ref="BL91:BM91"/>
    <mergeCell ref="N92:O92"/>
    <mergeCell ref="AJ92:AK92"/>
    <mergeCell ref="BI92:BK92"/>
    <mergeCell ref="BL92:BM92"/>
    <mergeCell ref="N89:O89"/>
    <mergeCell ref="AJ89:AK89"/>
    <mergeCell ref="BI89:BK89"/>
    <mergeCell ref="BL89:BM89"/>
    <mergeCell ref="N90:O90"/>
    <mergeCell ref="AJ90:AK90"/>
    <mergeCell ref="BI90:BK90"/>
    <mergeCell ref="BL90:BM90"/>
    <mergeCell ref="N95:O95"/>
    <mergeCell ref="AJ95:AK95"/>
    <mergeCell ref="BI95:BK95"/>
    <mergeCell ref="BL95:BM95"/>
    <mergeCell ref="N96:O96"/>
    <mergeCell ref="AJ96:AK96"/>
    <mergeCell ref="BI96:BK96"/>
    <mergeCell ref="BL96:BM96"/>
    <mergeCell ref="N93:O93"/>
    <mergeCell ref="AJ93:AK93"/>
    <mergeCell ref="BI93:BK93"/>
    <mergeCell ref="BL93:BM93"/>
    <mergeCell ref="N94:O94"/>
    <mergeCell ref="AJ94:AK94"/>
    <mergeCell ref="BI94:BK94"/>
    <mergeCell ref="BL94:BM94"/>
    <mergeCell ref="N99:O99"/>
    <mergeCell ref="AJ99:AK99"/>
    <mergeCell ref="BI99:BK99"/>
    <mergeCell ref="BL99:BM99"/>
    <mergeCell ref="N100:O100"/>
    <mergeCell ref="AJ100:AK100"/>
    <mergeCell ref="BI100:BK100"/>
    <mergeCell ref="BL100:BM100"/>
    <mergeCell ref="N97:O97"/>
    <mergeCell ref="AJ97:AK97"/>
    <mergeCell ref="BI97:BK97"/>
    <mergeCell ref="BL97:BM97"/>
    <mergeCell ref="N98:O98"/>
    <mergeCell ref="AJ98:AK98"/>
    <mergeCell ref="BI98:BK98"/>
    <mergeCell ref="BL98:BM98"/>
    <mergeCell ref="AJ103:AK103"/>
    <mergeCell ref="BI103:BK103"/>
    <mergeCell ref="BL103:BM103"/>
    <mergeCell ref="N104:O104"/>
    <mergeCell ref="AJ104:AK104"/>
    <mergeCell ref="BI104:BK104"/>
    <mergeCell ref="BL104:BM104"/>
    <mergeCell ref="N101:O101"/>
    <mergeCell ref="AJ101:AK101"/>
    <mergeCell ref="BI101:BK101"/>
    <mergeCell ref="BL101:BM101"/>
    <mergeCell ref="N102:O102"/>
    <mergeCell ref="AJ102:AK102"/>
    <mergeCell ref="BI102:BK102"/>
    <mergeCell ref="BL102:BM102"/>
    <mergeCell ref="BI107:BK107"/>
    <mergeCell ref="BL107:BM107"/>
    <mergeCell ref="N108:O108"/>
    <mergeCell ref="AJ108:AK108"/>
    <mergeCell ref="BI108:BK108"/>
    <mergeCell ref="BL108:BM108"/>
    <mergeCell ref="N105:O105"/>
    <mergeCell ref="AJ105:AK105"/>
    <mergeCell ref="BI105:BK105"/>
    <mergeCell ref="BL105:BM105"/>
    <mergeCell ref="N106:O106"/>
    <mergeCell ref="AJ106:AK106"/>
    <mergeCell ref="BI106:BK106"/>
    <mergeCell ref="BL106:BM106"/>
    <mergeCell ref="BI111:BK111"/>
    <mergeCell ref="BL111:BM111"/>
    <mergeCell ref="N112:O112"/>
    <mergeCell ref="AJ112:AK112"/>
    <mergeCell ref="BI112:BK112"/>
    <mergeCell ref="BL112:BM112"/>
    <mergeCell ref="N109:O109"/>
    <mergeCell ref="AJ109:AK109"/>
    <mergeCell ref="BI109:BK109"/>
    <mergeCell ref="BL109:BM109"/>
    <mergeCell ref="N110:O110"/>
    <mergeCell ref="AJ110:AK110"/>
    <mergeCell ref="BI110:BK110"/>
    <mergeCell ref="BL110:BM110"/>
    <mergeCell ref="BI115:BK115"/>
    <mergeCell ref="BL115:BM115"/>
    <mergeCell ref="N116:O116"/>
    <mergeCell ref="AJ116:AK116"/>
    <mergeCell ref="BI116:BK116"/>
    <mergeCell ref="BL116:BM116"/>
    <mergeCell ref="N113:O113"/>
    <mergeCell ref="AJ113:AK113"/>
    <mergeCell ref="BI113:BK113"/>
    <mergeCell ref="BL113:BM113"/>
    <mergeCell ref="N114:O114"/>
    <mergeCell ref="AJ114:AK114"/>
    <mergeCell ref="BI114:BK114"/>
    <mergeCell ref="BL114:BM114"/>
    <mergeCell ref="BI119:BK119"/>
    <mergeCell ref="BL119:BM119"/>
    <mergeCell ref="N120:O120"/>
    <mergeCell ref="AJ120:AK120"/>
    <mergeCell ref="BI120:BK120"/>
    <mergeCell ref="BL120:BM120"/>
    <mergeCell ref="N117:O117"/>
    <mergeCell ref="AJ117:AK117"/>
    <mergeCell ref="BI117:BK117"/>
    <mergeCell ref="BL117:BM117"/>
    <mergeCell ref="N118:O118"/>
    <mergeCell ref="AJ118:AK118"/>
    <mergeCell ref="BI118:BK118"/>
    <mergeCell ref="BL118:BM118"/>
    <mergeCell ref="BI123:BK123"/>
    <mergeCell ref="BL123:BM123"/>
    <mergeCell ref="N124:O124"/>
    <mergeCell ref="AJ124:AK124"/>
    <mergeCell ref="N121:O121"/>
    <mergeCell ref="AJ121:AK121"/>
    <mergeCell ref="BI121:BK121"/>
    <mergeCell ref="BL121:BM121"/>
    <mergeCell ref="N122:O122"/>
    <mergeCell ref="AJ122:AK122"/>
    <mergeCell ref="BI122:BK122"/>
    <mergeCell ref="BL122:BM122"/>
    <mergeCell ref="AR12:AR13"/>
    <mergeCell ref="R12:R13"/>
    <mergeCell ref="T12:T13"/>
    <mergeCell ref="V12:V13"/>
    <mergeCell ref="A127:K127"/>
    <mergeCell ref="N127:O127"/>
    <mergeCell ref="AJ127:AK127"/>
    <mergeCell ref="N128:O128"/>
    <mergeCell ref="N125:O125"/>
    <mergeCell ref="AJ125:AK125"/>
    <mergeCell ref="A126:K126"/>
    <mergeCell ref="N126:O126"/>
    <mergeCell ref="AJ126:AK126"/>
    <mergeCell ref="N123:O123"/>
    <mergeCell ref="AJ123:AK123"/>
    <mergeCell ref="N119:O119"/>
    <mergeCell ref="AJ119:AK119"/>
    <mergeCell ref="N115:O115"/>
    <mergeCell ref="AJ115:AK115"/>
    <mergeCell ref="N111:O111"/>
    <mergeCell ref="AJ111:AK111"/>
    <mergeCell ref="N107:O107"/>
    <mergeCell ref="AJ107:AK107"/>
    <mergeCell ref="N103:O103"/>
  </mergeCells>
  <pageMargins left="0.75" right="0.75" top="1" bottom="1" header="0.5" footer="0.5"/>
  <pageSetup paperSize="9" orientation="landscape"/>
  <headerFooter alignWithMargins="0"/>
  <ignoredErrors>
    <ignoredError sqref="N11:BG14 N31:BG40 N29:BD29 N30:BE30 BG30 N43:BG76 N41:BD42 N79:BG89 N77:BD78 N92:BG110 N90:BD91 N113:BG123 N111:BD112 N126:BG127 N124:BD125 N16:BE28 N15:BE15 BG15 BG16:BG2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0162-881D-3E41-B60E-23385ABAE32A}">
  <dimension ref="B2:D8"/>
  <sheetViews>
    <sheetView zoomScale="75" zoomScaleNormal="75" workbookViewId="0">
      <selection activeCell="H19" sqref="H19"/>
    </sheetView>
  </sheetViews>
  <sheetFormatPr baseColWidth="10" defaultRowHeight="16"/>
  <cols>
    <col min="2" max="2" width="22.6640625" customWidth="1"/>
    <col min="3" max="4" width="37.33203125" customWidth="1"/>
  </cols>
  <sheetData>
    <row r="2" spans="2:4">
      <c r="B2" s="2" t="s">
        <v>145</v>
      </c>
      <c r="C2" s="2" t="s">
        <v>143</v>
      </c>
      <c r="D2" s="2" t="s">
        <v>144</v>
      </c>
    </row>
    <row r="3" spans="2:4" ht="60" customHeight="1">
      <c r="B3" s="3" t="s">
        <v>142</v>
      </c>
      <c r="C3" s="4" t="s">
        <v>146</v>
      </c>
      <c r="D3" s="4" t="s">
        <v>147</v>
      </c>
    </row>
    <row r="4" spans="2:4" ht="60" customHeight="1">
      <c r="B4" s="3"/>
      <c r="C4" s="4"/>
      <c r="D4" s="4"/>
    </row>
    <row r="5" spans="2:4" ht="60" customHeight="1">
      <c r="B5" s="3"/>
      <c r="C5" s="4"/>
      <c r="D5" s="4"/>
    </row>
    <row r="6" spans="2:4" ht="60" customHeight="1">
      <c r="B6" s="3"/>
      <c r="C6" s="4"/>
      <c r="D6" s="4"/>
    </row>
    <row r="7" spans="2:4" ht="60" customHeight="1">
      <c r="B7" s="3"/>
      <c r="C7" s="4"/>
      <c r="D7" s="4"/>
    </row>
    <row r="8" spans="2:4" ht="60" customHeight="1">
      <c r="B8" s="3"/>
      <c r="C8" s="4"/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SQL_NegativeSpread</vt:lpstr>
      <vt:lpstr>SQL_RentalRevSpread</vt:lpstr>
      <vt:lpstr>StudioNPV</vt:lpstr>
      <vt:lpstr>StudoNPV_Model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2019-10-18T17:49:23Z</dcterms:created>
  <dcterms:modified xsi:type="dcterms:W3CDTF">2019-10-19T16:17:16Z</dcterms:modified>
</cp:coreProperties>
</file>