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E9715197-7372-49DB-8A61-D578872E3A22}" xr6:coauthVersionLast="36" xr6:coauthVersionMax="36" xr10:uidLastSave="{00000000-0000-0000-0000-000000000000}"/>
  <bookViews>
    <workbookView xWindow="0" yWindow="0" windowWidth="23040" windowHeight="10116" activeTab="3" xr2:uid="{00000000-000D-0000-FFFF-FFFF00000000}"/>
  </bookViews>
  <sheets>
    <sheet name="Fornecedores" sheetId="1" r:id="rId1"/>
    <sheet name="Clientes" sheetId="2" r:id="rId2"/>
    <sheet name="Estoque" sheetId="3" r:id="rId3"/>
    <sheet name="Gráficos" sheetId="5" r:id="rId4"/>
    <sheet name="NotaFiscal" sheetId="4" r:id="rId5"/>
  </sheets>
  <definedNames>
    <definedName name="_xlchart.v1.0" hidden="1">Estoque!$A$4:$M$11</definedName>
    <definedName name="_xlchart.v1.1" hidden="1">Estoque!$N$2:$N$3</definedName>
    <definedName name="_xlchart.v1.2" hidden="1">Estoque!$N$4:$N$11</definedName>
    <definedName name="_xlchart.v1.3" hidden="1">Estoque!$O$2:$O$3</definedName>
    <definedName name="_xlchart.v1.4" hidden="1">Estoque!$O$4:$O$11</definedName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N8" i="3" l="1"/>
  <c r="F4" i="3"/>
  <c r="G4" i="3" s="1"/>
  <c r="J38" i="4" l="1"/>
  <c r="L38" i="4" s="1"/>
  <c r="C38" i="4"/>
  <c r="A21" i="4"/>
  <c r="H14" i="3"/>
  <c r="I14" i="3"/>
  <c r="J14" i="3"/>
  <c r="L14" i="3"/>
  <c r="H15" i="3"/>
  <c r="I15" i="3"/>
  <c r="J15" i="3"/>
  <c r="L15" i="3"/>
  <c r="H16" i="3"/>
  <c r="I16" i="3"/>
  <c r="L16" i="3"/>
  <c r="H13" i="3"/>
  <c r="I13" i="3"/>
  <c r="J13" i="3"/>
  <c r="J16" i="3" s="1"/>
  <c r="L13" i="3"/>
  <c r="D16" i="3"/>
  <c r="D15" i="3"/>
  <c r="C15" i="3"/>
  <c r="D14" i="3"/>
  <c r="D13" i="3"/>
  <c r="C16" i="3"/>
  <c r="C14" i="3"/>
  <c r="C13" i="3"/>
  <c r="M38" i="4" l="1"/>
  <c r="A23" i="4"/>
  <c r="J23" i="4"/>
  <c r="H23" i="4"/>
  <c r="G23" i="4"/>
  <c r="L21" i="4"/>
  <c r="L19" i="4"/>
  <c r="J21" i="4"/>
  <c r="G21" i="4"/>
  <c r="I19" i="4"/>
  <c r="B19" i="4"/>
  <c r="I16" i="4"/>
  <c r="A16" i="4"/>
  <c r="D12" i="4"/>
  <c r="C12" i="4"/>
  <c r="A12" i="4"/>
  <c r="A11" i="4"/>
  <c r="A10" i="4"/>
  <c r="N5" i="3" l="1"/>
  <c r="N6" i="3"/>
  <c r="N7" i="3"/>
  <c r="N9" i="3"/>
  <c r="N10" i="3"/>
  <c r="N11" i="3"/>
  <c r="N4" i="3"/>
  <c r="M5" i="3"/>
  <c r="M6" i="3"/>
  <c r="M7" i="3"/>
  <c r="M8" i="3"/>
  <c r="M9" i="3"/>
  <c r="M10" i="3"/>
  <c r="M11" i="3"/>
  <c r="M4" i="3"/>
  <c r="F5" i="3"/>
  <c r="G5" i="3" s="1"/>
  <c r="K5" i="3" s="1"/>
  <c r="O5" i="3" s="1"/>
  <c r="F6" i="3"/>
  <c r="G6" i="3" s="1"/>
  <c r="K6" i="3" s="1"/>
  <c r="F7" i="3"/>
  <c r="F8" i="3"/>
  <c r="F9" i="3"/>
  <c r="G9" i="3" s="1"/>
  <c r="K9" i="3" s="1"/>
  <c r="F10" i="3"/>
  <c r="F11" i="3"/>
  <c r="G11" i="3" s="1"/>
  <c r="K11" i="3" s="1"/>
  <c r="O11" i="3" s="1"/>
  <c r="K4" i="3"/>
  <c r="G10" i="3"/>
  <c r="K10" i="3" s="1"/>
  <c r="O10" i="3" s="1"/>
  <c r="I5" i="3"/>
  <c r="I6" i="3" s="1"/>
  <c r="I7" i="3" s="1"/>
  <c r="I8" i="3" s="1"/>
  <c r="I9" i="3" s="1"/>
  <c r="I10" i="3" s="1"/>
  <c r="I11" i="3" s="1"/>
  <c r="G7" i="3"/>
  <c r="K7" i="3" s="1"/>
  <c r="E5" i="3"/>
  <c r="E6" i="3"/>
  <c r="E7" i="3"/>
  <c r="E8" i="3"/>
  <c r="E9" i="3"/>
  <c r="E10" i="3"/>
  <c r="E11" i="3"/>
  <c r="E4" i="3"/>
  <c r="O9" i="3" l="1"/>
  <c r="E15" i="3"/>
  <c r="O6" i="3"/>
  <c r="G8" i="3"/>
  <c r="F14" i="3"/>
  <c r="F15" i="3"/>
  <c r="F13" i="3"/>
  <c r="F16" i="3" s="1"/>
  <c r="N15" i="3"/>
  <c r="O7" i="3"/>
  <c r="O4" i="3"/>
  <c r="N14" i="3"/>
  <c r="N13" i="3"/>
  <c r="N16" i="3" s="1"/>
  <c r="M15" i="3"/>
  <c r="M14" i="3"/>
  <c r="M13" i="3"/>
  <c r="M16" i="3" s="1"/>
  <c r="E14" i="3"/>
  <c r="E13" i="3"/>
  <c r="E16" i="3" s="1"/>
  <c r="K8" i="3" l="1"/>
  <c r="G15" i="3"/>
  <c r="G14" i="3"/>
  <c r="G13" i="3"/>
  <c r="G16" i="3" s="1"/>
  <c r="K15" i="3" l="1"/>
  <c r="K13" i="3"/>
  <c r="K16" i="3" s="1"/>
  <c r="O8" i="3"/>
  <c r="K14" i="3"/>
  <c r="O15" i="3" l="1"/>
  <c r="O14" i="3"/>
  <c r="O13" i="3"/>
  <c r="O16" i="3" s="1"/>
</calcChain>
</file>

<file path=xl/sharedStrings.xml><?xml version="1.0" encoding="utf-8"?>
<sst xmlns="http://schemas.openxmlformats.org/spreadsheetml/2006/main" count="272" uniqueCount="252">
  <si>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</si>
  <si>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</si>
  <si>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</si>
  <si>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</si>
  <si>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</si>
  <si>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</si>
  <si>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</si>
  <si>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</si>
  <si>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</si>
  <si>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</si>
  <si>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</si>
  <si>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</si>
  <si>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</si>
  <si>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</si>
  <si>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</si>
  <si>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</si>
  <si>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</si>
  <si>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</si>
  <si>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</si>
  <si>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</si>
  <si>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</si>
  <si>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</si>
  <si>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</si>
  <si>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</si>
  <si>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</si>
  <si>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</si>
  <si>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</si>
  <si>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</si>
  <si>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</si>
  <si>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</si>
  <si>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</si>
  <si>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</si>
  <si>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</si>
  <si>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</si>
  <si>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</si>
  <si>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</si>
  <si>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</si>
  <si>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</si>
  <si>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</si>
  <si>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</si>
  <si>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</si>
  <si>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</si>
  <si>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</si>
  <si>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</si>
  <si>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</si>
  <si>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</si>
  <si>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</si>
  <si>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</si>
  <si>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</si>
  <si>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</si>
  <si>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</si>
  <si>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</si>
  <si>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</si>
  <si>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</si>
  <si>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</si>
  <si>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</si>
  <si>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</si>
  <si>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</si>
  <si>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</si>
  <si>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</si>
  <si>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</si>
  <si>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</si>
  <si>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</si>
  <si>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</si>
  <si>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</si>
  <si>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</si>
  <si>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</si>
  <si>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</si>
  <si>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</si>
  <si>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</si>
  <si>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</si>
  <si>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</si>
  <si>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</si>
  <si>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</si>
  <si>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</si>
  <si>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</si>
  <si>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</si>
  <si>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</si>
  <si>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</si>
  <si>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</si>
  <si>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</si>
  <si>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</si>
  <si>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</si>
  <si>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</si>
  <si>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</si>
  <si>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</si>
  <si>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</si>
  <si>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</si>
  <si>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</si>
  <si>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</si>
  <si>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</si>
  <si>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</si>
  <si>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</si>
  <si>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</si>
  <si>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</si>
  <si>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</si>
  <si>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</si>
  <si>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</si>
  <si>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</si>
  <si>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</si>
  <si>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</si>
  <si>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</si>
  <si>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</si>
  <si>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</si>
  <si>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</si>
  <si>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</si>
  <si>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</si>
  <si>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</si>
  <si>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</si>
  <si>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</si>
  <si>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</si>
  <si>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</si>
  <si>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</si>
  <si>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</si>
  <si>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</si>
  <si>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</si>
  <si>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</si>
  <si>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</si>
  <si>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</si>
  <si>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</si>
  <si>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</si>
  <si>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</si>
  <si>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</si>
  <si>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</si>
  <si>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</si>
  <si>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</si>
  <si>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</si>
  <si>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</si>
  <si>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</si>
  <si>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</si>
  <si>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</si>
  <si>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</si>
  <si>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</si>
  <si>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</si>
  <si>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</si>
  <si>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</si>
  <si>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</si>
  <si>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</si>
  <si>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</si>
  <si>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</si>
  <si>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</si>
  <si>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</si>
  <si>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</si>
  <si>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</si>
  <si>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</si>
  <si>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</si>
  <si>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</si>
  <si>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</si>
  <si>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</si>
  <si>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</si>
  <si>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</si>
  <si>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</si>
  <si>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</si>
  <si>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</si>
  <si>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</si>
  <si>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</si>
  <si>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</si>
  <si>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</si>
  <si>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</si>
  <si>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</si>
  <si>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</si>
  <si>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</si>
  <si>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</si>
  <si>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</si>
  <si>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</si>
  <si>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</si>
  <si>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</si>
  <si>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</si>
  <si>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</si>
  <si>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</si>
  <si>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</si>
  <si>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</si>
  <si>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</si>
  <si>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</si>
  <si>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</si>
  <si>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</si>
  <si>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</si>
  <si>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</si>
  <si>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</si>
  <si>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</si>
  <si>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</si>
  <si>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</si>
  <si>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</si>
  <si>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</si>
  <si>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</si>
  <si>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</si>
  <si>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</si>
  <si>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</si>
  <si>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</si>
  <si>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</si>
  <si>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</si>
  <si>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</si>
  <si>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</si>
  <si>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</si>
  <si>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</si>
  <si>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</si>
  <si>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</si>
  <si>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</si>
  <si>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</si>
  <si>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</si>
  <si>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</si>
  <si>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</si>
  <si>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</si>
  <si>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</si>
  <si>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</si>
  <si>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</si>
  <si>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</si>
  <si>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</si>
  <si>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</si>
  <si>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</si>
  <si>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</si>
  <si>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</si>
  <si>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</si>
  <si>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</si>
  <si>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</si>
  <si>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</si>
  <si>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</si>
  <si>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</si>
  <si>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</si>
  <si>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</si>
  <si>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</si>
  <si>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</si>
  <si>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</si>
  <si>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</si>
  <si>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</si>
  <si>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</si>
  <si>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</si>
  <si>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</si>
  <si>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</si>
  <si>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</si>
  <si>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</si>
  <si>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</si>
  <si>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</si>
  <si>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</si>
  <si>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</si>
  <si>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</si>
  <si>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</si>
  <si>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</si>
  <si>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</si>
  <si>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</si>
  <si>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</si>
  <si>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</si>
  <si>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</si>
  <si>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</si>
  <si>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</si>
  <si>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</si>
  <si>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</si>
  <si>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</si>
  <si>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</si>
  <si>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</si>
  <si>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 xml:space="preserve">Venda de jogos eletrônicos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</si>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</sst>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0.0_ ;[Red]\-0.0\ "/>
    <numFmt numFmtId="167" formatCode="#,##0.00_ ;[Red]\-#,##0.00\ "/>
  </numFmts>
  <fonts count="18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Calibri"/>
      <family val="2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D0EBB3"/>
        <bgColor rgb="FFF46740"/>
      </patternFill>
    </fill>
    <fill>
      <patternFill patternType="solid">
        <fgColor rgb="FFD0EBB3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1" fillId="0" borderId="0" xfId="0" applyFont="1"/>
    <xf numFmtId="0" fontId="4" fillId="3" borderId="7" xfId="0" applyFont="1" applyFill="1" applyBorder="1"/>
    <xf numFmtId="0" fontId="4" fillId="0" borderId="0" xfId="0" applyFont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0" fontId="1" fillId="3" borderId="7" xfId="0" applyFont="1" applyFill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164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9" fontId="9" fillId="0" borderId="0" xfId="0" applyNumberFormat="1" applyFont="1" applyAlignment="1">
      <alignment horizontal="center" vertical="center"/>
    </xf>
    <xf numFmtId="165" fontId="9" fillId="0" borderId="17" xfId="0" applyNumberFormat="1" applyFont="1" applyBorder="1" applyAlignment="1">
      <alignment vertical="center"/>
    </xf>
    <xf numFmtId="14" fontId="9" fillId="0" borderId="8" xfId="0" applyNumberFormat="1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164" fontId="9" fillId="4" borderId="20" xfId="0" applyNumberFormat="1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164" fontId="9" fillId="4" borderId="23" xfId="0" applyNumberFormat="1" applyFont="1" applyFill="1" applyBorder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24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0" fillId="0" borderId="0" xfId="0" applyFont="1"/>
    <xf numFmtId="0" fontId="6" fillId="0" borderId="39" xfId="0" applyFont="1" applyBorder="1"/>
    <xf numFmtId="0" fontId="13" fillId="0" borderId="30" xfId="0" applyFont="1" applyBorder="1"/>
    <xf numFmtId="0" fontId="6" fillId="0" borderId="42" xfId="0" applyFont="1" applyBorder="1"/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center"/>
    </xf>
    <xf numFmtId="0" fontId="15" fillId="0" borderId="10" xfId="2" applyBorder="1"/>
    <xf numFmtId="14" fontId="9" fillId="4" borderId="18" xfId="0" applyNumberFormat="1" applyFont="1" applyFill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9" fillId="4" borderId="20" xfId="1" applyNumberFormat="1" applyFont="1" applyFill="1" applyBorder="1" applyAlignment="1">
      <alignment horizontal="center" vertical="center"/>
    </xf>
    <xf numFmtId="0" fontId="9" fillId="4" borderId="23" xfId="1" applyNumberFormat="1" applyFont="1" applyFill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7" fontId="9" fillId="0" borderId="17" xfId="0" applyNumberFormat="1" applyFont="1" applyBorder="1" applyAlignment="1">
      <alignment horizontal="right" vertical="center"/>
    </xf>
    <xf numFmtId="0" fontId="10" fillId="5" borderId="36" xfId="0" applyFont="1" applyFill="1" applyBorder="1" applyAlignment="1">
      <alignment horizontal="center"/>
    </xf>
    <xf numFmtId="0" fontId="10" fillId="5" borderId="43" xfId="0" applyFont="1" applyFill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0" fontId="10" fillId="5" borderId="41" xfId="0" applyFont="1" applyFill="1" applyBorder="1" applyAlignment="1">
      <alignment horizontal="center"/>
    </xf>
    <xf numFmtId="0" fontId="6" fillId="0" borderId="47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4" fillId="0" borderId="9" xfId="0" applyNumberFormat="1" applyFont="1" applyBorder="1"/>
    <xf numFmtId="9" fontId="4" fillId="0" borderId="9" xfId="0" applyNumberFormat="1" applyFont="1" applyBorder="1"/>
    <xf numFmtId="0" fontId="10" fillId="0" borderId="45" xfId="0" applyFont="1" applyBorder="1" applyAlignment="1">
      <alignment horizontal="center"/>
    </xf>
    <xf numFmtId="0" fontId="10" fillId="0" borderId="45" xfId="0" applyFont="1" applyBorder="1" applyAlignment="1"/>
    <xf numFmtId="44" fontId="6" fillId="0" borderId="45" xfId="3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4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" xfId="0" applyFont="1" applyBorder="1" applyAlignment="1">
      <alignment horizontal="center" vertical="center"/>
    </xf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13" fillId="5" borderId="36" xfId="0" applyFont="1" applyFill="1" applyBorder="1" applyAlignment="1">
      <alignment horizontal="left"/>
    </xf>
    <xf numFmtId="0" fontId="3" fillId="6" borderId="37" xfId="0" applyFont="1" applyFill="1" applyBorder="1"/>
    <xf numFmtId="0" fontId="3" fillId="6" borderId="38" xfId="0" applyFont="1" applyFill="1" applyBorder="1"/>
    <xf numFmtId="0" fontId="13" fillId="5" borderId="36" xfId="0" applyFont="1" applyFill="1" applyBorder="1" applyAlignment="1">
      <alignment horizontal="center"/>
    </xf>
    <xf numFmtId="22" fontId="13" fillId="5" borderId="36" xfId="0" applyNumberFormat="1" applyFont="1" applyFill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3" fillId="0" borderId="32" xfId="0" applyFont="1" applyBorder="1"/>
    <xf numFmtId="0" fontId="6" fillId="0" borderId="28" xfId="0" applyFont="1" applyBorder="1" applyAlignment="1">
      <alignment horizontal="left"/>
    </xf>
    <xf numFmtId="0" fontId="3" fillId="0" borderId="31" xfId="0" applyFont="1" applyBorder="1"/>
    <xf numFmtId="0" fontId="0" fillId="0" borderId="3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left"/>
    </xf>
    <xf numFmtId="0" fontId="3" fillId="6" borderId="47" xfId="0" applyFont="1" applyFill="1" applyBorder="1"/>
    <xf numFmtId="0" fontId="6" fillId="0" borderId="31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3" fillId="0" borderId="33" xfId="0" applyFont="1" applyBorder="1"/>
    <xf numFmtId="0" fontId="6" fillId="0" borderId="2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5" xfId="0" applyFont="1" applyBorder="1" applyAlignment="1">
      <alignment horizontal="right" vertical="center" wrapText="1"/>
    </xf>
    <xf numFmtId="0" fontId="3" fillId="0" borderId="26" xfId="0" applyFont="1" applyBorder="1"/>
    <xf numFmtId="0" fontId="6" fillId="0" borderId="26" xfId="0" applyFont="1" applyBorder="1" applyAlignment="1">
      <alignment horizontal="center" vertical="center" wrapText="1"/>
    </xf>
    <xf numFmtId="0" fontId="3" fillId="0" borderId="27" xfId="0" applyFont="1" applyBorder="1"/>
    <xf numFmtId="3" fontId="13" fillId="5" borderId="36" xfId="0" applyNumberFormat="1" applyFont="1" applyFill="1" applyBorder="1" applyAlignment="1">
      <alignment horizontal="center"/>
    </xf>
    <xf numFmtId="0" fontId="6" fillId="0" borderId="34" xfId="0" applyFont="1" applyBorder="1" applyAlignment="1">
      <alignment horizontal="left" wrapText="1"/>
    </xf>
    <xf numFmtId="0" fontId="3" fillId="0" borderId="30" xfId="0" applyFont="1" applyBorder="1"/>
    <xf numFmtId="0" fontId="6" fillId="6" borderId="28" xfId="0" applyFont="1" applyFill="1" applyBorder="1" applyAlignment="1">
      <alignment horizontal="center" wrapText="1"/>
    </xf>
    <xf numFmtId="0" fontId="3" fillId="6" borderId="29" xfId="0" applyFont="1" applyFill="1" applyBorder="1"/>
    <xf numFmtId="0" fontId="0" fillId="6" borderId="0" xfId="0" applyFont="1" applyFill="1" applyAlignment="1"/>
    <xf numFmtId="0" fontId="3" fillId="6" borderId="33" xfId="0" applyFont="1" applyFill="1" applyBorder="1"/>
    <xf numFmtId="0" fontId="3" fillId="6" borderId="31" xfId="0" applyFont="1" applyFill="1" applyBorder="1"/>
    <xf numFmtId="0" fontId="3" fillId="6" borderId="32" xfId="0" applyFont="1" applyFill="1" applyBorder="1"/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0" fillId="0" borderId="0" xfId="0" applyFont="1" applyAlignment="1"/>
    <xf numFmtId="0" fontId="1" fillId="0" borderId="34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13" fillId="0" borderId="25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13" fillId="5" borderId="40" xfId="0" applyFont="1" applyFill="1" applyBorder="1" applyAlignment="1">
      <alignment horizontal="center"/>
    </xf>
    <xf numFmtId="0" fontId="13" fillId="5" borderId="41" xfId="0" applyFont="1" applyFill="1" applyBorder="1" applyAlignment="1">
      <alignment horizontal="center"/>
    </xf>
    <xf numFmtId="2" fontId="10" fillId="0" borderId="30" xfId="0" applyNumberFormat="1" applyFont="1" applyBorder="1" applyAlignment="1">
      <alignment horizontal="right"/>
    </xf>
    <xf numFmtId="0" fontId="6" fillId="5" borderId="36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left"/>
    </xf>
    <xf numFmtId="0" fontId="10" fillId="5" borderId="36" xfId="0" applyFont="1" applyFill="1" applyBorder="1" applyAlignment="1">
      <alignment horizontal="center"/>
    </xf>
  </cellXfs>
  <cellStyles count="4">
    <cellStyle name="Hiperlink" xfId="2" builtinId="8"/>
    <cellStyle name="Moeda" xfId="3" builtinId="4"/>
    <cellStyle name="Normal" xfId="0" builtinId="0"/>
    <cellStyle name="Vírgula" xfId="1" builtinId="3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Estoque!$N$4:$N$11</c:f>
              <c:numCache>
                <c:formatCode>0.0_ ;[Red]\-0.0\ </c:formatCode>
                <c:ptCount val="8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6-4901-AEB0-574E3B89D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Estoque!$O$4:$O$11</c:f>
              <c:numCache>
                <c:formatCode>#,##0.00_ ;[Red]\-#,##0.00\ </c:formatCode>
                <c:ptCount val="8"/>
                <c:pt idx="0">
                  <c:v>-900</c:v>
                </c:pt>
                <c:pt idx="1">
                  <c:v>-220</c:v>
                </c:pt>
                <c:pt idx="2">
                  <c:v>-598</c:v>
                </c:pt>
                <c:pt idx="3">
                  <c:v>-131.78000000000009</c:v>
                </c:pt>
                <c:pt idx="4">
                  <c:v>-1012.5</c:v>
                </c:pt>
                <c:pt idx="5">
                  <c:v>-556.5</c:v>
                </c:pt>
                <c:pt idx="6">
                  <c:v>-1341.7249999999999</c:v>
                </c:pt>
                <c:pt idx="7">
                  <c:v>-1641.5454999999997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6-4901-AEB0-574E3B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557471"/>
        <c:axId val="1972719951"/>
      </c:lineChart>
      <c:dateAx>
        <c:axId val="197355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719951"/>
        <c:crosses val="autoZero"/>
        <c:auto val="1"/>
        <c:lblOffset val="100"/>
        <c:baseTimeUnit val="days"/>
      </c:dateAx>
      <c:valAx>
        <c:axId val="19727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[Red]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5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 de produtos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Estoque!$C$4:$F$11</c:f>
              <c:multiLvlStrCache>
                <c:ptCount val="8"/>
                <c:lvl>
                  <c:pt idx="0">
                    <c:v>25%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100%</c:v>
                  </c:pt>
                  <c:pt idx="4">
                    <c:v>25%</c:v>
                  </c:pt>
                  <c:pt idx="5">
                    <c:v>100%</c:v>
                  </c:pt>
                  <c:pt idx="6">
                    <c:v>35%</c:v>
                  </c:pt>
                  <c:pt idx="7">
                    <c:v>35%</c:v>
                  </c:pt>
                </c:lvl>
                <c:lvl>
                  <c:pt idx="0">
                    <c:v> 2.400,00 </c:v>
                  </c:pt>
                  <c:pt idx="1">
                    <c:v> 1.320,00 </c:v>
                  </c:pt>
                  <c:pt idx="2">
                    <c:v> 1.794,00 </c:v>
                  </c:pt>
                  <c:pt idx="3">
                    <c:v> 790,68 </c:v>
                  </c:pt>
                  <c:pt idx="4">
                    <c:v> 7.200,00 </c:v>
                  </c:pt>
                  <c:pt idx="5">
                    <c:v> 715,50 </c:v>
                  </c:pt>
                  <c:pt idx="6">
                    <c:v> 2.255,00 </c:v>
                  </c:pt>
                  <c:pt idx="7">
                    <c:v> 2.758,90 </c:v>
                  </c:pt>
                </c:lvl>
                <c:lvl>
                  <c:pt idx="0">
                    <c:v> R$ 400,00 </c:v>
                  </c:pt>
                  <c:pt idx="1">
                    <c:v> R$ 110,00 </c:v>
                  </c:pt>
                  <c:pt idx="2">
                    <c:v> R$ 149,50 </c:v>
                  </c:pt>
                  <c:pt idx="3">
                    <c:v> R$ 65,89 </c:v>
                  </c:pt>
                  <c:pt idx="4">
                    <c:v> R$ 450,00 </c:v>
                  </c:pt>
                  <c:pt idx="5">
                    <c:v> R$ 79,50 </c:v>
                  </c:pt>
                  <c:pt idx="6">
                    <c:v> R$ 225,50 </c:v>
                  </c:pt>
                  <c:pt idx="7">
                    <c:v> R$ 275,89 </c:v>
                  </c:pt>
                </c:lvl>
                <c:lvl>
                  <c:pt idx="0">
                    <c:v>6</c:v>
                  </c:pt>
                  <c:pt idx="1">
                    <c:v>12</c:v>
                  </c:pt>
                  <c:pt idx="2">
                    <c:v>12</c:v>
                  </c:pt>
                  <c:pt idx="3">
                    <c:v>12</c:v>
                  </c:pt>
                  <c:pt idx="4">
                    <c:v>16</c:v>
                  </c:pt>
                  <c:pt idx="5">
                    <c:v>9</c:v>
                  </c:pt>
                  <c:pt idx="6">
                    <c:v>10</c:v>
                  </c:pt>
                  <c:pt idx="7">
                    <c:v>10</c:v>
                  </c:pt>
                </c:lvl>
              </c:multiLvlStrCache>
            </c:multiLvlStrRef>
          </c:cat>
          <c:val>
            <c:numRef>
              <c:f>Estoque!$G$4:$G$11</c:f>
              <c:numCache>
                <c:formatCode>_-* #,##0.00_-;\-* #,##0.00_-;_-* "-"??_-;_-@</c:formatCode>
                <c:ptCount val="8"/>
                <c:pt idx="0">
                  <c:v>500</c:v>
                </c:pt>
                <c:pt idx="1">
                  <c:v>220</c:v>
                </c:pt>
                <c:pt idx="2">
                  <c:v>299</c:v>
                </c:pt>
                <c:pt idx="3">
                  <c:v>131.78</c:v>
                </c:pt>
                <c:pt idx="4">
                  <c:v>562.5</c:v>
                </c:pt>
                <c:pt idx="5">
                  <c:v>159</c:v>
                </c:pt>
                <c:pt idx="6">
                  <c:v>304.42500000000001</c:v>
                </c:pt>
                <c:pt idx="7">
                  <c:v>372.45150000000001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0-4DD9-8326-E9F43B3F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238815"/>
        <c:axId val="1907388591"/>
      </c:barChart>
      <c:catAx>
        <c:axId val="19032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388591"/>
        <c:crosses val="autoZero"/>
        <c:auto val="1"/>
        <c:lblAlgn val="ctr"/>
        <c:lblOffset val="100"/>
        <c:noMultiLvlLbl val="0"/>
      </c:catAx>
      <c:valAx>
        <c:axId val="19073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2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</a:t>
            </a:r>
            <a:r>
              <a:rPr lang="pt-BR" baseline="0"/>
              <a:t> de produtos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A-4CA2-B7DE-3AF49BD20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A-4CA2-B7DE-3AF49BD20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A-4CA2-B7DE-3AF49BD20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AA-4CA2-B7DE-3AF49BD20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AA-4CA2-B7DE-3AF49BD20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AA-4CA2-B7DE-3AF49BD200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AA-4CA2-B7DE-3AF49BD200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AA-4CA2-B7DE-3AF49BD20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Estoque!$I$4:$I$11</c:f>
              <c:numCache>
                <c:formatCode>m/d/yyyy</c:formatCode>
                <c:ptCount val="8"/>
                <c:pt idx="0">
                  <c:v>45070</c:v>
                </c:pt>
                <c:pt idx="1">
                  <c:v>45067</c:v>
                </c:pt>
                <c:pt idx="2">
                  <c:v>45064</c:v>
                </c:pt>
                <c:pt idx="3">
                  <c:v>45061</c:v>
                </c:pt>
                <c:pt idx="4">
                  <c:v>45058</c:v>
                </c:pt>
                <c:pt idx="5">
                  <c:v>45055</c:v>
                </c:pt>
                <c:pt idx="6">
                  <c:v>45052</c:v>
                </c:pt>
                <c:pt idx="7">
                  <c:v>45049</c:v>
                </c:pt>
              </c:numCache>
            </c:numRef>
          </c:cat>
          <c:val>
            <c:numRef>
              <c:f>Estoque!$J$4:$J$11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AA-4CA2-B7DE-3AF49BD200C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AAA-4CA2-B7DE-3AF49BD20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AAA-4CA2-B7DE-3AF49BD20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AAA-4CA2-B7DE-3AF49BD20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AAA-4CA2-B7DE-3AF49BD20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AAA-4CA2-B7DE-3AF49BD20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AAA-4CA2-B7DE-3AF49BD200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AAA-4CA2-B7DE-3AF49BD200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AAA-4CA2-B7DE-3AF49BD200C4}"/>
              </c:ext>
            </c:extLst>
          </c:dPt>
          <c:cat>
            <c:numRef>
              <c:f>Estoque!$I$4:$I$11</c:f>
              <c:numCache>
                <c:formatCode>m/d/yyyy</c:formatCode>
                <c:ptCount val="8"/>
                <c:pt idx="0">
                  <c:v>45070</c:v>
                </c:pt>
                <c:pt idx="1">
                  <c:v>45067</c:v>
                </c:pt>
                <c:pt idx="2">
                  <c:v>45064</c:v>
                </c:pt>
                <c:pt idx="3">
                  <c:v>45061</c:v>
                </c:pt>
                <c:pt idx="4">
                  <c:v>45058</c:v>
                </c:pt>
                <c:pt idx="5">
                  <c:v>45055</c:v>
                </c:pt>
                <c:pt idx="6">
                  <c:v>45052</c:v>
                </c:pt>
                <c:pt idx="7">
                  <c:v>45049</c:v>
                </c:pt>
              </c:numCache>
            </c:numRef>
          </c:cat>
          <c:val>
            <c:numRef>
              <c:f>Estoque!$K$4:$K$11</c:f>
              <c:numCache>
                <c:formatCode>_-* #,##0.00_-;\-* #,##0.00_-;_-* "-"??_-;_-@</c:formatCode>
                <c:ptCount val="8"/>
                <c:pt idx="0">
                  <c:v>1500</c:v>
                </c:pt>
                <c:pt idx="1">
                  <c:v>1100</c:v>
                </c:pt>
                <c:pt idx="2">
                  <c:v>1196</c:v>
                </c:pt>
                <c:pt idx="3">
                  <c:v>658.9</c:v>
                </c:pt>
                <c:pt idx="4">
                  <c:v>6187.5</c:v>
                </c:pt>
                <c:pt idx="5">
                  <c:v>159</c:v>
                </c:pt>
                <c:pt idx="6">
                  <c:v>913.27500000000009</c:v>
                </c:pt>
                <c:pt idx="7">
                  <c:v>1117.3544999999999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AA-4CA2-B7DE-3AF49BD2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Movimentação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Estoque!$N$4:$N$11</c:f>
              <c:numCache>
                <c:formatCode>0.0_ ;[Red]\-0.0\ </c:formatCode>
                <c:ptCount val="8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C-4E70-927B-CCFBFC4A58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Estoque!$O$4:$O$11</c:f>
              <c:numCache>
                <c:formatCode>#,##0.00_ ;[Red]\-#,##0.00\ </c:formatCode>
                <c:ptCount val="8"/>
                <c:pt idx="0">
                  <c:v>-900</c:v>
                </c:pt>
                <c:pt idx="1">
                  <c:v>-220</c:v>
                </c:pt>
                <c:pt idx="2">
                  <c:v>-598</c:v>
                </c:pt>
                <c:pt idx="3">
                  <c:v>-131.78000000000009</c:v>
                </c:pt>
                <c:pt idx="4">
                  <c:v>-1012.5</c:v>
                </c:pt>
                <c:pt idx="5">
                  <c:v>-556.5</c:v>
                </c:pt>
                <c:pt idx="6">
                  <c:v>-1341.7249999999999</c:v>
                </c:pt>
                <c:pt idx="7">
                  <c:v>-1641.5454999999997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C-4E70-927B-CCFBFC4A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557471"/>
        <c:axId val="1972719951"/>
      </c:lineChart>
      <c:dateAx>
        <c:axId val="197355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719951"/>
        <c:crosses val="autoZero"/>
        <c:auto val="1"/>
        <c:lblOffset val="100"/>
        <c:baseTimeUnit val="days"/>
      </c:dateAx>
      <c:valAx>
        <c:axId val="19727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[Red]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5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76200</xdr:rowOff>
    </xdr:from>
    <xdr:to>
      <xdr:col>12</xdr:col>
      <xdr:colOff>838200</xdr:colOff>
      <xdr:row>15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D612DF8-1C68-4B8C-ACC0-918E34967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53340</xdr:rowOff>
    </xdr:from>
    <xdr:to>
      <xdr:col>10</xdr:col>
      <xdr:colOff>480060</xdr:colOff>
      <xdr:row>21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05DB8D-7F52-475E-B9FC-93E397A8C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53340</xdr:rowOff>
    </xdr:from>
    <xdr:to>
      <xdr:col>18</xdr:col>
      <xdr:colOff>304800</xdr:colOff>
      <xdr:row>21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327198-8977-4954-A876-AC0219857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464820</xdr:colOff>
      <xdr:row>24</xdr:row>
      <xdr:rowOff>38100</xdr:rowOff>
    </xdr:from>
    <xdr:to>
      <xdr:col>15</xdr:col>
      <xdr:colOff>304800</xdr:colOff>
      <xdr:row>43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B39EFC-1E75-4219-AB7A-EA05F6C54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orte@spacegam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9" sqref="E19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86" t="s">
        <v>0</v>
      </c>
      <c r="B2" s="87"/>
      <c r="C2" s="87"/>
      <c r="D2" s="87"/>
      <c r="E2" s="87"/>
      <c r="F2" s="87"/>
      <c r="G2" s="88"/>
    </row>
    <row r="3" spans="1:26" ht="19.5" customHeight="1">
      <c r="A3" s="89"/>
      <c r="B3" s="90"/>
      <c r="C3" s="90"/>
      <c r="D3" s="90"/>
      <c r="E3" s="90"/>
      <c r="F3" s="90"/>
      <c r="G3" s="91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67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hyperlinks>
    <hyperlink ref="E15" r:id="rId1" xr:uid="{731CE12F-04E1-4F58-9BBF-D1799E88B75C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zoomScale="80" zoomScaleNormal="80" workbookViewId="0"/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C1" zoomScaleNormal="100" workbookViewId="0">
      <selection activeCell="M4" sqref="M4:O11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customWidth="1"/>
    <col min="11" max="11" width="11.10937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92" t="s">
        <v>158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spans="1:26" ht="21.6" customHeight="1">
      <c r="A2" s="95" t="s">
        <v>159</v>
      </c>
      <c r="B2" s="88"/>
      <c r="C2" s="95" t="s">
        <v>160</v>
      </c>
      <c r="D2" s="87"/>
      <c r="E2" s="87"/>
      <c r="F2" s="87"/>
      <c r="G2" s="88"/>
      <c r="H2" s="16"/>
      <c r="I2" s="95" t="s">
        <v>161</v>
      </c>
      <c r="J2" s="87"/>
      <c r="K2" s="88"/>
      <c r="L2" s="17"/>
      <c r="M2" s="95" t="s">
        <v>162</v>
      </c>
      <c r="N2" s="87"/>
      <c r="O2" s="88"/>
    </row>
    <row r="3" spans="1:26" ht="34.799999999999997">
      <c r="A3" s="18" t="s">
        <v>1</v>
      </c>
      <c r="B3" s="19" t="s">
        <v>163</v>
      </c>
      <c r="C3" s="20" t="s">
        <v>164</v>
      </c>
      <c r="D3" s="21" t="s">
        <v>165</v>
      </c>
      <c r="E3" s="21" t="s">
        <v>166</v>
      </c>
      <c r="F3" s="21" t="s">
        <v>167</v>
      </c>
      <c r="G3" s="22" t="s">
        <v>168</v>
      </c>
      <c r="H3" s="23"/>
      <c r="I3" s="24" t="s">
        <v>169</v>
      </c>
      <c r="J3" s="25" t="s">
        <v>164</v>
      </c>
      <c r="K3" s="22" t="s">
        <v>170</v>
      </c>
      <c r="L3" s="17"/>
      <c r="M3" s="24" t="s">
        <v>171</v>
      </c>
      <c r="N3" s="25" t="s">
        <v>172</v>
      </c>
      <c r="O3" s="19" t="s">
        <v>173</v>
      </c>
      <c r="P3" s="14"/>
      <c r="Q3" s="26"/>
      <c r="R3" s="27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8">
        <v>625</v>
      </c>
      <c r="B4" s="29" t="s">
        <v>174</v>
      </c>
      <c r="C4" s="28">
        <v>6</v>
      </c>
      <c r="D4" s="30">
        <v>400</v>
      </c>
      <c r="E4" s="31">
        <f>C4*D4</f>
        <v>2400</v>
      </c>
      <c r="F4" s="32" t="str">
        <f>IF(D4&lt;=400,"25%",IF(D4&lt;=200,"35%","100%"))</f>
        <v>25%</v>
      </c>
      <c r="G4" s="33">
        <f>D4*(1+F4)</f>
        <v>500</v>
      </c>
      <c r="H4" s="17"/>
      <c r="I4" s="34">
        <v>45070</v>
      </c>
      <c r="J4" s="69">
        <v>3</v>
      </c>
      <c r="K4" s="33">
        <f>J4*G4</f>
        <v>1500</v>
      </c>
      <c r="L4" s="17"/>
      <c r="M4" s="34">
        <f ca="1">TODAY()</f>
        <v>45084</v>
      </c>
      <c r="N4" s="72">
        <f>C4-J4</f>
        <v>3</v>
      </c>
      <c r="O4" s="73">
        <f>K4-E4</f>
        <v>-900</v>
      </c>
      <c r="Q4" s="26"/>
      <c r="R4" s="27"/>
    </row>
    <row r="5" spans="1:26" ht="22.5" customHeight="1">
      <c r="A5" s="35">
        <v>1009</v>
      </c>
      <c r="B5" s="36" t="s">
        <v>175</v>
      </c>
      <c r="C5" s="35">
        <v>12</v>
      </c>
      <c r="D5" s="37">
        <v>110</v>
      </c>
      <c r="E5" s="31">
        <f t="shared" ref="E5:E11" si="0">C5*D5</f>
        <v>1320</v>
      </c>
      <c r="F5" s="32" t="str">
        <f t="shared" ref="F5:F11" si="1">IF(D5&gt;=400,"25%",IF(D5&gt;=200,"35%","100%"))</f>
        <v>100%</v>
      </c>
      <c r="G5" s="33">
        <f t="shared" ref="G5:G11" si="2">D5*(1+F5)</f>
        <v>220</v>
      </c>
      <c r="H5" s="17"/>
      <c r="I5" s="68">
        <f>I4-3</f>
        <v>45067</v>
      </c>
      <c r="J5" s="70">
        <v>5</v>
      </c>
      <c r="K5" s="33">
        <f t="shared" ref="K5:K11" si="3">J5*G5</f>
        <v>1100</v>
      </c>
      <c r="L5" s="17"/>
      <c r="M5" s="34">
        <f t="shared" ref="M5:M11" ca="1" si="4">TODAY()</f>
        <v>45084</v>
      </c>
      <c r="N5" s="72">
        <f t="shared" ref="N5:N11" si="5">C5-J5</f>
        <v>7</v>
      </c>
      <c r="O5" s="73">
        <f t="shared" ref="O5:O11" si="6">K5-E5</f>
        <v>-220</v>
      </c>
      <c r="Q5" s="26"/>
      <c r="R5" s="27"/>
    </row>
    <row r="6" spans="1:26" ht="22.5" customHeight="1">
      <c r="A6" s="28">
        <v>1101</v>
      </c>
      <c r="B6" s="39" t="s">
        <v>176</v>
      </c>
      <c r="C6" s="28">
        <v>12</v>
      </c>
      <c r="D6" s="30">
        <v>149.5</v>
      </c>
      <c r="E6" s="31">
        <f t="shared" si="0"/>
        <v>1794</v>
      </c>
      <c r="F6" s="32" t="str">
        <f t="shared" si="1"/>
        <v>100%</v>
      </c>
      <c r="G6" s="33">
        <f t="shared" si="2"/>
        <v>299</v>
      </c>
      <c r="H6" s="17"/>
      <c r="I6" s="68">
        <f t="shared" ref="I6:I11" si="7">I5-3</f>
        <v>45064</v>
      </c>
      <c r="J6" s="69">
        <v>4</v>
      </c>
      <c r="K6" s="33">
        <f t="shared" si="3"/>
        <v>1196</v>
      </c>
      <c r="L6" s="17"/>
      <c r="M6" s="34">
        <f t="shared" ca="1" si="4"/>
        <v>45084</v>
      </c>
      <c r="N6" s="72">
        <f t="shared" si="5"/>
        <v>8</v>
      </c>
      <c r="O6" s="73">
        <f t="shared" si="6"/>
        <v>-598</v>
      </c>
      <c r="Q6" s="26"/>
      <c r="R6" s="27"/>
    </row>
    <row r="7" spans="1:26" ht="22.5" customHeight="1">
      <c r="A7" s="35">
        <v>1205</v>
      </c>
      <c r="B7" s="41" t="s">
        <v>177</v>
      </c>
      <c r="C7" s="35">
        <v>12</v>
      </c>
      <c r="D7" s="37">
        <v>65.89</v>
      </c>
      <c r="E7" s="31">
        <f t="shared" si="0"/>
        <v>790.68000000000006</v>
      </c>
      <c r="F7" s="32" t="str">
        <f t="shared" si="1"/>
        <v>100%</v>
      </c>
      <c r="G7" s="33">
        <f t="shared" si="2"/>
        <v>131.78</v>
      </c>
      <c r="H7" s="17"/>
      <c r="I7" s="68">
        <f t="shared" si="7"/>
        <v>45061</v>
      </c>
      <c r="J7" s="70">
        <v>5</v>
      </c>
      <c r="K7" s="33">
        <f t="shared" si="3"/>
        <v>658.9</v>
      </c>
      <c r="L7" s="17"/>
      <c r="M7" s="34">
        <f t="shared" ca="1" si="4"/>
        <v>45084</v>
      </c>
      <c r="N7" s="72">
        <f t="shared" si="5"/>
        <v>7</v>
      </c>
      <c r="O7" s="73">
        <f t="shared" si="6"/>
        <v>-131.78000000000009</v>
      </c>
    </row>
    <row r="8" spans="1:26" ht="22.5" customHeight="1">
      <c r="A8" s="28">
        <v>2584</v>
      </c>
      <c r="B8" s="29" t="s">
        <v>178</v>
      </c>
      <c r="C8" s="28">
        <v>16</v>
      </c>
      <c r="D8" s="30">
        <v>450</v>
      </c>
      <c r="E8" s="31">
        <f t="shared" si="0"/>
        <v>7200</v>
      </c>
      <c r="F8" s="32" t="str">
        <f t="shared" si="1"/>
        <v>25%</v>
      </c>
      <c r="G8" s="33">
        <f t="shared" si="2"/>
        <v>562.5</v>
      </c>
      <c r="H8" s="17"/>
      <c r="I8" s="68">
        <f t="shared" si="7"/>
        <v>45058</v>
      </c>
      <c r="J8" s="69">
        <v>11</v>
      </c>
      <c r="K8" s="33">
        <f t="shared" si="3"/>
        <v>6187.5</v>
      </c>
      <c r="L8" s="17"/>
      <c r="M8" s="34">
        <f t="shared" ca="1" si="4"/>
        <v>45084</v>
      </c>
      <c r="N8" s="72">
        <f>C8-J8</f>
        <v>5</v>
      </c>
      <c r="O8" s="73">
        <f t="shared" si="6"/>
        <v>-1012.5</v>
      </c>
    </row>
    <row r="9" spans="1:26" ht="22.5" customHeight="1">
      <c r="A9" s="35">
        <v>1205</v>
      </c>
      <c r="B9" s="38" t="s">
        <v>179</v>
      </c>
      <c r="C9" s="35">
        <v>9</v>
      </c>
      <c r="D9" s="37">
        <v>79.5</v>
      </c>
      <c r="E9" s="31">
        <f t="shared" si="0"/>
        <v>715.5</v>
      </c>
      <c r="F9" s="32" t="str">
        <f t="shared" si="1"/>
        <v>100%</v>
      </c>
      <c r="G9" s="33">
        <f t="shared" si="2"/>
        <v>159</v>
      </c>
      <c r="H9" s="17"/>
      <c r="I9" s="68">
        <f t="shared" si="7"/>
        <v>45055</v>
      </c>
      <c r="J9" s="70">
        <v>1</v>
      </c>
      <c r="K9" s="33">
        <f t="shared" si="3"/>
        <v>159</v>
      </c>
      <c r="L9" s="17"/>
      <c r="M9" s="34">
        <f t="shared" ca="1" si="4"/>
        <v>45084</v>
      </c>
      <c r="N9" s="72">
        <f t="shared" si="5"/>
        <v>8</v>
      </c>
      <c r="O9" s="73">
        <f t="shared" si="6"/>
        <v>-556.5</v>
      </c>
    </row>
    <row r="10" spans="1:26" ht="22.5" customHeight="1">
      <c r="A10" s="28">
        <v>998</v>
      </c>
      <c r="B10" s="40" t="s">
        <v>180</v>
      </c>
      <c r="C10" s="28">
        <v>10</v>
      </c>
      <c r="D10" s="30">
        <v>225.5</v>
      </c>
      <c r="E10" s="31">
        <f t="shared" si="0"/>
        <v>2255</v>
      </c>
      <c r="F10" s="32" t="str">
        <f t="shared" si="1"/>
        <v>35%</v>
      </c>
      <c r="G10" s="33">
        <f t="shared" si="2"/>
        <v>304.42500000000001</v>
      </c>
      <c r="H10" s="17"/>
      <c r="I10" s="68">
        <f t="shared" si="7"/>
        <v>45052</v>
      </c>
      <c r="J10" s="69">
        <v>3</v>
      </c>
      <c r="K10" s="33">
        <f t="shared" si="3"/>
        <v>913.27500000000009</v>
      </c>
      <c r="L10" s="17"/>
      <c r="M10" s="34">
        <f t="shared" ca="1" si="4"/>
        <v>45084</v>
      </c>
      <c r="N10" s="72">
        <f t="shared" si="5"/>
        <v>7</v>
      </c>
      <c r="O10" s="73">
        <f t="shared" si="6"/>
        <v>-1341.7249999999999</v>
      </c>
    </row>
    <row r="11" spans="1:26" ht="22.5" customHeight="1">
      <c r="A11" s="42">
        <v>3250</v>
      </c>
      <c r="B11" s="43" t="s">
        <v>181</v>
      </c>
      <c r="C11" s="42">
        <v>10</v>
      </c>
      <c r="D11" s="44">
        <v>275.89</v>
      </c>
      <c r="E11" s="31">
        <f t="shared" si="0"/>
        <v>2758.8999999999996</v>
      </c>
      <c r="F11" s="32" t="str">
        <f t="shared" si="1"/>
        <v>35%</v>
      </c>
      <c r="G11" s="33">
        <f t="shared" si="2"/>
        <v>372.45150000000001</v>
      </c>
      <c r="H11" s="17"/>
      <c r="I11" s="68">
        <f t="shared" si="7"/>
        <v>45049</v>
      </c>
      <c r="J11" s="71">
        <v>3</v>
      </c>
      <c r="K11" s="33">
        <f t="shared" si="3"/>
        <v>1117.3544999999999</v>
      </c>
      <c r="L11" s="17"/>
      <c r="M11" s="34">
        <f t="shared" ca="1" si="4"/>
        <v>45084</v>
      </c>
      <c r="N11" s="72">
        <f t="shared" si="5"/>
        <v>7</v>
      </c>
      <c r="O11" s="73">
        <f t="shared" si="6"/>
        <v>-1641.5454999999997</v>
      </c>
    </row>
    <row r="12" spans="1:26" ht="16.2" thickBot="1">
      <c r="A12" s="45"/>
      <c r="C12" s="46"/>
      <c r="E12" s="45"/>
      <c r="F12" s="45"/>
      <c r="G12" s="45"/>
      <c r="H12" s="45"/>
      <c r="K12" s="45"/>
      <c r="L12" s="45"/>
      <c r="M12" s="45"/>
      <c r="N12" s="45"/>
      <c r="O12" s="45"/>
    </row>
    <row r="13" spans="1:26" ht="19.5" customHeight="1">
      <c r="A13" s="45"/>
      <c r="B13" s="47" t="s">
        <v>182</v>
      </c>
      <c r="C13" s="48">
        <f>SUM(C4:C11)</f>
        <v>87</v>
      </c>
      <c r="D13" s="48">
        <f>SUM(D4:D11)</f>
        <v>1756.2799999999997</v>
      </c>
      <c r="E13" s="48">
        <f>SUM(E4:E11)</f>
        <v>19234.080000000002</v>
      </c>
      <c r="F13" s="48">
        <f t="shared" ref="F13:O13" si="8">SUM(F4:F11)</f>
        <v>0</v>
      </c>
      <c r="G13" s="48">
        <f t="shared" si="8"/>
        <v>2549.1565000000001</v>
      </c>
      <c r="H13" s="48">
        <f t="shared" si="8"/>
        <v>0</v>
      </c>
      <c r="I13" s="48">
        <f t="shared" si="8"/>
        <v>360476</v>
      </c>
      <c r="J13" s="48">
        <f t="shared" si="8"/>
        <v>35</v>
      </c>
      <c r="K13" s="48">
        <f t="shared" si="8"/>
        <v>12832.029499999999</v>
      </c>
      <c r="L13" s="48">
        <f t="shared" si="8"/>
        <v>0</v>
      </c>
      <c r="M13" s="48">
        <f t="shared" ca="1" si="8"/>
        <v>360672</v>
      </c>
      <c r="N13" s="48">
        <f t="shared" si="8"/>
        <v>52</v>
      </c>
      <c r="O13" s="48">
        <f t="shared" si="8"/>
        <v>-6402.0504999999994</v>
      </c>
    </row>
    <row r="14" spans="1:26" ht="19.5" customHeight="1">
      <c r="B14" s="49" t="s">
        <v>183</v>
      </c>
      <c r="C14" s="81">
        <f>AVERAGE(C4:C11)</f>
        <v>10.875</v>
      </c>
      <c r="D14" s="81">
        <f>AVERAGE(D4:D11)</f>
        <v>219.53499999999997</v>
      </c>
      <c r="E14" s="81">
        <f>AVERAGE(E4:E11)</f>
        <v>2404.2600000000002</v>
      </c>
      <c r="F14" s="82" t="e">
        <f>AVERAGE(F4:F11)</f>
        <v>#DIV/0!</v>
      </c>
      <c r="G14" s="81">
        <f t="shared" ref="G14:O14" si="9">AVERAGE(G4:G11)</f>
        <v>318.64456250000001</v>
      </c>
      <c r="H14" s="81" t="e">
        <f t="shared" si="9"/>
        <v>#DIV/0!</v>
      </c>
      <c r="I14" s="81">
        <f t="shared" si="9"/>
        <v>45059.5</v>
      </c>
      <c r="J14" s="81">
        <f t="shared" si="9"/>
        <v>4.375</v>
      </c>
      <c r="K14" s="81">
        <f t="shared" si="9"/>
        <v>1604.0036874999998</v>
      </c>
      <c r="L14" s="81" t="e">
        <f t="shared" si="9"/>
        <v>#DIV/0!</v>
      </c>
      <c r="M14" s="81">
        <f t="shared" ca="1" si="9"/>
        <v>45084</v>
      </c>
      <c r="N14" s="81">
        <f t="shared" si="9"/>
        <v>6.5</v>
      </c>
      <c r="O14" s="81">
        <f t="shared" si="9"/>
        <v>-800.25631249999992</v>
      </c>
    </row>
    <row r="15" spans="1:26" ht="19.5" customHeight="1">
      <c r="B15" s="49" t="s">
        <v>184</v>
      </c>
      <c r="C15" s="6">
        <f>MAX(C4:C11)</f>
        <v>16</v>
      </c>
      <c r="D15" s="6">
        <f>MAX(D4:D11)</f>
        <v>450</v>
      </c>
      <c r="E15" s="81">
        <f t="shared" ref="E15:O16" si="10">AVERAGE(E5:E12)</f>
        <v>2404.8685714285716</v>
      </c>
      <c r="F15" s="81">
        <f>MAX(F5:F12)</f>
        <v>0</v>
      </c>
      <c r="G15" s="81">
        <f t="shared" si="10"/>
        <v>292.73664285714284</v>
      </c>
      <c r="H15" s="81" t="e">
        <f t="shared" si="10"/>
        <v>#DIV/0!</v>
      </c>
      <c r="I15" s="81">
        <f t="shared" si="10"/>
        <v>45058</v>
      </c>
      <c r="J15" s="81">
        <f t="shared" si="10"/>
        <v>4.5714285714285712</v>
      </c>
      <c r="K15" s="81">
        <f t="shared" si="10"/>
        <v>1618.8613571428571</v>
      </c>
      <c r="L15" s="81" t="e">
        <f t="shared" si="10"/>
        <v>#DIV/0!</v>
      </c>
      <c r="M15" s="81">
        <f t="shared" ca="1" si="10"/>
        <v>45084</v>
      </c>
      <c r="N15" s="81">
        <f t="shared" si="10"/>
        <v>7</v>
      </c>
      <c r="O15" s="81">
        <f t="shared" si="10"/>
        <v>-786.00721428571421</v>
      </c>
    </row>
    <row r="16" spans="1:26" ht="19.5" customHeight="1" thickBot="1">
      <c r="B16" s="50" t="s">
        <v>185</v>
      </c>
      <c r="C16" s="10">
        <f>MIN(C4:C11)</f>
        <v>6</v>
      </c>
      <c r="D16" s="10">
        <f>MIN(D4:D11)</f>
        <v>65.89</v>
      </c>
      <c r="E16" s="81">
        <f t="shared" si="10"/>
        <v>4964.0228571428579</v>
      </c>
      <c r="F16" s="81">
        <f t="shared" si="10"/>
        <v>0</v>
      </c>
      <c r="G16" s="81">
        <f t="shared" si="10"/>
        <v>625.47328571428568</v>
      </c>
      <c r="H16" s="81">
        <f t="shared" si="10"/>
        <v>0</v>
      </c>
      <c r="I16" s="81">
        <f t="shared" si="10"/>
        <v>90116.428571428565</v>
      </c>
      <c r="J16" s="81">
        <f t="shared" si="10"/>
        <v>8.8571428571428577</v>
      </c>
      <c r="K16" s="81">
        <f t="shared" si="10"/>
        <v>3294.865571428571</v>
      </c>
      <c r="L16" s="81">
        <f t="shared" si="10"/>
        <v>0</v>
      </c>
      <c r="M16" s="81">
        <f t="shared" ca="1" si="10"/>
        <v>90168</v>
      </c>
      <c r="N16" s="81">
        <f t="shared" si="10"/>
        <v>13.428571428571429</v>
      </c>
      <c r="O16" s="81">
        <f t="shared" si="10"/>
        <v>-1669.1572857142855</v>
      </c>
    </row>
    <row r="17" spans="3:3" ht="14.4">
      <c r="C17" s="46"/>
    </row>
    <row r="18" spans="3:3" ht="14.4">
      <c r="C18" s="46"/>
    </row>
    <row r="19" spans="3:3" ht="14.4">
      <c r="C19" s="46"/>
    </row>
    <row r="20" spans="3:3" ht="14.4">
      <c r="C20" s="46"/>
    </row>
    <row r="21" spans="3:3" ht="15.75" customHeight="1">
      <c r="C21" s="46"/>
    </row>
    <row r="22" spans="3:3" ht="15.75" customHeight="1">
      <c r="C22" s="46"/>
    </row>
    <row r="23" spans="3:3" ht="15.75" customHeight="1">
      <c r="C23" s="46"/>
    </row>
    <row r="24" spans="3:3" ht="15.75" customHeight="1">
      <c r="C24" s="46"/>
    </row>
    <row r="25" spans="3:3" ht="15.75" customHeight="1">
      <c r="C25" s="46"/>
    </row>
    <row r="26" spans="3:3" ht="15.75" customHeight="1">
      <c r="C26" s="46"/>
    </row>
    <row r="27" spans="3:3" ht="15.75" customHeight="1">
      <c r="C27" s="46"/>
    </row>
    <row r="28" spans="3:3" ht="15.75" customHeight="1">
      <c r="C28" s="46"/>
    </row>
    <row r="29" spans="3:3" ht="15.75" customHeight="1">
      <c r="C29" s="46"/>
    </row>
    <row r="30" spans="3:3" ht="15.75" customHeight="1">
      <c r="C30" s="46"/>
    </row>
    <row r="31" spans="3:3" ht="15.75" customHeight="1">
      <c r="C31" s="46"/>
    </row>
    <row r="32" spans="3:3" ht="15.75" customHeight="1">
      <c r="C32" s="46"/>
    </row>
    <row r="33" spans="3:3" ht="15.75" customHeight="1">
      <c r="C33" s="46"/>
    </row>
    <row r="34" spans="3:3" ht="15.75" customHeight="1">
      <c r="C34" s="46"/>
    </row>
    <row r="35" spans="3:3" ht="15.75" customHeight="1">
      <c r="C35" s="46"/>
    </row>
    <row r="36" spans="3:3" ht="15.75" customHeight="1">
      <c r="C36" s="46"/>
    </row>
    <row r="37" spans="3:3" ht="15.75" customHeight="1">
      <c r="C37" s="46"/>
    </row>
    <row r="38" spans="3:3" ht="15.75" customHeight="1">
      <c r="C38" s="46"/>
    </row>
    <row r="39" spans="3:3" ht="15.75" customHeight="1">
      <c r="C39" s="46"/>
    </row>
    <row r="40" spans="3:3" ht="15.75" customHeight="1">
      <c r="C40" s="46"/>
    </row>
    <row r="41" spans="3:3" ht="15.75" customHeight="1">
      <c r="C41" s="46"/>
    </row>
    <row r="42" spans="3:3" ht="15.75" customHeight="1">
      <c r="C42" s="46"/>
    </row>
    <row r="43" spans="3:3" ht="15.75" customHeight="1">
      <c r="C43" s="46"/>
    </row>
    <row r="44" spans="3:3" ht="15.75" customHeight="1">
      <c r="C44" s="46"/>
    </row>
    <row r="45" spans="3:3" ht="15.75" customHeight="1">
      <c r="C45" s="46"/>
    </row>
    <row r="46" spans="3:3" ht="15.75" customHeight="1">
      <c r="C46" s="46"/>
    </row>
    <row r="47" spans="3:3" ht="15.75" customHeight="1">
      <c r="C47" s="46"/>
    </row>
    <row r="48" spans="3:3" ht="15.75" customHeight="1">
      <c r="C48" s="46"/>
    </row>
    <row r="49" spans="3:3" ht="15.75" customHeight="1">
      <c r="C49" s="46"/>
    </row>
    <row r="50" spans="3:3" ht="15.75" customHeight="1">
      <c r="C50" s="46"/>
    </row>
    <row r="51" spans="3:3" ht="15.75" customHeight="1">
      <c r="C51" s="46"/>
    </row>
    <row r="52" spans="3:3" ht="15.75" customHeight="1">
      <c r="C52" s="46"/>
    </row>
    <row r="53" spans="3:3" ht="15.75" customHeight="1">
      <c r="C53" s="46"/>
    </row>
    <row r="54" spans="3:3" ht="15.75" customHeight="1">
      <c r="C54" s="46"/>
    </row>
    <row r="55" spans="3:3" ht="15.75" customHeight="1">
      <c r="C55" s="46"/>
    </row>
    <row r="56" spans="3:3" ht="15.75" customHeight="1">
      <c r="C56" s="46"/>
    </row>
    <row r="57" spans="3:3" ht="15.75" customHeight="1">
      <c r="C57" s="46"/>
    </row>
    <row r="58" spans="3:3" ht="15.75" customHeight="1">
      <c r="C58" s="46"/>
    </row>
    <row r="59" spans="3:3" ht="15.75" customHeight="1">
      <c r="C59" s="46"/>
    </row>
    <row r="60" spans="3:3" ht="15.75" customHeight="1">
      <c r="C60" s="46"/>
    </row>
    <row r="61" spans="3:3" ht="15.75" customHeight="1">
      <c r="C61" s="46"/>
    </row>
    <row r="62" spans="3:3" ht="15.75" customHeight="1">
      <c r="C62" s="46"/>
    </row>
    <row r="63" spans="3:3" ht="15.75" customHeight="1">
      <c r="C63" s="46"/>
    </row>
    <row r="64" spans="3:3" ht="15.75" customHeight="1">
      <c r="C64" s="46"/>
    </row>
    <row r="65" spans="3:3" ht="15.75" customHeight="1">
      <c r="C65" s="46"/>
    </row>
    <row r="66" spans="3:3" ht="15.75" customHeight="1">
      <c r="C66" s="46"/>
    </row>
    <row r="67" spans="3:3" ht="15.75" customHeight="1">
      <c r="C67" s="46"/>
    </row>
    <row r="68" spans="3:3" ht="15.75" customHeight="1">
      <c r="C68" s="46"/>
    </row>
    <row r="69" spans="3:3" ht="15.75" customHeight="1">
      <c r="C69" s="46"/>
    </row>
    <row r="70" spans="3:3" ht="15.75" customHeight="1">
      <c r="C70" s="46"/>
    </row>
    <row r="71" spans="3:3" ht="15.75" customHeight="1">
      <c r="C71" s="46"/>
    </row>
    <row r="72" spans="3:3" ht="15.75" customHeight="1">
      <c r="C72" s="46"/>
    </row>
    <row r="73" spans="3:3" ht="15.75" customHeight="1">
      <c r="C73" s="46"/>
    </row>
    <row r="74" spans="3:3" ht="15.75" customHeight="1">
      <c r="C74" s="46"/>
    </row>
    <row r="75" spans="3:3" ht="15.75" customHeight="1">
      <c r="C75" s="46"/>
    </row>
    <row r="76" spans="3:3" ht="15.75" customHeight="1">
      <c r="C76" s="46"/>
    </row>
    <row r="77" spans="3:3" ht="15.75" customHeight="1">
      <c r="C77" s="46"/>
    </row>
    <row r="78" spans="3:3" ht="15.75" customHeight="1">
      <c r="C78" s="46"/>
    </row>
    <row r="79" spans="3:3" ht="15.75" customHeight="1">
      <c r="C79" s="46"/>
    </row>
    <row r="80" spans="3:3" ht="15.75" customHeight="1">
      <c r="C80" s="46"/>
    </row>
    <row r="81" spans="3:3" ht="15.75" customHeight="1">
      <c r="C81" s="46"/>
    </row>
    <row r="82" spans="3:3" ht="15.75" customHeight="1">
      <c r="C82" s="46"/>
    </row>
    <row r="83" spans="3:3" ht="15.75" customHeight="1">
      <c r="C83" s="46"/>
    </row>
    <row r="84" spans="3:3" ht="15.75" customHeight="1">
      <c r="C84" s="46"/>
    </row>
    <row r="85" spans="3:3" ht="15.75" customHeight="1">
      <c r="C85" s="46"/>
    </row>
    <row r="86" spans="3:3" ht="15.75" customHeight="1">
      <c r="C86" s="46"/>
    </row>
    <row r="87" spans="3:3" ht="15.75" customHeight="1">
      <c r="C87" s="46"/>
    </row>
    <row r="88" spans="3:3" ht="15.75" customHeight="1">
      <c r="C88" s="46"/>
    </row>
    <row r="89" spans="3:3" ht="15.75" customHeight="1">
      <c r="C89" s="46"/>
    </row>
    <row r="90" spans="3:3" ht="15.75" customHeight="1">
      <c r="C90" s="46"/>
    </row>
    <row r="91" spans="3:3" ht="15.75" customHeight="1">
      <c r="C91" s="46"/>
    </row>
    <row r="92" spans="3:3" ht="15.75" customHeight="1">
      <c r="C92" s="46"/>
    </row>
    <row r="93" spans="3:3" ht="15.75" customHeight="1">
      <c r="C93" s="46"/>
    </row>
    <row r="94" spans="3:3" ht="15.75" customHeight="1">
      <c r="C94" s="46"/>
    </row>
    <row r="95" spans="3:3" ht="15.75" customHeight="1">
      <c r="C95" s="46"/>
    </row>
    <row r="96" spans="3:3" ht="15.75" customHeight="1">
      <c r="C96" s="46"/>
    </row>
    <row r="97" spans="3:3" ht="15.75" customHeight="1">
      <c r="C97" s="46"/>
    </row>
    <row r="98" spans="3:3" ht="15.75" customHeight="1">
      <c r="C98" s="46"/>
    </row>
    <row r="99" spans="3:3" ht="15.75" customHeight="1">
      <c r="C99" s="46"/>
    </row>
    <row r="100" spans="3:3" ht="15.75" customHeight="1">
      <c r="C100" s="46"/>
    </row>
    <row r="101" spans="3:3" ht="15.75" customHeight="1">
      <c r="C101" s="46"/>
    </row>
    <row r="102" spans="3:3" ht="15.75" customHeight="1">
      <c r="C102" s="46"/>
    </row>
    <row r="103" spans="3:3" ht="15.75" customHeight="1">
      <c r="C103" s="46"/>
    </row>
    <row r="104" spans="3:3" ht="15.75" customHeight="1">
      <c r="C104" s="46"/>
    </row>
    <row r="105" spans="3:3" ht="15.75" customHeight="1">
      <c r="C105" s="46"/>
    </row>
    <row r="106" spans="3:3" ht="15.75" customHeight="1">
      <c r="C106" s="46"/>
    </row>
    <row r="107" spans="3:3" ht="15.75" customHeight="1">
      <c r="C107" s="46"/>
    </row>
    <row r="108" spans="3:3" ht="15.75" customHeight="1">
      <c r="C108" s="46"/>
    </row>
    <row r="109" spans="3:3" ht="15.75" customHeight="1">
      <c r="C109" s="46"/>
    </row>
    <row r="110" spans="3:3" ht="15.75" customHeight="1">
      <c r="C110" s="46"/>
    </row>
    <row r="111" spans="3:3" ht="15.75" customHeight="1">
      <c r="C111" s="46"/>
    </row>
    <row r="112" spans="3:3" ht="15.75" customHeight="1">
      <c r="C112" s="46"/>
    </row>
    <row r="113" spans="3:3" ht="15.75" customHeight="1">
      <c r="C113" s="46"/>
    </row>
    <row r="114" spans="3:3" ht="15.75" customHeight="1">
      <c r="C114" s="46"/>
    </row>
    <row r="115" spans="3:3" ht="15.75" customHeight="1">
      <c r="C115" s="46"/>
    </row>
    <row r="116" spans="3:3" ht="15.75" customHeight="1">
      <c r="C116" s="46"/>
    </row>
    <row r="117" spans="3:3" ht="15.75" customHeight="1">
      <c r="C117" s="46"/>
    </row>
    <row r="118" spans="3:3" ht="15.75" customHeight="1">
      <c r="C118" s="46"/>
    </row>
    <row r="119" spans="3:3" ht="15.75" customHeight="1">
      <c r="C119" s="46"/>
    </row>
    <row r="120" spans="3:3" ht="15.75" customHeight="1">
      <c r="C120" s="46"/>
    </row>
    <row r="121" spans="3:3" ht="15.75" customHeight="1">
      <c r="C121" s="46"/>
    </row>
    <row r="122" spans="3:3" ht="15.75" customHeight="1">
      <c r="C122" s="46"/>
    </row>
    <row r="123" spans="3:3" ht="15.75" customHeight="1">
      <c r="C123" s="46"/>
    </row>
    <row r="124" spans="3:3" ht="15.75" customHeight="1">
      <c r="C124" s="46"/>
    </row>
    <row r="125" spans="3:3" ht="15.75" customHeight="1">
      <c r="C125" s="46"/>
    </row>
    <row r="126" spans="3:3" ht="15.75" customHeight="1">
      <c r="C126" s="46"/>
    </row>
    <row r="127" spans="3:3" ht="15.75" customHeight="1">
      <c r="C127" s="46"/>
    </row>
    <row r="128" spans="3:3" ht="15.75" customHeight="1">
      <c r="C128" s="46"/>
    </row>
    <row r="129" spans="3:3" ht="15.75" customHeight="1">
      <c r="C129" s="46"/>
    </row>
    <row r="130" spans="3:3" ht="15.75" customHeight="1">
      <c r="C130" s="46"/>
    </row>
    <row r="131" spans="3:3" ht="15.75" customHeight="1">
      <c r="C131" s="46"/>
    </row>
    <row r="132" spans="3:3" ht="15.75" customHeight="1">
      <c r="C132" s="46"/>
    </row>
    <row r="133" spans="3:3" ht="15.75" customHeight="1">
      <c r="C133" s="46"/>
    </row>
    <row r="134" spans="3:3" ht="15.75" customHeight="1">
      <c r="C134" s="46"/>
    </row>
    <row r="135" spans="3:3" ht="15.75" customHeight="1">
      <c r="C135" s="46"/>
    </row>
    <row r="136" spans="3:3" ht="15.75" customHeight="1">
      <c r="C136" s="46"/>
    </row>
    <row r="137" spans="3:3" ht="15.75" customHeight="1">
      <c r="C137" s="46"/>
    </row>
    <row r="138" spans="3:3" ht="15.75" customHeight="1">
      <c r="C138" s="46"/>
    </row>
    <row r="139" spans="3:3" ht="15.75" customHeight="1">
      <c r="C139" s="46"/>
    </row>
    <row r="140" spans="3:3" ht="15.75" customHeight="1">
      <c r="C140" s="46"/>
    </row>
    <row r="141" spans="3:3" ht="15.75" customHeight="1">
      <c r="C141" s="46"/>
    </row>
    <row r="142" spans="3:3" ht="15.75" customHeight="1">
      <c r="C142" s="46"/>
    </row>
    <row r="143" spans="3:3" ht="15.75" customHeight="1">
      <c r="C143" s="46"/>
    </row>
    <row r="144" spans="3:3" ht="15.75" customHeight="1">
      <c r="C144" s="46"/>
    </row>
    <row r="145" spans="3:3" ht="15.75" customHeight="1">
      <c r="C145" s="46"/>
    </row>
    <row r="146" spans="3:3" ht="15.75" customHeight="1">
      <c r="C146" s="46"/>
    </row>
    <row r="147" spans="3:3" ht="15.75" customHeight="1">
      <c r="C147" s="46"/>
    </row>
    <row r="148" spans="3:3" ht="15.75" customHeight="1">
      <c r="C148" s="46"/>
    </row>
    <row r="149" spans="3:3" ht="15.75" customHeight="1">
      <c r="C149" s="46"/>
    </row>
    <row r="150" spans="3:3" ht="15.75" customHeight="1">
      <c r="C150" s="46"/>
    </row>
    <row r="151" spans="3:3" ht="15.75" customHeight="1">
      <c r="C151" s="46"/>
    </row>
    <row r="152" spans="3:3" ht="15.75" customHeight="1">
      <c r="C152" s="46"/>
    </row>
    <row r="153" spans="3:3" ht="15.75" customHeight="1">
      <c r="C153" s="46"/>
    </row>
    <row r="154" spans="3:3" ht="15.75" customHeight="1">
      <c r="C154" s="46"/>
    </row>
    <row r="155" spans="3:3" ht="15.75" customHeight="1">
      <c r="C155" s="46"/>
    </row>
    <row r="156" spans="3:3" ht="15.75" customHeight="1">
      <c r="C156" s="46"/>
    </row>
    <row r="157" spans="3:3" ht="15.75" customHeight="1">
      <c r="C157" s="46"/>
    </row>
    <row r="158" spans="3:3" ht="15.75" customHeight="1">
      <c r="C158" s="46"/>
    </row>
    <row r="159" spans="3:3" ht="15.75" customHeight="1">
      <c r="C159" s="46"/>
    </row>
    <row r="160" spans="3:3" ht="15.75" customHeight="1">
      <c r="C160" s="46"/>
    </row>
    <row r="161" spans="3:3" ht="15.75" customHeight="1">
      <c r="C161" s="46"/>
    </row>
    <row r="162" spans="3:3" ht="15.75" customHeight="1">
      <c r="C162" s="46"/>
    </row>
    <row r="163" spans="3:3" ht="15.75" customHeight="1">
      <c r="C163" s="46"/>
    </row>
    <row r="164" spans="3:3" ht="15.75" customHeight="1">
      <c r="C164" s="46"/>
    </row>
    <row r="165" spans="3:3" ht="15.75" customHeight="1">
      <c r="C165" s="46"/>
    </row>
    <row r="166" spans="3:3" ht="15.75" customHeight="1">
      <c r="C166" s="46"/>
    </row>
    <row r="167" spans="3:3" ht="15.75" customHeight="1">
      <c r="C167" s="46"/>
    </row>
    <row r="168" spans="3:3" ht="15.75" customHeight="1">
      <c r="C168" s="46"/>
    </row>
    <row r="169" spans="3:3" ht="15.75" customHeight="1">
      <c r="C169" s="46"/>
    </row>
    <row r="170" spans="3:3" ht="15.75" customHeight="1">
      <c r="C170" s="46"/>
    </row>
    <row r="171" spans="3:3" ht="15.75" customHeight="1">
      <c r="C171" s="46"/>
    </row>
    <row r="172" spans="3:3" ht="15.75" customHeight="1">
      <c r="C172" s="46"/>
    </row>
    <row r="173" spans="3:3" ht="15.75" customHeight="1">
      <c r="C173" s="46"/>
    </row>
    <row r="174" spans="3:3" ht="15.75" customHeight="1">
      <c r="C174" s="46"/>
    </row>
    <row r="175" spans="3:3" ht="15.75" customHeight="1">
      <c r="C175" s="46"/>
    </row>
    <row r="176" spans="3:3" ht="15.75" customHeight="1">
      <c r="C176" s="46"/>
    </row>
    <row r="177" spans="3:3" ht="15.75" customHeight="1">
      <c r="C177" s="46"/>
    </row>
    <row r="178" spans="3:3" ht="15.75" customHeight="1">
      <c r="C178" s="46"/>
    </row>
    <row r="179" spans="3:3" ht="15.75" customHeight="1">
      <c r="C179" s="46"/>
    </row>
    <row r="180" spans="3:3" ht="15.75" customHeight="1">
      <c r="C180" s="46"/>
    </row>
    <row r="181" spans="3:3" ht="15.75" customHeight="1">
      <c r="C181" s="46"/>
    </row>
    <row r="182" spans="3:3" ht="15.75" customHeight="1">
      <c r="C182" s="46"/>
    </row>
    <row r="183" spans="3:3" ht="15.75" customHeight="1">
      <c r="C183" s="46"/>
    </row>
    <row r="184" spans="3:3" ht="15.75" customHeight="1">
      <c r="C184" s="46"/>
    </row>
    <row r="185" spans="3:3" ht="15.75" customHeight="1">
      <c r="C185" s="46"/>
    </row>
    <row r="186" spans="3:3" ht="15.75" customHeight="1">
      <c r="C186" s="46"/>
    </row>
    <row r="187" spans="3:3" ht="15.75" customHeight="1">
      <c r="C187" s="46"/>
    </row>
    <row r="188" spans="3:3" ht="15.75" customHeight="1">
      <c r="C188" s="46"/>
    </row>
    <row r="189" spans="3:3" ht="15.75" customHeight="1">
      <c r="C189" s="46"/>
    </row>
    <row r="190" spans="3:3" ht="15.75" customHeight="1">
      <c r="C190" s="46"/>
    </row>
    <row r="191" spans="3:3" ht="15.75" customHeight="1">
      <c r="C191" s="46"/>
    </row>
    <row r="192" spans="3:3" ht="15.75" customHeight="1">
      <c r="C192" s="46"/>
    </row>
    <row r="193" spans="3:3" ht="15.75" customHeight="1">
      <c r="C193" s="46"/>
    </row>
    <row r="194" spans="3:3" ht="15.75" customHeight="1">
      <c r="C194" s="46"/>
    </row>
    <row r="195" spans="3:3" ht="15.75" customHeight="1">
      <c r="C195" s="46"/>
    </row>
    <row r="196" spans="3:3" ht="15.75" customHeight="1">
      <c r="C196" s="46"/>
    </row>
    <row r="197" spans="3:3" ht="15.75" customHeight="1">
      <c r="C197" s="46"/>
    </row>
    <row r="198" spans="3:3" ht="15.75" customHeight="1">
      <c r="C198" s="46"/>
    </row>
    <row r="199" spans="3:3" ht="15.75" customHeight="1">
      <c r="C199" s="46"/>
    </row>
    <row r="200" spans="3:3" ht="15.75" customHeight="1">
      <c r="C200" s="46"/>
    </row>
    <row r="201" spans="3:3" ht="15.75" customHeight="1">
      <c r="C201" s="46"/>
    </row>
    <row r="202" spans="3:3" ht="15.75" customHeight="1">
      <c r="C202" s="46"/>
    </row>
    <row r="203" spans="3:3" ht="15.75" customHeight="1">
      <c r="C203" s="46"/>
    </row>
    <row r="204" spans="3:3" ht="15.75" customHeight="1">
      <c r="C204" s="46"/>
    </row>
    <row r="205" spans="3:3" ht="15.75" customHeight="1">
      <c r="C205" s="46"/>
    </row>
    <row r="206" spans="3:3" ht="15.75" customHeight="1">
      <c r="C206" s="46"/>
    </row>
    <row r="207" spans="3:3" ht="15.75" customHeight="1">
      <c r="C207" s="46"/>
    </row>
    <row r="208" spans="3:3" ht="15.75" customHeight="1">
      <c r="C208" s="46"/>
    </row>
    <row r="209" spans="3:3" ht="15.75" customHeight="1">
      <c r="C209" s="46"/>
    </row>
    <row r="210" spans="3:3" ht="15.75" customHeight="1">
      <c r="C210" s="46"/>
    </row>
    <row r="211" spans="3:3" ht="15.75" customHeight="1">
      <c r="C211" s="46"/>
    </row>
    <row r="212" spans="3:3" ht="15.75" customHeight="1">
      <c r="C212" s="46"/>
    </row>
    <row r="213" spans="3:3" ht="15.75" customHeight="1">
      <c r="C213" s="46"/>
    </row>
    <row r="214" spans="3:3" ht="15.75" customHeight="1">
      <c r="C214" s="46"/>
    </row>
    <row r="215" spans="3:3" ht="15.75" customHeight="1">
      <c r="C215" s="46"/>
    </row>
    <row r="216" spans="3:3" ht="15.75" customHeight="1">
      <c r="C216" s="46"/>
    </row>
    <row r="217" spans="3:3" ht="15.75" customHeight="1">
      <c r="C217" s="46"/>
    </row>
    <row r="218" spans="3:3" ht="15.75" customHeight="1">
      <c r="C218" s="46"/>
    </row>
    <row r="219" spans="3:3" ht="15.75" customHeight="1">
      <c r="C219" s="46"/>
    </row>
    <row r="220" spans="3:3" ht="15.75" customHeight="1">
      <c r="C220" s="46"/>
    </row>
    <row r="221" spans="3:3" ht="15.75" customHeight="1">
      <c r="C221" s="46"/>
    </row>
    <row r="222" spans="3:3" ht="15.75" customHeight="1">
      <c r="C222" s="46"/>
    </row>
    <row r="223" spans="3:3" ht="15.75" customHeight="1">
      <c r="C223" s="46"/>
    </row>
    <row r="224" spans="3:3" ht="15.75" customHeight="1">
      <c r="C224" s="46"/>
    </row>
    <row r="225" spans="3:3" ht="15.75" customHeight="1">
      <c r="C225" s="46"/>
    </row>
    <row r="226" spans="3:3" ht="15.75" customHeight="1">
      <c r="C226" s="46"/>
    </row>
    <row r="227" spans="3:3" ht="15.75" customHeight="1">
      <c r="C227" s="46"/>
    </row>
    <row r="228" spans="3:3" ht="15.75" customHeight="1">
      <c r="C228" s="46"/>
    </row>
    <row r="229" spans="3:3" ht="15.75" customHeight="1">
      <c r="C229" s="46"/>
    </row>
    <row r="230" spans="3:3" ht="15.75" customHeight="1">
      <c r="C230" s="46"/>
    </row>
    <row r="231" spans="3:3" ht="15.75" customHeight="1">
      <c r="C231" s="46"/>
    </row>
    <row r="232" spans="3:3" ht="15.75" customHeight="1">
      <c r="C232" s="46"/>
    </row>
    <row r="233" spans="3:3" ht="15.75" customHeight="1">
      <c r="C233" s="46"/>
    </row>
    <row r="234" spans="3:3" ht="15.75" customHeight="1">
      <c r="C234" s="46"/>
    </row>
    <row r="235" spans="3:3" ht="15.75" customHeight="1">
      <c r="C235" s="46"/>
    </row>
    <row r="236" spans="3:3" ht="15.75" customHeight="1">
      <c r="C236" s="46"/>
    </row>
    <row r="237" spans="3:3" ht="15.75" customHeight="1">
      <c r="C237" s="46"/>
    </row>
    <row r="238" spans="3:3" ht="15.75" customHeight="1">
      <c r="C238" s="46"/>
    </row>
    <row r="239" spans="3:3" ht="15.75" customHeight="1">
      <c r="C239" s="46"/>
    </row>
    <row r="240" spans="3:3" ht="15.75" customHeight="1">
      <c r="C240" s="46"/>
    </row>
    <row r="241" spans="3:3" ht="15.75" customHeight="1">
      <c r="C241" s="46"/>
    </row>
    <row r="242" spans="3:3" ht="15.75" customHeight="1">
      <c r="C242" s="46"/>
    </row>
    <row r="243" spans="3:3" ht="15.75" customHeight="1">
      <c r="C243" s="46"/>
    </row>
    <row r="244" spans="3:3" ht="15.75" customHeight="1">
      <c r="C244" s="46"/>
    </row>
    <row r="245" spans="3:3" ht="15.75" customHeight="1">
      <c r="C245" s="46"/>
    </row>
    <row r="246" spans="3:3" ht="15.75" customHeight="1">
      <c r="C246" s="46"/>
    </row>
    <row r="247" spans="3:3" ht="15.75" customHeight="1">
      <c r="C247" s="46"/>
    </row>
    <row r="248" spans="3:3" ht="15.75" customHeight="1">
      <c r="C248" s="46"/>
    </row>
    <row r="249" spans="3:3" ht="15.75" customHeight="1">
      <c r="C249" s="46"/>
    </row>
    <row r="250" spans="3:3" ht="15.75" customHeight="1">
      <c r="C250" s="46"/>
    </row>
    <row r="251" spans="3:3" ht="15.75" customHeight="1">
      <c r="C251" s="46"/>
    </row>
    <row r="252" spans="3:3" ht="15.75" customHeight="1">
      <c r="C252" s="46"/>
    </row>
    <row r="253" spans="3:3" ht="15.75" customHeight="1">
      <c r="C253" s="46"/>
    </row>
    <row r="254" spans="3:3" ht="15.75" customHeight="1">
      <c r="C254" s="46"/>
    </row>
    <row r="255" spans="3:3" ht="15.75" customHeight="1">
      <c r="C255" s="46"/>
    </row>
    <row r="256" spans="3:3" ht="15.75" customHeight="1">
      <c r="C256" s="46"/>
    </row>
    <row r="257" spans="3:3" ht="15.75" customHeight="1">
      <c r="C257" s="46"/>
    </row>
    <row r="258" spans="3:3" ht="15.75" customHeight="1">
      <c r="C258" s="46"/>
    </row>
    <row r="259" spans="3:3" ht="15.75" customHeight="1">
      <c r="C259" s="46"/>
    </row>
    <row r="260" spans="3:3" ht="15.75" customHeight="1">
      <c r="C260" s="46"/>
    </row>
    <row r="261" spans="3:3" ht="15.75" customHeight="1">
      <c r="C261" s="46"/>
    </row>
    <row r="262" spans="3:3" ht="15.75" customHeight="1">
      <c r="C262" s="46"/>
    </row>
    <row r="263" spans="3:3" ht="15.75" customHeight="1">
      <c r="C263" s="46"/>
    </row>
    <row r="264" spans="3:3" ht="15.75" customHeight="1">
      <c r="C264" s="46"/>
    </row>
    <row r="265" spans="3:3" ht="15.75" customHeight="1">
      <c r="C265" s="46"/>
    </row>
    <row r="266" spans="3:3" ht="15.75" customHeight="1">
      <c r="C266" s="46"/>
    </row>
    <row r="267" spans="3:3" ht="15.75" customHeight="1">
      <c r="C267" s="46"/>
    </row>
    <row r="268" spans="3:3" ht="15.75" customHeight="1">
      <c r="C268" s="46"/>
    </row>
    <row r="269" spans="3:3" ht="15.75" customHeight="1">
      <c r="C269" s="46"/>
    </row>
    <row r="270" spans="3:3" ht="15.75" customHeight="1">
      <c r="C270" s="46"/>
    </row>
    <row r="271" spans="3:3" ht="15.75" customHeight="1">
      <c r="C271" s="46"/>
    </row>
    <row r="272" spans="3:3" ht="15.75" customHeight="1">
      <c r="C272" s="46"/>
    </row>
    <row r="273" spans="3:3" ht="15.75" customHeight="1">
      <c r="C273" s="46"/>
    </row>
    <row r="274" spans="3:3" ht="15.75" customHeight="1">
      <c r="C274" s="46"/>
    </row>
    <row r="275" spans="3:3" ht="15.75" customHeight="1">
      <c r="C275" s="46"/>
    </row>
    <row r="276" spans="3:3" ht="15.75" customHeight="1">
      <c r="C276" s="46"/>
    </row>
    <row r="277" spans="3:3" ht="15.75" customHeight="1">
      <c r="C277" s="46"/>
    </row>
    <row r="278" spans="3:3" ht="15.75" customHeight="1">
      <c r="C278" s="46"/>
    </row>
    <row r="279" spans="3:3" ht="15.75" customHeight="1">
      <c r="C279" s="46"/>
    </row>
    <row r="280" spans="3:3" ht="15.75" customHeight="1">
      <c r="C280" s="46"/>
    </row>
    <row r="281" spans="3:3" ht="15.75" customHeight="1">
      <c r="C281" s="46"/>
    </row>
    <row r="282" spans="3:3" ht="15.75" customHeight="1">
      <c r="C282" s="46"/>
    </row>
    <row r="283" spans="3:3" ht="15.75" customHeight="1">
      <c r="C283" s="46"/>
    </row>
    <row r="284" spans="3:3" ht="15.75" customHeight="1">
      <c r="C284" s="46"/>
    </row>
    <row r="285" spans="3:3" ht="15.75" customHeight="1">
      <c r="C285" s="46"/>
    </row>
    <row r="286" spans="3:3" ht="15.75" customHeight="1">
      <c r="C286" s="46"/>
    </row>
    <row r="287" spans="3:3" ht="15.75" customHeight="1">
      <c r="C287" s="46"/>
    </row>
    <row r="288" spans="3:3" ht="15.75" customHeight="1">
      <c r="C288" s="46"/>
    </row>
    <row r="289" spans="3:3" ht="15.75" customHeight="1">
      <c r="C289" s="46"/>
    </row>
    <row r="290" spans="3:3" ht="15.75" customHeight="1">
      <c r="C290" s="46"/>
    </row>
    <row r="291" spans="3:3" ht="15.75" customHeight="1">
      <c r="C291" s="46"/>
    </row>
    <row r="292" spans="3:3" ht="15.75" customHeight="1">
      <c r="C292" s="46"/>
    </row>
    <row r="293" spans="3:3" ht="15.75" customHeight="1">
      <c r="C293" s="46"/>
    </row>
    <row r="294" spans="3:3" ht="15.75" customHeight="1">
      <c r="C294" s="46"/>
    </row>
    <row r="295" spans="3:3" ht="15.75" customHeight="1">
      <c r="C295" s="46"/>
    </row>
    <row r="296" spans="3:3" ht="15.75" customHeight="1">
      <c r="C296" s="46"/>
    </row>
    <row r="297" spans="3:3" ht="15.75" customHeight="1">
      <c r="C297" s="46"/>
    </row>
    <row r="298" spans="3:3" ht="15.75" customHeight="1">
      <c r="C298" s="46"/>
    </row>
    <row r="299" spans="3:3" ht="15.75" customHeight="1">
      <c r="C299" s="46"/>
    </row>
    <row r="300" spans="3:3" ht="15.75" customHeight="1">
      <c r="C300" s="46"/>
    </row>
    <row r="301" spans="3:3" ht="15.75" customHeight="1">
      <c r="C301" s="46"/>
    </row>
    <row r="302" spans="3:3" ht="15.75" customHeight="1">
      <c r="C302" s="46"/>
    </row>
    <row r="303" spans="3:3" ht="15.75" customHeight="1">
      <c r="C303" s="46"/>
    </row>
    <row r="304" spans="3:3" ht="15.75" customHeight="1">
      <c r="C304" s="46"/>
    </row>
    <row r="305" spans="3:3" ht="15.75" customHeight="1">
      <c r="C305" s="46"/>
    </row>
    <row r="306" spans="3:3" ht="15.75" customHeight="1">
      <c r="C306" s="46"/>
    </row>
    <row r="307" spans="3:3" ht="15.75" customHeight="1">
      <c r="C307" s="46"/>
    </row>
    <row r="308" spans="3:3" ht="15.75" customHeight="1">
      <c r="C308" s="46"/>
    </row>
    <row r="309" spans="3:3" ht="15.75" customHeight="1">
      <c r="C309" s="46"/>
    </row>
    <row r="310" spans="3:3" ht="15.75" customHeight="1">
      <c r="C310" s="46"/>
    </row>
    <row r="311" spans="3:3" ht="15.75" customHeight="1">
      <c r="C311" s="46"/>
    </row>
    <row r="312" spans="3:3" ht="15.75" customHeight="1">
      <c r="C312" s="46"/>
    </row>
    <row r="313" spans="3:3" ht="15.75" customHeight="1">
      <c r="C313" s="46"/>
    </row>
    <row r="314" spans="3:3" ht="15.75" customHeight="1">
      <c r="C314" s="46"/>
    </row>
    <row r="315" spans="3:3" ht="15.75" customHeight="1">
      <c r="C315" s="46"/>
    </row>
    <row r="316" spans="3:3" ht="15.75" customHeight="1">
      <c r="C316" s="46"/>
    </row>
    <row r="317" spans="3:3" ht="15.75" customHeight="1">
      <c r="C317" s="46"/>
    </row>
    <row r="318" spans="3:3" ht="15.75" customHeight="1">
      <c r="C318" s="46"/>
    </row>
    <row r="319" spans="3:3" ht="15.75" customHeight="1">
      <c r="C319" s="46"/>
    </row>
    <row r="320" spans="3:3" ht="15.75" customHeight="1">
      <c r="C320" s="46"/>
    </row>
    <row r="321" spans="3:3" ht="15.75" customHeight="1">
      <c r="C321" s="46"/>
    </row>
    <row r="322" spans="3:3" ht="15.75" customHeight="1">
      <c r="C322" s="46"/>
    </row>
    <row r="323" spans="3:3" ht="15.75" customHeight="1">
      <c r="C323" s="46"/>
    </row>
    <row r="324" spans="3:3" ht="15.75" customHeight="1">
      <c r="C324" s="46"/>
    </row>
    <row r="325" spans="3:3" ht="15.75" customHeight="1">
      <c r="C325" s="46"/>
    </row>
    <row r="326" spans="3:3" ht="15.75" customHeight="1">
      <c r="C326" s="46"/>
    </row>
    <row r="327" spans="3:3" ht="15.75" customHeight="1">
      <c r="C327" s="46"/>
    </row>
    <row r="328" spans="3:3" ht="15.75" customHeight="1">
      <c r="C328" s="46"/>
    </row>
    <row r="329" spans="3:3" ht="15.75" customHeight="1">
      <c r="C329" s="46"/>
    </row>
    <row r="330" spans="3:3" ht="15.75" customHeight="1">
      <c r="C330" s="46"/>
    </row>
    <row r="331" spans="3:3" ht="15.75" customHeight="1">
      <c r="C331" s="46"/>
    </row>
    <row r="332" spans="3:3" ht="15.75" customHeight="1">
      <c r="C332" s="46"/>
    </row>
    <row r="333" spans="3:3" ht="15.75" customHeight="1">
      <c r="C333" s="46"/>
    </row>
    <row r="334" spans="3:3" ht="15.75" customHeight="1">
      <c r="C334" s="46"/>
    </row>
    <row r="335" spans="3:3" ht="15.75" customHeight="1">
      <c r="C335" s="46"/>
    </row>
    <row r="336" spans="3:3" ht="15.75" customHeight="1">
      <c r="C336" s="46"/>
    </row>
    <row r="337" spans="3:3" ht="15.75" customHeight="1">
      <c r="C337" s="46"/>
    </row>
    <row r="338" spans="3:3" ht="15.75" customHeight="1">
      <c r="C338" s="46"/>
    </row>
    <row r="339" spans="3:3" ht="15.75" customHeight="1">
      <c r="C339" s="46"/>
    </row>
    <row r="340" spans="3:3" ht="15.75" customHeight="1">
      <c r="C340" s="46"/>
    </row>
    <row r="341" spans="3:3" ht="15.75" customHeight="1">
      <c r="C341" s="46"/>
    </row>
    <row r="342" spans="3:3" ht="15.75" customHeight="1">
      <c r="C342" s="46"/>
    </row>
    <row r="343" spans="3:3" ht="15.75" customHeight="1">
      <c r="C343" s="46"/>
    </row>
    <row r="344" spans="3:3" ht="15.75" customHeight="1">
      <c r="C344" s="46"/>
    </row>
    <row r="345" spans="3:3" ht="15.75" customHeight="1">
      <c r="C345" s="46"/>
    </row>
    <row r="346" spans="3:3" ht="15.75" customHeight="1">
      <c r="C346" s="46"/>
    </row>
    <row r="347" spans="3:3" ht="15.75" customHeight="1">
      <c r="C347" s="46"/>
    </row>
    <row r="348" spans="3:3" ht="15.75" customHeight="1">
      <c r="C348" s="46"/>
    </row>
    <row r="349" spans="3:3" ht="15.75" customHeight="1">
      <c r="C349" s="46"/>
    </row>
    <row r="350" spans="3:3" ht="15.75" customHeight="1">
      <c r="C350" s="46"/>
    </row>
    <row r="351" spans="3:3" ht="15.75" customHeight="1">
      <c r="C351" s="46"/>
    </row>
    <row r="352" spans="3:3" ht="15.75" customHeight="1">
      <c r="C352" s="46"/>
    </row>
    <row r="353" spans="3:3" ht="15.75" customHeight="1">
      <c r="C353" s="46"/>
    </row>
    <row r="354" spans="3:3" ht="15.75" customHeight="1">
      <c r="C354" s="46"/>
    </row>
    <row r="355" spans="3:3" ht="15.75" customHeight="1">
      <c r="C355" s="46"/>
    </row>
    <row r="356" spans="3:3" ht="15.75" customHeight="1">
      <c r="C356" s="46"/>
    </row>
    <row r="357" spans="3:3" ht="15.75" customHeight="1">
      <c r="C357" s="46"/>
    </row>
    <row r="358" spans="3:3" ht="15.75" customHeight="1">
      <c r="C358" s="46"/>
    </row>
    <row r="359" spans="3:3" ht="15.75" customHeight="1">
      <c r="C359" s="46"/>
    </row>
    <row r="360" spans="3:3" ht="15.75" customHeight="1">
      <c r="C360" s="46"/>
    </row>
    <row r="361" spans="3:3" ht="15.75" customHeight="1">
      <c r="C361" s="46"/>
    </row>
    <row r="362" spans="3:3" ht="15.75" customHeight="1">
      <c r="C362" s="46"/>
    </row>
    <row r="363" spans="3:3" ht="15.75" customHeight="1">
      <c r="C363" s="46"/>
    </row>
    <row r="364" spans="3:3" ht="15.75" customHeight="1">
      <c r="C364" s="46"/>
    </row>
    <row r="365" spans="3:3" ht="15.75" customHeight="1">
      <c r="C365" s="46"/>
    </row>
    <row r="366" spans="3:3" ht="15.75" customHeight="1">
      <c r="C366" s="46"/>
    </row>
    <row r="367" spans="3:3" ht="15.75" customHeight="1">
      <c r="C367" s="46"/>
    </row>
    <row r="368" spans="3:3" ht="15.75" customHeight="1">
      <c r="C368" s="46"/>
    </row>
    <row r="369" spans="3:3" ht="15.75" customHeight="1">
      <c r="C369" s="46"/>
    </row>
    <row r="370" spans="3:3" ht="15.75" customHeight="1">
      <c r="C370" s="46"/>
    </row>
    <row r="371" spans="3:3" ht="15.75" customHeight="1">
      <c r="C371" s="46"/>
    </row>
    <row r="372" spans="3:3" ht="15.75" customHeight="1">
      <c r="C372" s="46"/>
    </row>
    <row r="373" spans="3:3" ht="15.75" customHeight="1">
      <c r="C373" s="46"/>
    </row>
    <row r="374" spans="3:3" ht="15.75" customHeight="1">
      <c r="C374" s="46"/>
    </row>
    <row r="375" spans="3:3" ht="15.75" customHeight="1">
      <c r="C375" s="46"/>
    </row>
    <row r="376" spans="3:3" ht="15.75" customHeight="1">
      <c r="C376" s="46"/>
    </row>
    <row r="377" spans="3:3" ht="15.75" customHeight="1">
      <c r="C377" s="46"/>
    </row>
    <row r="378" spans="3:3" ht="15.75" customHeight="1">
      <c r="C378" s="46"/>
    </row>
    <row r="379" spans="3:3" ht="15.75" customHeight="1">
      <c r="C379" s="46"/>
    </row>
    <row r="380" spans="3:3" ht="15.75" customHeight="1">
      <c r="C380" s="46"/>
    </row>
    <row r="381" spans="3:3" ht="15.75" customHeight="1">
      <c r="C381" s="46"/>
    </row>
    <row r="382" spans="3:3" ht="15.75" customHeight="1">
      <c r="C382" s="46"/>
    </row>
    <row r="383" spans="3:3" ht="15.75" customHeight="1">
      <c r="C383" s="46"/>
    </row>
    <row r="384" spans="3:3" ht="15.75" customHeight="1">
      <c r="C384" s="46"/>
    </row>
    <row r="385" spans="3:3" ht="15.75" customHeight="1">
      <c r="C385" s="46"/>
    </row>
    <row r="386" spans="3:3" ht="15.75" customHeight="1">
      <c r="C386" s="46"/>
    </row>
    <row r="387" spans="3:3" ht="15.75" customHeight="1">
      <c r="C387" s="46"/>
    </row>
    <row r="388" spans="3:3" ht="15.75" customHeight="1">
      <c r="C388" s="46"/>
    </row>
    <row r="389" spans="3:3" ht="15.75" customHeight="1">
      <c r="C389" s="46"/>
    </row>
    <row r="390" spans="3:3" ht="15.75" customHeight="1">
      <c r="C390" s="46"/>
    </row>
    <row r="391" spans="3:3" ht="15.75" customHeight="1">
      <c r="C391" s="46"/>
    </row>
    <row r="392" spans="3:3" ht="15.75" customHeight="1">
      <c r="C392" s="46"/>
    </row>
    <row r="393" spans="3:3" ht="15.75" customHeight="1">
      <c r="C393" s="46"/>
    </row>
    <row r="394" spans="3:3" ht="15.75" customHeight="1">
      <c r="C394" s="46"/>
    </row>
    <row r="395" spans="3:3" ht="15.75" customHeight="1">
      <c r="C395" s="46"/>
    </row>
    <row r="396" spans="3:3" ht="15.75" customHeight="1">
      <c r="C396" s="46"/>
    </row>
    <row r="397" spans="3:3" ht="15.75" customHeight="1">
      <c r="C397" s="46"/>
    </row>
    <row r="398" spans="3:3" ht="15.75" customHeight="1">
      <c r="C398" s="46"/>
    </row>
    <row r="399" spans="3:3" ht="15.75" customHeight="1">
      <c r="C399" s="46"/>
    </row>
    <row r="400" spans="3:3" ht="15.75" customHeight="1">
      <c r="C400" s="46"/>
    </row>
    <row r="401" spans="3:3" ht="15.75" customHeight="1">
      <c r="C401" s="46"/>
    </row>
    <row r="402" spans="3:3" ht="15.75" customHeight="1">
      <c r="C402" s="46"/>
    </row>
    <row r="403" spans="3:3" ht="15.75" customHeight="1">
      <c r="C403" s="46"/>
    </row>
    <row r="404" spans="3:3" ht="15.75" customHeight="1">
      <c r="C404" s="46"/>
    </row>
    <row r="405" spans="3:3" ht="15.75" customHeight="1">
      <c r="C405" s="46"/>
    </row>
    <row r="406" spans="3:3" ht="15.75" customHeight="1">
      <c r="C406" s="46"/>
    </row>
    <row r="407" spans="3:3" ht="15.75" customHeight="1">
      <c r="C407" s="46"/>
    </row>
    <row r="408" spans="3:3" ht="15.75" customHeight="1">
      <c r="C408" s="46"/>
    </row>
    <row r="409" spans="3:3" ht="15.75" customHeight="1">
      <c r="C409" s="46"/>
    </row>
    <row r="410" spans="3:3" ht="15.75" customHeight="1">
      <c r="C410" s="46"/>
    </row>
    <row r="411" spans="3:3" ht="15.75" customHeight="1">
      <c r="C411" s="46"/>
    </row>
    <row r="412" spans="3:3" ht="15.75" customHeight="1">
      <c r="C412" s="46"/>
    </row>
    <row r="413" spans="3:3" ht="15.75" customHeight="1">
      <c r="C413" s="46"/>
    </row>
    <row r="414" spans="3:3" ht="15.75" customHeight="1">
      <c r="C414" s="46"/>
    </row>
    <row r="415" spans="3:3" ht="15.75" customHeight="1">
      <c r="C415" s="46"/>
    </row>
    <row r="416" spans="3:3" ht="15.75" customHeight="1">
      <c r="C416" s="46"/>
    </row>
    <row r="417" spans="3:3" ht="15.75" customHeight="1">
      <c r="C417" s="46"/>
    </row>
    <row r="418" spans="3:3" ht="15.75" customHeight="1">
      <c r="C418" s="46"/>
    </row>
    <row r="419" spans="3:3" ht="15.75" customHeight="1">
      <c r="C419" s="46"/>
    </row>
    <row r="420" spans="3:3" ht="15.75" customHeight="1">
      <c r="C420" s="46"/>
    </row>
    <row r="421" spans="3:3" ht="15.75" customHeight="1">
      <c r="C421" s="46"/>
    </row>
    <row r="422" spans="3:3" ht="15.75" customHeight="1">
      <c r="C422" s="46"/>
    </row>
    <row r="423" spans="3:3" ht="15.75" customHeight="1">
      <c r="C423" s="46"/>
    </row>
    <row r="424" spans="3:3" ht="15.75" customHeight="1">
      <c r="C424" s="46"/>
    </row>
    <row r="425" spans="3:3" ht="15.75" customHeight="1">
      <c r="C425" s="46"/>
    </row>
    <row r="426" spans="3:3" ht="15.75" customHeight="1">
      <c r="C426" s="46"/>
    </row>
    <row r="427" spans="3:3" ht="15.75" customHeight="1">
      <c r="C427" s="46"/>
    </row>
    <row r="428" spans="3:3" ht="15.75" customHeight="1">
      <c r="C428" s="46"/>
    </row>
    <row r="429" spans="3:3" ht="15.75" customHeight="1">
      <c r="C429" s="46"/>
    </row>
    <row r="430" spans="3:3" ht="15.75" customHeight="1">
      <c r="C430" s="46"/>
    </row>
    <row r="431" spans="3:3" ht="15.75" customHeight="1">
      <c r="C431" s="46"/>
    </row>
    <row r="432" spans="3:3" ht="15.75" customHeight="1">
      <c r="C432" s="46"/>
    </row>
    <row r="433" spans="3:3" ht="15.75" customHeight="1">
      <c r="C433" s="46"/>
    </row>
    <row r="434" spans="3:3" ht="15.75" customHeight="1">
      <c r="C434" s="46"/>
    </row>
    <row r="435" spans="3:3" ht="15.75" customHeight="1">
      <c r="C435" s="46"/>
    </row>
    <row r="436" spans="3:3" ht="15.75" customHeight="1">
      <c r="C436" s="46"/>
    </row>
    <row r="437" spans="3:3" ht="15.75" customHeight="1">
      <c r="C437" s="46"/>
    </row>
    <row r="438" spans="3:3" ht="15.75" customHeight="1">
      <c r="C438" s="46"/>
    </row>
    <row r="439" spans="3:3" ht="15.75" customHeight="1">
      <c r="C439" s="46"/>
    </row>
    <row r="440" spans="3:3" ht="15.75" customHeight="1">
      <c r="C440" s="46"/>
    </row>
    <row r="441" spans="3:3" ht="15.75" customHeight="1">
      <c r="C441" s="46"/>
    </row>
    <row r="442" spans="3:3" ht="15.75" customHeight="1">
      <c r="C442" s="46"/>
    </row>
    <row r="443" spans="3:3" ht="15.75" customHeight="1">
      <c r="C443" s="46"/>
    </row>
    <row r="444" spans="3:3" ht="15.75" customHeight="1">
      <c r="C444" s="46"/>
    </row>
    <row r="445" spans="3:3" ht="15.75" customHeight="1">
      <c r="C445" s="46"/>
    </row>
    <row r="446" spans="3:3" ht="15.75" customHeight="1">
      <c r="C446" s="46"/>
    </row>
    <row r="447" spans="3:3" ht="15.75" customHeight="1">
      <c r="C447" s="46"/>
    </row>
    <row r="448" spans="3:3" ht="15.75" customHeight="1">
      <c r="C448" s="46"/>
    </row>
    <row r="449" spans="3:3" ht="15.75" customHeight="1">
      <c r="C449" s="46"/>
    </row>
    <row r="450" spans="3:3" ht="15.75" customHeight="1">
      <c r="C450" s="46"/>
    </row>
    <row r="451" spans="3:3" ht="15.75" customHeight="1">
      <c r="C451" s="46"/>
    </row>
    <row r="452" spans="3:3" ht="15.75" customHeight="1">
      <c r="C452" s="46"/>
    </row>
    <row r="453" spans="3:3" ht="15.75" customHeight="1">
      <c r="C453" s="46"/>
    </row>
    <row r="454" spans="3:3" ht="15.75" customHeight="1">
      <c r="C454" s="46"/>
    </row>
    <row r="455" spans="3:3" ht="15.75" customHeight="1">
      <c r="C455" s="46"/>
    </row>
    <row r="456" spans="3:3" ht="15.75" customHeight="1">
      <c r="C456" s="46"/>
    </row>
    <row r="457" spans="3:3" ht="15.75" customHeight="1">
      <c r="C457" s="46"/>
    </row>
    <row r="458" spans="3:3" ht="15.75" customHeight="1">
      <c r="C458" s="46"/>
    </row>
    <row r="459" spans="3:3" ht="15.75" customHeight="1">
      <c r="C459" s="46"/>
    </row>
    <row r="460" spans="3:3" ht="15.75" customHeight="1">
      <c r="C460" s="46"/>
    </row>
    <row r="461" spans="3:3" ht="15.75" customHeight="1">
      <c r="C461" s="46"/>
    </row>
    <row r="462" spans="3:3" ht="15.75" customHeight="1">
      <c r="C462" s="46"/>
    </row>
    <row r="463" spans="3:3" ht="15.75" customHeight="1">
      <c r="C463" s="46"/>
    </row>
    <row r="464" spans="3:3" ht="15.75" customHeight="1">
      <c r="C464" s="46"/>
    </row>
    <row r="465" spans="3:3" ht="15.75" customHeight="1">
      <c r="C465" s="46"/>
    </row>
    <row r="466" spans="3:3" ht="15.75" customHeight="1">
      <c r="C466" s="46"/>
    </row>
    <row r="467" spans="3:3" ht="15.75" customHeight="1">
      <c r="C467" s="46"/>
    </row>
    <row r="468" spans="3:3" ht="15.75" customHeight="1">
      <c r="C468" s="46"/>
    </row>
    <row r="469" spans="3:3" ht="15.75" customHeight="1">
      <c r="C469" s="46"/>
    </row>
    <row r="470" spans="3:3" ht="15.75" customHeight="1">
      <c r="C470" s="46"/>
    </row>
    <row r="471" spans="3:3" ht="15.75" customHeight="1">
      <c r="C471" s="46"/>
    </row>
    <row r="472" spans="3:3" ht="15.75" customHeight="1">
      <c r="C472" s="46"/>
    </row>
    <row r="473" spans="3:3" ht="15.75" customHeight="1">
      <c r="C473" s="46"/>
    </row>
    <row r="474" spans="3:3" ht="15.75" customHeight="1">
      <c r="C474" s="46"/>
    </row>
    <row r="475" spans="3:3" ht="15.75" customHeight="1">
      <c r="C475" s="46"/>
    </row>
    <row r="476" spans="3:3" ht="15.75" customHeight="1">
      <c r="C476" s="46"/>
    </row>
    <row r="477" spans="3:3" ht="15.75" customHeight="1">
      <c r="C477" s="46"/>
    </row>
    <row r="478" spans="3:3" ht="15.75" customHeight="1">
      <c r="C478" s="46"/>
    </row>
    <row r="479" spans="3:3" ht="15.75" customHeight="1">
      <c r="C479" s="46"/>
    </row>
    <row r="480" spans="3:3" ht="15.75" customHeight="1">
      <c r="C480" s="46"/>
    </row>
    <row r="481" spans="3:3" ht="15.75" customHeight="1">
      <c r="C481" s="46"/>
    </row>
    <row r="482" spans="3:3" ht="15.75" customHeight="1">
      <c r="C482" s="46"/>
    </row>
    <row r="483" spans="3:3" ht="15.75" customHeight="1">
      <c r="C483" s="46"/>
    </row>
    <row r="484" spans="3:3" ht="15.75" customHeight="1">
      <c r="C484" s="46"/>
    </row>
    <row r="485" spans="3:3" ht="15.75" customHeight="1">
      <c r="C485" s="46"/>
    </row>
    <row r="486" spans="3:3" ht="15.75" customHeight="1">
      <c r="C486" s="46"/>
    </row>
    <row r="487" spans="3:3" ht="15.75" customHeight="1">
      <c r="C487" s="46"/>
    </row>
    <row r="488" spans="3:3" ht="15.75" customHeight="1">
      <c r="C488" s="46"/>
    </row>
    <row r="489" spans="3:3" ht="15.75" customHeight="1">
      <c r="C489" s="46"/>
    </row>
    <row r="490" spans="3:3" ht="15.75" customHeight="1">
      <c r="C490" s="46"/>
    </row>
    <row r="491" spans="3:3" ht="15.75" customHeight="1">
      <c r="C491" s="46"/>
    </row>
    <row r="492" spans="3:3" ht="15.75" customHeight="1">
      <c r="C492" s="46"/>
    </row>
    <row r="493" spans="3:3" ht="15.75" customHeight="1">
      <c r="C493" s="46"/>
    </row>
    <row r="494" spans="3:3" ht="15.75" customHeight="1">
      <c r="C494" s="46"/>
    </row>
    <row r="495" spans="3:3" ht="15.75" customHeight="1">
      <c r="C495" s="46"/>
    </row>
    <row r="496" spans="3:3" ht="15.75" customHeight="1">
      <c r="C496" s="46"/>
    </row>
    <row r="497" spans="3:3" ht="15.75" customHeight="1">
      <c r="C497" s="46"/>
    </row>
    <row r="498" spans="3:3" ht="15.75" customHeight="1">
      <c r="C498" s="46"/>
    </row>
    <row r="499" spans="3:3" ht="15.75" customHeight="1">
      <c r="C499" s="46"/>
    </row>
    <row r="500" spans="3:3" ht="15.75" customHeight="1">
      <c r="C500" s="46"/>
    </row>
    <row r="501" spans="3:3" ht="15.75" customHeight="1">
      <c r="C501" s="46"/>
    </row>
    <row r="502" spans="3:3" ht="15.75" customHeight="1">
      <c r="C502" s="46"/>
    </row>
    <row r="503" spans="3:3" ht="15.75" customHeight="1">
      <c r="C503" s="46"/>
    </row>
    <row r="504" spans="3:3" ht="15.75" customHeight="1">
      <c r="C504" s="46"/>
    </row>
    <row r="505" spans="3:3" ht="15.75" customHeight="1">
      <c r="C505" s="46"/>
    </row>
    <row r="506" spans="3:3" ht="15.75" customHeight="1">
      <c r="C506" s="46"/>
    </row>
    <row r="507" spans="3:3" ht="15.75" customHeight="1">
      <c r="C507" s="46"/>
    </row>
    <row r="508" spans="3:3" ht="15.75" customHeight="1">
      <c r="C508" s="46"/>
    </row>
    <row r="509" spans="3:3" ht="15.75" customHeight="1">
      <c r="C509" s="46"/>
    </row>
    <row r="510" spans="3:3" ht="15.75" customHeight="1">
      <c r="C510" s="46"/>
    </row>
    <row r="511" spans="3:3" ht="15.75" customHeight="1">
      <c r="C511" s="46"/>
    </row>
    <row r="512" spans="3:3" ht="15.75" customHeight="1">
      <c r="C512" s="46"/>
    </row>
    <row r="513" spans="3:3" ht="15.75" customHeight="1">
      <c r="C513" s="46"/>
    </row>
    <row r="514" spans="3:3" ht="15.75" customHeight="1">
      <c r="C514" s="46"/>
    </row>
    <row r="515" spans="3:3" ht="15.75" customHeight="1">
      <c r="C515" s="46"/>
    </row>
    <row r="516" spans="3:3" ht="15.75" customHeight="1">
      <c r="C516" s="46"/>
    </row>
    <row r="517" spans="3:3" ht="15.75" customHeight="1">
      <c r="C517" s="46"/>
    </row>
    <row r="518" spans="3:3" ht="15.75" customHeight="1">
      <c r="C518" s="46"/>
    </row>
    <row r="519" spans="3:3" ht="15.75" customHeight="1">
      <c r="C519" s="46"/>
    </row>
    <row r="520" spans="3:3" ht="15.75" customHeight="1">
      <c r="C520" s="46"/>
    </row>
    <row r="521" spans="3:3" ht="15.75" customHeight="1">
      <c r="C521" s="46"/>
    </row>
    <row r="522" spans="3:3" ht="15.75" customHeight="1">
      <c r="C522" s="46"/>
    </row>
    <row r="523" spans="3:3" ht="15.75" customHeight="1">
      <c r="C523" s="46"/>
    </row>
    <row r="524" spans="3:3" ht="15.75" customHeight="1">
      <c r="C524" s="46"/>
    </row>
    <row r="525" spans="3:3" ht="15.75" customHeight="1">
      <c r="C525" s="46"/>
    </row>
    <row r="526" spans="3:3" ht="15.75" customHeight="1">
      <c r="C526" s="46"/>
    </row>
    <row r="527" spans="3:3" ht="15.75" customHeight="1">
      <c r="C527" s="46"/>
    </row>
    <row r="528" spans="3:3" ht="15.75" customHeight="1">
      <c r="C528" s="46"/>
    </row>
    <row r="529" spans="3:3" ht="15.75" customHeight="1">
      <c r="C529" s="46"/>
    </row>
    <row r="530" spans="3:3" ht="15.75" customHeight="1">
      <c r="C530" s="46"/>
    </row>
    <row r="531" spans="3:3" ht="15.75" customHeight="1">
      <c r="C531" s="46"/>
    </row>
    <row r="532" spans="3:3" ht="15.75" customHeight="1">
      <c r="C532" s="46"/>
    </row>
    <row r="533" spans="3:3" ht="15.75" customHeight="1">
      <c r="C533" s="46"/>
    </row>
    <row r="534" spans="3:3" ht="15.75" customHeight="1">
      <c r="C534" s="46"/>
    </row>
    <row r="535" spans="3:3" ht="15.75" customHeight="1">
      <c r="C535" s="46"/>
    </row>
    <row r="536" spans="3:3" ht="15.75" customHeight="1">
      <c r="C536" s="46"/>
    </row>
    <row r="537" spans="3:3" ht="15.75" customHeight="1">
      <c r="C537" s="46"/>
    </row>
    <row r="538" spans="3:3" ht="15.75" customHeight="1">
      <c r="C538" s="46"/>
    </row>
    <row r="539" spans="3:3" ht="15.75" customHeight="1">
      <c r="C539" s="46"/>
    </row>
    <row r="540" spans="3:3" ht="15.75" customHeight="1">
      <c r="C540" s="46"/>
    </row>
    <row r="541" spans="3:3" ht="15.75" customHeight="1">
      <c r="C541" s="46"/>
    </row>
    <row r="542" spans="3:3" ht="15.75" customHeight="1">
      <c r="C542" s="46"/>
    </row>
    <row r="543" spans="3:3" ht="15.75" customHeight="1">
      <c r="C543" s="46"/>
    </row>
    <row r="544" spans="3:3" ht="15.75" customHeight="1">
      <c r="C544" s="46"/>
    </row>
    <row r="545" spans="3:3" ht="15.75" customHeight="1">
      <c r="C545" s="46"/>
    </row>
    <row r="546" spans="3:3" ht="15.75" customHeight="1">
      <c r="C546" s="46"/>
    </row>
    <row r="547" spans="3:3" ht="15.75" customHeight="1">
      <c r="C547" s="46"/>
    </row>
    <row r="548" spans="3:3" ht="15.75" customHeight="1">
      <c r="C548" s="46"/>
    </row>
    <row r="549" spans="3:3" ht="15.75" customHeight="1">
      <c r="C549" s="46"/>
    </row>
    <row r="550" spans="3:3" ht="15.75" customHeight="1">
      <c r="C550" s="46"/>
    </row>
    <row r="551" spans="3:3" ht="15.75" customHeight="1">
      <c r="C551" s="46"/>
    </row>
    <row r="552" spans="3:3" ht="15.75" customHeight="1">
      <c r="C552" s="46"/>
    </row>
    <row r="553" spans="3:3" ht="15.75" customHeight="1">
      <c r="C553" s="46"/>
    </row>
    <row r="554" spans="3:3" ht="15.75" customHeight="1">
      <c r="C554" s="46"/>
    </row>
    <row r="555" spans="3:3" ht="15.75" customHeight="1">
      <c r="C555" s="46"/>
    </row>
    <row r="556" spans="3:3" ht="15.75" customHeight="1">
      <c r="C556" s="46"/>
    </row>
    <row r="557" spans="3:3" ht="15.75" customHeight="1">
      <c r="C557" s="46"/>
    </row>
    <row r="558" spans="3:3" ht="15.75" customHeight="1">
      <c r="C558" s="46"/>
    </row>
    <row r="559" spans="3:3" ht="15.75" customHeight="1">
      <c r="C559" s="46"/>
    </row>
    <row r="560" spans="3:3" ht="15.75" customHeight="1">
      <c r="C560" s="46"/>
    </row>
    <row r="561" spans="3:3" ht="15.75" customHeight="1">
      <c r="C561" s="46"/>
    </row>
    <row r="562" spans="3:3" ht="15.75" customHeight="1">
      <c r="C562" s="46"/>
    </row>
    <row r="563" spans="3:3" ht="15.75" customHeight="1">
      <c r="C563" s="46"/>
    </row>
    <row r="564" spans="3:3" ht="15.75" customHeight="1">
      <c r="C564" s="46"/>
    </row>
    <row r="565" spans="3:3" ht="15.75" customHeight="1">
      <c r="C565" s="46"/>
    </row>
    <row r="566" spans="3:3" ht="15.75" customHeight="1">
      <c r="C566" s="46"/>
    </row>
    <row r="567" spans="3:3" ht="15.75" customHeight="1">
      <c r="C567" s="46"/>
    </row>
    <row r="568" spans="3:3" ht="15.75" customHeight="1">
      <c r="C568" s="46"/>
    </row>
    <row r="569" spans="3:3" ht="15.75" customHeight="1">
      <c r="C569" s="46"/>
    </row>
    <row r="570" spans="3:3" ht="15.75" customHeight="1">
      <c r="C570" s="46"/>
    </row>
    <row r="571" spans="3:3" ht="15.75" customHeight="1">
      <c r="C571" s="46"/>
    </row>
    <row r="572" spans="3:3" ht="15.75" customHeight="1">
      <c r="C572" s="46"/>
    </row>
    <row r="573" spans="3:3" ht="15.75" customHeight="1">
      <c r="C573" s="46"/>
    </row>
    <row r="574" spans="3:3" ht="15.75" customHeight="1">
      <c r="C574" s="46"/>
    </row>
    <row r="575" spans="3:3" ht="15.75" customHeight="1">
      <c r="C575" s="46"/>
    </row>
    <row r="576" spans="3:3" ht="15.75" customHeight="1">
      <c r="C576" s="46"/>
    </row>
    <row r="577" spans="3:3" ht="15.75" customHeight="1">
      <c r="C577" s="46"/>
    </row>
    <row r="578" spans="3:3" ht="15.75" customHeight="1">
      <c r="C578" s="46"/>
    </row>
    <row r="579" spans="3:3" ht="15.75" customHeight="1">
      <c r="C579" s="46"/>
    </row>
    <row r="580" spans="3:3" ht="15.75" customHeight="1">
      <c r="C580" s="46"/>
    </row>
    <row r="581" spans="3:3" ht="15.75" customHeight="1">
      <c r="C581" s="46"/>
    </row>
    <row r="582" spans="3:3" ht="15.75" customHeight="1">
      <c r="C582" s="46"/>
    </row>
    <row r="583" spans="3:3" ht="15.75" customHeight="1">
      <c r="C583" s="46"/>
    </row>
    <row r="584" spans="3:3" ht="15.75" customHeight="1">
      <c r="C584" s="46"/>
    </row>
    <row r="585" spans="3:3" ht="15.75" customHeight="1">
      <c r="C585" s="46"/>
    </row>
    <row r="586" spans="3:3" ht="15.75" customHeight="1">
      <c r="C586" s="46"/>
    </row>
    <row r="587" spans="3:3" ht="15.75" customHeight="1">
      <c r="C587" s="46"/>
    </row>
    <row r="588" spans="3:3" ht="15.75" customHeight="1">
      <c r="C588" s="46"/>
    </row>
    <row r="589" spans="3:3" ht="15.75" customHeight="1">
      <c r="C589" s="46"/>
    </row>
    <row r="590" spans="3:3" ht="15.75" customHeight="1">
      <c r="C590" s="46"/>
    </row>
    <row r="591" spans="3:3" ht="15.75" customHeight="1">
      <c r="C591" s="46"/>
    </row>
    <row r="592" spans="3:3" ht="15.75" customHeight="1">
      <c r="C592" s="46"/>
    </row>
    <row r="593" spans="3:3" ht="15.75" customHeight="1">
      <c r="C593" s="46"/>
    </row>
    <row r="594" spans="3:3" ht="15.75" customHeight="1">
      <c r="C594" s="46"/>
    </row>
    <row r="595" spans="3:3" ht="15.75" customHeight="1">
      <c r="C595" s="46"/>
    </row>
    <row r="596" spans="3:3" ht="15.75" customHeight="1">
      <c r="C596" s="46"/>
    </row>
    <row r="597" spans="3:3" ht="15.75" customHeight="1">
      <c r="C597" s="46"/>
    </row>
    <row r="598" spans="3:3" ht="15.75" customHeight="1">
      <c r="C598" s="46"/>
    </row>
    <row r="599" spans="3:3" ht="15.75" customHeight="1">
      <c r="C599" s="46"/>
    </row>
    <row r="600" spans="3:3" ht="15.75" customHeight="1">
      <c r="C600" s="46"/>
    </row>
    <row r="601" spans="3:3" ht="15.75" customHeight="1">
      <c r="C601" s="46"/>
    </row>
    <row r="602" spans="3:3" ht="15.75" customHeight="1">
      <c r="C602" s="46"/>
    </row>
    <row r="603" spans="3:3" ht="15.75" customHeight="1">
      <c r="C603" s="46"/>
    </row>
    <row r="604" spans="3:3" ht="15.75" customHeight="1">
      <c r="C604" s="46"/>
    </row>
    <row r="605" spans="3:3" ht="15.75" customHeight="1">
      <c r="C605" s="46"/>
    </row>
    <row r="606" spans="3:3" ht="15.75" customHeight="1">
      <c r="C606" s="46"/>
    </row>
    <row r="607" spans="3:3" ht="15.75" customHeight="1">
      <c r="C607" s="46"/>
    </row>
    <row r="608" spans="3:3" ht="15.75" customHeight="1">
      <c r="C608" s="46"/>
    </row>
    <row r="609" spans="3:3" ht="15.75" customHeight="1">
      <c r="C609" s="46"/>
    </row>
    <row r="610" spans="3:3" ht="15.75" customHeight="1">
      <c r="C610" s="46"/>
    </row>
    <row r="611" spans="3:3" ht="15.75" customHeight="1">
      <c r="C611" s="46"/>
    </row>
    <row r="612" spans="3:3" ht="15.75" customHeight="1">
      <c r="C612" s="46"/>
    </row>
    <row r="613" spans="3:3" ht="15.75" customHeight="1">
      <c r="C613" s="46"/>
    </row>
    <row r="614" spans="3:3" ht="15.75" customHeight="1">
      <c r="C614" s="46"/>
    </row>
    <row r="615" spans="3:3" ht="15.75" customHeight="1">
      <c r="C615" s="46"/>
    </row>
    <row r="616" spans="3:3" ht="15.75" customHeight="1">
      <c r="C616" s="46"/>
    </row>
    <row r="617" spans="3:3" ht="15.75" customHeight="1">
      <c r="C617" s="46"/>
    </row>
    <row r="618" spans="3:3" ht="15.75" customHeight="1">
      <c r="C618" s="46"/>
    </row>
    <row r="619" spans="3:3" ht="15.75" customHeight="1">
      <c r="C619" s="46"/>
    </row>
    <row r="620" spans="3:3" ht="15.75" customHeight="1">
      <c r="C620" s="46"/>
    </row>
    <row r="621" spans="3:3" ht="15.75" customHeight="1">
      <c r="C621" s="46"/>
    </row>
    <row r="622" spans="3:3" ht="15.75" customHeight="1">
      <c r="C622" s="46"/>
    </row>
    <row r="623" spans="3:3" ht="15.75" customHeight="1">
      <c r="C623" s="46"/>
    </row>
    <row r="624" spans="3:3" ht="15.75" customHeight="1">
      <c r="C624" s="46"/>
    </row>
    <row r="625" spans="3:3" ht="15.75" customHeight="1">
      <c r="C625" s="46"/>
    </row>
    <row r="626" spans="3:3" ht="15.75" customHeight="1">
      <c r="C626" s="46"/>
    </row>
    <row r="627" spans="3:3" ht="15.75" customHeight="1">
      <c r="C627" s="46"/>
    </row>
    <row r="628" spans="3:3" ht="15.75" customHeight="1">
      <c r="C628" s="46"/>
    </row>
    <row r="629" spans="3:3" ht="15.75" customHeight="1">
      <c r="C629" s="46"/>
    </row>
    <row r="630" spans="3:3" ht="15.75" customHeight="1">
      <c r="C630" s="46"/>
    </row>
    <row r="631" spans="3:3" ht="15.75" customHeight="1">
      <c r="C631" s="46"/>
    </row>
    <row r="632" spans="3:3" ht="15.75" customHeight="1">
      <c r="C632" s="46"/>
    </row>
    <row r="633" spans="3:3" ht="15.75" customHeight="1">
      <c r="C633" s="46"/>
    </row>
    <row r="634" spans="3:3" ht="15.75" customHeight="1">
      <c r="C634" s="46"/>
    </row>
    <row r="635" spans="3:3" ht="15.75" customHeight="1">
      <c r="C635" s="46"/>
    </row>
    <row r="636" spans="3:3" ht="15.75" customHeight="1">
      <c r="C636" s="46"/>
    </row>
    <row r="637" spans="3:3" ht="15.75" customHeight="1">
      <c r="C637" s="46"/>
    </row>
    <row r="638" spans="3:3" ht="15.75" customHeight="1">
      <c r="C638" s="46"/>
    </row>
    <row r="639" spans="3:3" ht="15.75" customHeight="1">
      <c r="C639" s="46"/>
    </row>
    <row r="640" spans="3:3" ht="15.75" customHeight="1">
      <c r="C640" s="46"/>
    </row>
    <row r="641" spans="3:3" ht="15.75" customHeight="1">
      <c r="C641" s="46"/>
    </row>
    <row r="642" spans="3:3" ht="15.75" customHeight="1">
      <c r="C642" s="46"/>
    </row>
    <row r="643" spans="3:3" ht="15.75" customHeight="1">
      <c r="C643" s="46"/>
    </row>
    <row r="644" spans="3:3" ht="15.75" customHeight="1">
      <c r="C644" s="46"/>
    </row>
    <row r="645" spans="3:3" ht="15.75" customHeight="1">
      <c r="C645" s="46"/>
    </row>
    <row r="646" spans="3:3" ht="15.75" customHeight="1">
      <c r="C646" s="46"/>
    </row>
    <row r="647" spans="3:3" ht="15.75" customHeight="1">
      <c r="C647" s="46"/>
    </row>
    <row r="648" spans="3:3" ht="15.75" customHeight="1">
      <c r="C648" s="46"/>
    </row>
    <row r="649" spans="3:3" ht="15.75" customHeight="1">
      <c r="C649" s="46"/>
    </row>
    <row r="650" spans="3:3" ht="15.75" customHeight="1">
      <c r="C650" s="46"/>
    </row>
    <row r="651" spans="3:3" ht="15.75" customHeight="1">
      <c r="C651" s="46"/>
    </row>
    <row r="652" spans="3:3" ht="15.75" customHeight="1">
      <c r="C652" s="46"/>
    </row>
    <row r="653" spans="3:3" ht="15.75" customHeight="1">
      <c r="C653" s="46"/>
    </row>
    <row r="654" spans="3:3" ht="15.75" customHeight="1">
      <c r="C654" s="46"/>
    </row>
    <row r="655" spans="3:3" ht="15.75" customHeight="1">
      <c r="C655" s="46"/>
    </row>
    <row r="656" spans="3:3" ht="15.75" customHeight="1">
      <c r="C656" s="46"/>
    </row>
    <row r="657" spans="3:3" ht="15.75" customHeight="1">
      <c r="C657" s="46"/>
    </row>
    <row r="658" spans="3:3" ht="15.75" customHeight="1">
      <c r="C658" s="46"/>
    </row>
    <row r="659" spans="3:3" ht="15.75" customHeight="1">
      <c r="C659" s="46"/>
    </row>
    <row r="660" spans="3:3" ht="15.75" customHeight="1">
      <c r="C660" s="46"/>
    </row>
    <row r="661" spans="3:3" ht="15.75" customHeight="1">
      <c r="C661" s="46"/>
    </row>
    <row r="662" spans="3:3" ht="15.75" customHeight="1">
      <c r="C662" s="46"/>
    </row>
    <row r="663" spans="3:3" ht="15.75" customHeight="1">
      <c r="C663" s="46"/>
    </row>
    <row r="664" spans="3:3" ht="15.75" customHeight="1">
      <c r="C664" s="46"/>
    </row>
    <row r="665" spans="3:3" ht="15.75" customHeight="1">
      <c r="C665" s="46"/>
    </row>
    <row r="666" spans="3:3" ht="15.75" customHeight="1">
      <c r="C666" s="46"/>
    </row>
    <row r="667" spans="3:3" ht="15.75" customHeight="1">
      <c r="C667" s="46"/>
    </row>
    <row r="668" spans="3:3" ht="15.75" customHeight="1">
      <c r="C668" s="46"/>
    </row>
    <row r="669" spans="3:3" ht="15.75" customHeight="1">
      <c r="C669" s="46"/>
    </row>
    <row r="670" spans="3:3" ht="15.75" customHeight="1">
      <c r="C670" s="46"/>
    </row>
    <row r="671" spans="3:3" ht="15.75" customHeight="1">
      <c r="C671" s="46"/>
    </row>
    <row r="672" spans="3:3" ht="15.75" customHeight="1">
      <c r="C672" s="46"/>
    </row>
    <row r="673" spans="3:3" ht="15.75" customHeight="1">
      <c r="C673" s="46"/>
    </row>
    <row r="674" spans="3:3" ht="15.75" customHeight="1">
      <c r="C674" s="46"/>
    </row>
    <row r="675" spans="3:3" ht="15.75" customHeight="1">
      <c r="C675" s="46"/>
    </row>
    <row r="676" spans="3:3" ht="15.75" customHeight="1">
      <c r="C676" s="46"/>
    </row>
    <row r="677" spans="3:3" ht="15.75" customHeight="1">
      <c r="C677" s="46"/>
    </row>
    <row r="678" spans="3:3" ht="15.75" customHeight="1">
      <c r="C678" s="46"/>
    </row>
    <row r="679" spans="3:3" ht="15.75" customHeight="1">
      <c r="C679" s="46"/>
    </row>
    <row r="680" spans="3:3" ht="15.75" customHeight="1">
      <c r="C680" s="46"/>
    </row>
    <row r="681" spans="3:3" ht="15.75" customHeight="1">
      <c r="C681" s="46"/>
    </row>
    <row r="682" spans="3:3" ht="15.75" customHeight="1">
      <c r="C682" s="46"/>
    </row>
    <row r="683" spans="3:3" ht="15.75" customHeight="1">
      <c r="C683" s="46"/>
    </row>
    <row r="684" spans="3:3" ht="15.75" customHeight="1">
      <c r="C684" s="46"/>
    </row>
    <row r="685" spans="3:3" ht="15.75" customHeight="1">
      <c r="C685" s="46"/>
    </row>
    <row r="686" spans="3:3" ht="15.75" customHeight="1">
      <c r="C686" s="46"/>
    </row>
    <row r="687" spans="3:3" ht="15.75" customHeight="1">
      <c r="C687" s="46"/>
    </row>
    <row r="688" spans="3:3" ht="15.75" customHeight="1">
      <c r="C688" s="46"/>
    </row>
    <row r="689" spans="3:3" ht="15.75" customHeight="1">
      <c r="C689" s="46"/>
    </row>
    <row r="690" spans="3:3" ht="15.75" customHeight="1">
      <c r="C690" s="46"/>
    </row>
    <row r="691" spans="3:3" ht="15.75" customHeight="1">
      <c r="C691" s="46"/>
    </row>
    <row r="692" spans="3:3" ht="15.75" customHeight="1">
      <c r="C692" s="46"/>
    </row>
    <row r="693" spans="3:3" ht="15.75" customHeight="1">
      <c r="C693" s="46"/>
    </row>
    <row r="694" spans="3:3" ht="15.75" customHeight="1">
      <c r="C694" s="46"/>
    </row>
    <row r="695" spans="3:3" ht="15.75" customHeight="1">
      <c r="C695" s="46"/>
    </row>
    <row r="696" spans="3:3" ht="15.75" customHeight="1">
      <c r="C696" s="46"/>
    </row>
    <row r="697" spans="3:3" ht="15.75" customHeight="1">
      <c r="C697" s="46"/>
    </row>
    <row r="698" spans="3:3" ht="15.75" customHeight="1">
      <c r="C698" s="46"/>
    </row>
    <row r="699" spans="3:3" ht="15.75" customHeight="1">
      <c r="C699" s="46"/>
    </row>
    <row r="700" spans="3:3" ht="15.75" customHeight="1">
      <c r="C700" s="46"/>
    </row>
    <row r="701" spans="3:3" ht="15.75" customHeight="1">
      <c r="C701" s="46"/>
    </row>
    <row r="702" spans="3:3" ht="15.75" customHeight="1">
      <c r="C702" s="46"/>
    </row>
    <row r="703" spans="3:3" ht="15.75" customHeight="1">
      <c r="C703" s="46"/>
    </row>
    <row r="704" spans="3:3" ht="15.75" customHeight="1">
      <c r="C704" s="46"/>
    </row>
    <row r="705" spans="3:3" ht="15.75" customHeight="1">
      <c r="C705" s="46"/>
    </row>
    <row r="706" spans="3:3" ht="15.75" customHeight="1">
      <c r="C706" s="46"/>
    </row>
    <row r="707" spans="3:3" ht="15.75" customHeight="1">
      <c r="C707" s="46"/>
    </row>
    <row r="708" spans="3:3" ht="15.75" customHeight="1">
      <c r="C708" s="46"/>
    </row>
    <row r="709" spans="3:3" ht="15.75" customHeight="1">
      <c r="C709" s="46"/>
    </row>
    <row r="710" spans="3:3" ht="15.75" customHeight="1">
      <c r="C710" s="46"/>
    </row>
    <row r="711" spans="3:3" ht="15.75" customHeight="1">
      <c r="C711" s="46"/>
    </row>
    <row r="712" spans="3:3" ht="15.75" customHeight="1">
      <c r="C712" s="46"/>
    </row>
    <row r="713" spans="3:3" ht="15.75" customHeight="1">
      <c r="C713" s="46"/>
    </row>
    <row r="714" spans="3:3" ht="15.75" customHeight="1">
      <c r="C714" s="46"/>
    </row>
    <row r="715" spans="3:3" ht="15.75" customHeight="1">
      <c r="C715" s="46"/>
    </row>
    <row r="716" spans="3:3" ht="15.75" customHeight="1">
      <c r="C716" s="46"/>
    </row>
    <row r="717" spans="3:3" ht="15.75" customHeight="1">
      <c r="C717" s="46"/>
    </row>
    <row r="718" spans="3:3" ht="15.75" customHeight="1">
      <c r="C718" s="46"/>
    </row>
    <row r="719" spans="3:3" ht="15.75" customHeight="1">
      <c r="C719" s="46"/>
    </row>
    <row r="720" spans="3:3" ht="15.75" customHeight="1">
      <c r="C720" s="46"/>
    </row>
    <row r="721" spans="3:3" ht="15.75" customHeight="1">
      <c r="C721" s="46"/>
    </row>
    <row r="722" spans="3:3" ht="15.75" customHeight="1">
      <c r="C722" s="46"/>
    </row>
    <row r="723" spans="3:3" ht="15.75" customHeight="1">
      <c r="C723" s="46"/>
    </row>
    <row r="724" spans="3:3" ht="15.75" customHeight="1">
      <c r="C724" s="46"/>
    </row>
    <row r="725" spans="3:3" ht="15.75" customHeight="1">
      <c r="C725" s="46"/>
    </row>
    <row r="726" spans="3:3" ht="15.75" customHeight="1">
      <c r="C726" s="46"/>
    </row>
    <row r="727" spans="3:3" ht="15.75" customHeight="1">
      <c r="C727" s="46"/>
    </row>
    <row r="728" spans="3:3" ht="15.75" customHeight="1">
      <c r="C728" s="46"/>
    </row>
    <row r="729" spans="3:3" ht="15.75" customHeight="1">
      <c r="C729" s="46"/>
    </row>
    <row r="730" spans="3:3" ht="15.75" customHeight="1">
      <c r="C730" s="46"/>
    </row>
    <row r="731" spans="3:3" ht="15.75" customHeight="1">
      <c r="C731" s="46"/>
    </row>
    <row r="732" spans="3:3" ht="15.75" customHeight="1">
      <c r="C732" s="46"/>
    </row>
    <row r="733" spans="3:3" ht="15.75" customHeight="1">
      <c r="C733" s="46"/>
    </row>
    <row r="734" spans="3:3" ht="15.75" customHeight="1">
      <c r="C734" s="46"/>
    </row>
    <row r="735" spans="3:3" ht="15.75" customHeight="1">
      <c r="C735" s="46"/>
    </row>
    <row r="736" spans="3:3" ht="15.75" customHeight="1">
      <c r="C736" s="46"/>
    </row>
    <row r="737" spans="3:3" ht="15.75" customHeight="1">
      <c r="C737" s="46"/>
    </row>
    <row r="738" spans="3:3" ht="15.75" customHeight="1">
      <c r="C738" s="46"/>
    </row>
    <row r="739" spans="3:3" ht="15.75" customHeight="1">
      <c r="C739" s="46"/>
    </row>
    <row r="740" spans="3:3" ht="15.75" customHeight="1">
      <c r="C740" s="46"/>
    </row>
    <row r="741" spans="3:3" ht="15.75" customHeight="1">
      <c r="C741" s="46"/>
    </row>
    <row r="742" spans="3:3" ht="15.75" customHeight="1">
      <c r="C742" s="46"/>
    </row>
    <row r="743" spans="3:3" ht="15.75" customHeight="1">
      <c r="C743" s="46"/>
    </row>
    <row r="744" spans="3:3" ht="15.75" customHeight="1">
      <c r="C744" s="46"/>
    </row>
    <row r="745" spans="3:3" ht="15.75" customHeight="1">
      <c r="C745" s="46"/>
    </row>
    <row r="746" spans="3:3" ht="15.75" customHeight="1">
      <c r="C746" s="46"/>
    </row>
    <row r="747" spans="3:3" ht="15.75" customHeight="1">
      <c r="C747" s="46"/>
    </row>
    <row r="748" spans="3:3" ht="15.75" customHeight="1">
      <c r="C748" s="46"/>
    </row>
    <row r="749" spans="3:3" ht="15.75" customHeight="1">
      <c r="C749" s="46"/>
    </row>
    <row r="750" spans="3:3" ht="15.75" customHeight="1">
      <c r="C750" s="46"/>
    </row>
    <row r="751" spans="3:3" ht="15.75" customHeight="1">
      <c r="C751" s="46"/>
    </row>
    <row r="752" spans="3:3" ht="15.75" customHeight="1">
      <c r="C752" s="46"/>
    </row>
    <row r="753" spans="3:3" ht="15.75" customHeight="1">
      <c r="C753" s="46"/>
    </row>
    <row r="754" spans="3:3" ht="15.75" customHeight="1">
      <c r="C754" s="46"/>
    </row>
    <row r="755" spans="3:3" ht="15.75" customHeight="1">
      <c r="C755" s="46"/>
    </row>
    <row r="756" spans="3:3" ht="15.75" customHeight="1">
      <c r="C756" s="46"/>
    </row>
    <row r="757" spans="3:3" ht="15.75" customHeight="1">
      <c r="C757" s="46"/>
    </row>
    <row r="758" spans="3:3" ht="15.75" customHeight="1">
      <c r="C758" s="46"/>
    </row>
    <row r="759" spans="3:3" ht="15.75" customHeight="1">
      <c r="C759" s="46"/>
    </row>
    <row r="760" spans="3:3" ht="15.75" customHeight="1">
      <c r="C760" s="46"/>
    </row>
    <row r="761" spans="3:3" ht="15.75" customHeight="1">
      <c r="C761" s="46"/>
    </row>
    <row r="762" spans="3:3" ht="15.75" customHeight="1">
      <c r="C762" s="46"/>
    </row>
    <row r="763" spans="3:3" ht="15.75" customHeight="1">
      <c r="C763" s="46"/>
    </row>
    <row r="764" spans="3:3" ht="15.75" customHeight="1">
      <c r="C764" s="46"/>
    </row>
    <row r="765" spans="3:3" ht="15.75" customHeight="1">
      <c r="C765" s="46"/>
    </row>
    <row r="766" spans="3:3" ht="15.75" customHeight="1">
      <c r="C766" s="46"/>
    </row>
    <row r="767" spans="3:3" ht="15.75" customHeight="1">
      <c r="C767" s="46"/>
    </row>
    <row r="768" spans="3:3" ht="15.75" customHeight="1">
      <c r="C768" s="46"/>
    </row>
    <row r="769" spans="3:3" ht="15.75" customHeight="1">
      <c r="C769" s="46"/>
    </row>
    <row r="770" spans="3:3" ht="15.75" customHeight="1">
      <c r="C770" s="46"/>
    </row>
    <row r="771" spans="3:3" ht="15.75" customHeight="1">
      <c r="C771" s="46"/>
    </row>
    <row r="772" spans="3:3" ht="15.75" customHeight="1">
      <c r="C772" s="46"/>
    </row>
    <row r="773" spans="3:3" ht="15.75" customHeight="1">
      <c r="C773" s="46"/>
    </row>
    <row r="774" spans="3:3" ht="15.75" customHeight="1">
      <c r="C774" s="46"/>
    </row>
    <row r="775" spans="3:3" ht="15.75" customHeight="1">
      <c r="C775" s="46"/>
    </row>
    <row r="776" spans="3:3" ht="15.75" customHeight="1">
      <c r="C776" s="46"/>
    </row>
    <row r="777" spans="3:3" ht="15.75" customHeight="1">
      <c r="C777" s="46"/>
    </row>
    <row r="778" spans="3:3" ht="15.75" customHeight="1">
      <c r="C778" s="46"/>
    </row>
    <row r="779" spans="3:3" ht="15.75" customHeight="1">
      <c r="C779" s="46"/>
    </row>
    <row r="780" spans="3:3" ht="15.75" customHeight="1">
      <c r="C780" s="46"/>
    </row>
    <row r="781" spans="3:3" ht="15.75" customHeight="1">
      <c r="C781" s="46"/>
    </row>
    <row r="782" spans="3:3" ht="15.75" customHeight="1">
      <c r="C782" s="46"/>
    </row>
    <row r="783" spans="3:3" ht="15.75" customHeight="1">
      <c r="C783" s="46"/>
    </row>
    <row r="784" spans="3:3" ht="15.75" customHeight="1">
      <c r="C784" s="46"/>
    </row>
    <row r="785" spans="3:3" ht="15.75" customHeight="1">
      <c r="C785" s="46"/>
    </row>
    <row r="786" spans="3:3" ht="15.75" customHeight="1">
      <c r="C786" s="46"/>
    </row>
    <row r="787" spans="3:3" ht="15.75" customHeight="1">
      <c r="C787" s="46"/>
    </row>
    <row r="788" spans="3:3" ht="15.75" customHeight="1">
      <c r="C788" s="46"/>
    </row>
    <row r="789" spans="3:3" ht="15.75" customHeight="1">
      <c r="C789" s="46"/>
    </row>
    <row r="790" spans="3:3" ht="15.75" customHeight="1">
      <c r="C790" s="46"/>
    </row>
    <row r="791" spans="3:3" ht="15.75" customHeight="1">
      <c r="C791" s="46"/>
    </row>
    <row r="792" spans="3:3" ht="15.75" customHeight="1">
      <c r="C792" s="46"/>
    </row>
    <row r="793" spans="3:3" ht="15.75" customHeight="1">
      <c r="C793" s="46"/>
    </row>
    <row r="794" spans="3:3" ht="15.75" customHeight="1">
      <c r="C794" s="46"/>
    </row>
    <row r="795" spans="3:3" ht="15.75" customHeight="1">
      <c r="C795" s="46"/>
    </row>
    <row r="796" spans="3:3" ht="15.75" customHeight="1">
      <c r="C796" s="46"/>
    </row>
    <row r="797" spans="3:3" ht="15.75" customHeight="1">
      <c r="C797" s="46"/>
    </row>
    <row r="798" spans="3:3" ht="15.75" customHeight="1">
      <c r="C798" s="46"/>
    </row>
    <row r="799" spans="3:3" ht="15.75" customHeight="1">
      <c r="C799" s="46"/>
    </row>
    <row r="800" spans="3:3" ht="15.75" customHeight="1">
      <c r="C800" s="46"/>
    </row>
    <row r="801" spans="3:3" ht="15.75" customHeight="1">
      <c r="C801" s="46"/>
    </row>
    <row r="802" spans="3:3" ht="15.75" customHeight="1">
      <c r="C802" s="46"/>
    </row>
    <row r="803" spans="3:3" ht="15.75" customHeight="1">
      <c r="C803" s="46"/>
    </row>
    <row r="804" spans="3:3" ht="15.75" customHeight="1">
      <c r="C804" s="46"/>
    </row>
    <row r="805" spans="3:3" ht="15.75" customHeight="1">
      <c r="C805" s="46"/>
    </row>
    <row r="806" spans="3:3" ht="15.75" customHeight="1">
      <c r="C806" s="46"/>
    </row>
    <row r="807" spans="3:3" ht="15.75" customHeight="1">
      <c r="C807" s="46"/>
    </row>
    <row r="808" spans="3:3" ht="15.75" customHeight="1">
      <c r="C808" s="46"/>
    </row>
    <row r="809" spans="3:3" ht="15.75" customHeight="1">
      <c r="C809" s="46"/>
    </row>
    <row r="810" spans="3:3" ht="15.75" customHeight="1">
      <c r="C810" s="46"/>
    </row>
    <row r="811" spans="3:3" ht="15.75" customHeight="1">
      <c r="C811" s="46"/>
    </row>
    <row r="812" spans="3:3" ht="15.75" customHeight="1">
      <c r="C812" s="46"/>
    </row>
    <row r="813" spans="3:3" ht="15.75" customHeight="1">
      <c r="C813" s="46"/>
    </row>
    <row r="814" spans="3:3" ht="15.75" customHeight="1">
      <c r="C814" s="46"/>
    </row>
    <row r="815" spans="3:3" ht="15.75" customHeight="1">
      <c r="C815" s="46"/>
    </row>
    <row r="816" spans="3:3" ht="15.75" customHeight="1">
      <c r="C816" s="46"/>
    </row>
    <row r="817" spans="3:3" ht="15.75" customHeight="1">
      <c r="C817" s="46"/>
    </row>
    <row r="818" spans="3:3" ht="15.75" customHeight="1">
      <c r="C818" s="46"/>
    </row>
    <row r="819" spans="3:3" ht="15.75" customHeight="1">
      <c r="C819" s="46"/>
    </row>
    <row r="820" spans="3:3" ht="15.75" customHeight="1">
      <c r="C820" s="46"/>
    </row>
    <row r="821" spans="3:3" ht="15.75" customHeight="1">
      <c r="C821" s="46"/>
    </row>
    <row r="822" spans="3:3" ht="15.75" customHeight="1">
      <c r="C822" s="46"/>
    </row>
    <row r="823" spans="3:3" ht="15.75" customHeight="1">
      <c r="C823" s="46"/>
    </row>
    <row r="824" spans="3:3" ht="15.75" customHeight="1">
      <c r="C824" s="46"/>
    </row>
    <row r="825" spans="3:3" ht="15.75" customHeight="1">
      <c r="C825" s="46"/>
    </row>
    <row r="826" spans="3:3" ht="15.75" customHeight="1">
      <c r="C826" s="46"/>
    </row>
    <row r="827" spans="3:3" ht="15.75" customHeight="1">
      <c r="C827" s="46"/>
    </row>
    <row r="828" spans="3:3" ht="15.75" customHeight="1">
      <c r="C828" s="46"/>
    </row>
    <row r="829" spans="3:3" ht="15.75" customHeight="1">
      <c r="C829" s="46"/>
    </row>
    <row r="830" spans="3:3" ht="15.75" customHeight="1">
      <c r="C830" s="46"/>
    </row>
    <row r="831" spans="3:3" ht="15.75" customHeight="1">
      <c r="C831" s="46"/>
    </row>
    <row r="832" spans="3:3" ht="15.75" customHeight="1">
      <c r="C832" s="46"/>
    </row>
    <row r="833" spans="3:3" ht="15.75" customHeight="1">
      <c r="C833" s="46"/>
    </row>
    <row r="834" spans="3:3" ht="15.75" customHeight="1">
      <c r="C834" s="46"/>
    </row>
    <row r="835" spans="3:3" ht="15.75" customHeight="1">
      <c r="C835" s="46"/>
    </row>
    <row r="836" spans="3:3" ht="15.75" customHeight="1">
      <c r="C836" s="46"/>
    </row>
    <row r="837" spans="3:3" ht="15.75" customHeight="1">
      <c r="C837" s="46"/>
    </row>
    <row r="838" spans="3:3" ht="15.75" customHeight="1">
      <c r="C838" s="46"/>
    </row>
    <row r="839" spans="3:3" ht="15.75" customHeight="1">
      <c r="C839" s="46"/>
    </row>
    <row r="840" spans="3:3" ht="15.75" customHeight="1">
      <c r="C840" s="46"/>
    </row>
    <row r="841" spans="3:3" ht="15.75" customHeight="1">
      <c r="C841" s="46"/>
    </row>
    <row r="842" spans="3:3" ht="15.75" customHeight="1">
      <c r="C842" s="46"/>
    </row>
    <row r="843" spans="3:3" ht="15.75" customHeight="1">
      <c r="C843" s="46"/>
    </row>
    <row r="844" spans="3:3" ht="15.75" customHeight="1">
      <c r="C844" s="46"/>
    </row>
    <row r="845" spans="3:3" ht="15.75" customHeight="1">
      <c r="C845" s="46"/>
    </row>
    <row r="846" spans="3:3" ht="15.75" customHeight="1">
      <c r="C846" s="46"/>
    </row>
    <row r="847" spans="3:3" ht="15.75" customHeight="1">
      <c r="C847" s="46"/>
    </row>
    <row r="848" spans="3:3" ht="15.75" customHeight="1">
      <c r="C848" s="46"/>
    </row>
    <row r="849" spans="3:3" ht="15.75" customHeight="1">
      <c r="C849" s="46"/>
    </row>
    <row r="850" spans="3:3" ht="15.75" customHeight="1">
      <c r="C850" s="46"/>
    </row>
    <row r="851" spans="3:3" ht="15.75" customHeight="1">
      <c r="C851" s="46"/>
    </row>
    <row r="852" spans="3:3" ht="15.75" customHeight="1">
      <c r="C852" s="46"/>
    </row>
    <row r="853" spans="3:3" ht="15.75" customHeight="1">
      <c r="C853" s="46"/>
    </row>
    <row r="854" spans="3:3" ht="15.75" customHeight="1">
      <c r="C854" s="46"/>
    </row>
    <row r="855" spans="3:3" ht="15.75" customHeight="1">
      <c r="C855" s="46"/>
    </row>
    <row r="856" spans="3:3" ht="15.75" customHeight="1">
      <c r="C856" s="46"/>
    </row>
    <row r="857" spans="3:3" ht="15.75" customHeight="1">
      <c r="C857" s="46"/>
    </row>
    <row r="858" spans="3:3" ht="15.75" customHeight="1">
      <c r="C858" s="46"/>
    </row>
    <row r="859" spans="3:3" ht="15.75" customHeight="1">
      <c r="C859" s="46"/>
    </row>
    <row r="860" spans="3:3" ht="15.75" customHeight="1">
      <c r="C860" s="46"/>
    </row>
    <row r="861" spans="3:3" ht="15.75" customHeight="1">
      <c r="C861" s="46"/>
    </row>
    <row r="862" spans="3:3" ht="15.75" customHeight="1">
      <c r="C862" s="46"/>
    </row>
    <row r="863" spans="3:3" ht="15.75" customHeight="1">
      <c r="C863" s="46"/>
    </row>
    <row r="864" spans="3:3" ht="15.75" customHeight="1">
      <c r="C864" s="46"/>
    </row>
    <row r="865" spans="3:3" ht="15.75" customHeight="1">
      <c r="C865" s="46"/>
    </row>
    <row r="866" spans="3:3" ht="15.75" customHeight="1">
      <c r="C866" s="46"/>
    </row>
    <row r="867" spans="3:3" ht="15.75" customHeight="1">
      <c r="C867" s="46"/>
    </row>
    <row r="868" spans="3:3" ht="15.75" customHeight="1">
      <c r="C868" s="46"/>
    </row>
    <row r="869" spans="3:3" ht="15.75" customHeight="1">
      <c r="C869" s="46"/>
    </row>
    <row r="870" spans="3:3" ht="15.75" customHeight="1">
      <c r="C870" s="46"/>
    </row>
    <row r="871" spans="3:3" ht="15.75" customHeight="1">
      <c r="C871" s="46"/>
    </row>
    <row r="872" spans="3:3" ht="15.75" customHeight="1">
      <c r="C872" s="46"/>
    </row>
    <row r="873" spans="3:3" ht="15.75" customHeight="1">
      <c r="C873" s="46"/>
    </row>
    <row r="874" spans="3:3" ht="15.75" customHeight="1">
      <c r="C874" s="46"/>
    </row>
    <row r="875" spans="3:3" ht="15.75" customHeight="1">
      <c r="C875" s="46"/>
    </row>
    <row r="876" spans="3:3" ht="15.75" customHeight="1">
      <c r="C876" s="46"/>
    </row>
    <row r="877" spans="3:3" ht="15.75" customHeight="1">
      <c r="C877" s="46"/>
    </row>
    <row r="878" spans="3:3" ht="15.75" customHeight="1">
      <c r="C878" s="46"/>
    </row>
    <row r="879" spans="3:3" ht="15.75" customHeight="1">
      <c r="C879" s="46"/>
    </row>
    <row r="880" spans="3:3" ht="15.75" customHeight="1">
      <c r="C880" s="46"/>
    </row>
    <row r="881" spans="3:3" ht="15.75" customHeight="1">
      <c r="C881" s="46"/>
    </row>
    <row r="882" spans="3:3" ht="15.75" customHeight="1">
      <c r="C882" s="46"/>
    </row>
    <row r="883" spans="3:3" ht="15.75" customHeight="1">
      <c r="C883" s="46"/>
    </row>
    <row r="884" spans="3:3" ht="15.75" customHeight="1">
      <c r="C884" s="46"/>
    </row>
    <row r="885" spans="3:3" ht="15.75" customHeight="1">
      <c r="C885" s="46"/>
    </row>
    <row r="886" spans="3:3" ht="15.75" customHeight="1">
      <c r="C886" s="46"/>
    </row>
    <row r="887" spans="3:3" ht="15.75" customHeight="1">
      <c r="C887" s="46"/>
    </row>
    <row r="888" spans="3:3" ht="15.75" customHeight="1">
      <c r="C888" s="46"/>
    </row>
    <row r="889" spans="3:3" ht="15.75" customHeight="1">
      <c r="C889" s="46"/>
    </row>
    <row r="890" spans="3:3" ht="15.75" customHeight="1">
      <c r="C890" s="46"/>
    </row>
    <row r="891" spans="3:3" ht="15.75" customHeight="1">
      <c r="C891" s="46"/>
    </row>
    <row r="892" spans="3:3" ht="15.75" customHeight="1">
      <c r="C892" s="46"/>
    </row>
    <row r="893" spans="3:3" ht="15.75" customHeight="1">
      <c r="C893" s="46"/>
    </row>
    <row r="894" spans="3:3" ht="15.75" customHeight="1">
      <c r="C894" s="46"/>
    </row>
    <row r="895" spans="3:3" ht="15.75" customHeight="1">
      <c r="C895" s="46"/>
    </row>
    <row r="896" spans="3:3" ht="15.75" customHeight="1">
      <c r="C896" s="46"/>
    </row>
    <row r="897" spans="3:3" ht="15.75" customHeight="1">
      <c r="C897" s="46"/>
    </row>
    <row r="898" spans="3:3" ht="15.75" customHeight="1">
      <c r="C898" s="46"/>
    </row>
    <row r="899" spans="3:3" ht="15.75" customHeight="1">
      <c r="C899" s="46"/>
    </row>
    <row r="900" spans="3:3" ht="15.75" customHeight="1">
      <c r="C900" s="46"/>
    </row>
    <row r="901" spans="3:3" ht="15.75" customHeight="1">
      <c r="C901" s="46"/>
    </row>
    <row r="902" spans="3:3" ht="15.75" customHeight="1">
      <c r="C902" s="46"/>
    </row>
    <row r="903" spans="3:3" ht="15.75" customHeight="1">
      <c r="C903" s="46"/>
    </row>
    <row r="904" spans="3:3" ht="15.75" customHeight="1">
      <c r="C904" s="46"/>
    </row>
    <row r="905" spans="3:3" ht="15.75" customHeight="1">
      <c r="C905" s="46"/>
    </row>
    <row r="906" spans="3:3" ht="15.75" customHeight="1">
      <c r="C906" s="46"/>
    </row>
    <row r="907" spans="3:3" ht="15.75" customHeight="1">
      <c r="C907" s="46"/>
    </row>
    <row r="908" spans="3:3" ht="15.75" customHeight="1">
      <c r="C908" s="46"/>
    </row>
    <row r="909" spans="3:3" ht="15.75" customHeight="1">
      <c r="C909" s="46"/>
    </row>
    <row r="910" spans="3:3" ht="15.75" customHeight="1">
      <c r="C910" s="46"/>
    </row>
    <row r="911" spans="3:3" ht="15.75" customHeight="1">
      <c r="C911" s="46"/>
    </row>
    <row r="912" spans="3:3" ht="15.75" customHeight="1">
      <c r="C912" s="46"/>
    </row>
    <row r="913" spans="3:3" ht="15.75" customHeight="1">
      <c r="C913" s="46"/>
    </row>
    <row r="914" spans="3:3" ht="15.75" customHeight="1">
      <c r="C914" s="46"/>
    </row>
    <row r="915" spans="3:3" ht="15.75" customHeight="1">
      <c r="C915" s="46"/>
    </row>
    <row r="916" spans="3:3" ht="15.75" customHeight="1">
      <c r="C916" s="46"/>
    </row>
    <row r="917" spans="3:3" ht="15.75" customHeight="1">
      <c r="C917" s="46"/>
    </row>
    <row r="918" spans="3:3" ht="15.75" customHeight="1">
      <c r="C918" s="46"/>
    </row>
    <row r="919" spans="3:3" ht="15.75" customHeight="1">
      <c r="C919" s="46"/>
    </row>
    <row r="920" spans="3:3" ht="15.75" customHeight="1">
      <c r="C920" s="46"/>
    </row>
    <row r="921" spans="3:3" ht="15.75" customHeight="1">
      <c r="C921" s="46"/>
    </row>
    <row r="922" spans="3:3" ht="15.75" customHeight="1">
      <c r="C922" s="46"/>
    </row>
    <row r="923" spans="3:3" ht="15.75" customHeight="1">
      <c r="C923" s="46"/>
    </row>
    <row r="924" spans="3:3" ht="15.75" customHeight="1">
      <c r="C924" s="46"/>
    </row>
    <row r="925" spans="3:3" ht="15.75" customHeight="1">
      <c r="C925" s="46"/>
    </row>
    <row r="926" spans="3:3" ht="15.75" customHeight="1">
      <c r="C926" s="46"/>
    </row>
    <row r="927" spans="3:3" ht="15.75" customHeight="1">
      <c r="C927" s="46"/>
    </row>
    <row r="928" spans="3:3" ht="15.75" customHeight="1">
      <c r="C928" s="46"/>
    </row>
    <row r="929" spans="3:3" ht="15.75" customHeight="1">
      <c r="C929" s="46"/>
    </row>
    <row r="930" spans="3:3" ht="15.75" customHeight="1">
      <c r="C930" s="46"/>
    </row>
    <row r="931" spans="3:3" ht="15.75" customHeight="1">
      <c r="C931" s="46"/>
    </row>
    <row r="932" spans="3:3" ht="15.75" customHeight="1">
      <c r="C932" s="46"/>
    </row>
    <row r="933" spans="3:3" ht="15.75" customHeight="1">
      <c r="C933" s="46"/>
    </row>
    <row r="934" spans="3:3" ht="15.75" customHeight="1">
      <c r="C934" s="46"/>
    </row>
    <row r="935" spans="3:3" ht="15.75" customHeight="1">
      <c r="C935" s="46"/>
    </row>
    <row r="936" spans="3:3" ht="15.75" customHeight="1">
      <c r="C936" s="46"/>
    </row>
    <row r="937" spans="3:3" ht="15.75" customHeight="1">
      <c r="C937" s="46"/>
    </row>
    <row r="938" spans="3:3" ht="15.75" customHeight="1">
      <c r="C938" s="46"/>
    </row>
    <row r="939" spans="3:3" ht="15.75" customHeight="1">
      <c r="C939" s="46"/>
    </row>
    <row r="940" spans="3:3" ht="15.75" customHeight="1">
      <c r="C940" s="46"/>
    </row>
    <row r="941" spans="3:3" ht="15.75" customHeight="1">
      <c r="C941" s="46"/>
    </row>
    <row r="942" spans="3:3" ht="15.75" customHeight="1">
      <c r="C942" s="46"/>
    </row>
    <row r="943" spans="3:3" ht="15.75" customHeight="1">
      <c r="C943" s="46"/>
    </row>
    <row r="944" spans="3:3" ht="15.75" customHeight="1">
      <c r="C944" s="46"/>
    </row>
    <row r="945" spans="3:3" ht="15.75" customHeight="1">
      <c r="C945" s="46"/>
    </row>
    <row r="946" spans="3:3" ht="15.75" customHeight="1">
      <c r="C946" s="46"/>
    </row>
    <row r="947" spans="3:3" ht="15.75" customHeight="1">
      <c r="C947" s="46"/>
    </row>
    <row r="948" spans="3:3" ht="15.75" customHeight="1">
      <c r="C948" s="46"/>
    </row>
    <row r="949" spans="3:3" ht="15.75" customHeight="1">
      <c r="C949" s="46"/>
    </row>
    <row r="950" spans="3:3" ht="15.75" customHeight="1">
      <c r="C950" s="46"/>
    </row>
    <row r="951" spans="3:3" ht="15.75" customHeight="1">
      <c r="C951" s="46"/>
    </row>
    <row r="952" spans="3:3" ht="15.75" customHeight="1">
      <c r="C952" s="46"/>
    </row>
    <row r="953" spans="3:3" ht="15.75" customHeight="1">
      <c r="C953" s="46"/>
    </row>
    <row r="954" spans="3:3" ht="15.75" customHeight="1">
      <c r="C954" s="46"/>
    </row>
    <row r="955" spans="3:3" ht="15.75" customHeight="1">
      <c r="C955" s="46"/>
    </row>
    <row r="956" spans="3:3" ht="15.75" customHeight="1">
      <c r="C956" s="46"/>
    </row>
    <row r="957" spans="3:3" ht="15.75" customHeight="1">
      <c r="C957" s="46"/>
    </row>
    <row r="958" spans="3:3" ht="15.75" customHeight="1">
      <c r="C958" s="46"/>
    </row>
    <row r="959" spans="3:3" ht="15.75" customHeight="1">
      <c r="C959" s="46"/>
    </row>
    <row r="960" spans="3:3" ht="15.75" customHeight="1">
      <c r="C960" s="46"/>
    </row>
    <row r="961" spans="3:3" ht="15.75" customHeight="1">
      <c r="C961" s="46"/>
    </row>
    <row r="962" spans="3:3" ht="15.75" customHeight="1">
      <c r="C962" s="46"/>
    </row>
    <row r="963" spans="3:3" ht="15.75" customHeight="1">
      <c r="C963" s="46"/>
    </row>
    <row r="964" spans="3:3" ht="15.75" customHeight="1">
      <c r="C964" s="46"/>
    </row>
    <row r="965" spans="3:3" ht="15.75" customHeight="1">
      <c r="C965" s="46"/>
    </row>
    <row r="966" spans="3:3" ht="15.75" customHeight="1">
      <c r="C966" s="46"/>
    </row>
    <row r="967" spans="3:3" ht="15.75" customHeight="1">
      <c r="C967" s="46"/>
    </row>
    <row r="968" spans="3:3" ht="15.75" customHeight="1">
      <c r="C968" s="46"/>
    </row>
    <row r="969" spans="3:3" ht="15.75" customHeight="1">
      <c r="C969" s="46"/>
    </row>
    <row r="970" spans="3:3" ht="15.75" customHeight="1">
      <c r="C970" s="46"/>
    </row>
    <row r="971" spans="3:3" ht="15.75" customHeight="1">
      <c r="C971" s="46"/>
    </row>
    <row r="972" spans="3:3" ht="15.75" customHeight="1">
      <c r="C972" s="46"/>
    </row>
    <row r="973" spans="3:3" ht="15.75" customHeight="1">
      <c r="C973" s="46"/>
    </row>
    <row r="974" spans="3:3" ht="15.75" customHeight="1">
      <c r="C974" s="46"/>
    </row>
    <row r="975" spans="3:3" ht="15.75" customHeight="1">
      <c r="C975" s="46"/>
    </row>
    <row r="976" spans="3:3" ht="15.75" customHeight="1">
      <c r="C976" s="46"/>
    </row>
    <row r="977" spans="3:3" ht="15.75" customHeight="1">
      <c r="C977" s="46"/>
    </row>
    <row r="978" spans="3:3" ht="15.75" customHeight="1">
      <c r="C978" s="46"/>
    </row>
    <row r="979" spans="3:3" ht="15.75" customHeight="1">
      <c r="C979" s="46"/>
    </row>
    <row r="980" spans="3:3" ht="15.75" customHeight="1">
      <c r="C980" s="46"/>
    </row>
    <row r="981" spans="3:3" ht="15.75" customHeight="1">
      <c r="C981" s="46"/>
    </row>
    <row r="982" spans="3:3" ht="15.75" customHeight="1">
      <c r="C982" s="46"/>
    </row>
    <row r="983" spans="3:3" ht="15.75" customHeight="1">
      <c r="C983" s="46"/>
    </row>
    <row r="984" spans="3:3" ht="15.75" customHeight="1">
      <c r="C984" s="46"/>
    </row>
    <row r="985" spans="3:3" ht="15.75" customHeight="1">
      <c r="C985" s="46"/>
    </row>
    <row r="986" spans="3:3" ht="15.75" customHeight="1">
      <c r="C986" s="46"/>
    </row>
    <row r="987" spans="3:3" ht="15.75" customHeight="1">
      <c r="C987" s="46"/>
    </row>
    <row r="988" spans="3:3" ht="15.75" customHeight="1">
      <c r="C988" s="46"/>
    </row>
    <row r="989" spans="3:3" ht="15.75" customHeight="1">
      <c r="C989" s="46"/>
    </row>
    <row r="990" spans="3:3" ht="15.75" customHeight="1">
      <c r="C990" s="46"/>
    </row>
    <row r="991" spans="3:3" ht="15.75" customHeight="1">
      <c r="C991" s="46"/>
    </row>
    <row r="992" spans="3:3" ht="15.75" customHeight="1">
      <c r="C992" s="46"/>
    </row>
    <row r="993" spans="3:3" ht="15.75" customHeight="1">
      <c r="C993" s="46"/>
    </row>
    <row r="994" spans="3:3" ht="15.75" customHeight="1">
      <c r="C994" s="46"/>
    </row>
    <row r="995" spans="3:3" ht="15.75" customHeight="1">
      <c r="C995" s="46"/>
    </row>
    <row r="996" spans="3:3" ht="15.75" customHeight="1">
      <c r="C996" s="46"/>
    </row>
    <row r="997" spans="3:3" ht="15.75" customHeight="1">
      <c r="C997" s="46"/>
    </row>
    <row r="998" spans="3:3" ht="15.75" customHeight="1">
      <c r="C998" s="46"/>
    </row>
    <row r="999" spans="3:3" ht="15.75" customHeight="1">
      <c r="C999" s="46"/>
    </row>
    <row r="1000" spans="3:3" ht="15.75" customHeight="1">
      <c r="C1000" s="46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8E91-B89C-4538-9E81-CD2EF65917B2}">
  <dimension ref="A1"/>
  <sheetViews>
    <sheetView tabSelected="1" workbookViewId="0">
      <selection activeCell="Q25" sqref="Q25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16" workbookViewId="0">
      <selection activeCell="H51" sqref="H51"/>
    </sheetView>
  </sheetViews>
  <sheetFormatPr defaultColWidth="14.44140625" defaultRowHeight="15" customHeight="1"/>
  <cols>
    <col min="1" max="1" width="9.88671875" customWidth="1"/>
    <col min="2" max="2" width="13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3.44140625" customWidth="1"/>
    <col min="12" max="12" width="13.109375" bestFit="1" customWidth="1"/>
    <col min="13" max="13" width="14" bestFit="1" customWidth="1"/>
    <col min="14" max="26" width="8.6640625" customWidth="1"/>
  </cols>
  <sheetData>
    <row r="1" spans="1:26" ht="18" customHeight="1">
      <c r="A1" s="128" t="s">
        <v>186</v>
      </c>
      <c r="B1" s="129"/>
      <c r="C1" s="130"/>
      <c r="D1" s="129"/>
      <c r="E1" s="129"/>
      <c r="F1" s="131"/>
      <c r="G1" s="130" t="s">
        <v>187</v>
      </c>
      <c r="H1" s="129"/>
      <c r="I1" s="129"/>
      <c r="J1" s="129"/>
      <c r="K1" s="131"/>
      <c r="L1" s="135" t="s">
        <v>188</v>
      </c>
      <c r="M1" s="136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8" customHeight="1">
      <c r="A2" s="141" t="s">
        <v>189</v>
      </c>
      <c r="B2" s="113"/>
      <c r="C2" s="113"/>
      <c r="D2" s="113"/>
      <c r="E2" s="113"/>
      <c r="F2" s="113"/>
      <c r="G2" s="113"/>
      <c r="H2" s="113"/>
      <c r="I2" s="113"/>
      <c r="J2" s="113"/>
      <c r="K2" s="111"/>
      <c r="L2" s="137"/>
      <c r="M2" s="138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8" customHeight="1">
      <c r="A3" s="142" t="s">
        <v>190</v>
      </c>
      <c r="B3" s="97"/>
      <c r="C3" s="98"/>
      <c r="D3" s="142" t="s">
        <v>191</v>
      </c>
      <c r="E3" s="97"/>
      <c r="F3" s="97"/>
      <c r="G3" s="97"/>
      <c r="H3" s="97"/>
      <c r="I3" s="97"/>
      <c r="J3" s="97"/>
      <c r="K3" s="98"/>
      <c r="L3" s="137"/>
      <c r="M3" s="138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8" customHeight="1">
      <c r="A4" s="134"/>
      <c r="B4" s="113"/>
      <c r="C4" s="111"/>
      <c r="D4" s="134"/>
      <c r="E4" s="113"/>
      <c r="F4" s="113"/>
      <c r="G4" s="113"/>
      <c r="H4" s="113"/>
      <c r="I4" s="113"/>
      <c r="J4" s="113"/>
      <c r="K4" s="111"/>
      <c r="L4" s="139"/>
      <c r="M4" s="140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8" customHeight="1">
      <c r="A5" s="143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31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3.25" customHeight="1">
      <c r="A6" s="99"/>
      <c r="B6" s="97"/>
      <c r="C6" s="97"/>
      <c r="D6" s="97"/>
      <c r="E6" s="98"/>
      <c r="F6" s="146" t="s">
        <v>192</v>
      </c>
      <c r="G6" s="97"/>
      <c r="H6" s="98"/>
      <c r="I6" s="51"/>
      <c r="J6" s="52"/>
      <c r="K6" s="52"/>
      <c r="L6" s="52"/>
      <c r="M6" s="148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23.25" customHeight="1">
      <c r="A7" s="144"/>
      <c r="B7" s="145"/>
      <c r="C7" s="145"/>
      <c r="D7" s="145"/>
      <c r="E7" s="125"/>
      <c r="F7" s="144"/>
      <c r="G7" s="145"/>
      <c r="H7" s="125"/>
      <c r="I7" s="53"/>
      <c r="J7" s="54"/>
      <c r="K7" s="54"/>
      <c r="L7" s="54"/>
      <c r="M7" s="12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23.25" customHeight="1">
      <c r="A8" s="144"/>
      <c r="B8" s="145"/>
      <c r="C8" s="145"/>
      <c r="D8" s="145"/>
      <c r="E8" s="125"/>
      <c r="F8" s="144"/>
      <c r="G8" s="145"/>
      <c r="H8" s="125"/>
      <c r="I8" s="55"/>
      <c r="J8" s="56"/>
      <c r="K8" s="56"/>
      <c r="L8" s="56"/>
      <c r="M8" s="111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3.25" customHeight="1">
      <c r="A9" s="144"/>
      <c r="B9" s="145"/>
      <c r="C9" s="145"/>
      <c r="D9" s="145"/>
      <c r="E9" s="125"/>
      <c r="F9" s="144"/>
      <c r="G9" s="145"/>
      <c r="H9" s="125"/>
      <c r="I9" s="149" t="s">
        <v>193</v>
      </c>
      <c r="J9" s="129"/>
      <c r="K9" s="129"/>
      <c r="L9" s="129"/>
      <c r="M9" s="131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3.25" customHeight="1">
      <c r="A10" s="124" t="str">
        <f>HLOOKUP(A14,Fornecedores!A4:G15,3,0)</f>
        <v>Theo e Henry Games Ltda</v>
      </c>
      <c r="B10" s="145"/>
      <c r="C10" s="145"/>
      <c r="D10" s="145"/>
      <c r="E10" s="125"/>
      <c r="F10" s="144"/>
      <c r="G10" s="145"/>
      <c r="H10" s="125"/>
      <c r="I10" s="150" t="s">
        <v>194</v>
      </c>
      <c r="J10" s="129"/>
      <c r="K10" s="129"/>
      <c r="L10" s="129"/>
      <c r="M10" s="131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3.25" customHeight="1">
      <c r="A11" s="147" t="str">
        <f>HLOOKUP(A14,Fornecedores!A4:G15,6,0)</f>
        <v>Via Genova, 496</v>
      </c>
      <c r="B11" s="147"/>
      <c r="C11" s="147"/>
      <c r="D11" s="147"/>
      <c r="F11" s="144"/>
      <c r="G11" s="145"/>
      <c r="H11" s="125"/>
      <c r="I11" s="151" t="s">
        <v>195</v>
      </c>
      <c r="J11" s="97"/>
      <c r="K11" s="97"/>
      <c r="L11" s="97"/>
      <c r="M11" s="98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23.25" customHeight="1">
      <c r="A12" s="110" t="str">
        <f>HLOOKUP(A14,Fornecedores!A4:G15,8,0)</f>
        <v>Santa Bárbara D'Oeste</v>
      </c>
      <c r="B12" s="113"/>
      <c r="C12" s="66" t="str">
        <f>HLOOKUP(A14,Fornecedores!A4:G15,9,0)</f>
        <v>SP</v>
      </c>
      <c r="D12" s="123" t="str">
        <f>HLOOKUP(A14,Fornecedores!A4:G15,10,0)</f>
        <v>(19) 2885-5652</v>
      </c>
      <c r="E12" s="111"/>
      <c r="F12" s="134"/>
      <c r="G12" s="113"/>
      <c r="H12" s="111"/>
      <c r="I12" s="134"/>
      <c r="J12" s="113"/>
      <c r="K12" s="113"/>
      <c r="L12" s="113"/>
      <c r="M12" s="111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>
      <c r="A13" t="s">
        <v>1</v>
      </c>
      <c r="B13" s="65" t="s">
        <v>196</v>
      </c>
      <c r="C13" s="78"/>
      <c r="D13" s="78"/>
      <c r="E13" s="78"/>
      <c r="F13" s="78"/>
      <c r="G13" s="78"/>
      <c r="H13" s="79"/>
      <c r="I13" s="96" t="s">
        <v>197</v>
      </c>
      <c r="J13" s="97"/>
      <c r="K13" s="97"/>
      <c r="L13" s="97"/>
      <c r="M13" s="98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" customHeight="1">
      <c r="A14" s="80">
        <v>1</v>
      </c>
      <c r="B14" s="76"/>
      <c r="C14" s="74" t="s">
        <v>250</v>
      </c>
      <c r="D14" s="76"/>
      <c r="E14" s="76"/>
      <c r="F14" s="76"/>
      <c r="G14" s="76"/>
      <c r="H14" s="77"/>
      <c r="I14" s="152" t="s">
        <v>198</v>
      </c>
      <c r="J14" s="113"/>
      <c r="K14" s="113"/>
      <c r="L14" s="113"/>
      <c r="M14" s="111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" customHeight="1">
      <c r="A15" s="96" t="s">
        <v>199</v>
      </c>
      <c r="B15" s="97"/>
      <c r="C15" s="97"/>
      <c r="D15" s="98"/>
      <c r="E15" s="96" t="s">
        <v>200</v>
      </c>
      <c r="F15" s="97"/>
      <c r="G15" s="97"/>
      <c r="H15" s="98"/>
      <c r="I15" s="96" t="s">
        <v>2</v>
      </c>
      <c r="J15" s="97"/>
      <c r="K15" s="97"/>
      <c r="L15" s="97"/>
      <c r="M15" s="98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8" customHeight="1">
      <c r="A16" s="132">
        <f>HLOOKUP(A14,Fornecedores!A4:G15,4,0)</f>
        <v>537706435543</v>
      </c>
      <c r="B16" s="101"/>
      <c r="C16" s="101"/>
      <c r="D16" s="102"/>
      <c r="E16" s="110"/>
      <c r="F16" s="113"/>
      <c r="G16" s="113"/>
      <c r="H16" s="111"/>
      <c r="I16" s="103" t="str">
        <f>HLOOKUP(A14,Fornecedores!A4:G15,2,0)</f>
        <v>95.492.575/0001-85</v>
      </c>
      <c r="J16" s="101"/>
      <c r="K16" s="101"/>
      <c r="L16" s="101"/>
      <c r="M16" s="102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8" customHeight="1">
      <c r="A17" s="57" t="s">
        <v>201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8" customHeight="1">
      <c r="A18" s="58" t="s">
        <v>1</v>
      </c>
      <c r="B18" s="96" t="s">
        <v>202</v>
      </c>
      <c r="C18" s="97"/>
      <c r="D18" s="97"/>
      <c r="E18" s="97"/>
      <c r="F18" s="97"/>
      <c r="G18" s="97"/>
      <c r="H18" s="98"/>
      <c r="I18" s="96" t="s">
        <v>203</v>
      </c>
      <c r="J18" s="97"/>
      <c r="K18" s="98"/>
      <c r="L18" s="96" t="s">
        <v>204</v>
      </c>
      <c r="M18" s="98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8" customHeight="1">
      <c r="A19" s="59">
        <v>158</v>
      </c>
      <c r="B19" s="153" t="str">
        <f>VLOOKUP(A19,Clientes!A4:L13,2,0)</f>
        <v>Oliver Diego Costa</v>
      </c>
      <c r="C19" s="153"/>
      <c r="D19" s="153"/>
      <c r="E19" s="153"/>
      <c r="F19" s="153"/>
      <c r="G19" s="153"/>
      <c r="H19" s="154"/>
      <c r="I19" s="103" t="str">
        <f>VLOOKUP(A19,Clientes!A4:L13,3,0)</f>
        <v>439.793.228-07</v>
      </c>
      <c r="J19" s="101"/>
      <c r="K19" s="102"/>
      <c r="L19" s="104">
        <f ca="1">NOW()</f>
        <v>45084.670973726854</v>
      </c>
      <c r="M19" s="102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8" customHeight="1">
      <c r="A20" s="96" t="s">
        <v>205</v>
      </c>
      <c r="B20" s="97"/>
      <c r="C20" s="97"/>
      <c r="D20" s="97"/>
      <c r="E20" s="97"/>
      <c r="F20" s="98"/>
      <c r="G20" s="96" t="s">
        <v>206</v>
      </c>
      <c r="H20" s="97"/>
      <c r="I20" s="98"/>
      <c r="J20" s="96" t="s">
        <v>11</v>
      </c>
      <c r="K20" s="98"/>
      <c r="L20" s="99" t="s">
        <v>207</v>
      </c>
      <c r="M20" s="98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8" customHeight="1">
      <c r="A21" s="100" t="str">
        <f>VLOOKUP(A19,Clientes!A4:L13,7,0)</f>
        <v>Rua Professor Ernani Jaeger, 799</v>
      </c>
      <c r="B21" s="101"/>
      <c r="C21" s="101"/>
      <c r="D21" s="101"/>
      <c r="E21" s="101"/>
      <c r="F21" s="102"/>
      <c r="G21" s="100" t="str">
        <f>VLOOKUP(A19,Clientes!A4:L13,8,0)</f>
        <v>Estalagem</v>
      </c>
      <c r="H21" s="101"/>
      <c r="I21" s="102"/>
      <c r="J21" s="103" t="str">
        <f>VLOOKUP(A19,Clientes!A4:L13,6,0)</f>
        <v>94425-160</v>
      </c>
      <c r="K21" s="102"/>
      <c r="L21" s="104">
        <f ca="1">NOW()</f>
        <v>45084.670973726854</v>
      </c>
      <c r="M21" s="102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8" customHeight="1">
      <c r="A22" s="96" t="s">
        <v>208</v>
      </c>
      <c r="B22" s="97"/>
      <c r="C22" s="97"/>
      <c r="D22" s="97"/>
      <c r="E22" s="97"/>
      <c r="F22" s="98"/>
      <c r="G22" s="60" t="s">
        <v>27</v>
      </c>
      <c r="H22" s="96" t="s">
        <v>209</v>
      </c>
      <c r="I22" s="98"/>
      <c r="J22" s="96" t="s">
        <v>210</v>
      </c>
      <c r="K22" s="98"/>
      <c r="L22" s="96" t="s">
        <v>211</v>
      </c>
      <c r="M22" s="98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8" customHeight="1">
      <c r="A23" s="157" t="str">
        <f>VLOOKUP(A19,Clientes!A4:L13,9,0)</f>
        <v>Viamão</v>
      </c>
      <c r="B23" s="101"/>
      <c r="C23" s="101"/>
      <c r="D23" s="101"/>
      <c r="E23" s="101"/>
      <c r="F23" s="102"/>
      <c r="G23" s="75" t="str">
        <f>VLOOKUP(A19,Table_1[],10,0)</f>
        <v>RS</v>
      </c>
      <c r="H23" s="158" t="str">
        <f>VLOOKUP(A19,Clientes!A4:L13,11,0)</f>
        <v>(51) 2845-8316</v>
      </c>
      <c r="I23" s="102"/>
      <c r="J23" s="103" t="str">
        <f>VLOOKUP(A19,Clientes!A4:L13,4,0)</f>
        <v>24.605.401-3</v>
      </c>
      <c r="K23" s="102"/>
      <c r="L23" s="156"/>
      <c r="M23" s="102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8" customHeight="1">
      <c r="A24" s="45" t="s">
        <v>212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8" customHeight="1">
      <c r="A25" s="99" t="s">
        <v>213</v>
      </c>
      <c r="B25" s="97"/>
      <c r="C25" s="99" t="s">
        <v>214</v>
      </c>
      <c r="D25" s="98"/>
      <c r="E25" s="99" t="s">
        <v>215</v>
      </c>
      <c r="F25" s="97"/>
      <c r="G25" s="99" t="s">
        <v>216</v>
      </c>
      <c r="H25" s="98"/>
      <c r="I25" s="99" t="s">
        <v>217</v>
      </c>
      <c r="J25" s="98"/>
      <c r="K25" s="60" t="s">
        <v>218</v>
      </c>
      <c r="L25" s="99" t="s">
        <v>219</v>
      </c>
      <c r="M25" s="98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8" customHeight="1">
      <c r="A26" s="155">
        <v>0</v>
      </c>
      <c r="B26" s="113"/>
      <c r="C26" s="155">
        <v>0</v>
      </c>
      <c r="D26" s="111"/>
      <c r="E26" s="155">
        <v>0</v>
      </c>
      <c r="F26" s="111"/>
      <c r="G26" s="155">
        <v>0</v>
      </c>
      <c r="H26" s="111"/>
      <c r="I26" s="155">
        <v>0</v>
      </c>
      <c r="J26" s="111"/>
      <c r="K26" s="61">
        <v>0</v>
      </c>
      <c r="L26" s="155">
        <v>19.899999999999999</v>
      </c>
      <c r="M26" s="111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8" customHeight="1">
      <c r="A27" s="99" t="s">
        <v>220</v>
      </c>
      <c r="B27" s="97"/>
      <c r="C27" s="99" t="s">
        <v>221</v>
      </c>
      <c r="D27" s="98"/>
      <c r="E27" s="99" t="s">
        <v>222</v>
      </c>
      <c r="F27" s="97"/>
      <c r="G27" s="99" t="s">
        <v>223</v>
      </c>
      <c r="H27" s="98"/>
      <c r="I27" s="99" t="s">
        <v>224</v>
      </c>
      <c r="J27" s="98"/>
      <c r="K27" s="60" t="s">
        <v>225</v>
      </c>
      <c r="L27" s="99" t="s">
        <v>226</v>
      </c>
      <c r="M27" s="98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8" customHeight="1">
      <c r="A28" s="155">
        <v>0</v>
      </c>
      <c r="B28" s="113"/>
      <c r="C28" s="155">
        <v>0</v>
      </c>
      <c r="D28" s="111"/>
      <c r="E28" s="155">
        <v>0</v>
      </c>
      <c r="F28" s="111"/>
      <c r="G28" s="155">
        <v>0</v>
      </c>
      <c r="H28" s="111"/>
      <c r="I28" s="155">
        <v>0</v>
      </c>
      <c r="J28" s="111"/>
      <c r="K28" s="61">
        <v>0</v>
      </c>
      <c r="L28" s="155">
        <v>19.899999999999999</v>
      </c>
      <c r="M28" s="111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8" customHeight="1">
      <c r="A29" s="57" t="s">
        <v>227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8" customHeight="1">
      <c r="A30" s="96" t="s">
        <v>202</v>
      </c>
      <c r="B30" s="97"/>
      <c r="C30" s="97"/>
      <c r="D30" s="97"/>
      <c r="E30" s="96" t="s">
        <v>228</v>
      </c>
      <c r="F30" s="98"/>
      <c r="G30" s="96" t="s">
        <v>229</v>
      </c>
      <c r="H30" s="98"/>
      <c r="I30" s="96" t="s">
        <v>230</v>
      </c>
      <c r="J30" s="98"/>
      <c r="K30" s="60" t="s">
        <v>27</v>
      </c>
      <c r="L30" s="96" t="s">
        <v>203</v>
      </c>
      <c r="M30" s="98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8" customHeight="1">
      <c r="A31" s="110"/>
      <c r="B31" s="113"/>
      <c r="C31" s="113"/>
      <c r="D31" s="113"/>
      <c r="E31" s="110"/>
      <c r="F31" s="111"/>
      <c r="G31" s="110"/>
      <c r="H31" s="111"/>
      <c r="I31" s="110"/>
      <c r="J31" s="111"/>
      <c r="K31" s="62"/>
      <c r="L31" s="124"/>
      <c r="M31" s="12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8" customHeight="1">
      <c r="A32" s="96" t="s">
        <v>205</v>
      </c>
      <c r="B32" s="97"/>
      <c r="C32" s="97"/>
      <c r="D32" s="97"/>
      <c r="E32" s="97"/>
      <c r="F32" s="98"/>
      <c r="G32" s="96" t="s">
        <v>208</v>
      </c>
      <c r="H32" s="97"/>
      <c r="I32" s="97"/>
      <c r="J32" s="98"/>
      <c r="K32" s="60" t="s">
        <v>27</v>
      </c>
      <c r="L32" s="99" t="s">
        <v>231</v>
      </c>
      <c r="M32" s="98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8" customHeight="1">
      <c r="A33" s="124"/>
      <c r="B33" s="145"/>
      <c r="C33" s="145"/>
      <c r="D33" s="145"/>
      <c r="E33" s="145"/>
      <c r="F33" s="125"/>
      <c r="G33" s="110"/>
      <c r="H33" s="113"/>
      <c r="I33" s="113"/>
      <c r="J33" s="111"/>
      <c r="K33" s="62"/>
      <c r="L33" s="110"/>
      <c r="M33" s="111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8" customHeight="1">
      <c r="A34" s="96" t="s">
        <v>232</v>
      </c>
      <c r="B34" s="97"/>
      <c r="C34" s="96" t="s">
        <v>233</v>
      </c>
      <c r="D34" s="98"/>
      <c r="E34" s="112" t="s">
        <v>234</v>
      </c>
      <c r="F34" s="98"/>
      <c r="G34" s="96" t="s">
        <v>235</v>
      </c>
      <c r="H34" s="98"/>
      <c r="I34" s="96" t="s">
        <v>236</v>
      </c>
      <c r="J34" s="98"/>
      <c r="K34" s="96" t="s">
        <v>237</v>
      </c>
      <c r="L34" s="97"/>
      <c r="M34" s="98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8" customHeight="1">
      <c r="A35" s="110"/>
      <c r="B35" s="113"/>
      <c r="C35" s="110"/>
      <c r="D35" s="111"/>
      <c r="E35" s="123"/>
      <c r="F35" s="111"/>
      <c r="G35" s="110"/>
      <c r="H35" s="111"/>
      <c r="I35" s="110"/>
      <c r="J35" s="111"/>
      <c r="K35" s="110"/>
      <c r="L35" s="113"/>
      <c r="M35" s="111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8" customHeight="1">
      <c r="A36" s="57" t="s">
        <v>238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8" customHeight="1">
      <c r="A37" s="117" t="s">
        <v>239</v>
      </c>
      <c r="B37" s="98"/>
      <c r="C37" s="117" t="s">
        <v>240</v>
      </c>
      <c r="D37" s="97"/>
      <c r="E37" s="97"/>
      <c r="F37" s="98"/>
      <c r="G37" s="63" t="s">
        <v>241</v>
      </c>
      <c r="H37" s="63" t="s">
        <v>242</v>
      </c>
      <c r="I37" s="63" t="s">
        <v>243</v>
      </c>
      <c r="J37" s="117" t="s">
        <v>251</v>
      </c>
      <c r="K37" s="118"/>
      <c r="L37" s="63" t="s">
        <v>244</v>
      </c>
      <c r="M37" s="63" t="s">
        <v>245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8" customHeight="1">
      <c r="A38" s="124">
        <v>1101</v>
      </c>
      <c r="B38" s="125"/>
      <c r="C38" s="114" t="str">
        <f>VLOOKUP(A38,Estoque!A4:P11,2,0)</f>
        <v>Stellaris: Galactic Paragons</v>
      </c>
      <c r="D38" s="115"/>
      <c r="E38" s="115"/>
      <c r="F38" s="116"/>
      <c r="G38" s="64"/>
      <c r="H38" s="64"/>
      <c r="I38" s="83">
        <v>3</v>
      </c>
      <c r="J38" s="119" t="str">
        <f>IF(VLOOKUP(A38,Estoque!A4:O11,3,0)&gt;=NotaFiscal!I38,"Produto Disponivel"," produto indisponivel")</f>
        <v>Produto Disponivel</v>
      </c>
      <c r="K38" s="120"/>
      <c r="L38" s="85">
        <f>IF(J38="Produto Disponivel",(VLOOKUP(A38,Estoque!A4:O11,7,0)),0)</f>
        <v>299</v>
      </c>
      <c r="M38" s="85">
        <f>I38*L38</f>
        <v>897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8" customHeight="1">
      <c r="A39" s="124"/>
      <c r="B39" s="125"/>
      <c r="C39" s="124"/>
      <c r="D39" s="126"/>
      <c r="E39" s="126"/>
      <c r="F39" s="127"/>
      <c r="G39" s="64"/>
      <c r="H39" s="64"/>
      <c r="I39" s="84"/>
      <c r="J39" s="119"/>
      <c r="K39" s="120"/>
      <c r="L39" s="64"/>
      <c r="M39" s="64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8" customHeight="1">
      <c r="A40" s="124"/>
      <c r="B40" s="125"/>
      <c r="C40" s="124"/>
      <c r="D40" s="126"/>
      <c r="E40" s="126"/>
      <c r="F40" s="127"/>
      <c r="G40" s="64"/>
      <c r="H40" s="64"/>
      <c r="I40" s="84"/>
      <c r="J40" s="119"/>
      <c r="K40" s="120"/>
      <c r="L40" s="64"/>
      <c r="M40" s="64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8" customHeight="1">
      <c r="A41" s="124"/>
      <c r="B41" s="125"/>
      <c r="C41" s="124"/>
      <c r="D41" s="126"/>
      <c r="E41" s="126"/>
      <c r="F41" s="127"/>
      <c r="G41" s="64"/>
      <c r="H41" s="64"/>
      <c r="I41" s="84"/>
      <c r="J41" s="119"/>
      <c r="K41" s="120"/>
      <c r="L41" s="64"/>
      <c r="M41" s="64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8" customHeight="1">
      <c r="A42" s="110"/>
      <c r="B42" s="111"/>
      <c r="C42" s="107"/>
      <c r="D42" s="108"/>
      <c r="E42" s="108"/>
      <c r="F42" s="109"/>
      <c r="G42" s="62"/>
      <c r="H42" s="62"/>
      <c r="I42" s="62"/>
      <c r="J42" s="107"/>
      <c r="K42" s="109"/>
      <c r="L42" s="62"/>
      <c r="M42" s="62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8" customHeight="1">
      <c r="A43" s="57" t="s">
        <v>246</v>
      </c>
      <c r="B43" s="45"/>
      <c r="C43" s="45"/>
      <c r="D43" s="45"/>
      <c r="E43" s="45"/>
      <c r="F43" s="45"/>
      <c r="G43" s="45"/>
      <c r="H43" s="45"/>
      <c r="I43" s="57" t="s">
        <v>247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8" customHeight="1">
      <c r="A44" s="133"/>
      <c r="B44" s="97"/>
      <c r="C44" s="97"/>
      <c r="D44" s="97"/>
      <c r="E44" s="97"/>
      <c r="F44" s="97"/>
      <c r="G44" s="97"/>
      <c r="H44" s="98"/>
      <c r="I44" s="99"/>
      <c r="J44" s="105"/>
      <c r="K44" s="105"/>
      <c r="L44" s="105"/>
      <c r="M44" s="106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8" customHeight="1">
      <c r="A45" s="134"/>
      <c r="B45" s="113"/>
      <c r="C45" s="113"/>
      <c r="D45" s="113"/>
      <c r="E45" s="113"/>
      <c r="F45" s="113"/>
      <c r="G45" s="113"/>
      <c r="H45" s="111"/>
      <c r="I45" s="107"/>
      <c r="J45" s="108"/>
      <c r="K45" s="108"/>
      <c r="L45" s="108"/>
      <c r="M45" s="109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8" customHeight="1">
      <c r="A46" s="45" t="s">
        <v>248</v>
      </c>
      <c r="B46" s="45"/>
      <c r="C46" s="121" t="s">
        <v>249</v>
      </c>
      <c r="D46" s="122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18">
    <mergeCell ref="L23:M23"/>
    <mergeCell ref="A31:D31"/>
    <mergeCell ref="A32:F32"/>
    <mergeCell ref="G32:J32"/>
    <mergeCell ref="L32:M32"/>
    <mergeCell ref="A33:F33"/>
    <mergeCell ref="G33:J33"/>
    <mergeCell ref="L33:M33"/>
    <mergeCell ref="I27:J27"/>
    <mergeCell ref="L27:M27"/>
    <mergeCell ref="A27:B27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  <mergeCell ref="B19:H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I18:K18"/>
    <mergeCell ref="L18:M18"/>
    <mergeCell ref="I19:K19"/>
    <mergeCell ref="L19:M19"/>
    <mergeCell ref="M6:M8"/>
    <mergeCell ref="I9:M9"/>
    <mergeCell ref="I10:M10"/>
    <mergeCell ref="I11:M12"/>
    <mergeCell ref="I13:M13"/>
    <mergeCell ref="I14:M14"/>
    <mergeCell ref="I15:M15"/>
    <mergeCell ref="L1:M4"/>
    <mergeCell ref="A2:K2"/>
    <mergeCell ref="D3:K4"/>
    <mergeCell ref="A5:M5"/>
    <mergeCell ref="A3:C4"/>
    <mergeCell ref="A6:E9"/>
    <mergeCell ref="F6:H12"/>
    <mergeCell ref="A10:E10"/>
    <mergeCell ref="A12:B12"/>
    <mergeCell ref="D12:E12"/>
    <mergeCell ref="A11:D11"/>
    <mergeCell ref="C46:D46"/>
    <mergeCell ref="C35:D35"/>
    <mergeCell ref="E35:F35"/>
    <mergeCell ref="A37:B37"/>
    <mergeCell ref="C37:F37"/>
    <mergeCell ref="A38:B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G1:K1"/>
    <mergeCell ref="I16:M16"/>
    <mergeCell ref="A44:H45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38:F38"/>
    <mergeCell ref="J37:K37"/>
    <mergeCell ref="J42:K42"/>
    <mergeCell ref="J38:K41"/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BBCE0F-4EFE-4CDD-A38C-D186BD63957C}">
          <x14:formula1>
            <xm:f>Clientes!$A$4:$A$13</xm:f>
          </x14:formula1>
          <xm:sqref>A19</xm:sqref>
        </x14:dataValidation>
        <x14:dataValidation type="list" allowBlank="1" showInputMessage="1" showErrorMessage="1" xr:uid="{FC9787A1-7897-480B-9584-106DE6613957}">
          <x14:formula1>
            <xm:f>Estoque!$A$4:$A$11</xm:f>
          </x14:formula1>
          <xm:sqref>A38:B38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Fornecedores</vt:lpstr>
      <vt:lpstr>Clientes</vt:lpstr>
      <vt:lpstr>Estoque</vt:lpstr>
      <vt:lpstr>Gráficos</vt:lpstr>
      <vt:lpstr>NotaFiscal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Aluno_SESISENAI34</dc:creator>
  <cp:lastModifiedBy>Aluno_SESISENAI12</cp:lastModifiedBy>
  <dcterms:created xsi:type="dcterms:W3CDTF">2023-05-31T14:52:16Z</dcterms:created>
  <dcterms:modified xsi:type="dcterms:W3CDTF">2023-06-07T19:06:12Z</dcterms:modified>
</cp:coreProperties>
</file>