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ckerj\OneDrive - SUNY Old Westbury\Desktop\TLRC\TLRC f18\"/>
    </mc:Choice>
  </mc:AlternateContent>
  <xr:revisionPtr revIDLastSave="84" documentId="14_{877E5340-B571-4BF6-B3A5-50E096DF3F0D}" xr6:coauthVersionLast="43" xr6:coauthVersionMax="43" xr10:uidLastSave="{A305E12D-2B64-4631-B19E-8E94DECA76C4}"/>
  <bookViews>
    <workbookView xWindow="-98" yWindow="-98" windowWidth="20715" windowHeight="13276" xr2:uid="{00000000-000D-0000-FFFF-FFFF00000000}"/>
  </bookViews>
  <sheets>
    <sheet name="2018" sheetId="4" r:id="rId1"/>
    <sheet name="2017" sheetId="1" r:id="rId2"/>
    <sheet name="2016" sheetId="2" r:id="rId3"/>
    <sheet name="2015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4" l="1"/>
  <c r="N15" i="4"/>
  <c r="N14" i="4"/>
  <c r="N7" i="4" l="1"/>
  <c r="H15" i="4" l="1"/>
  <c r="H16" i="4"/>
  <c r="H17" i="4" l="1"/>
  <c r="H22" i="4"/>
  <c r="H21" i="4"/>
  <c r="H20" i="4"/>
  <c r="H9" i="4"/>
  <c r="H8" i="4"/>
  <c r="H7" i="4"/>
  <c r="H23" i="4" l="1"/>
  <c r="H25" i="4" s="1"/>
  <c r="H10" i="4"/>
  <c r="H12" i="4" s="1"/>
  <c r="Q17" i="1"/>
  <c r="Q18" i="1" s="1"/>
  <c r="H3" i="4" l="1"/>
  <c r="N21" i="4" s="1"/>
  <c r="H18" i="2"/>
  <c r="H15" i="2"/>
  <c r="H16" i="2" s="1"/>
  <c r="H12" i="2"/>
  <c r="H11" i="2"/>
  <c r="H6" i="2"/>
  <c r="H5" i="2"/>
  <c r="H4" i="2"/>
  <c r="H7" i="2" s="1"/>
  <c r="H9" i="2" s="1"/>
  <c r="G12" i="3"/>
  <c r="G9" i="3"/>
  <c r="G10" i="3" s="1"/>
  <c r="G4" i="3"/>
  <c r="G3" i="3"/>
  <c r="G2" i="3"/>
  <c r="H13" i="2" l="1"/>
  <c r="G5" i="3"/>
  <c r="G7" i="3" s="1"/>
  <c r="H19" i="2"/>
  <c r="H21" i="2" s="1"/>
  <c r="H23" i="2" s="1"/>
  <c r="G13" i="3"/>
  <c r="G15" i="3" s="1"/>
  <c r="G17" i="3" s="1"/>
  <c r="H14" i="1"/>
  <c r="H15" i="1"/>
  <c r="H16" i="1" l="1"/>
  <c r="H17" i="1" s="1"/>
  <c r="H19" i="1" s="1"/>
  <c r="H11" i="1"/>
  <c r="H12" i="1" s="1"/>
  <c r="H5" i="1" l="1"/>
  <c r="H6" i="1"/>
  <c r="H4" i="1"/>
  <c r="H7" i="1" l="1"/>
  <c r="H9" i="1" s="1"/>
  <c r="H21" i="1" s="1"/>
</calcChain>
</file>

<file path=xl/sharedStrings.xml><?xml version="1.0" encoding="utf-8"?>
<sst xmlns="http://schemas.openxmlformats.org/spreadsheetml/2006/main" count="162" uniqueCount="92">
  <si>
    <t xml:space="preserve"> Continental Breakfast</t>
  </si>
  <si>
    <t>Iced Water Dispenser</t>
  </si>
  <si>
    <t>Misc.</t>
  </si>
  <si>
    <t>Food Service Subtotal</t>
  </si>
  <si>
    <t>Lunch (Economy Pasta $11.99 + Salad $3.99 + Cookies $2.79 )</t>
  </si>
  <si>
    <t>New Faculty Orientation Total</t>
  </si>
  <si>
    <t xml:space="preserve">2015 TLRC New Faculty Orientation (9/18/2015) </t>
  </si>
  <si>
    <t>Refreshments (Rejuvenator Snacks $7.49 + Coffee &amp; Tea $1.99)</t>
  </si>
  <si>
    <t>Roundtable/Workshop Total (X5)</t>
  </si>
  <si>
    <t>2015-2016 Old Westbury Learning Society (OWLS)</t>
  </si>
  <si>
    <t>2015-2016 Roundtable/Workshop</t>
  </si>
  <si>
    <t>OWLS Total (X5)</t>
  </si>
  <si>
    <t>Grand Total</t>
  </si>
  <si>
    <t xml:space="preserve">2017 TLRC New Faculty Orientation (9/29/2017) </t>
  </si>
  <si>
    <t>Lunch (Economy Pasta, Chicken, Cookie, Salad, Fruit-Infused Water)</t>
  </si>
  <si>
    <t>A la Carte Beverages (coffee and tea)</t>
  </si>
  <si>
    <t>Conference Total</t>
  </si>
  <si>
    <t>Roundtable/Workshop Total (x8)</t>
  </si>
  <si>
    <t>2017-2018 Roundtables/Workshops</t>
  </si>
  <si>
    <t>2018 TLRC Conference</t>
  </si>
  <si>
    <t>OWLS Total (X4)</t>
  </si>
  <si>
    <t>Roundtable/Workshop Total (x4)</t>
  </si>
  <si>
    <t>2016-2017 Roundtable/Workshop</t>
  </si>
  <si>
    <t>"The Playing Field" Conference Total</t>
  </si>
  <si>
    <t>A la Carte Beverages(Coffee and Tea)</t>
  </si>
  <si>
    <t>2016 Conference: "The Playing Field"</t>
  </si>
  <si>
    <t xml:space="preserve">2016 TLRC New Faculty Orientation (9/30/2016) </t>
  </si>
  <si>
    <t>AY 2016-2017 TLRC Budget Proposal (09/12/2016)</t>
  </si>
  <si>
    <t>AY 2017-2018 TLRC Budget Proposal (09/13/2017)</t>
  </si>
  <si>
    <t>Budget Allocated:</t>
  </si>
  <si>
    <t>NFO</t>
  </si>
  <si>
    <t>OER</t>
  </si>
  <si>
    <t>WK1</t>
  </si>
  <si>
    <t>WK2</t>
  </si>
  <si>
    <t>RT3</t>
  </si>
  <si>
    <t>RT4</t>
  </si>
  <si>
    <t>RT5</t>
  </si>
  <si>
    <t>Conference</t>
  </si>
  <si>
    <t>WK6</t>
  </si>
  <si>
    <t>Expenditures</t>
  </si>
  <si>
    <t>Total Spent</t>
  </si>
  <si>
    <t>Balance</t>
  </si>
  <si>
    <t>f17</t>
  </si>
  <si>
    <t>s18</t>
  </si>
  <si>
    <t>reading</t>
  </si>
  <si>
    <t>writing</t>
  </si>
  <si>
    <t>check-in</t>
  </si>
  <si>
    <t xml:space="preserve">inclusive </t>
  </si>
  <si>
    <t>balance</t>
  </si>
  <si>
    <t>cp1</t>
  </si>
  <si>
    <t>cp3</t>
  </si>
  <si>
    <t>cp4</t>
  </si>
  <si>
    <t>grading</t>
  </si>
  <si>
    <t>Total Requested:</t>
  </si>
  <si>
    <t>AY 2018-2019 TLRC Budget Proposal (08/30/2018)</t>
  </si>
  <si>
    <t xml:space="preserve">2018 TLRC New Faculty Orientation (9/21/2018) </t>
  </si>
  <si>
    <t>2019 TLRC Conference</t>
  </si>
  <si>
    <t>f18</t>
  </si>
  <si>
    <t>s19</t>
  </si>
  <si>
    <t>Event</t>
  </si>
  <si>
    <t>Amount</t>
  </si>
  <si>
    <t>Submitted</t>
  </si>
  <si>
    <t>Semester</t>
  </si>
  <si>
    <t>Proposed Events &amp; Costs</t>
  </si>
  <si>
    <t>2018-2019 Roundtables/Workshops (8)</t>
  </si>
  <si>
    <t>(27 New Faculty)</t>
  </si>
  <si>
    <t>Rejuvenator Snacks</t>
  </si>
  <si>
    <t>videos</t>
  </si>
  <si>
    <t>research</t>
  </si>
  <si>
    <t>Topic</t>
  </si>
  <si>
    <t>oer</t>
  </si>
  <si>
    <t>implicit bias</t>
  </si>
  <si>
    <t>conference</t>
  </si>
  <si>
    <t>workshop 8</t>
  </si>
  <si>
    <t>classes off track</t>
  </si>
  <si>
    <t>yes</t>
  </si>
  <si>
    <t>**NOTE Chartwells Prices Increased!  Re-visit budget request for 19-20</t>
  </si>
  <si>
    <t>gen z</t>
  </si>
  <si>
    <t>panopto</t>
  </si>
  <si>
    <t>workshop 7</t>
  </si>
  <si>
    <t>CETL T. Williams</t>
  </si>
  <si>
    <t>roundtable 6</t>
  </si>
  <si>
    <t>workshop 1</t>
  </si>
  <si>
    <t>workshop 2</t>
  </si>
  <si>
    <t>roundtable 3</t>
  </si>
  <si>
    <t>roundtable 4</t>
  </si>
  <si>
    <t>workshop 5</t>
  </si>
  <si>
    <t>LTs</t>
  </si>
  <si>
    <t>26 nf</t>
  </si>
  <si>
    <t>responding to bias followup</t>
  </si>
  <si>
    <t>cancelled</t>
  </si>
  <si>
    <t>CETL Mugs?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</si>
</sst>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8" fontId="0" fillId="0" borderId="0" xfId="0" applyNumberFormat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8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8" fontId="4" fillId="0" borderId="0" xfId="0" applyNumberFormat="1" applyFont="1" applyAlignment="1">
      <alignment horizontal="center" vertical="center"/>
    </xf>
    <xf numFmtId="8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6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8" fontId="3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8" fontId="3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8" fontId="3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8" fontId="4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CC8B-523C-412A-BAEA-300226791E71}">
  <dimension ref="A2:Q26"/>
  <sheetViews>
    <sheetView tabSelected="1" workbookViewId="0">
      <selection activeCell="M27" sqref="M27"/>
    </sheetView>
  </sheetViews>
  <sheetFormatPr defaultColWidth="9.1328125" defaultRowHeight="14.25" x14ac:dyDescent="0.45"/>
  <cols>
    <col min="1" max="1" width="5.73046875" style="26" customWidth="1"/>
    <col min="2" max="2" width="3.1328125" style="26" customWidth="1"/>
    <col min="3" max="4" width="4.1328125" style="26" customWidth="1"/>
    <col min="5" max="5" width="33" style="26" customWidth="1"/>
    <col min="6" max="6" width="10.265625" style="26" customWidth="1"/>
    <col min="7" max="7" width="4.86328125" style="27" customWidth="1"/>
    <col min="8" max="8" width="11.1328125" style="26" customWidth="1"/>
    <col min="9" max="11" width="9.1328125" style="26"/>
    <col min="12" max="12" width="10.59765625" style="26" customWidth="1"/>
    <col min="13" max="13" width="14.86328125" style="26" customWidth="1"/>
    <col min="14" max="14" width="9.1328125" style="26"/>
    <col min="15" max="15" width="13.73046875" style="26" customWidth="1"/>
    <col min="16" max="16" width="11.86328125" style="26" customWidth="1"/>
    <col min="17" max="17" width="11.265625" style="26" customWidth="1"/>
    <col min="18" max="18" width="11.3984375" style="26" customWidth="1"/>
    <col min="19" max="16384" width="9.1328125" style="26"/>
  </cols>
  <sheetData>
    <row r="2" spans="1:16" x14ac:dyDescent="0.45">
      <c r="A2" s="3" t="s">
        <v>54</v>
      </c>
      <c r="J2" s="1"/>
    </row>
    <row r="3" spans="1:16" x14ac:dyDescent="0.45">
      <c r="A3" s="3"/>
      <c r="E3" s="61" t="s">
        <v>53</v>
      </c>
      <c r="F3" s="63"/>
      <c r="G3" s="64"/>
      <c r="H3" s="62">
        <f>SUM(H12+H17+H25)</f>
        <v>3948.1</v>
      </c>
      <c r="J3" s="1"/>
    </row>
    <row r="4" spans="1:16" x14ac:dyDescent="0.45">
      <c r="A4" s="3"/>
      <c r="J4" s="1"/>
    </row>
    <row r="5" spans="1:16" x14ac:dyDescent="0.45">
      <c r="B5" s="78" t="s">
        <v>63</v>
      </c>
      <c r="C5" s="78"/>
      <c r="D5" s="78"/>
      <c r="E5" s="78"/>
      <c r="L5" s="79" t="s">
        <v>39</v>
      </c>
      <c r="M5" s="80"/>
      <c r="N5" s="80"/>
      <c r="O5" s="80"/>
      <c r="P5" s="81"/>
    </row>
    <row r="6" spans="1:16" x14ac:dyDescent="0.45">
      <c r="B6" s="4" t="s">
        <v>55</v>
      </c>
      <c r="C6" s="29"/>
      <c r="D6" s="29"/>
      <c r="E6" s="29"/>
      <c r="F6" s="29"/>
      <c r="G6" s="6" t="s">
        <v>65</v>
      </c>
      <c r="H6" s="31"/>
      <c r="L6" s="56" t="s">
        <v>62</v>
      </c>
      <c r="M6" s="69" t="s">
        <v>59</v>
      </c>
      <c r="N6" s="69" t="s">
        <v>60</v>
      </c>
      <c r="O6" s="69" t="s">
        <v>61</v>
      </c>
      <c r="P6" s="67" t="s">
        <v>69</v>
      </c>
    </row>
    <row r="7" spans="1:16" x14ac:dyDescent="0.45">
      <c r="B7" s="32"/>
      <c r="E7" s="33" t="s">
        <v>0</v>
      </c>
      <c r="F7" s="34">
        <v>6.99</v>
      </c>
      <c r="G7" s="27">
        <v>35</v>
      </c>
      <c r="H7" s="35">
        <f>F7*G7</f>
        <v>244.65</v>
      </c>
      <c r="L7" s="8" t="s">
        <v>57</v>
      </c>
      <c r="M7" s="69" t="s">
        <v>30</v>
      </c>
      <c r="N7" s="68">
        <f>174.75+718.9</f>
        <v>893.65</v>
      </c>
      <c r="O7" s="71" t="s">
        <v>75</v>
      </c>
      <c r="P7" s="77" t="s">
        <v>88</v>
      </c>
    </row>
    <row r="8" spans="1:16" ht="28.5" x14ac:dyDescent="0.45">
      <c r="B8" s="36"/>
      <c r="E8" s="37" t="s">
        <v>14</v>
      </c>
      <c r="F8" s="34">
        <v>11.99</v>
      </c>
      <c r="G8" s="27">
        <v>60</v>
      </c>
      <c r="H8" s="35">
        <f t="shared" ref="H8" si="0">F8*G8</f>
        <v>719.4</v>
      </c>
      <c r="L8" s="8" t="s">
        <v>57</v>
      </c>
      <c r="M8" s="69" t="s">
        <v>82</v>
      </c>
      <c r="N8" s="68">
        <v>217.25</v>
      </c>
      <c r="O8" s="71" t="s">
        <v>75</v>
      </c>
      <c r="P8" s="66" t="s">
        <v>70</v>
      </c>
    </row>
    <row r="9" spans="1:16" x14ac:dyDescent="0.45">
      <c r="B9" s="36"/>
      <c r="E9" s="38" t="s">
        <v>15</v>
      </c>
      <c r="F9" s="34">
        <v>1.99</v>
      </c>
      <c r="G9" s="27">
        <v>60</v>
      </c>
      <c r="H9" s="35">
        <f>F9*G9</f>
        <v>119.4</v>
      </c>
      <c r="L9" s="8" t="s">
        <v>57</v>
      </c>
      <c r="M9" s="69" t="s">
        <v>83</v>
      </c>
      <c r="N9" s="68">
        <v>292.85000000000002</v>
      </c>
      <c r="O9" s="71" t="s">
        <v>75</v>
      </c>
      <c r="P9" s="66" t="s">
        <v>67</v>
      </c>
    </row>
    <row r="10" spans="1:16" x14ac:dyDescent="0.45">
      <c r="B10" s="36"/>
      <c r="D10" s="39" t="s">
        <v>3</v>
      </c>
      <c r="H10" s="35">
        <f>SUM(H7:H9)</f>
        <v>1083.45</v>
      </c>
      <c r="L10" s="8" t="s">
        <v>57</v>
      </c>
      <c r="M10" s="69" t="s">
        <v>84</v>
      </c>
      <c r="N10" s="68">
        <v>204.1</v>
      </c>
      <c r="O10" s="71" t="s">
        <v>75</v>
      </c>
      <c r="P10" s="66" t="s">
        <v>52</v>
      </c>
    </row>
    <row r="11" spans="1:16" x14ac:dyDescent="0.45">
      <c r="B11" s="36"/>
      <c r="D11" s="39" t="s">
        <v>2</v>
      </c>
      <c r="H11" s="40">
        <v>50</v>
      </c>
      <c r="L11" s="8"/>
      <c r="M11" s="69"/>
      <c r="N11" s="68"/>
      <c r="O11" s="71"/>
      <c r="P11" s="52"/>
    </row>
    <row r="12" spans="1:16" x14ac:dyDescent="0.45">
      <c r="B12" s="41"/>
      <c r="C12" s="43"/>
      <c r="D12" s="42"/>
      <c r="E12" s="57" t="s">
        <v>5</v>
      </c>
      <c r="F12" s="58"/>
      <c r="G12" s="59"/>
      <c r="H12" s="60">
        <f>SUM(H10:H11)</f>
        <v>1133.45</v>
      </c>
      <c r="L12" s="8" t="s">
        <v>58</v>
      </c>
      <c r="M12" s="69" t="s">
        <v>85</v>
      </c>
      <c r="N12" s="68">
        <v>244.7</v>
      </c>
      <c r="O12" s="71" t="s">
        <v>75</v>
      </c>
      <c r="P12" s="66" t="s">
        <v>77</v>
      </c>
    </row>
    <row r="13" spans="1:16" x14ac:dyDescent="0.45">
      <c r="L13" s="8" t="s">
        <v>58</v>
      </c>
      <c r="M13" s="69" t="s">
        <v>86</v>
      </c>
      <c r="N13" s="68">
        <v>196.26</v>
      </c>
      <c r="O13" s="71" t="s">
        <v>75</v>
      </c>
      <c r="P13" s="66" t="s">
        <v>68</v>
      </c>
    </row>
    <row r="14" spans="1:16" x14ac:dyDescent="0.45">
      <c r="B14" s="4" t="s">
        <v>64</v>
      </c>
      <c r="C14" s="29"/>
      <c r="D14" s="29"/>
      <c r="E14" s="29"/>
      <c r="F14" s="29"/>
      <c r="G14" s="30"/>
      <c r="H14" s="31"/>
      <c r="L14" s="8" t="s">
        <v>58</v>
      </c>
      <c r="M14" s="69" t="s">
        <v>80</v>
      </c>
      <c r="N14" s="68">
        <f>149.25+229.8</f>
        <v>379.05</v>
      </c>
      <c r="O14" s="68"/>
      <c r="P14" s="66" t="s">
        <v>71</v>
      </c>
    </row>
    <row r="15" spans="1:16" x14ac:dyDescent="0.45">
      <c r="B15" s="65"/>
      <c r="E15" s="13" t="s">
        <v>66</v>
      </c>
      <c r="F15" s="34">
        <v>7.49</v>
      </c>
      <c r="G15" s="27">
        <v>25</v>
      </c>
      <c r="H15" s="35">
        <f>F15*G15</f>
        <v>187.25</v>
      </c>
      <c r="L15" s="8" t="s">
        <v>58</v>
      </c>
      <c r="M15" s="69" t="s">
        <v>72</v>
      </c>
      <c r="N15" s="68">
        <f>749.5+179.7+59.7</f>
        <v>988.90000000000009</v>
      </c>
      <c r="O15" s="70"/>
      <c r="P15" s="77" t="s">
        <v>87</v>
      </c>
    </row>
    <row r="16" spans="1:16" x14ac:dyDescent="0.45">
      <c r="B16" s="36"/>
      <c r="E16" s="13" t="s">
        <v>15</v>
      </c>
      <c r="F16" s="34">
        <v>1.99</v>
      </c>
      <c r="G16" s="27">
        <v>25</v>
      </c>
      <c r="H16" s="35">
        <f>F16*G16</f>
        <v>49.75</v>
      </c>
      <c r="L16" s="8" t="s">
        <v>58</v>
      </c>
      <c r="M16" s="69" t="s">
        <v>81</v>
      </c>
      <c r="N16" s="68"/>
      <c r="O16" s="68"/>
      <c r="P16" s="66" t="s">
        <v>74</v>
      </c>
    </row>
    <row r="17" spans="2:17" x14ac:dyDescent="0.45">
      <c r="B17" s="41"/>
      <c r="C17" s="43"/>
      <c r="D17" s="43"/>
      <c r="E17" s="57" t="s">
        <v>17</v>
      </c>
      <c r="F17" s="58"/>
      <c r="G17" s="59"/>
      <c r="H17" s="60">
        <f>(H15+H16)*8</f>
        <v>1896</v>
      </c>
      <c r="L17" s="8" t="s">
        <v>58</v>
      </c>
      <c r="M17" s="69" t="s">
        <v>79</v>
      </c>
      <c r="N17" s="68"/>
      <c r="O17" s="68"/>
      <c r="P17" s="76" t="s">
        <v>78</v>
      </c>
      <c r="Q17" s="26" t="s">
        <v>90</v>
      </c>
    </row>
    <row r="18" spans="2:17" x14ac:dyDescent="0.45">
      <c r="L18" s="72" t="s">
        <v>58</v>
      </c>
      <c r="M18" s="69" t="s">
        <v>73</v>
      </c>
      <c r="N18" s="68">
        <v>57.75</v>
      </c>
      <c r="O18" s="68"/>
      <c r="P18" s="76" t="s">
        <v>89</v>
      </c>
    </row>
    <row r="19" spans="2:17" x14ac:dyDescent="0.45">
      <c r="B19" s="4" t="s">
        <v>56</v>
      </c>
      <c r="C19" s="29"/>
      <c r="D19" s="29"/>
      <c r="E19" s="29"/>
      <c r="F19" s="29"/>
      <c r="G19" s="30"/>
      <c r="H19" s="31"/>
      <c r="L19" s="36"/>
      <c r="M19" s="68" t="s">
        <v>91</v>
      </c>
      <c r="N19" s="68">
        <v>252</v>
      </c>
      <c r="O19" s="68"/>
      <c r="P19" s="52"/>
    </row>
    <row r="20" spans="2:17" x14ac:dyDescent="0.45">
      <c r="B20" s="32"/>
      <c r="E20" s="33" t="s">
        <v>0</v>
      </c>
      <c r="F20" s="34">
        <v>6.99</v>
      </c>
      <c r="G20" s="27">
        <v>30</v>
      </c>
      <c r="H20" s="35">
        <f>F20*G20</f>
        <v>209.70000000000002</v>
      </c>
      <c r="L20" s="36"/>
      <c r="M20" s="69" t="s">
        <v>40</v>
      </c>
      <c r="N20" s="68">
        <f>SUM(N7:N19)</f>
        <v>3726.51</v>
      </c>
      <c r="O20" s="68"/>
      <c r="P20" s="52"/>
    </row>
    <row r="21" spans="2:17" ht="28.5" x14ac:dyDescent="0.45">
      <c r="B21" s="32"/>
      <c r="E21" s="37" t="s">
        <v>14</v>
      </c>
      <c r="F21" s="34">
        <v>11.99</v>
      </c>
      <c r="G21" s="27">
        <v>45</v>
      </c>
      <c r="H21" s="35">
        <f>F21*G21</f>
        <v>539.54999999999995</v>
      </c>
      <c r="L21" s="41"/>
      <c r="M21" s="53" t="s">
        <v>41</v>
      </c>
      <c r="N21" s="73">
        <f>H3-N20</f>
        <v>221.58999999999969</v>
      </c>
      <c r="O21" s="43"/>
      <c r="P21" s="54"/>
    </row>
    <row r="22" spans="2:17" x14ac:dyDescent="0.45">
      <c r="B22" s="36"/>
      <c r="E22" s="26" t="s">
        <v>15</v>
      </c>
      <c r="F22" s="34">
        <v>1.99</v>
      </c>
      <c r="G22" s="27">
        <v>60</v>
      </c>
      <c r="H22" s="35">
        <f>F22*G22</f>
        <v>119.4</v>
      </c>
    </row>
    <row r="23" spans="2:17" x14ac:dyDescent="0.45">
      <c r="B23" s="36"/>
      <c r="D23" s="39" t="s">
        <v>3</v>
      </c>
      <c r="H23" s="35">
        <f>SUM(H20:H22)</f>
        <v>868.65</v>
      </c>
    </row>
    <row r="24" spans="2:17" x14ac:dyDescent="0.45">
      <c r="B24" s="36"/>
      <c r="D24" s="39" t="s">
        <v>2</v>
      </c>
      <c r="H24" s="40">
        <v>50</v>
      </c>
    </row>
    <row r="25" spans="2:17" x14ac:dyDescent="0.45">
      <c r="B25" s="41"/>
      <c r="C25" s="43"/>
      <c r="D25" s="43"/>
      <c r="E25" s="57" t="s">
        <v>16</v>
      </c>
      <c r="F25" s="58"/>
      <c r="G25" s="59"/>
      <c r="H25" s="60">
        <f>SUM(H23:H24)</f>
        <v>918.65</v>
      </c>
    </row>
    <row r="26" spans="2:17" s="74" customFormat="1" x14ac:dyDescent="0.45">
      <c r="F26" s="74" t="s">
        <v>76</v>
      </c>
      <c r="G26" s="75"/>
      <c r="L26" s="26"/>
      <c r="M26" s="26"/>
      <c r="N26" s="26"/>
      <c r="O26" s="26"/>
      <c r="P26" s="26"/>
    </row>
  </sheetData>
  <mergeCells count="2">
    <mergeCell ref="B5:E5"/>
    <mergeCell ref="L5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workbookViewId="0">
      <selection activeCell="I18" sqref="I18"/>
    </sheetView>
  </sheetViews>
  <sheetFormatPr defaultColWidth="9.1328125" defaultRowHeight="14.25" x14ac:dyDescent="0.45"/>
  <cols>
    <col min="1" max="1" width="5.265625" style="26" customWidth="1"/>
    <col min="2" max="2" width="3.1328125" style="26" customWidth="1"/>
    <col min="3" max="4" width="4.1328125" style="26" customWidth="1"/>
    <col min="5" max="5" width="33" style="26" customWidth="1"/>
    <col min="6" max="6" width="7.265625" style="26" bestFit="1" customWidth="1"/>
    <col min="7" max="7" width="3" style="27" bestFit="1" customWidth="1"/>
    <col min="8" max="8" width="9.86328125" style="26" bestFit="1" customWidth="1"/>
    <col min="9" max="11" width="9.1328125" style="26"/>
    <col min="12" max="12" width="14" style="26" customWidth="1"/>
    <col min="13" max="14" width="9.1328125" style="26"/>
    <col min="15" max="15" width="11.86328125" style="26" customWidth="1"/>
    <col min="16" max="16" width="11.265625" style="26" customWidth="1"/>
    <col min="17" max="16384" width="9.1328125" style="26"/>
  </cols>
  <sheetData>
    <row r="1" spans="1:19" x14ac:dyDescent="0.45">
      <c r="A1" s="25" t="s">
        <v>28</v>
      </c>
      <c r="J1" s="26" t="s">
        <v>29</v>
      </c>
      <c r="L1" s="26">
        <v>4000</v>
      </c>
    </row>
    <row r="2" spans="1:19" x14ac:dyDescent="0.45">
      <c r="O2" s="51"/>
      <c r="P2" s="29"/>
      <c r="Q2" s="29"/>
      <c r="R2" s="29"/>
      <c r="S2" s="31"/>
    </row>
    <row r="3" spans="1:19" x14ac:dyDescent="0.45">
      <c r="B3" s="28" t="s">
        <v>13</v>
      </c>
      <c r="C3" s="29"/>
      <c r="D3" s="29"/>
      <c r="E3" s="29"/>
      <c r="F3" s="29"/>
      <c r="G3" s="30"/>
      <c r="H3" s="31"/>
      <c r="O3" s="55" t="s">
        <v>39</v>
      </c>
      <c r="S3" s="52"/>
    </row>
    <row r="4" spans="1:19" x14ac:dyDescent="0.45">
      <c r="B4" s="32"/>
      <c r="E4" s="33" t="s">
        <v>0</v>
      </c>
      <c r="F4" s="34">
        <v>6.99</v>
      </c>
      <c r="G4" s="27">
        <v>20</v>
      </c>
      <c r="H4" s="35">
        <f>F4*G4</f>
        <v>139.80000000000001</v>
      </c>
      <c r="O4" s="8" t="s">
        <v>42</v>
      </c>
      <c r="P4" s="22" t="s">
        <v>30</v>
      </c>
      <c r="Q4" s="26">
        <v>703.85</v>
      </c>
      <c r="S4" s="52"/>
    </row>
    <row r="5" spans="1:19" ht="28.5" x14ac:dyDescent="0.45">
      <c r="B5" s="36"/>
      <c r="E5" s="37" t="s">
        <v>14</v>
      </c>
      <c r="F5" s="34">
        <v>11.99</v>
      </c>
      <c r="G5" s="27">
        <v>40</v>
      </c>
      <c r="H5" s="35">
        <f t="shared" ref="H5" si="0">F5*G5</f>
        <v>479.6</v>
      </c>
      <c r="O5" s="8" t="s">
        <v>42</v>
      </c>
      <c r="P5" s="22" t="s">
        <v>32</v>
      </c>
      <c r="Q5" s="26">
        <v>169.8</v>
      </c>
      <c r="R5" s="1" t="s">
        <v>44</v>
      </c>
      <c r="S5" s="52"/>
    </row>
    <row r="6" spans="1:19" x14ac:dyDescent="0.45">
      <c r="B6" s="36"/>
      <c r="E6" s="38" t="s">
        <v>15</v>
      </c>
      <c r="F6" s="34">
        <v>1.99</v>
      </c>
      <c r="G6" s="27">
        <v>60</v>
      </c>
      <c r="H6" s="35">
        <f>F6*G6</f>
        <v>119.4</v>
      </c>
      <c r="O6" s="8" t="s">
        <v>42</v>
      </c>
      <c r="P6" s="22" t="s">
        <v>31</v>
      </c>
      <c r="Q6" s="26">
        <v>162</v>
      </c>
      <c r="S6" s="52"/>
    </row>
    <row r="7" spans="1:19" x14ac:dyDescent="0.45">
      <c r="B7" s="36"/>
      <c r="D7" s="39" t="s">
        <v>3</v>
      </c>
      <c r="H7" s="35">
        <f>SUM(H4:H6)</f>
        <v>738.80000000000007</v>
      </c>
      <c r="O7" s="8" t="s">
        <v>42</v>
      </c>
      <c r="P7" s="22" t="s">
        <v>33</v>
      </c>
      <c r="Q7" s="26">
        <v>193.9</v>
      </c>
      <c r="R7" s="1" t="s">
        <v>45</v>
      </c>
      <c r="S7" s="52"/>
    </row>
    <row r="8" spans="1:19" x14ac:dyDescent="0.45">
      <c r="B8" s="36"/>
      <c r="D8" s="39" t="s">
        <v>2</v>
      </c>
      <c r="H8" s="40">
        <v>60</v>
      </c>
      <c r="O8" s="8" t="s">
        <v>42</v>
      </c>
      <c r="P8" s="22" t="s">
        <v>34</v>
      </c>
      <c r="Q8" s="26">
        <v>195.6</v>
      </c>
      <c r="R8" s="1" t="s">
        <v>46</v>
      </c>
      <c r="S8" s="52"/>
    </row>
    <row r="9" spans="1:19" x14ac:dyDescent="0.45">
      <c r="B9" s="41"/>
      <c r="C9" s="42" t="s">
        <v>5</v>
      </c>
      <c r="D9" s="42"/>
      <c r="E9" s="43"/>
      <c r="F9" s="43"/>
      <c r="G9" s="44"/>
      <c r="H9" s="45">
        <f>SUM(H7:H8)</f>
        <v>798.80000000000007</v>
      </c>
      <c r="O9" s="8" t="s">
        <v>43</v>
      </c>
      <c r="P9" s="22" t="s">
        <v>35</v>
      </c>
      <c r="Q9" s="26">
        <v>204.85</v>
      </c>
      <c r="R9" s="1" t="s">
        <v>47</v>
      </c>
      <c r="S9" s="52"/>
    </row>
    <row r="10" spans="1:19" x14ac:dyDescent="0.45">
      <c r="B10" s="28" t="s">
        <v>18</v>
      </c>
      <c r="C10" s="29"/>
      <c r="D10" s="29"/>
      <c r="E10" s="29"/>
      <c r="F10" s="29"/>
      <c r="G10" s="30"/>
      <c r="H10" s="31"/>
      <c r="O10" s="8" t="s">
        <v>43</v>
      </c>
      <c r="P10" s="22" t="s">
        <v>36</v>
      </c>
      <c r="Q10" s="26">
        <v>222.85</v>
      </c>
      <c r="R10" s="1" t="s">
        <v>48</v>
      </c>
      <c r="S10" s="52"/>
    </row>
    <row r="11" spans="1:19" ht="28.5" x14ac:dyDescent="0.45">
      <c r="B11" s="36"/>
      <c r="E11" s="46" t="s">
        <v>7</v>
      </c>
      <c r="F11" s="34">
        <v>9.48</v>
      </c>
      <c r="G11" s="27">
        <v>20</v>
      </c>
      <c r="H11" s="35">
        <f>F11*G11</f>
        <v>189.60000000000002</v>
      </c>
      <c r="O11" s="8" t="s">
        <v>43</v>
      </c>
      <c r="P11" s="22" t="s">
        <v>37</v>
      </c>
      <c r="Q11" s="26">
        <v>720</v>
      </c>
      <c r="S11" s="52"/>
    </row>
    <row r="12" spans="1:19" x14ac:dyDescent="0.45">
      <c r="B12" s="41"/>
      <c r="C12" s="42" t="s">
        <v>17</v>
      </c>
      <c r="D12" s="43"/>
      <c r="E12" s="43"/>
      <c r="F12" s="43"/>
      <c r="G12" s="44"/>
      <c r="H12" s="45">
        <f>H11*8</f>
        <v>1516.8000000000002</v>
      </c>
      <c r="O12" s="8" t="s">
        <v>43</v>
      </c>
      <c r="P12" s="22" t="s">
        <v>38</v>
      </c>
      <c r="Q12" s="26">
        <v>364.85</v>
      </c>
      <c r="R12" s="1" t="s">
        <v>52</v>
      </c>
      <c r="S12" s="52"/>
    </row>
    <row r="13" spans="1:19" x14ac:dyDescent="0.45">
      <c r="B13" s="28" t="s">
        <v>19</v>
      </c>
      <c r="C13" s="29"/>
      <c r="D13" s="29"/>
      <c r="E13" s="29"/>
      <c r="F13" s="29"/>
      <c r="G13" s="30"/>
      <c r="H13" s="31"/>
      <c r="O13" s="8" t="s">
        <v>43</v>
      </c>
      <c r="P13" s="1" t="s">
        <v>49</v>
      </c>
      <c r="Q13" s="26">
        <v>47.8</v>
      </c>
      <c r="S13" s="52"/>
    </row>
    <row r="14" spans="1:19" x14ac:dyDescent="0.45">
      <c r="B14" s="32"/>
      <c r="E14" s="33" t="s">
        <v>0</v>
      </c>
      <c r="F14" s="34">
        <v>6.99</v>
      </c>
      <c r="G14" s="27">
        <v>30</v>
      </c>
      <c r="H14" s="35">
        <f>F14*G14</f>
        <v>209.70000000000002</v>
      </c>
      <c r="O14" s="8" t="s">
        <v>43</v>
      </c>
      <c r="P14" s="1" t="s">
        <v>50</v>
      </c>
      <c r="Q14" s="26">
        <v>38.24</v>
      </c>
      <c r="S14" s="52"/>
    </row>
    <row r="15" spans="1:19" ht="28.5" x14ac:dyDescent="0.45">
      <c r="B15" s="32"/>
      <c r="E15" s="37" t="s">
        <v>14</v>
      </c>
      <c r="F15" s="34">
        <v>11.99</v>
      </c>
      <c r="G15" s="27">
        <v>50</v>
      </c>
      <c r="H15" s="35">
        <f>F15*G15</f>
        <v>599.5</v>
      </c>
      <c r="M15" s="47"/>
      <c r="O15" s="8" t="s">
        <v>43</v>
      </c>
      <c r="P15" s="1" t="s">
        <v>51</v>
      </c>
      <c r="Q15" s="26">
        <v>38.24</v>
      </c>
      <c r="S15" s="52"/>
    </row>
    <row r="16" spans="1:19" ht="15.75" x14ac:dyDescent="0.45">
      <c r="B16" s="36"/>
      <c r="E16" s="26" t="s">
        <v>15</v>
      </c>
      <c r="F16" s="34">
        <v>1.99</v>
      </c>
      <c r="G16" s="27">
        <v>80</v>
      </c>
      <c r="H16" s="35">
        <f>F16*G16</f>
        <v>159.19999999999999</v>
      </c>
      <c r="M16" s="47"/>
      <c r="O16" s="36"/>
      <c r="P16" s="1"/>
      <c r="S16" s="52"/>
    </row>
    <row r="17" spans="2:19" ht="15.75" x14ac:dyDescent="0.45">
      <c r="B17" s="36"/>
      <c r="D17" s="39" t="s">
        <v>3</v>
      </c>
      <c r="H17" s="35">
        <f>SUM(H14:H16)</f>
        <v>968.40000000000009</v>
      </c>
      <c r="M17" s="47"/>
      <c r="O17" s="36"/>
      <c r="P17" s="22" t="s">
        <v>40</v>
      </c>
      <c r="Q17" s="26">
        <f>SUM(Q4:Q12)</f>
        <v>2937.7</v>
      </c>
      <c r="S17" s="52"/>
    </row>
    <row r="18" spans="2:19" x14ac:dyDescent="0.45">
      <c r="B18" s="36"/>
      <c r="D18" s="39" t="s">
        <v>2</v>
      </c>
      <c r="H18" s="40">
        <v>200</v>
      </c>
      <c r="O18" s="41"/>
      <c r="P18" s="53" t="s">
        <v>41</v>
      </c>
      <c r="Q18" s="43">
        <f>4000-Q17</f>
        <v>1062.3000000000002</v>
      </c>
      <c r="R18" s="43"/>
      <c r="S18" s="54"/>
    </row>
    <row r="19" spans="2:19" x14ac:dyDescent="0.45">
      <c r="B19" s="41"/>
      <c r="C19" s="42" t="s">
        <v>16</v>
      </c>
      <c r="D19" s="43"/>
      <c r="E19" s="43"/>
      <c r="F19" s="43"/>
      <c r="G19" s="44"/>
      <c r="H19" s="45">
        <f>SUM(H17:H18)</f>
        <v>1168.4000000000001</v>
      </c>
    </row>
    <row r="21" spans="2:19" x14ac:dyDescent="0.45">
      <c r="E21" s="22" t="s">
        <v>53</v>
      </c>
      <c r="F21" s="48"/>
      <c r="G21" s="49"/>
      <c r="H21" s="50">
        <f>SUM(H9+H12+H19)</f>
        <v>3484.0000000000005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opLeftCell="A11" workbookViewId="0"/>
  </sheetViews>
  <sheetFormatPr defaultRowHeight="14.25" x14ac:dyDescent="0.45"/>
  <cols>
    <col min="8" max="8" width="12" customWidth="1"/>
  </cols>
  <sheetData>
    <row r="1" spans="1:9" x14ac:dyDescent="0.45">
      <c r="A1" s="3" t="s">
        <v>27</v>
      </c>
      <c r="B1" s="1"/>
      <c r="C1" s="1"/>
      <c r="D1" s="1"/>
      <c r="E1" s="1"/>
      <c r="F1" s="1"/>
      <c r="G1" s="2"/>
      <c r="H1" s="1"/>
      <c r="I1" s="1"/>
    </row>
    <row r="2" spans="1:9" x14ac:dyDescent="0.45">
      <c r="A2" s="1"/>
      <c r="B2" s="1"/>
      <c r="C2" s="1"/>
      <c r="D2" s="1"/>
      <c r="E2" s="1"/>
      <c r="F2" s="1"/>
      <c r="G2" s="2"/>
      <c r="H2" s="1"/>
      <c r="I2" s="1"/>
    </row>
    <row r="3" spans="1:9" x14ac:dyDescent="0.45">
      <c r="A3" s="1"/>
      <c r="B3" s="4" t="s">
        <v>26</v>
      </c>
      <c r="C3" s="5"/>
      <c r="D3" s="5"/>
      <c r="E3" s="5"/>
      <c r="F3" s="5"/>
      <c r="G3" s="6"/>
      <c r="H3" s="7"/>
      <c r="I3" s="1"/>
    </row>
    <row r="4" spans="1:9" x14ac:dyDescent="0.45">
      <c r="A4" s="1"/>
      <c r="B4" s="8"/>
      <c r="C4" s="1"/>
      <c r="D4" s="1"/>
      <c r="E4" s="9" t="s">
        <v>0</v>
      </c>
      <c r="F4" s="10">
        <v>6.99</v>
      </c>
      <c r="G4" s="2">
        <v>15</v>
      </c>
      <c r="H4" s="11">
        <f>F4*G4</f>
        <v>104.85000000000001</v>
      </c>
      <c r="I4" s="1"/>
    </row>
    <row r="5" spans="1:9" ht="128.25" x14ac:dyDescent="0.45">
      <c r="A5" s="1"/>
      <c r="B5" s="8"/>
      <c r="C5" s="1"/>
      <c r="D5" s="1"/>
      <c r="E5" s="12" t="s">
        <v>14</v>
      </c>
      <c r="F5" s="10">
        <v>11.99</v>
      </c>
      <c r="G5" s="2">
        <v>40</v>
      </c>
      <c r="H5" s="11">
        <f>F5*G5</f>
        <v>479.6</v>
      </c>
      <c r="I5" s="1"/>
    </row>
    <row r="6" spans="1:9" x14ac:dyDescent="0.45">
      <c r="A6" s="1"/>
      <c r="B6" s="8"/>
      <c r="C6" s="1"/>
      <c r="D6" s="1"/>
      <c r="E6" s="13" t="s">
        <v>24</v>
      </c>
      <c r="F6" s="10">
        <v>1.99</v>
      </c>
      <c r="G6" s="2">
        <v>30</v>
      </c>
      <c r="H6" s="11">
        <f>F6*G6</f>
        <v>59.7</v>
      </c>
      <c r="I6" s="1"/>
    </row>
    <row r="7" spans="1:9" x14ac:dyDescent="0.45">
      <c r="A7" s="1"/>
      <c r="B7" s="8"/>
      <c r="C7" s="1"/>
      <c r="D7" s="14" t="s">
        <v>3</v>
      </c>
      <c r="E7" s="1"/>
      <c r="F7" s="1"/>
      <c r="G7" s="2"/>
      <c r="H7" s="11">
        <f>SUM(H4:H6)</f>
        <v>644.15000000000009</v>
      </c>
      <c r="I7" s="1"/>
    </row>
    <row r="8" spans="1:9" x14ac:dyDescent="0.45">
      <c r="A8" s="1"/>
      <c r="B8" s="8"/>
      <c r="C8" s="1"/>
      <c r="D8" s="14" t="s">
        <v>2</v>
      </c>
      <c r="E8" s="1"/>
      <c r="F8" s="1"/>
      <c r="G8" s="2"/>
      <c r="H8" s="15">
        <v>60</v>
      </c>
      <c r="I8" s="1"/>
    </row>
    <row r="9" spans="1:9" x14ac:dyDescent="0.45">
      <c r="A9" s="1"/>
      <c r="B9" s="16"/>
      <c r="C9" s="17" t="s">
        <v>5</v>
      </c>
      <c r="D9" s="17"/>
      <c r="E9" s="18"/>
      <c r="F9" s="18"/>
      <c r="G9" s="19"/>
      <c r="H9" s="20">
        <f>SUM(H7:H8)</f>
        <v>704.15000000000009</v>
      </c>
      <c r="I9" s="1"/>
    </row>
    <row r="10" spans="1:9" x14ac:dyDescent="0.45">
      <c r="A10" s="1"/>
      <c r="B10" s="4" t="s">
        <v>25</v>
      </c>
      <c r="C10" s="5"/>
      <c r="D10" s="5"/>
      <c r="E10" s="5"/>
      <c r="F10" s="5"/>
      <c r="G10" s="6"/>
      <c r="H10" s="7"/>
      <c r="I10" s="1"/>
    </row>
    <row r="11" spans="1:9" ht="128.25" x14ac:dyDescent="0.45">
      <c r="A11" s="1"/>
      <c r="B11" s="8"/>
      <c r="C11" s="1"/>
      <c r="D11" s="1"/>
      <c r="E11" s="12" t="s">
        <v>14</v>
      </c>
      <c r="F11" s="10">
        <v>11.99</v>
      </c>
      <c r="G11" s="2">
        <v>75</v>
      </c>
      <c r="H11" s="11">
        <f>F11*G11</f>
        <v>899.25</v>
      </c>
      <c r="I11" s="1"/>
    </row>
    <row r="12" spans="1:9" x14ac:dyDescent="0.45">
      <c r="A12" s="1"/>
      <c r="B12" s="8"/>
      <c r="C12" s="1"/>
      <c r="D12" s="1"/>
      <c r="E12" s="13" t="s">
        <v>24</v>
      </c>
      <c r="F12" s="10">
        <v>1.99</v>
      </c>
      <c r="G12" s="2">
        <v>50</v>
      </c>
      <c r="H12" s="11">
        <f>F12*G12</f>
        <v>99.5</v>
      </c>
      <c r="I12" s="1"/>
    </row>
    <row r="13" spans="1:9" x14ac:dyDescent="0.45">
      <c r="A13" s="1"/>
      <c r="B13" s="16"/>
      <c r="C13" s="17" t="s">
        <v>23</v>
      </c>
      <c r="D13" s="18"/>
      <c r="E13" s="18"/>
      <c r="F13" s="18"/>
      <c r="G13" s="19"/>
      <c r="H13" s="20">
        <f>H11+H12</f>
        <v>998.75</v>
      </c>
      <c r="I13" s="1"/>
    </row>
    <row r="14" spans="1:9" x14ac:dyDescent="0.45">
      <c r="A14" s="1"/>
      <c r="B14" s="4" t="s">
        <v>22</v>
      </c>
      <c r="C14" s="5"/>
      <c r="D14" s="5"/>
      <c r="E14" s="5"/>
      <c r="F14" s="5"/>
      <c r="G14" s="6"/>
      <c r="H14" s="7"/>
      <c r="I14" s="1"/>
    </row>
    <row r="15" spans="1:9" ht="99.75" x14ac:dyDescent="0.45">
      <c r="A15" s="1"/>
      <c r="B15" s="8"/>
      <c r="C15" s="1"/>
      <c r="D15" s="1"/>
      <c r="E15" s="21" t="s">
        <v>7</v>
      </c>
      <c r="F15" s="10">
        <v>9.48</v>
      </c>
      <c r="G15" s="2">
        <v>20</v>
      </c>
      <c r="H15" s="11">
        <f>F15*G15</f>
        <v>189.60000000000002</v>
      </c>
      <c r="I15" s="1"/>
    </row>
    <row r="16" spans="1:9" x14ac:dyDescent="0.45">
      <c r="A16" s="1"/>
      <c r="B16" s="16"/>
      <c r="C16" s="17" t="s">
        <v>21</v>
      </c>
      <c r="D16" s="18"/>
      <c r="E16" s="18"/>
      <c r="F16" s="18"/>
      <c r="G16" s="19"/>
      <c r="H16" s="20">
        <f>H15*4</f>
        <v>758.40000000000009</v>
      </c>
      <c r="I16" s="1"/>
    </row>
    <row r="17" spans="1:9" x14ac:dyDescent="0.45">
      <c r="A17" s="1"/>
      <c r="B17" s="4" t="s">
        <v>9</v>
      </c>
      <c r="C17" s="5"/>
      <c r="D17" s="5"/>
      <c r="E17" s="5"/>
      <c r="F17" s="5"/>
      <c r="G17" s="6"/>
      <c r="H17" s="7"/>
      <c r="I17" s="1"/>
    </row>
    <row r="18" spans="1:9" ht="99.75" x14ac:dyDescent="0.45">
      <c r="A18" s="1"/>
      <c r="B18" s="8"/>
      <c r="C18" s="1"/>
      <c r="D18" s="1"/>
      <c r="E18" s="21" t="s">
        <v>7</v>
      </c>
      <c r="F18" s="10">
        <v>9.48</v>
      </c>
      <c r="G18" s="2">
        <v>20</v>
      </c>
      <c r="H18" s="11">
        <f>F18*G18</f>
        <v>189.60000000000002</v>
      </c>
      <c r="I18" s="1"/>
    </row>
    <row r="19" spans="1:9" x14ac:dyDescent="0.45">
      <c r="A19" s="1"/>
      <c r="B19" s="8"/>
      <c r="C19" s="1"/>
      <c r="D19" s="14" t="s">
        <v>3</v>
      </c>
      <c r="E19" s="1"/>
      <c r="F19" s="1"/>
      <c r="G19" s="2"/>
      <c r="H19" s="11">
        <f>H18*4</f>
        <v>758.40000000000009</v>
      </c>
      <c r="I19" s="1"/>
    </row>
    <row r="20" spans="1:9" x14ac:dyDescent="0.45">
      <c r="A20" s="1"/>
      <c r="B20" s="8"/>
      <c r="C20" s="1"/>
      <c r="D20" s="14" t="s">
        <v>2</v>
      </c>
      <c r="E20" s="1"/>
      <c r="F20" s="1"/>
      <c r="G20" s="2"/>
      <c r="H20" s="15">
        <v>200</v>
      </c>
      <c r="I20" s="1"/>
    </row>
    <row r="21" spans="1:9" x14ac:dyDescent="0.45">
      <c r="A21" s="1"/>
      <c r="B21" s="16"/>
      <c r="C21" s="17" t="s">
        <v>20</v>
      </c>
      <c r="D21" s="18"/>
      <c r="E21" s="18"/>
      <c r="F21" s="18"/>
      <c r="G21" s="19"/>
      <c r="H21" s="20">
        <f>SUM(H18:H20)</f>
        <v>1148</v>
      </c>
      <c r="I21" s="1"/>
    </row>
    <row r="22" spans="1:9" x14ac:dyDescent="0.45">
      <c r="A22" s="1"/>
      <c r="B22" s="1"/>
      <c r="C22" s="1"/>
      <c r="D22" s="1"/>
      <c r="E22" s="1"/>
      <c r="F22" s="1"/>
      <c r="G22" s="2"/>
      <c r="H22" s="1"/>
      <c r="I22" s="1"/>
    </row>
    <row r="23" spans="1:9" x14ac:dyDescent="0.45">
      <c r="A23" s="1"/>
      <c r="B23" s="1"/>
      <c r="C23" s="1"/>
      <c r="D23" s="1"/>
      <c r="E23" s="22" t="s">
        <v>12</v>
      </c>
      <c r="F23" s="22"/>
      <c r="G23" s="23"/>
      <c r="H23" s="24">
        <f>SUM(H9+H16+H21+H13)</f>
        <v>3609.3</v>
      </c>
      <c r="I23" s="1"/>
    </row>
    <row r="24" spans="1:9" x14ac:dyDescent="0.45">
      <c r="A24" s="1"/>
      <c r="B24" s="1"/>
      <c r="C24" s="1"/>
      <c r="D24" s="1"/>
      <c r="E24" s="1"/>
      <c r="F24" s="1"/>
      <c r="G24" s="2"/>
      <c r="H24" s="1"/>
      <c r="I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topLeftCell="A4" workbookViewId="0">
      <selection activeCell="B3" sqref="B3"/>
    </sheetView>
  </sheetViews>
  <sheetFormatPr defaultRowHeight="14.25" x14ac:dyDescent="0.45"/>
  <cols>
    <col min="7" max="7" width="15.1328125" customWidth="1"/>
  </cols>
  <sheetData>
    <row r="1" spans="1:7" x14ac:dyDescent="0.45">
      <c r="A1" s="4" t="s">
        <v>6</v>
      </c>
      <c r="B1" s="5"/>
      <c r="C1" s="5"/>
      <c r="D1" s="5"/>
      <c r="E1" s="5"/>
      <c r="F1" s="6"/>
      <c r="G1" s="7"/>
    </row>
    <row r="2" spans="1:7" x14ac:dyDescent="0.45">
      <c r="A2" s="8"/>
      <c r="B2" s="1"/>
      <c r="C2" s="1"/>
      <c r="D2" s="9" t="s">
        <v>0</v>
      </c>
      <c r="E2" s="10">
        <v>6.99</v>
      </c>
      <c r="F2" s="2">
        <v>25</v>
      </c>
      <c r="G2" s="11">
        <f>E2*F2</f>
        <v>174.75</v>
      </c>
    </row>
    <row r="3" spans="1:7" ht="114" x14ac:dyDescent="0.45">
      <c r="A3" s="8"/>
      <c r="B3" s="1"/>
      <c r="C3" s="1"/>
      <c r="D3" s="12" t="s">
        <v>4</v>
      </c>
      <c r="E3" s="10">
        <v>18.77</v>
      </c>
      <c r="F3" s="2">
        <v>45</v>
      </c>
      <c r="G3" s="11">
        <f>E3*F3</f>
        <v>844.65</v>
      </c>
    </row>
    <row r="4" spans="1:7" x14ac:dyDescent="0.45">
      <c r="A4" s="8"/>
      <c r="B4" s="1"/>
      <c r="C4" s="1"/>
      <c r="D4" s="13" t="s">
        <v>1</v>
      </c>
      <c r="E4" s="10">
        <v>15.99</v>
      </c>
      <c r="F4" s="2">
        <v>3</v>
      </c>
      <c r="G4" s="11">
        <f>E4*F4</f>
        <v>47.97</v>
      </c>
    </row>
    <row r="5" spans="1:7" x14ac:dyDescent="0.45">
      <c r="A5" s="8"/>
      <c r="B5" s="1"/>
      <c r="C5" s="14" t="s">
        <v>3</v>
      </c>
      <c r="D5" s="1"/>
      <c r="E5" s="1"/>
      <c r="F5" s="2"/>
      <c r="G5" s="11">
        <f>SUM(G2:G4)</f>
        <v>1067.3699999999999</v>
      </c>
    </row>
    <row r="6" spans="1:7" x14ac:dyDescent="0.45">
      <c r="A6" s="8"/>
      <c r="B6" s="1"/>
      <c r="C6" s="14" t="s">
        <v>2</v>
      </c>
      <c r="D6" s="1"/>
      <c r="E6" s="1"/>
      <c r="F6" s="2"/>
      <c r="G6" s="15">
        <v>60</v>
      </c>
    </row>
    <row r="7" spans="1:7" x14ac:dyDescent="0.45">
      <c r="A7" s="16"/>
      <c r="B7" s="17" t="s">
        <v>5</v>
      </c>
      <c r="C7" s="17"/>
      <c r="D7" s="18"/>
      <c r="E7" s="18"/>
      <c r="F7" s="19"/>
      <c r="G7" s="20">
        <f>SUM(G5:G6)</f>
        <v>1127.3699999999999</v>
      </c>
    </row>
    <row r="8" spans="1:7" x14ac:dyDescent="0.45">
      <c r="A8" s="4" t="s">
        <v>10</v>
      </c>
      <c r="B8" s="5"/>
      <c r="C8" s="5"/>
      <c r="D8" s="5"/>
      <c r="E8" s="5"/>
      <c r="F8" s="6"/>
      <c r="G8" s="7"/>
    </row>
    <row r="9" spans="1:7" ht="99.75" x14ac:dyDescent="0.45">
      <c r="A9" s="8"/>
      <c r="B9" s="1"/>
      <c r="C9" s="1"/>
      <c r="D9" s="21" t="s">
        <v>7</v>
      </c>
      <c r="E9" s="10">
        <v>9.48</v>
      </c>
      <c r="F9" s="2">
        <v>20</v>
      </c>
      <c r="G9" s="11">
        <f>E9*F9</f>
        <v>189.60000000000002</v>
      </c>
    </row>
    <row r="10" spans="1:7" x14ac:dyDescent="0.45">
      <c r="A10" s="16"/>
      <c r="B10" s="17" t="s">
        <v>8</v>
      </c>
      <c r="C10" s="18"/>
      <c r="D10" s="18"/>
      <c r="E10" s="18"/>
      <c r="F10" s="19"/>
      <c r="G10" s="20">
        <f>G9*5</f>
        <v>948.00000000000011</v>
      </c>
    </row>
    <row r="11" spans="1:7" x14ac:dyDescent="0.45">
      <c r="A11" s="4" t="s">
        <v>9</v>
      </c>
      <c r="B11" s="5"/>
      <c r="C11" s="5"/>
      <c r="D11" s="5"/>
      <c r="E11" s="5"/>
      <c r="F11" s="6"/>
      <c r="G11" s="7"/>
    </row>
    <row r="12" spans="1:7" ht="99.75" x14ac:dyDescent="0.45">
      <c r="A12" s="8"/>
      <c r="B12" s="1"/>
      <c r="C12" s="1"/>
      <c r="D12" s="21" t="s">
        <v>7</v>
      </c>
      <c r="E12" s="10">
        <v>9.48</v>
      </c>
      <c r="F12" s="2">
        <v>20</v>
      </c>
      <c r="G12" s="11">
        <f>E12*F12</f>
        <v>189.60000000000002</v>
      </c>
    </row>
    <row r="13" spans="1:7" x14ac:dyDescent="0.45">
      <c r="A13" s="8"/>
      <c r="B13" s="1"/>
      <c r="C13" s="14" t="s">
        <v>3</v>
      </c>
      <c r="D13" s="1"/>
      <c r="E13" s="1"/>
      <c r="F13" s="2"/>
      <c r="G13" s="11">
        <f>G12*5</f>
        <v>948.00000000000011</v>
      </c>
    </row>
    <row r="14" spans="1:7" x14ac:dyDescent="0.45">
      <c r="A14" s="8"/>
      <c r="B14" s="1"/>
      <c r="C14" s="14" t="s">
        <v>2</v>
      </c>
      <c r="D14" s="1"/>
      <c r="E14" s="1"/>
      <c r="F14" s="2"/>
      <c r="G14" s="15">
        <v>200</v>
      </c>
    </row>
    <row r="15" spans="1:7" x14ac:dyDescent="0.45">
      <c r="A15" s="16"/>
      <c r="B15" s="17" t="s">
        <v>11</v>
      </c>
      <c r="C15" s="18"/>
      <c r="D15" s="18"/>
      <c r="E15" s="18"/>
      <c r="F15" s="19"/>
      <c r="G15" s="20">
        <f>SUM(G12:G14)</f>
        <v>1337.6000000000001</v>
      </c>
    </row>
    <row r="16" spans="1:7" x14ac:dyDescent="0.45">
      <c r="A16" s="1"/>
      <c r="B16" s="1"/>
      <c r="C16" s="1"/>
      <c r="D16" s="1"/>
      <c r="E16" s="1"/>
      <c r="F16" s="2"/>
      <c r="G16" s="1"/>
    </row>
    <row r="17" spans="1:7" x14ac:dyDescent="0.45">
      <c r="A17" s="1"/>
      <c r="B17" s="1"/>
      <c r="C17" s="1"/>
      <c r="D17" s="22" t="s">
        <v>12</v>
      </c>
      <c r="E17" s="22"/>
      <c r="F17" s="23"/>
      <c r="G17" s="24">
        <f>SUM(G7+G10+G15)</f>
        <v>3412.9700000000003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2017</vt:lpstr>
      <vt:lpstr>2016</vt:lpstr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Jillian Crocker</cp:lastModifiedBy>
  <cp:lastPrinted>2019-06-06T14:59:12Z</cp:lastPrinted>
  <dcterms:created xsi:type="dcterms:W3CDTF">2014-09-14T04:54:21Z</dcterms:created>
  <dcterms:modified xsi:type="dcterms:W3CDTF">2019-06-06T14:59:15Z</dcterms:modified>
</cp:coreProperties>
</file>