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mc:AlternateContent xmlns:mc="http://schemas.openxmlformats.org/markup-compatibility/2006">
    <mc:Choice Requires="x15">
      <x15ac:absPath xmlns:x15ac="http://schemas.microsoft.com/office/spreadsheetml/2010/11/ac" url="C:\Users\Vertex42.com\Documents\VERTEX42\TEMPLATES\TEMPLATE - Business Plans\"/>
    </mc:Choice>
  </mc:AlternateContent>
  <bookViews>
    <workbookView xWindow="0" yWindow="0" windowWidth="22785" windowHeight="11010"/>
  </bookViews>
  <sheets>
    <sheet name="Help" sheetId="17" r:id="rId1"/>
    <sheet name="Highlights" sheetId="1" r:id="rId2"/>
    <sheet name="MarketAnalysis" sheetId="4" r:id="rId3"/>
    <sheet name="Milestones" sheetId="8" r:id="rId4"/>
    <sheet name="Start-up" sheetId="3" r:id="rId5"/>
    <sheet name="SalesForecast 12m" sheetId="6" r:id="rId6"/>
    <sheet name="SalesForecast 3yr" sheetId="19" r:id="rId7"/>
    <sheet name="SalesForecast 1yr (2)" sheetId="13" r:id="rId8"/>
    <sheet name="SalesForecast 1yr (3)" sheetId="11" r:id="rId9"/>
    <sheet name="SalesForecast 3yr (3)" sheetId="12" r:id="rId10"/>
    <sheet name="ProfitLoss" sheetId="14" r:id="rId11"/>
    <sheet name="BalanceSheet" sheetId="15" r:id="rId12"/>
    <sheet name="CashFlow" sheetId="5" r:id="rId13"/>
    <sheet name="Budget" sheetId="10" r:id="rId14"/>
    <sheet name="BreakEven" sheetId="18" r:id="rId15"/>
  </sheets>
  <definedNames>
    <definedName name="_xlnm.Print_Area" localSheetId="11">BalanceSheet!$A$1:$E$47</definedName>
    <definedName name="_xlnm.Print_Area" localSheetId="14">BreakEven!$A$1:$E$37</definedName>
    <definedName name="_xlnm.Print_Area" localSheetId="13">Budget!$A$1:$F$45</definedName>
    <definedName name="_xlnm.Print_Area" localSheetId="12">CashFlow!$A$1:$G$44</definedName>
    <definedName name="_xlnm.Print_Area" localSheetId="0">Help!$A$1:$C$37</definedName>
    <definedName name="_xlnm.Print_Area" localSheetId="3">Milestones!$A$1:$H$26</definedName>
    <definedName name="_xlnm.Print_Area" localSheetId="10">ProfitLoss!$A$1:$K$47</definedName>
    <definedName name="_xlnm.Print_Area" localSheetId="5">'SalesForecast 12m'!$A$1:$O$25</definedName>
    <definedName name="_xlnm.Print_Area" localSheetId="7">'SalesForecast 1yr (2)'!$A$1:$P$33</definedName>
    <definedName name="_xlnm.Print_Area" localSheetId="8">'SalesForecast 1yr (3)'!$A$1:$P$40</definedName>
    <definedName name="_xlnm.Print_Area" localSheetId="6">'SalesForecast 3yr'!$A$1:$I$55</definedName>
    <definedName name="_xlnm.Print_Area" localSheetId="9">'SalesForecast 3yr (3)'!$A$1:$H$39</definedName>
    <definedName name="_xlnm.Print_Area" localSheetId="4">'Start-up'!$A$1:$E$39</definedName>
    <definedName name="valuevx">42.314159</definedName>
    <definedName name="vertex42_copyright" hidden="1">"© 2016 Vertex42 LLC"</definedName>
    <definedName name="vertex42_id" hidden="1">"business-plan-workbook.xlsx"</definedName>
    <definedName name="vertex42_title" hidden="1">"Business Plan Template"</definedName>
  </definedNames>
  <calcPr calcId="162913"/>
</workbook>
</file>

<file path=xl/calcChain.xml><?xml version="1.0" encoding="utf-8"?>
<calcChain xmlns="http://schemas.openxmlformats.org/spreadsheetml/2006/main">
  <c r="D31" i="18" l="1"/>
  <c r="D29" i="18"/>
  <c r="D24" i="18"/>
  <c r="E47" i="19" l="1"/>
  <c r="D47" i="19"/>
  <c r="C47" i="19"/>
  <c r="E46" i="19"/>
  <c r="D46" i="19"/>
  <c r="C46" i="19"/>
  <c r="E45" i="19"/>
  <c r="D45" i="19"/>
  <c r="C45" i="19"/>
  <c r="E44" i="19"/>
  <c r="D44" i="19"/>
  <c r="C44" i="19"/>
  <c r="C48" i="19" s="1"/>
  <c r="E40" i="19"/>
  <c r="D40" i="19"/>
  <c r="D54" i="19" s="1"/>
  <c r="C40" i="19"/>
  <c r="C54" i="19" s="1"/>
  <c r="E39" i="19"/>
  <c r="D39" i="19"/>
  <c r="D53" i="19" s="1"/>
  <c r="C39" i="19"/>
  <c r="C53" i="19" s="1"/>
  <c r="E38" i="19"/>
  <c r="D38" i="19"/>
  <c r="D52" i="19" s="1"/>
  <c r="C38" i="19"/>
  <c r="E37" i="19"/>
  <c r="E51" i="19" s="1"/>
  <c r="D37" i="19"/>
  <c r="D51" i="19" s="1"/>
  <c r="D55" i="19" s="1"/>
  <c r="C37" i="19"/>
  <c r="E34" i="19"/>
  <c r="D34" i="19"/>
  <c r="C34" i="19"/>
  <c r="E27" i="19"/>
  <c r="D27" i="19"/>
  <c r="C27" i="19"/>
  <c r="E20" i="19"/>
  <c r="D20" i="19"/>
  <c r="C20" i="19"/>
  <c r="C51" i="19" l="1"/>
  <c r="E53" i="19"/>
  <c r="C52" i="19"/>
  <c r="E54" i="19"/>
  <c r="E52" i="19"/>
  <c r="E55" i="19" s="1"/>
  <c r="D48" i="19"/>
  <c r="E48" i="19"/>
  <c r="C41" i="19"/>
  <c r="D41" i="19"/>
  <c r="E41" i="19"/>
  <c r="C55" i="19" l="1"/>
  <c r="D32" i="18"/>
  <c r="D33" i="18" s="1"/>
  <c r="D16" i="18"/>
  <c r="D36" i="18" l="1"/>
  <c r="D37" i="18"/>
  <c r="D38" i="3" l="1"/>
  <c r="D39" i="15" l="1"/>
  <c r="D47" i="15" s="1"/>
  <c r="C39" i="15"/>
  <c r="D35" i="15"/>
  <c r="C35" i="15"/>
  <c r="D31" i="15"/>
  <c r="D44" i="15" s="1"/>
  <c r="C31" i="15"/>
  <c r="D20" i="15"/>
  <c r="C20" i="15"/>
  <c r="D16" i="15"/>
  <c r="C16" i="15"/>
  <c r="D10" i="15"/>
  <c r="D45" i="15" s="1"/>
  <c r="C10" i="15"/>
  <c r="C45" i="15" l="1"/>
  <c r="C44" i="15"/>
  <c r="C47" i="15"/>
  <c r="C21" i="15"/>
  <c r="C43" i="15" s="1"/>
  <c r="D21" i="15"/>
  <c r="D43" i="15" s="1"/>
  <c r="C40" i="15"/>
  <c r="D40" i="15"/>
  <c r="D46" i="15"/>
  <c r="C46" i="15" l="1"/>
  <c r="I41" i="14"/>
  <c r="F41" i="14"/>
  <c r="C41" i="14"/>
  <c r="I37" i="14"/>
  <c r="F37" i="14"/>
  <c r="C37" i="14"/>
  <c r="I15" i="14"/>
  <c r="F15" i="14"/>
  <c r="C15" i="14"/>
  <c r="I9" i="14"/>
  <c r="J7" i="14" s="1"/>
  <c r="F9" i="14"/>
  <c r="G6" i="14" s="1"/>
  <c r="C9" i="14"/>
  <c r="D9" i="14" s="1"/>
  <c r="G8" i="14"/>
  <c r="D8" i="14"/>
  <c r="D7" i="14"/>
  <c r="J5" i="14"/>
  <c r="G5" i="14"/>
  <c r="D5" i="14"/>
  <c r="D6" i="14" l="1"/>
  <c r="J6" i="14"/>
  <c r="C42" i="14"/>
  <c r="D37" i="14"/>
  <c r="G7" i="14"/>
  <c r="J8" i="14"/>
  <c r="F42" i="14"/>
  <c r="F43" i="14" s="1"/>
  <c r="F45" i="14" s="1"/>
  <c r="F47" i="14" s="1"/>
  <c r="I42" i="14"/>
  <c r="C16" i="14"/>
  <c r="F16" i="14"/>
  <c r="G16" i="14" s="1"/>
  <c r="I16" i="14"/>
  <c r="J16" i="14" s="1"/>
  <c r="C43" i="14"/>
  <c r="C45" i="14" s="1"/>
  <c r="C47" i="14" s="1"/>
  <c r="D16" i="14"/>
  <c r="I43" i="14"/>
  <c r="I45" i="14" s="1"/>
  <c r="I47" i="14" s="1"/>
  <c r="D40" i="14"/>
  <c r="D39" i="14"/>
  <c r="D36" i="14"/>
  <c r="D35" i="14"/>
  <c r="D34" i="14"/>
  <c r="D33" i="14"/>
  <c r="D32" i="14"/>
  <c r="D31" i="14"/>
  <c r="D30" i="14"/>
  <c r="D29" i="14"/>
  <c r="D28" i="14"/>
  <c r="D27" i="14"/>
  <c r="D26" i="14"/>
  <c r="D25" i="14"/>
  <c r="D24" i="14"/>
  <c r="D23" i="14"/>
  <c r="D22" i="14"/>
  <c r="D21" i="14"/>
  <c r="D20" i="14"/>
  <c r="G40" i="14"/>
  <c r="G39" i="14"/>
  <c r="G36" i="14"/>
  <c r="G35" i="14"/>
  <c r="G34" i="14"/>
  <c r="G33" i="14"/>
  <c r="G32" i="14"/>
  <c r="G31" i="14"/>
  <c r="G30" i="14"/>
  <c r="G29" i="14"/>
  <c r="G28" i="14"/>
  <c r="G27" i="14"/>
  <c r="G26" i="14"/>
  <c r="G25" i="14"/>
  <c r="G24" i="14"/>
  <c r="G23" i="14"/>
  <c r="G22" i="14"/>
  <c r="G21" i="14"/>
  <c r="G20" i="14"/>
  <c r="G9" i="14"/>
  <c r="J40" i="14"/>
  <c r="J39" i="14"/>
  <c r="J36" i="14"/>
  <c r="J35" i="14"/>
  <c r="J34" i="14"/>
  <c r="J33" i="14"/>
  <c r="J32" i="14"/>
  <c r="J31" i="14"/>
  <c r="J30" i="14"/>
  <c r="J29" i="14"/>
  <c r="J28" i="14"/>
  <c r="J27" i="14"/>
  <c r="J26" i="14"/>
  <c r="J25" i="14"/>
  <c r="J24" i="14"/>
  <c r="J23" i="14"/>
  <c r="J22" i="14"/>
  <c r="J21" i="14"/>
  <c r="J20" i="14"/>
  <c r="J19" i="14"/>
  <c r="J9" i="14"/>
  <c r="D19" i="14"/>
  <c r="G19" i="14"/>
  <c r="D42" i="14"/>
  <c r="G42" i="14"/>
  <c r="J42" i="14"/>
  <c r="D41" i="14"/>
  <c r="G41" i="14"/>
  <c r="J41" i="14"/>
  <c r="G37" i="14"/>
  <c r="J37" i="14"/>
  <c r="E39" i="12" l="1"/>
  <c r="D39" i="12"/>
  <c r="C39" i="12"/>
  <c r="G38" i="12"/>
  <c r="F38" i="12"/>
  <c r="G37" i="12"/>
  <c r="F37" i="12"/>
  <c r="G36" i="12"/>
  <c r="F36" i="12"/>
  <c r="G33" i="12"/>
  <c r="F33" i="12"/>
  <c r="G32" i="12"/>
  <c r="F32" i="12"/>
  <c r="G31" i="12"/>
  <c r="F31" i="12"/>
  <c r="G28" i="12"/>
  <c r="F28" i="12"/>
  <c r="B28" i="12"/>
  <c r="G27" i="12"/>
  <c r="F27" i="12"/>
  <c r="B27" i="12"/>
  <c r="G26" i="12"/>
  <c r="F26" i="12"/>
  <c r="B26" i="12"/>
  <c r="E23" i="12"/>
  <c r="D23" i="12"/>
  <c r="C23" i="12"/>
  <c r="G22" i="12"/>
  <c r="F22" i="12"/>
  <c r="G21" i="12"/>
  <c r="F21" i="12"/>
  <c r="G20" i="12"/>
  <c r="F20" i="12"/>
  <c r="G17" i="12"/>
  <c r="F17" i="12"/>
  <c r="B17" i="12"/>
  <c r="B33" i="12" s="1"/>
  <c r="G16" i="12"/>
  <c r="F16" i="12"/>
  <c r="B16" i="12"/>
  <c r="B32" i="12" s="1"/>
  <c r="G15" i="12"/>
  <c r="F15" i="12"/>
  <c r="B15" i="12"/>
  <c r="B31" i="12" s="1"/>
  <c r="G12" i="12"/>
  <c r="F12" i="12"/>
  <c r="G11" i="12"/>
  <c r="F11" i="12"/>
  <c r="G10" i="12"/>
  <c r="F10" i="12"/>
  <c r="G7" i="12"/>
  <c r="F7" i="12"/>
  <c r="G6" i="12"/>
  <c r="F6" i="12"/>
  <c r="G5" i="12"/>
  <c r="F5" i="12"/>
  <c r="B11" i="12" l="1"/>
  <c r="B37" i="12" s="1"/>
  <c r="B10" i="12"/>
  <c r="B36" i="12" s="1"/>
  <c r="B12" i="12"/>
  <c r="B38" i="12" s="1"/>
  <c r="G23" i="12"/>
  <c r="F23" i="12"/>
  <c r="G39" i="12"/>
  <c r="F39" i="12"/>
  <c r="B20" i="12"/>
  <c r="B21" i="12"/>
  <c r="B22" i="12" l="1"/>
  <c r="N28" i="13"/>
  <c r="N32" i="13" s="1"/>
  <c r="M28" i="13"/>
  <c r="M32" i="13" s="1"/>
  <c r="L28" i="13"/>
  <c r="L32" i="13" s="1"/>
  <c r="K28" i="13"/>
  <c r="K32" i="13" s="1"/>
  <c r="J28" i="13"/>
  <c r="J32" i="13" s="1"/>
  <c r="I28" i="13"/>
  <c r="I32" i="13" s="1"/>
  <c r="H28" i="13"/>
  <c r="H32" i="13" s="1"/>
  <c r="G28" i="13"/>
  <c r="G32" i="13" s="1"/>
  <c r="F28" i="13"/>
  <c r="F32" i="13" s="1"/>
  <c r="E28" i="13"/>
  <c r="E32" i="13" s="1"/>
  <c r="D28" i="13"/>
  <c r="D32" i="13" s="1"/>
  <c r="C28" i="13"/>
  <c r="C32" i="13" s="1"/>
  <c r="N27" i="13"/>
  <c r="N31" i="13" s="1"/>
  <c r="N33" i="13" s="1"/>
  <c r="M27" i="13"/>
  <c r="M31" i="13" s="1"/>
  <c r="M33" i="13" s="1"/>
  <c r="L27" i="13"/>
  <c r="L31" i="13" s="1"/>
  <c r="L33" i="13" s="1"/>
  <c r="K27" i="13"/>
  <c r="K31" i="13" s="1"/>
  <c r="K33" i="13" s="1"/>
  <c r="J27" i="13"/>
  <c r="J31" i="13" s="1"/>
  <c r="J33" i="13" s="1"/>
  <c r="I27" i="13"/>
  <c r="I31" i="13" s="1"/>
  <c r="H27" i="13"/>
  <c r="H31" i="13" s="1"/>
  <c r="H33" i="13" s="1"/>
  <c r="G27" i="13"/>
  <c r="G31" i="13" s="1"/>
  <c r="G33" i="13" s="1"/>
  <c r="F27" i="13"/>
  <c r="F31" i="13" s="1"/>
  <c r="F33" i="13" s="1"/>
  <c r="E27" i="13"/>
  <c r="E31" i="13" s="1"/>
  <c r="E33" i="13" s="1"/>
  <c r="D27" i="13"/>
  <c r="D31" i="13" s="1"/>
  <c r="D33" i="13" s="1"/>
  <c r="C27" i="13"/>
  <c r="C31" i="13" s="1"/>
  <c r="O24" i="13"/>
  <c r="B24" i="13"/>
  <c r="O23" i="13"/>
  <c r="B23" i="13"/>
  <c r="N19" i="13"/>
  <c r="M19" i="13"/>
  <c r="L19" i="13"/>
  <c r="K19" i="13"/>
  <c r="J19" i="13"/>
  <c r="I19" i="13"/>
  <c r="H19" i="13"/>
  <c r="G19" i="13"/>
  <c r="F19" i="13"/>
  <c r="E19" i="13"/>
  <c r="D19" i="13"/>
  <c r="C19" i="13"/>
  <c r="N18" i="13"/>
  <c r="N20" i="13" s="1"/>
  <c r="M18" i="13"/>
  <c r="L18" i="13"/>
  <c r="L20" i="13" s="1"/>
  <c r="K18" i="13"/>
  <c r="K20" i="13" s="1"/>
  <c r="J18" i="13"/>
  <c r="I18" i="13"/>
  <c r="I20" i="13" s="1"/>
  <c r="H18" i="13"/>
  <c r="H20" i="13" s="1"/>
  <c r="G18" i="13"/>
  <c r="F18" i="13"/>
  <c r="F20" i="13" s="1"/>
  <c r="E18" i="13"/>
  <c r="D18" i="13"/>
  <c r="D20" i="13" s="1"/>
  <c r="C18" i="13"/>
  <c r="C20" i="13" s="1"/>
  <c r="N15" i="13"/>
  <c r="M15" i="13"/>
  <c r="L15" i="13"/>
  <c r="K15" i="13"/>
  <c r="J15" i="13"/>
  <c r="I15" i="13"/>
  <c r="H15" i="13"/>
  <c r="G15" i="13"/>
  <c r="F15" i="13"/>
  <c r="E15" i="13"/>
  <c r="D15" i="13"/>
  <c r="B15" i="13"/>
  <c r="B28" i="13" s="1"/>
  <c r="N14" i="13"/>
  <c r="M14" i="13"/>
  <c r="L14" i="13"/>
  <c r="K14" i="13"/>
  <c r="J14" i="13"/>
  <c r="I14" i="13"/>
  <c r="H14" i="13"/>
  <c r="G14" i="13"/>
  <c r="F14" i="13"/>
  <c r="E14" i="13"/>
  <c r="D14" i="13"/>
  <c r="B14" i="13"/>
  <c r="B27" i="13" s="1"/>
  <c r="O11" i="13"/>
  <c r="O10" i="13"/>
  <c r="O7" i="13"/>
  <c r="O6" i="13"/>
  <c r="C5" i="13"/>
  <c r="D5" i="13" s="1"/>
  <c r="E5" i="13" s="1"/>
  <c r="F5" i="13" s="1"/>
  <c r="G5" i="13" s="1"/>
  <c r="H5" i="13" s="1"/>
  <c r="I5" i="13" s="1"/>
  <c r="J5" i="13" s="1"/>
  <c r="K5" i="13" s="1"/>
  <c r="L5" i="13" s="1"/>
  <c r="M5" i="13" s="1"/>
  <c r="N5" i="13" s="1"/>
  <c r="J20" i="13" l="1"/>
  <c r="E20" i="13"/>
  <c r="M20" i="13"/>
  <c r="I33" i="13"/>
  <c r="G20" i="13"/>
  <c r="O19" i="13"/>
  <c r="O32" i="13"/>
  <c r="O15" i="13"/>
  <c r="B10" i="13"/>
  <c r="B31" i="13" s="1"/>
  <c r="B11" i="13"/>
  <c r="B32" i="13" s="1"/>
  <c r="O14" i="13"/>
  <c r="C33" i="13"/>
  <c r="O31" i="13"/>
  <c r="O18" i="13"/>
  <c r="O20" i="13" s="1"/>
  <c r="O27" i="13"/>
  <c r="O28" i="13"/>
  <c r="C5" i="11"/>
  <c r="D5" i="11" s="1"/>
  <c r="E5" i="11" s="1"/>
  <c r="F5" i="11" s="1"/>
  <c r="G5" i="11" s="1"/>
  <c r="H5" i="11" s="1"/>
  <c r="I5" i="11" s="1"/>
  <c r="J5" i="11" s="1"/>
  <c r="K5" i="11" s="1"/>
  <c r="L5" i="11" s="1"/>
  <c r="M5" i="11" s="1"/>
  <c r="N5" i="11" s="1"/>
  <c r="N34" i="11"/>
  <c r="N39" i="11" s="1"/>
  <c r="M34" i="11"/>
  <c r="M39" i="11" s="1"/>
  <c r="L34" i="11"/>
  <c r="L39" i="11" s="1"/>
  <c r="K34" i="11"/>
  <c r="K39" i="11" s="1"/>
  <c r="J34" i="11"/>
  <c r="J39" i="11" s="1"/>
  <c r="I34" i="11"/>
  <c r="I39" i="11" s="1"/>
  <c r="H34" i="11"/>
  <c r="H39" i="11" s="1"/>
  <c r="G34" i="11"/>
  <c r="G39" i="11" s="1"/>
  <c r="F34" i="11"/>
  <c r="F39" i="11" s="1"/>
  <c r="E34" i="11"/>
  <c r="E39" i="11" s="1"/>
  <c r="D34" i="11"/>
  <c r="D39" i="11" s="1"/>
  <c r="C34" i="11"/>
  <c r="C39" i="11" s="1"/>
  <c r="N33" i="11"/>
  <c r="N38" i="11" s="1"/>
  <c r="M33" i="11"/>
  <c r="M38" i="11" s="1"/>
  <c r="L33" i="11"/>
  <c r="L38" i="11" s="1"/>
  <c r="K33" i="11"/>
  <c r="K38" i="11" s="1"/>
  <c r="J33" i="11"/>
  <c r="J38" i="11" s="1"/>
  <c r="I33" i="11"/>
  <c r="I38" i="11" s="1"/>
  <c r="H33" i="11"/>
  <c r="H38" i="11" s="1"/>
  <c r="G33" i="11"/>
  <c r="G38" i="11" s="1"/>
  <c r="F33" i="11"/>
  <c r="F38" i="11" s="1"/>
  <c r="E33" i="11"/>
  <c r="E38" i="11" s="1"/>
  <c r="D33" i="11"/>
  <c r="D38" i="11" s="1"/>
  <c r="C33" i="11"/>
  <c r="C38" i="11" s="1"/>
  <c r="N32" i="11"/>
  <c r="N37" i="11" s="1"/>
  <c r="N40" i="11" s="1"/>
  <c r="M32" i="11"/>
  <c r="M37" i="11" s="1"/>
  <c r="L32" i="11"/>
  <c r="L37" i="11" s="1"/>
  <c r="K32" i="11"/>
  <c r="K37" i="11" s="1"/>
  <c r="J32" i="11"/>
  <c r="J37" i="11" s="1"/>
  <c r="J40" i="11" s="1"/>
  <c r="I32" i="11"/>
  <c r="I37" i="11" s="1"/>
  <c r="I40" i="11" s="1"/>
  <c r="H32" i="11"/>
  <c r="H37" i="11" s="1"/>
  <c r="H40" i="11" s="1"/>
  <c r="G32" i="11"/>
  <c r="G37" i="11" s="1"/>
  <c r="G40" i="11" s="1"/>
  <c r="F32" i="11"/>
  <c r="F37" i="11" s="1"/>
  <c r="F40" i="11" s="1"/>
  <c r="E32" i="11"/>
  <c r="E37" i="11" s="1"/>
  <c r="D32" i="11"/>
  <c r="D37" i="11" s="1"/>
  <c r="C32" i="11"/>
  <c r="C37" i="11" s="1"/>
  <c r="O29" i="11"/>
  <c r="B29" i="11"/>
  <c r="O28" i="11"/>
  <c r="B28" i="11"/>
  <c r="O27" i="11"/>
  <c r="B27" i="11"/>
  <c r="N23" i="11"/>
  <c r="M23" i="11"/>
  <c r="L23" i="11"/>
  <c r="K23" i="11"/>
  <c r="J23" i="11"/>
  <c r="I23" i="11"/>
  <c r="H23" i="11"/>
  <c r="G23" i="11"/>
  <c r="F23" i="11"/>
  <c r="E23" i="11"/>
  <c r="D23" i="11"/>
  <c r="C23" i="11"/>
  <c r="N22" i="11"/>
  <c r="M22" i="11"/>
  <c r="L22" i="11"/>
  <c r="K22" i="11"/>
  <c r="J22" i="11"/>
  <c r="I22" i="11"/>
  <c r="H22" i="11"/>
  <c r="G22" i="11"/>
  <c r="F22" i="11"/>
  <c r="E22" i="11"/>
  <c r="D22" i="11"/>
  <c r="C22" i="11"/>
  <c r="N21" i="11"/>
  <c r="M21" i="11"/>
  <c r="L21" i="11"/>
  <c r="L24" i="11" s="1"/>
  <c r="K21" i="11"/>
  <c r="K24" i="11" s="1"/>
  <c r="J21" i="11"/>
  <c r="J24" i="11" s="1"/>
  <c r="I21" i="11"/>
  <c r="I24" i="11" s="1"/>
  <c r="H21" i="11"/>
  <c r="H24" i="11" s="1"/>
  <c r="G21" i="11"/>
  <c r="F21" i="11"/>
  <c r="E21" i="11"/>
  <c r="D21" i="11"/>
  <c r="D24" i="11" s="1"/>
  <c r="C21" i="11"/>
  <c r="C24" i="11" s="1"/>
  <c r="N18" i="11"/>
  <c r="M18" i="11"/>
  <c r="L18" i="11"/>
  <c r="K18" i="11"/>
  <c r="J18" i="11"/>
  <c r="I18" i="11"/>
  <c r="H18" i="11"/>
  <c r="G18" i="11"/>
  <c r="F18" i="11"/>
  <c r="E18" i="11"/>
  <c r="D18" i="11"/>
  <c r="B18" i="11"/>
  <c r="B34" i="11" s="1"/>
  <c r="N17" i="11"/>
  <c r="M17" i="11"/>
  <c r="L17" i="11"/>
  <c r="K17" i="11"/>
  <c r="J17" i="11"/>
  <c r="I17" i="11"/>
  <c r="H17" i="11"/>
  <c r="G17" i="11"/>
  <c r="F17" i="11"/>
  <c r="E17" i="11"/>
  <c r="D17" i="11"/>
  <c r="B17" i="11"/>
  <c r="B33" i="11" s="1"/>
  <c r="N16" i="11"/>
  <c r="M16" i="11"/>
  <c r="L16" i="11"/>
  <c r="K16" i="11"/>
  <c r="J16" i="11"/>
  <c r="I16" i="11"/>
  <c r="H16" i="11"/>
  <c r="G16" i="11"/>
  <c r="F16" i="11"/>
  <c r="E16" i="11"/>
  <c r="D16" i="11"/>
  <c r="B16" i="11"/>
  <c r="B32" i="11" s="1"/>
  <c r="O13" i="11"/>
  <c r="O12" i="11"/>
  <c r="O11" i="11"/>
  <c r="B11" i="11"/>
  <c r="B37" i="11" s="1"/>
  <c r="O8" i="11"/>
  <c r="O7" i="11"/>
  <c r="O6" i="11"/>
  <c r="B13" i="11" l="1"/>
  <c r="B39" i="11" s="1"/>
  <c r="E24" i="11"/>
  <c r="M24" i="11"/>
  <c r="K40" i="11"/>
  <c r="O33" i="13"/>
  <c r="B12" i="11"/>
  <c r="B38" i="11" s="1"/>
  <c r="F24" i="11"/>
  <c r="N24" i="11"/>
  <c r="D40" i="11"/>
  <c r="L40" i="11"/>
  <c r="G24" i="11"/>
  <c r="E40" i="11"/>
  <c r="M40" i="11"/>
  <c r="B18" i="13"/>
  <c r="O38" i="11"/>
  <c r="O39" i="11"/>
  <c r="O22" i="11"/>
  <c r="O23" i="11"/>
  <c r="O16" i="11"/>
  <c r="O17" i="11"/>
  <c r="O18" i="11"/>
  <c r="B19" i="13"/>
  <c r="C40" i="11"/>
  <c r="O37" i="11"/>
  <c r="B21" i="11"/>
  <c r="O21" i="11"/>
  <c r="B23" i="11"/>
  <c r="O32" i="11"/>
  <c r="O33" i="11"/>
  <c r="O34" i="11"/>
  <c r="E44" i="10"/>
  <c r="D41" i="10"/>
  <c r="C41" i="10"/>
  <c r="E40" i="10"/>
  <c r="E39" i="10"/>
  <c r="D37" i="10"/>
  <c r="D42" i="10" s="1"/>
  <c r="C37" i="10"/>
  <c r="C42" i="10" s="1"/>
  <c r="E36" i="10"/>
  <c r="E35" i="10"/>
  <c r="E34" i="10"/>
  <c r="E33" i="10"/>
  <c r="E32" i="10"/>
  <c r="E31" i="10"/>
  <c r="E30" i="10"/>
  <c r="E29" i="10"/>
  <c r="E28" i="10"/>
  <c r="E27" i="10"/>
  <c r="E26" i="10"/>
  <c r="E25" i="10"/>
  <c r="E24" i="10"/>
  <c r="E23" i="10"/>
  <c r="E22" i="10"/>
  <c r="E21" i="10"/>
  <c r="E20" i="10"/>
  <c r="E19" i="10"/>
  <c r="D15" i="10"/>
  <c r="C15" i="10"/>
  <c r="E14" i="10"/>
  <c r="E13" i="10"/>
  <c r="E12" i="10"/>
  <c r="E11" i="10"/>
  <c r="D9" i="10"/>
  <c r="C9" i="10"/>
  <c r="E8" i="10"/>
  <c r="E7" i="10"/>
  <c r="E6" i="10"/>
  <c r="E5" i="10"/>
  <c r="O40" i="11" l="1"/>
  <c r="B22" i="11"/>
  <c r="E15" i="10"/>
  <c r="O24" i="11"/>
  <c r="E42" i="10"/>
  <c r="E41" i="10"/>
  <c r="C16" i="10"/>
  <c r="C43" i="10" s="1"/>
  <c r="D16" i="10"/>
  <c r="D43" i="10" s="1"/>
  <c r="D45" i="10" s="1"/>
  <c r="E9" i="10"/>
  <c r="E37" i="10"/>
  <c r="E16" i="10" l="1"/>
  <c r="C45" i="10"/>
  <c r="E45" i="10" s="1"/>
  <c r="E43" i="10"/>
  <c r="C21" i="8" l="1"/>
  <c r="E21" i="8" s="1"/>
  <c r="D21" i="8" s="1"/>
  <c r="E20" i="8"/>
  <c r="D20" i="8" s="1"/>
  <c r="F26" i="8"/>
  <c r="H8" i="6"/>
  <c r="I8" i="6"/>
  <c r="J8" i="6"/>
  <c r="K8" i="6"/>
  <c r="L8" i="6"/>
  <c r="M8" i="6"/>
  <c r="N8" i="6"/>
  <c r="G8" i="6"/>
  <c r="F8" i="6"/>
  <c r="E8" i="6"/>
  <c r="D8" i="6"/>
  <c r="C8" i="6"/>
  <c r="C22" i="8" l="1"/>
  <c r="C23" i="8"/>
  <c r="C24" i="8" s="1"/>
  <c r="E21" i="5"/>
  <c r="F21" i="5"/>
  <c r="D21" i="5"/>
  <c r="E16" i="5"/>
  <c r="F16" i="5"/>
  <c r="D16" i="5"/>
  <c r="E12" i="5"/>
  <c r="F12" i="5"/>
  <c r="D12" i="5"/>
  <c r="D31" i="5"/>
  <c r="D36" i="5"/>
  <c r="D41" i="5"/>
  <c r="D42" i="5" l="1"/>
  <c r="E22" i="5"/>
  <c r="E22" i="8"/>
  <c r="D22" i="8" s="1"/>
  <c r="E23" i="8"/>
  <c r="D23" i="8" s="1"/>
  <c r="C25" i="8"/>
  <c r="G23" i="8" s="1"/>
  <c r="E24" i="8"/>
  <c r="D24" i="8" s="1"/>
  <c r="D22" i="5"/>
  <c r="F22" i="5"/>
  <c r="F41" i="5"/>
  <c r="F36" i="5"/>
  <c r="F31" i="5"/>
  <c r="E4" i="5"/>
  <c r="E3" i="5" s="1"/>
  <c r="D3" i="5"/>
  <c r="E41" i="5"/>
  <c r="E36" i="5"/>
  <c r="E31" i="5"/>
  <c r="D44" i="5" l="1"/>
  <c r="D24" i="5"/>
  <c r="D8" i="5"/>
  <c r="E24" i="5"/>
  <c r="E8" i="5"/>
  <c r="E25" i="8"/>
  <c r="D25" i="8" s="1"/>
  <c r="G25" i="8"/>
  <c r="G22" i="8"/>
  <c r="G21" i="8"/>
  <c r="G20" i="8"/>
  <c r="G24" i="8"/>
  <c r="F42" i="5"/>
  <c r="F44" i="5" s="1"/>
  <c r="E42" i="5"/>
  <c r="E44" i="5" s="1"/>
  <c r="F4" i="5"/>
  <c r="F3" i="5" s="1"/>
  <c r="F24" i="5" l="1"/>
  <c r="F8" i="5"/>
  <c r="D6" i="5"/>
  <c r="E5" i="5" s="1"/>
  <c r="E6" i="5" s="1"/>
  <c r="F5" i="5" s="1"/>
  <c r="I8" i="4"/>
  <c r="H8" i="4"/>
  <c r="G8" i="4"/>
  <c r="F8" i="4"/>
  <c r="E8" i="4"/>
  <c r="D8" i="4"/>
  <c r="C8" i="4"/>
  <c r="F6" i="5" l="1"/>
  <c r="D33" i="3"/>
  <c r="D28" i="3"/>
  <c r="D18" i="3"/>
  <c r="D20" i="3" s="1"/>
  <c r="D13" i="3"/>
  <c r="D39" i="3" l="1"/>
  <c r="C26" i="1" s="1"/>
  <c r="D21" i="3"/>
  <c r="C25" i="1" s="1"/>
  <c r="E20" i="1"/>
  <c r="E19" i="1"/>
  <c r="E18" i="1"/>
  <c r="C27" i="1" l="1"/>
</calcChain>
</file>

<file path=xl/sharedStrings.xml><?xml version="1.0" encoding="utf-8"?>
<sst xmlns="http://schemas.openxmlformats.org/spreadsheetml/2006/main" count="520" uniqueCount="325">
  <si>
    <t>Year 1</t>
  </si>
  <si>
    <t>Year 2</t>
  </si>
  <si>
    <t>Year 3</t>
  </si>
  <si>
    <t>Sales</t>
  </si>
  <si>
    <t>Gross Margin</t>
  </si>
  <si>
    <t>Net Profit</t>
  </si>
  <si>
    <t>X-Axis Label</t>
  </si>
  <si>
    <t>Highlight Charts</t>
  </si>
  <si>
    <t>Other</t>
  </si>
  <si>
    <t>Loans</t>
  </si>
  <si>
    <t>Bank Loan 1</t>
  </si>
  <si>
    <t>Bank Loan 2</t>
  </si>
  <si>
    <t>Total Loans</t>
  </si>
  <si>
    <t>Grant 1</t>
  </si>
  <si>
    <t>Total Other Funding</t>
  </si>
  <si>
    <t>Fixed Costs</t>
  </si>
  <si>
    <t>Total Fixed Costs</t>
  </si>
  <si>
    <t>Average Monthly Costs</t>
  </si>
  <si>
    <t>Total Average Monthly Costs</t>
  </si>
  <si>
    <t>Total Monthly Costs</t>
  </si>
  <si>
    <t>Start-up Requirements</t>
  </si>
  <si>
    <t>Expenses</t>
  </si>
  <si>
    <t>Legal and Permits</t>
  </si>
  <si>
    <t>Stationery and Supplies</t>
  </si>
  <si>
    <t>Insurance</t>
  </si>
  <si>
    <t>Rent</t>
  </si>
  <si>
    <t>Office Equipment</t>
  </si>
  <si>
    <t>Website Development</t>
  </si>
  <si>
    <t>Print Advertisements</t>
  </si>
  <si>
    <t>Brochures</t>
  </si>
  <si>
    <t>TEMPLATE</t>
  </si>
  <si>
    <t>Resources</t>
  </si>
  <si>
    <t>Vertex42.com: Business Startup Costs Template</t>
  </si>
  <si>
    <t>Total Startup Expenses</t>
  </si>
  <si>
    <t>x Number of Months:</t>
  </si>
  <si>
    <t>Utilities</t>
  </si>
  <si>
    <t>Salaries / Wages</t>
  </si>
  <si>
    <t>Start-up Assets</t>
  </si>
  <si>
    <t>Start-up Expenses</t>
  </si>
  <si>
    <t>Owner Funding</t>
  </si>
  <si>
    <t>Owner 1 Cash</t>
  </si>
  <si>
    <t>Owner 2 Cash</t>
  </si>
  <si>
    <t>Total Owner Funding</t>
  </si>
  <si>
    <t>Grant 2</t>
  </si>
  <si>
    <t>Total Start-up Assets</t>
  </si>
  <si>
    <t>Startup Requirements</t>
  </si>
  <si>
    <t>Assets</t>
  </si>
  <si>
    <t>Surplus</t>
  </si>
  <si>
    <t>Young Couples</t>
  </si>
  <si>
    <t>Segment</t>
  </si>
  <si>
    <t>Older Couples</t>
  </si>
  <si>
    <t>Families</t>
  </si>
  <si>
    <t>Market Analysis</t>
  </si>
  <si>
    <t>Total</t>
  </si>
  <si>
    <t>Growth</t>
  </si>
  <si>
    <t>Year 4</t>
  </si>
  <si>
    <t>Year 5</t>
  </si>
  <si>
    <t>CAGR</t>
  </si>
  <si>
    <t>Customers</t>
  </si>
  <si>
    <t>Cash Flow Projection</t>
  </si>
  <si>
    <t>CASH INFLOWS</t>
  </si>
  <si>
    <t>CASH OUTFLOWS</t>
  </si>
  <si>
    <t>Operations</t>
  </si>
  <si>
    <t>Financing</t>
  </si>
  <si>
    <t>Date Ending</t>
  </si>
  <si>
    <t>Cash at Beginning of Period</t>
  </si>
  <si>
    <t>Cash at End of Period</t>
  </si>
  <si>
    <t>NET CASH FLOW</t>
  </si>
  <si>
    <t>Cash from Financing</t>
  </si>
  <si>
    <t>Cash from Operations</t>
  </si>
  <si>
    <t>Cash from Investing</t>
  </si>
  <si>
    <t>Investing</t>
  </si>
  <si>
    <t>Total Outflows from Investing</t>
  </si>
  <si>
    <t>Total Outflows from Financing</t>
  </si>
  <si>
    <t>Total Cash from Operations</t>
  </si>
  <si>
    <t>Total Cash from Financing</t>
  </si>
  <si>
    <t>Total Cash from Investing</t>
  </si>
  <si>
    <t>Total Cash Inflows</t>
  </si>
  <si>
    <t>Total Cash Outflows</t>
  </si>
  <si>
    <t>Receipts from Customers</t>
  </si>
  <si>
    <t>Issuance of Stock</t>
  </si>
  <si>
    <t>Borrowing</t>
  </si>
  <si>
    <t>Sale of Property and Equipment</t>
  </si>
  <si>
    <t>Gross Rents</t>
  </si>
  <si>
    <t>Collection of Principal on Loans</t>
  </si>
  <si>
    <t>Sale of Investment Securities</t>
  </si>
  <si>
    <t>Purchase of Property and Equipment</t>
  </si>
  <si>
    <t>Making Loans to Other Entities</t>
  </si>
  <si>
    <t>Purchase of Investment Securities</t>
  </si>
  <si>
    <t>Inventory Purchases</t>
  </si>
  <si>
    <t>General Operating Expenses</t>
  </si>
  <si>
    <t>Wages</t>
  </si>
  <si>
    <t>Interest</t>
  </si>
  <si>
    <t>Income Taxes</t>
  </si>
  <si>
    <t>Repayment of Loans</t>
  </si>
  <si>
    <t>Repurchase of Stocks</t>
  </si>
  <si>
    <t>Dividends Paid</t>
  </si>
  <si>
    <t>CASH BALANCE</t>
  </si>
  <si>
    <t>Month 1</t>
  </si>
  <si>
    <t>Month 2</t>
  </si>
  <si>
    <t>Month 3</t>
  </si>
  <si>
    <t>Month 4</t>
  </si>
  <si>
    <t>Month 5</t>
  </si>
  <si>
    <t>Month 6</t>
  </si>
  <si>
    <t>Month 7</t>
  </si>
  <si>
    <t>Month 8</t>
  </si>
  <si>
    <t>Month 9</t>
  </si>
  <si>
    <t>Month 10</t>
  </si>
  <si>
    <t>Month 11</t>
  </si>
  <si>
    <t>Month 12</t>
  </si>
  <si>
    <t>12-Month Sales Forecast</t>
  </si>
  <si>
    <t>3-Year Sales Forecast</t>
  </si>
  <si>
    <t>Unit Price</t>
  </si>
  <si>
    <t>Number of Sales</t>
  </si>
  <si>
    <t>Total Sales</t>
  </si>
  <si>
    <t>Total Costs</t>
  </si>
  <si>
    <t>Unit Cost of Sales</t>
  </si>
  <si>
    <t>TOTAL NET SALES</t>
  </si>
  <si>
    <t>Milestones</t>
  </si>
  <si>
    <t>Milestone</t>
  </si>
  <si>
    <t>Start Date</t>
  </si>
  <si>
    <t>End Date</t>
  </si>
  <si>
    <t>Budget</t>
  </si>
  <si>
    <t>Milestone #2</t>
  </si>
  <si>
    <t>Milestone #3</t>
  </si>
  <si>
    <t>Milestone #1</t>
  </si>
  <si>
    <t>Milestone #4</t>
  </si>
  <si>
    <t>Milestone #5</t>
  </si>
  <si>
    <t>Milestone #6</t>
  </si>
  <si>
    <t>Invisible</t>
  </si>
  <si>
    <t>Duration</t>
  </si>
  <si>
    <t>INCOME</t>
  </si>
  <si>
    <t>Actual</t>
  </si>
  <si>
    <t>Difference</t>
  </si>
  <si>
    <t>Operating Income</t>
  </si>
  <si>
    <t>Category 1</t>
  </si>
  <si>
    <t>Category 2</t>
  </si>
  <si>
    <t>Category 3</t>
  </si>
  <si>
    <t>Category 4</t>
  </si>
  <si>
    <t>Total Operating Income</t>
  </si>
  <si>
    <t>Non-Operating Income</t>
  </si>
  <si>
    <t>Interest Income</t>
  </si>
  <si>
    <t>Rental Income</t>
  </si>
  <si>
    <t>Gifts Received</t>
  </si>
  <si>
    <t>Donations</t>
  </si>
  <si>
    <t>Total Non-Operating Income</t>
  </si>
  <si>
    <t>Total INCOME</t>
  </si>
  <si>
    <t>EXPENSES</t>
  </si>
  <si>
    <t>Operating Expenses</t>
  </si>
  <si>
    <t>Accounting and Legal</t>
  </si>
  <si>
    <t>Advertising</t>
  </si>
  <si>
    <t>Depreciation</t>
  </si>
  <si>
    <t>Dues and Subscriptions</t>
  </si>
  <si>
    <t>Interest Expense</t>
  </si>
  <si>
    <t>Maintenance and Repairs</t>
  </si>
  <si>
    <t>Office Supplies</t>
  </si>
  <si>
    <t>Payroll Expenses</t>
  </si>
  <si>
    <t>Postage</t>
  </si>
  <si>
    <t>Research and Development</t>
  </si>
  <si>
    <t>Salaries and Wages</t>
  </si>
  <si>
    <t>Taxes and Licenses</t>
  </si>
  <si>
    <t>Telephone</t>
  </si>
  <si>
    <t>Travel</t>
  </si>
  <si>
    <t>Web Hosting and Domains</t>
  </si>
  <si>
    <t>Total Operating Expenses</t>
  </si>
  <si>
    <t>Non-Recurring Expenses</t>
  </si>
  <si>
    <t>Furniture, Equipment and Software</t>
  </si>
  <si>
    <t>Gifts Given</t>
  </si>
  <si>
    <t>Total Non-Recurring Expenses</t>
  </si>
  <si>
    <t>Total EXPENSES</t>
  </si>
  <si>
    <t>Net Income Before Taxes</t>
  </si>
  <si>
    <t>Income Tax Expense</t>
  </si>
  <si>
    <t>NET INCOME</t>
  </si>
  <si>
    <t>Units Sold</t>
  </si>
  <si>
    <t>Total Units Sold</t>
  </si>
  <si>
    <t>Product/Service A</t>
  </si>
  <si>
    <t>Product/Service B</t>
  </si>
  <si>
    <t>Product/Service C</t>
  </si>
  <si>
    <t>Avg Unit Price</t>
  </si>
  <si>
    <t>Sales Growth Rate</t>
  </si>
  <si>
    <t>Avg Growth Rate</t>
  </si>
  <si>
    <t>Revenue</t>
  </si>
  <si>
    <t>Total Revenue</t>
  </si>
  <si>
    <t>Unit COGS</t>
  </si>
  <si>
    <t>Avg COGS</t>
  </si>
  <si>
    <t>Margin Per Unit</t>
  </si>
  <si>
    <t>Avg Margin</t>
  </si>
  <si>
    <t>Gross Profit</t>
  </si>
  <si>
    <t>Total Gross Profit</t>
  </si>
  <si>
    <t>Yr 2 vs Yr 1</t>
  </si>
  <si>
    <t>Yr 3 vs Yr 2</t>
  </si>
  <si>
    <t>% Change</t>
  </si>
  <si>
    <t>1-Year Monthly Sales Forecast - 3 Products</t>
  </si>
  <si>
    <t>1-Year Monthly Sales Forecast - 2 Products</t>
  </si>
  <si>
    <t>Avg Sales Growth Rate</t>
  </si>
  <si>
    <t>Avg Unit COGS</t>
  </si>
  <si>
    <t>Avg Margin Per Unit</t>
  </si>
  <si>
    <t>% of OI</t>
  </si>
  <si>
    <t>Total Operating Income (OI)</t>
  </si>
  <si>
    <t>Owner Distributions / Dividends</t>
  </si>
  <si>
    <t>Adjustment to Retained Earnings</t>
  </si>
  <si>
    <t>3-Year Profit and Loss</t>
  </si>
  <si>
    <t>Furniture, Equipment &amp; Software</t>
  </si>
  <si>
    <t>Current Assets</t>
  </si>
  <si>
    <t>Cash</t>
  </si>
  <si>
    <t>Accounts receivable</t>
  </si>
  <si>
    <t>Inventory</t>
  </si>
  <si>
    <t>Prepaid expenses</t>
  </si>
  <si>
    <t>Short-term investments</t>
  </si>
  <si>
    <t>Total current assets</t>
  </si>
  <si>
    <t>Fixed (Long-Term) Assets</t>
  </si>
  <si>
    <t>Long-term investments</t>
  </si>
  <si>
    <t>Property, plant, and equipment</t>
  </si>
  <si>
    <t>(Less accumulated depreciation)</t>
  </si>
  <si>
    <t>Intangible assets</t>
  </si>
  <si>
    <t>Total fixed assets</t>
  </si>
  <si>
    <t>Other Assets</t>
  </si>
  <si>
    <t>Deferred income tax</t>
  </si>
  <si>
    <t>Total Other Assets</t>
  </si>
  <si>
    <t>Total Assets</t>
  </si>
  <si>
    <t>Liabilities and Owner's Equity</t>
  </si>
  <si>
    <t>Current Liabilities</t>
  </si>
  <si>
    <t>Accounts payable</t>
  </si>
  <si>
    <t>Short-term loans</t>
  </si>
  <si>
    <t>Income taxes payable</t>
  </si>
  <si>
    <t>Accrued salaries and wages</t>
  </si>
  <si>
    <t>Unearned revenue</t>
  </si>
  <si>
    <t>Current portion of long-term debt</t>
  </si>
  <si>
    <t>Total current liabilities</t>
  </si>
  <si>
    <t>Long-Term Liabilities</t>
  </si>
  <si>
    <t>Long-term debt</t>
  </si>
  <si>
    <t>Total long-term liabilities</t>
  </si>
  <si>
    <t>Owner's Equity</t>
  </si>
  <si>
    <t>Owner's investment</t>
  </si>
  <si>
    <t>Retained earnings</t>
  </si>
  <si>
    <t>Total owner's equity</t>
  </si>
  <si>
    <t>Total Liabilities and Owner's Equity</t>
  </si>
  <si>
    <t>{42}</t>
  </si>
  <si>
    <t>Common Financial Ratios</t>
  </si>
  <si>
    <r>
      <t xml:space="preserve">Debt Ratio </t>
    </r>
    <r>
      <rPr>
        <sz val="10"/>
        <rFont val="Calibri"/>
        <family val="2"/>
        <scheme val="minor"/>
      </rPr>
      <t>(Total Liabilities / Total Assets)</t>
    </r>
  </si>
  <si>
    <r>
      <t xml:space="preserve">Current Ratio </t>
    </r>
    <r>
      <rPr>
        <sz val="10"/>
        <rFont val="Calibri"/>
        <family val="2"/>
        <scheme val="minor"/>
      </rPr>
      <t>(Current Assets / Current Liabilities)</t>
    </r>
  </si>
  <si>
    <r>
      <t xml:space="preserve">Working Capital </t>
    </r>
    <r>
      <rPr>
        <sz val="10"/>
        <rFont val="Calibri"/>
        <family val="2"/>
        <scheme val="minor"/>
      </rPr>
      <t>(Current Assets - Current Liabilities)</t>
    </r>
  </si>
  <si>
    <r>
      <t>Assets-to-Equity Ratio</t>
    </r>
    <r>
      <rPr>
        <sz val="10"/>
        <rFont val="Calibri"/>
        <family val="2"/>
        <scheme val="minor"/>
      </rPr>
      <t xml:space="preserve"> (Total Assets / Owner's Equity)</t>
    </r>
  </si>
  <si>
    <r>
      <t>Debt-to-Equity Ratio</t>
    </r>
    <r>
      <rPr>
        <sz val="10"/>
        <rFont val="Calibri"/>
        <family val="2"/>
        <scheme val="minor"/>
      </rPr>
      <t xml:space="preserve"> (Total Liabilities / Owner's Equity)</t>
    </r>
  </si>
  <si>
    <t>Balance Sheet</t>
  </si>
  <si>
    <t>Vertex42: Business Budget Template</t>
  </si>
  <si>
    <t>Vertex42.com: Cash Flow Statement Template</t>
  </si>
  <si>
    <t>Vertex42.com: Balance Sheet Template</t>
  </si>
  <si>
    <t>Vertex42.com: Profit and Loss Projection Template</t>
  </si>
  <si>
    <t>For a more detailed sales forecast spreadsheet, see the template below.</t>
  </si>
  <si>
    <t>Vertex42.com: Sales Forecast Template</t>
  </si>
  <si>
    <t>See these additional resources for milestones.</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</si>
  <si>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</si>
  <si>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</si>
  <si>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</si>
  <si>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</si>
  <si>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 2016 Vertex42 LLC</t>
  </si>
  <si>
    <t>About This Template</t>
  </si>
  <si>
    <t>The purpose of this workbook is to provide examples of tables, charts, and financial statements that can and should be customized.</t>
  </si>
  <si>
    <t>Terms of Use</t>
  </si>
  <si>
    <t>Pasting tables from Excel to Word</t>
  </si>
  <si>
    <t>When you paste a chart object into your business plan, make sure to "Paste as a Picture" because pasting the chart as an embedded object means that the entire spreadsheet becomes embedded in your Word document (even though what you see is only the chart).</t>
  </si>
  <si>
    <t>Pasting charts from Excel to Word</t>
  </si>
  <si>
    <t>Additional Resources</t>
  </si>
  <si>
    <t>Each worksheet includes a resources section with helpful templates, links and references.</t>
  </si>
  <si>
    <t>License Agreement</t>
  </si>
  <si>
    <t>Business Plan Workbook</t>
  </si>
  <si>
    <t>Pasting Tables and Charts into Word</t>
  </si>
  <si>
    <t>Use Copy/Paste to copy a table from Excel to Word. This will typically paste the data as a formatted and editable table in Word, though none of the formulas will be functional within Word (and the table will not be linked to Excel). If you don't want the table to be editable in Word, you can "Paste as a Picture" using Paste Special or by choosing the "Picture" option when you right-click in the document to paste the table.</t>
  </si>
  <si>
    <t>For comments and questions about this template, you may contact Vertex42.com via email. See the link above to return to the web page that describes this template.</t>
  </si>
  <si>
    <t>Product</t>
  </si>
  <si>
    <t>Product 1</t>
  </si>
  <si>
    <t>Product 2</t>
  </si>
  <si>
    <t>Product 3</t>
  </si>
  <si>
    <t>Product 4</t>
  </si>
  <si>
    <t>For more information about the balance sheet, see the template below.</t>
  </si>
  <si>
    <t>For more information about the cash flow statement, see the template below.</t>
  </si>
  <si>
    <t>For other business budget spreadsheets, see the templates below.</t>
  </si>
  <si>
    <t>For more information about the profit and loss projection, see the template below.</t>
  </si>
  <si>
    <t>See the following sales forecast template for more information, charts, and graphs.</t>
  </si>
  <si>
    <t>For a more detailed start-up cost spreadsheet, see the template below.</t>
  </si>
  <si>
    <t xml:space="preserve">First Month: </t>
  </si>
  <si>
    <t xml:space="preserve">Manual Entry: </t>
  </si>
  <si>
    <t>white fill</t>
  </si>
  <si>
    <t>gray fill</t>
  </si>
  <si>
    <t>blue fill</t>
  </si>
  <si>
    <t>← Units Sold * Unit Price</t>
  </si>
  <si>
    <t>← Unit Price - Unit COGS</t>
  </si>
  <si>
    <t>← Revenue - COGS or Margin Per Unit * Units Sold</t>
  </si>
  <si>
    <t>Enter Manually</t>
  </si>
  <si>
    <t>Calculated Automatically</t>
  </si>
  <si>
    <t>FIXED COSTS</t>
  </si>
  <si>
    <t>VARIABLE COSTS</t>
  </si>
  <si>
    <t>Accounting</t>
  </si>
  <si>
    <t>Manufacturing</t>
  </si>
  <si>
    <t>Payroll</t>
  </si>
  <si>
    <t>Supplies</t>
  </si>
  <si>
    <t>Taxes</t>
  </si>
  <si>
    <t>Other (specify)</t>
  </si>
  <si>
    <t>Variable Costs based on dollar amount per unit</t>
  </si>
  <si>
    <t>Cost of Goods Sold</t>
  </si>
  <si>
    <t>Direct Labor</t>
  </si>
  <si>
    <t>Overhead</t>
  </si>
  <si>
    <t>Commissions</t>
  </si>
  <si>
    <t>Per Unit</t>
  </si>
  <si>
    <t>Total Variable Cost per Unit</t>
  </si>
  <si>
    <t>Break-Even Point</t>
  </si>
  <si>
    <t>Vertex42.com: Break Even Analysis Calculator</t>
  </si>
  <si>
    <t>Break-Even Units</t>
  </si>
  <si>
    <t>Break-Even Sales</t>
  </si>
  <si>
    <t>Contribution Margin per Unit</t>
  </si>
  <si>
    <t>Contribution Margin Ratio</t>
  </si>
  <si>
    <t>Break-Even Analysis</t>
  </si>
  <si>
    <t>For more information about the break-even analysis calculator, see the template below.</t>
  </si>
  <si>
    <t>Variable Costs based on percentage per unit</t>
  </si>
  <si>
    <t>Selling Price (per unit)</t>
  </si>
  <si>
    <t xml:space="preserve">Calculated: </t>
  </si>
  <si>
    <t>Using This Template</t>
  </si>
  <si>
    <t>In most cases, cells with white backgrounds and/or gray borders are for manual entry.</t>
  </si>
  <si>
    <t>Total Outflows from Operations</t>
  </si>
  <si>
    <t>Gray and blue filled cells are calculated for you.</t>
  </si>
  <si>
    <t>https://www.vertex42.com/WordTemplates/business-plan-template.html</t>
  </si>
  <si>
    <t>https://www.vertex42.com/WordTemplates/business-plan.html</t>
  </si>
  <si>
    <t>https://www.vertex42.com/licensing/EULA_privateuse.html</t>
  </si>
  <si>
    <r>
      <t xml:space="preserve">© 2016 </t>
    </r>
    <r>
      <rPr>
        <sz val="8"/>
        <color theme="0" tint="-0.499984740745262"/>
        <rFont val="Calibri"/>
        <family val="2"/>
        <scheme val="minor"/>
      </rPr>
      <t>Vertex42 LLC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</si>
</sst>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
    <numFmt numFmtId="166" formatCode="&quot;$&quot;#,##0"/>
    <numFmt numFmtId="167" formatCode="[$-409]mmm\-yy;@"/>
    <numFmt numFmtId="168" formatCode="&quot;$&quot;#,##0.00"/>
    <numFmt numFmtId="169" formatCode="#,###\ &quot;units&quot;"/>
  </numFmts>
  <fonts count="53" x14ac:knownFonts="1">
    <font>
      <sz val="11"/>
      <color theme="1"/>
      <name val="Calibri"/>
      <family val="2"/>
      <scheme val="minor"/>
    </font>
    <font>
      <sz val="11"/>
      <color theme="1"/>
      <name val="Calibri"/>
      <family val="2"/>
      <scheme val="minor"/>
    </font>
    <font>
      <b/>
      <sz val="15"/>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theme="4"/>
      <name val="Arial"/>
      <family val="2"/>
    </font>
    <font>
      <sz val="11"/>
      <color theme="1"/>
      <name val="Arial"/>
      <family val="2"/>
    </font>
    <font>
      <sz val="11"/>
      <name val="Arial"/>
      <family val="2"/>
    </font>
    <font>
      <u/>
      <sz val="10"/>
      <color indexed="12"/>
      <name val="Calibri"/>
      <family val="2"/>
      <scheme val="minor"/>
    </font>
    <font>
      <i/>
      <sz val="11"/>
      <color theme="1"/>
      <name val="Calibri"/>
      <family val="2"/>
      <scheme val="minor"/>
    </font>
    <font>
      <sz val="10"/>
      <color theme="0"/>
      <name val="Calibri"/>
      <family val="2"/>
      <scheme val="minor"/>
    </font>
    <font>
      <sz val="10"/>
      <name val="Calibri"/>
      <family val="2"/>
      <scheme val="minor"/>
    </font>
    <font>
      <sz val="10"/>
      <name val="Arial"/>
      <family val="2"/>
    </font>
    <font>
      <u/>
      <sz val="10"/>
      <color indexed="12"/>
      <name val="Verdana"/>
      <family val="2"/>
    </font>
    <font>
      <sz val="10"/>
      <color indexed="9"/>
      <name val="Calibri"/>
      <family val="2"/>
      <scheme val="minor"/>
    </font>
    <font>
      <sz val="10"/>
      <color indexed="9"/>
      <name val="Arial"/>
      <family val="2"/>
    </font>
    <font>
      <b/>
      <sz val="10"/>
      <name val="Calibri"/>
      <family val="2"/>
      <scheme val="minor"/>
    </font>
    <font>
      <b/>
      <sz val="11"/>
      <color theme="1"/>
      <name val="Arial"/>
      <family val="2"/>
    </font>
    <font>
      <sz val="8"/>
      <color theme="1"/>
      <name val="Arial"/>
      <family val="2"/>
    </font>
    <font>
      <b/>
      <sz val="8"/>
      <color theme="1"/>
      <name val="Arial"/>
      <family val="2"/>
    </font>
    <font>
      <b/>
      <sz val="9"/>
      <color theme="1"/>
      <name val="Arial"/>
      <family val="2"/>
    </font>
    <font>
      <sz val="10"/>
      <color theme="1"/>
      <name val="Calibri"/>
      <family val="2"/>
      <scheme val="minor"/>
    </font>
    <font>
      <b/>
      <sz val="8"/>
      <color theme="0"/>
      <name val="Arial"/>
      <family val="2"/>
    </font>
    <font>
      <sz val="8"/>
      <color theme="0"/>
      <name val="Arial"/>
      <family val="2"/>
    </font>
    <font>
      <b/>
      <sz val="10"/>
      <color theme="1"/>
      <name val="Calibri"/>
      <family val="2"/>
      <scheme val="minor"/>
    </font>
    <font>
      <sz val="8"/>
      <color theme="4" tint="0.79998168889431442"/>
      <name val="Arial"/>
      <family val="2"/>
    </font>
    <font>
      <sz val="8"/>
      <color theme="4" tint="-0.499984740745262"/>
      <name val="Arial"/>
      <family val="2"/>
    </font>
    <font>
      <b/>
      <sz val="8"/>
      <color theme="4" tint="-0.499984740745262"/>
      <name val="Arial"/>
      <family val="2"/>
    </font>
    <font>
      <b/>
      <sz val="12"/>
      <name val="Calibri"/>
      <family val="2"/>
      <scheme val="minor"/>
    </font>
    <font>
      <b/>
      <sz val="10"/>
      <color theme="4" tint="-0.249977111117893"/>
      <name val="Calibri"/>
      <family val="2"/>
      <scheme val="minor"/>
    </font>
    <font>
      <u/>
      <sz val="11"/>
      <color indexed="12"/>
      <name val="Calibri"/>
      <family val="2"/>
      <scheme val="minor"/>
    </font>
    <font>
      <u/>
      <sz val="9"/>
      <color indexed="12"/>
      <name val="Calibri"/>
      <family val="2"/>
      <scheme val="minor"/>
    </font>
    <font>
      <sz val="18"/>
      <name val="Calibri"/>
      <family val="2"/>
      <scheme val="minor"/>
    </font>
    <font>
      <sz val="8"/>
      <color theme="0" tint="-0.499984740745262"/>
      <name val="Calibri"/>
      <family val="2"/>
      <scheme val="minor"/>
    </font>
    <font>
      <b/>
      <sz val="11"/>
      <color theme="4"/>
      <name val="Calibri"/>
      <family val="2"/>
      <scheme val="minor"/>
    </font>
    <font>
      <sz val="11"/>
      <name val="Calibri"/>
      <family val="2"/>
      <scheme val="minor"/>
    </font>
    <font>
      <sz val="11"/>
      <color rgb="FF000000"/>
      <name val="Calibri"/>
      <family val="2"/>
      <scheme val="minor"/>
    </font>
    <font>
      <b/>
      <sz val="11"/>
      <color rgb="FF000000"/>
      <name val="Calibri"/>
      <family val="2"/>
      <scheme val="minor"/>
    </font>
    <font>
      <sz val="10"/>
      <color indexed="12"/>
      <name val="Calibri"/>
      <family val="2"/>
      <scheme val="minor"/>
    </font>
    <font>
      <sz val="12"/>
      <name val="Calibri"/>
      <family val="2"/>
      <scheme val="minor"/>
    </font>
    <font>
      <sz val="20"/>
      <color theme="4"/>
      <name val="Calibri"/>
      <family val="2"/>
      <scheme val="minor"/>
    </font>
    <font>
      <sz val="11"/>
      <color theme="4"/>
      <name val="Calibri"/>
      <family val="2"/>
      <scheme val="minor"/>
    </font>
    <font>
      <b/>
      <sz val="10"/>
      <color theme="4"/>
      <name val="Calibri"/>
      <family val="2"/>
      <scheme val="minor"/>
    </font>
    <font>
      <b/>
      <sz val="9"/>
      <color theme="4"/>
      <name val="Calibri"/>
      <family val="2"/>
      <scheme val="minor"/>
    </font>
    <font>
      <sz val="8"/>
      <color theme="1" tint="0.34998626667073579"/>
      <name val="Calibri"/>
      <family val="2"/>
      <scheme val="minor"/>
    </font>
    <font>
      <sz val="9"/>
      <color theme="1"/>
      <name val="Calibri"/>
      <family val="2"/>
      <scheme val="minor"/>
    </font>
    <font>
      <sz val="8"/>
      <color theme="1" tint="0.34998626667073579"/>
      <name val="Arial"/>
      <family val="2"/>
    </font>
    <font>
      <sz val="8"/>
      <color theme="4"/>
      <name val="Arial"/>
      <family val="2"/>
    </font>
    <font>
      <sz val="10"/>
      <color theme="4"/>
      <name val="Calibri"/>
      <family val="2"/>
      <scheme val="minor"/>
    </font>
    <font>
      <sz val="11"/>
      <color theme="0" tint="-0.34998626667073579"/>
      <name val="Calibri"/>
      <family val="2"/>
      <scheme val="minor"/>
    </font>
    <font>
      <i/>
      <sz val="11"/>
      <color theme="4"/>
      <name val="Calibri"/>
      <family val="2"/>
      <scheme val="minor"/>
    </font>
    <font>
      <b/>
      <sz val="11"/>
      <name val="Calibri"/>
      <family val="2"/>
      <scheme val="minor"/>
    </font>
  </fonts>
  <fills count="12">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indexed="64"/>
      </patternFill>
    </fill>
    <fill>
      <patternFill patternType="solid">
        <fgColor theme="0"/>
        <bgColor indexed="64"/>
      </patternFill>
    </fill>
    <fill>
      <patternFill patternType="solid">
        <fgColor rgb="FFEAEAEA"/>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249977111117893"/>
        <bgColor indexed="64"/>
      </patternFill>
    </fill>
  </fills>
  <borders count="32">
    <border>
      <left/>
      <right/>
      <top/>
      <bottom/>
      <diagonal/>
    </border>
    <border>
      <left/>
      <right/>
      <top/>
      <bottom style="thick">
        <color theme="4"/>
      </bottom>
      <diagonal/>
    </border>
    <border>
      <left/>
      <right/>
      <top style="thin">
        <color theme="4"/>
      </top>
      <bottom/>
      <diagonal/>
    </border>
    <border>
      <left/>
      <right/>
      <top style="thin">
        <color indexed="64"/>
      </top>
      <bottom/>
      <diagonal/>
    </border>
    <border>
      <left/>
      <right/>
      <top/>
      <bottom style="thin">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right/>
      <top style="double">
        <color theme="4"/>
      </top>
      <bottom/>
      <diagonal/>
    </border>
    <border>
      <left style="thin">
        <color indexed="55"/>
      </left>
      <right style="thin">
        <color indexed="55"/>
      </right>
      <top style="thin">
        <color indexed="55"/>
      </top>
      <bottom style="thin">
        <color indexed="55"/>
      </bottom>
      <diagonal/>
    </border>
    <border>
      <left style="thin">
        <color indexed="55"/>
      </left>
      <right/>
      <top/>
      <bottom/>
      <diagonal/>
    </border>
    <border>
      <left/>
      <right/>
      <top/>
      <bottom style="thin">
        <color indexed="64"/>
      </bottom>
      <diagonal/>
    </border>
    <border>
      <left/>
      <right/>
      <top/>
      <bottom style="thin">
        <color indexed="55"/>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auto="1"/>
      </top>
      <bottom style="thin">
        <color theme="4"/>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right/>
      <top/>
      <bottom style="thin">
        <color indexed="55"/>
      </bottom>
      <diagonal/>
    </border>
    <border>
      <left/>
      <right style="thin">
        <color indexed="55"/>
      </right>
      <top/>
      <bottom/>
      <diagonal/>
    </border>
    <border>
      <left style="thin">
        <color indexed="55"/>
      </left>
      <right style="thin">
        <color indexed="55"/>
      </right>
      <top style="thin">
        <color indexed="55"/>
      </top>
      <bottom/>
      <diagonal/>
    </border>
    <border>
      <left style="thin">
        <color theme="0" tint="-0.24994659260841701"/>
      </left>
      <right style="thin">
        <color theme="0" tint="-0.24994659260841701"/>
      </right>
      <top/>
      <bottom style="thin">
        <color theme="0" tint="-0.24994659260841701"/>
      </bottom>
      <diagonal/>
    </border>
    <border>
      <left style="thin">
        <color theme="0"/>
      </left>
      <right style="thin">
        <color theme="0"/>
      </right>
      <top style="thin">
        <color theme="0"/>
      </top>
      <bottom style="thin">
        <color theme="0"/>
      </bottom>
      <diagonal/>
    </border>
    <border>
      <left/>
      <right style="thin">
        <color theme="4"/>
      </right>
      <top/>
      <bottom/>
      <diagonal/>
    </border>
    <border>
      <left/>
      <right/>
      <top style="thin">
        <color theme="4" tint="0.59996337778862885"/>
      </top>
      <bottom/>
      <diagonal/>
    </border>
    <border>
      <left style="thin">
        <color theme="0" tint="-0.24994659260841701"/>
      </left>
      <right style="thin">
        <color theme="0" tint="-0.24994659260841701"/>
      </right>
      <top style="thin">
        <color theme="4"/>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4"/>
      </top>
      <bottom style="thin">
        <color theme="4"/>
      </bottom>
      <diagonal/>
    </border>
    <border>
      <left/>
      <right/>
      <top/>
      <bottom style="double">
        <color theme="4"/>
      </bottom>
      <diagonal/>
    </border>
  </borders>
  <cellStyleXfs count="10">
    <xf numFmtId="0" fontId="0" fillId="0" borderId="0"/>
    <xf numFmtId="43" fontId="1" fillId="0" borderId="0" applyFont="0" applyFill="0" applyBorder="0" applyAlignment="0" applyProtection="0"/>
    <xf numFmtId="0" fontId="2" fillId="0" borderId="1" applyNumberFormat="0" applyFill="0" applyAlignment="0" applyProtection="0"/>
    <xf numFmtId="0" fontId="5" fillId="2" borderId="0" applyNumberFormat="0" applyBorder="0" applyAlignment="0" applyProtection="0"/>
    <xf numFmtId="0" fontId="1" fillId="3" borderId="0" applyNumberFormat="0" applyBorder="0" applyAlignment="0" applyProtection="0"/>
    <xf numFmtId="0" fontId="9" fillId="0" borderId="0" applyNumberFormat="0" applyFill="0" applyBorder="0" applyAlignment="0" applyProtection="0">
      <alignment vertical="top"/>
      <protection locked="0"/>
    </xf>
    <xf numFmtId="44" fontId="1" fillId="0" borderId="0" applyFont="0" applyFill="0" applyBorder="0" applyAlignment="0" applyProtection="0"/>
    <xf numFmtId="0" fontId="8"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cellStyleXfs>
  <cellXfs count="305">
    <xf numFmtId="0" fontId="0" fillId="0" borderId="0" xfId="0"/>
    <xf numFmtId="0" fontId="5" fillId="2" borderId="0" xfId="3"/>
    <xf numFmtId="0" fontId="4" fillId="0" borderId="0" xfId="0" applyFont="1"/>
    <xf numFmtId="0" fontId="6" fillId="0" borderId="4" xfId="0" applyFont="1" applyBorder="1"/>
    <xf numFmtId="0" fontId="7" fillId="0" borderId="0" xfId="0" applyFont="1"/>
    <xf numFmtId="0" fontId="8" fillId="0" borderId="0" xfId="0" applyFont="1" applyAlignment="1">
      <alignment vertical="top" wrapText="1"/>
    </xf>
    <xf numFmtId="0" fontId="0" fillId="0" borderId="0" xfId="0" applyFont="1"/>
    <xf numFmtId="0" fontId="8" fillId="0" borderId="0" xfId="0" applyFont="1"/>
    <xf numFmtId="0" fontId="8" fillId="0" borderId="0" xfId="0" applyFont="1" applyAlignment="1">
      <alignment vertical="top"/>
    </xf>
    <xf numFmtId="0" fontId="9" fillId="0" borderId="0" xfId="5" applyFont="1" applyAlignment="1" applyProtection="1">
      <alignment horizontal="left"/>
    </xf>
    <xf numFmtId="164" fontId="0" fillId="0" borderId="0" xfId="1" applyNumberFormat="1" applyFont="1"/>
    <xf numFmtId="0" fontId="5" fillId="2" borderId="0" xfId="3" applyAlignment="1">
      <alignment vertical="center"/>
    </xf>
    <xf numFmtId="0" fontId="5" fillId="2" borderId="0" xfId="3" applyAlignment="1">
      <alignment horizontal="right" vertical="center"/>
    </xf>
    <xf numFmtId="0" fontId="0" fillId="0" borderId="0" xfId="0" applyAlignment="1">
      <alignment vertical="center"/>
    </xf>
    <xf numFmtId="164" fontId="0" fillId="0" borderId="0" xfId="1" applyNumberFormat="1" applyFont="1" applyAlignment="1">
      <alignment vertical="center"/>
    </xf>
    <xf numFmtId="0" fontId="10" fillId="0" borderId="0" xfId="0" applyFont="1"/>
    <xf numFmtId="0" fontId="0" fillId="0" borderId="0" xfId="0" applyFont="1" applyBorder="1" applyAlignment="1">
      <alignment horizontal="right" vertical="center"/>
    </xf>
    <xf numFmtId="0" fontId="3" fillId="2" borderId="0" xfId="3" applyFont="1" applyAlignment="1">
      <alignment vertical="center"/>
    </xf>
    <xf numFmtId="0" fontId="1" fillId="3" borderId="3" xfId="4" applyBorder="1"/>
    <xf numFmtId="164" fontId="1" fillId="3" borderId="3" xfId="4" applyNumberFormat="1" applyBorder="1"/>
    <xf numFmtId="165" fontId="0" fillId="0" borderId="0" xfId="0" applyNumberFormat="1"/>
    <xf numFmtId="10" fontId="0" fillId="0" borderId="0" xfId="0" applyNumberFormat="1"/>
    <xf numFmtId="3" fontId="0" fillId="0" borderId="0" xfId="0" applyNumberFormat="1"/>
    <xf numFmtId="0" fontId="5" fillId="2" borderId="0" xfId="3" applyAlignment="1">
      <alignment horizontal="right"/>
    </xf>
    <xf numFmtId="0" fontId="1" fillId="3" borderId="2" xfId="4" applyBorder="1"/>
    <xf numFmtId="10" fontId="1" fillId="3" borderId="2" xfId="4" applyNumberFormat="1" applyBorder="1"/>
    <xf numFmtId="3" fontId="1" fillId="3" borderId="2" xfId="4" applyNumberFormat="1" applyBorder="1"/>
    <xf numFmtId="0" fontId="4" fillId="5" borderId="7" xfId="4" applyFont="1" applyFill="1" applyBorder="1" applyAlignment="1">
      <alignment vertical="center"/>
    </xf>
    <xf numFmtId="0" fontId="3" fillId="6" borderId="0" xfId="3" applyFont="1" applyFill="1" applyAlignment="1">
      <alignment vertical="center"/>
    </xf>
    <xf numFmtId="0" fontId="5" fillId="6" borderId="0" xfId="3" applyFill="1" applyAlignment="1">
      <alignment vertical="center"/>
    </xf>
    <xf numFmtId="0" fontId="5" fillId="6" borderId="0" xfId="3" applyFill="1" applyAlignment="1">
      <alignment horizontal="right" vertical="center"/>
    </xf>
    <xf numFmtId="14" fontId="0" fillId="0" borderId="5" xfId="1" applyNumberFormat="1" applyFont="1" applyBorder="1" applyAlignment="1">
      <alignment vertical="center"/>
    </xf>
    <xf numFmtId="14" fontId="0" fillId="0" borderId="0" xfId="1" applyNumberFormat="1" applyFont="1" applyBorder="1" applyAlignment="1">
      <alignment vertical="center"/>
    </xf>
    <xf numFmtId="0" fontId="3" fillId="6" borderId="0" xfId="3" applyFont="1" applyFill="1" applyAlignment="1">
      <alignment horizontal="right" vertical="center"/>
    </xf>
    <xf numFmtId="166" fontId="0" fillId="0" borderId="0" xfId="0" applyNumberFormat="1"/>
    <xf numFmtId="166" fontId="1" fillId="3" borderId="2" xfId="4" applyNumberFormat="1" applyBorder="1"/>
    <xf numFmtId="14" fontId="0" fillId="0" borderId="0" xfId="0" applyNumberFormat="1"/>
    <xf numFmtId="166" fontId="0" fillId="0" borderId="0" xfId="1" applyNumberFormat="1" applyFont="1" applyAlignment="1">
      <alignment vertical="center"/>
    </xf>
    <xf numFmtId="166" fontId="0" fillId="0" borderId="5" xfId="1" applyNumberFormat="1" applyFont="1" applyBorder="1" applyAlignment="1">
      <alignment vertical="center"/>
    </xf>
    <xf numFmtId="166" fontId="0" fillId="0" borderId="6" xfId="1" applyNumberFormat="1" applyFont="1" applyBorder="1" applyAlignment="1">
      <alignment vertical="center"/>
    </xf>
    <xf numFmtId="166" fontId="4" fillId="5" borderId="7" xfId="1" applyNumberFormat="1" applyFont="1" applyFill="1" applyBorder="1" applyAlignment="1">
      <alignment vertical="center"/>
    </xf>
    <xf numFmtId="0" fontId="11" fillId="2" borderId="0" xfId="3" applyFont="1" applyAlignment="1">
      <alignment vertical="center"/>
    </xf>
    <xf numFmtId="0" fontId="0" fillId="0" borderId="0" xfId="0" applyFont="1" applyAlignment="1">
      <alignment vertical="center"/>
    </xf>
    <xf numFmtId="0" fontId="5" fillId="6" borderId="0" xfId="3" applyFont="1" applyFill="1" applyAlignment="1">
      <alignment vertical="center"/>
    </xf>
    <xf numFmtId="0" fontId="10" fillId="0" borderId="0" xfId="0" applyFont="1" applyAlignment="1">
      <alignment vertical="center"/>
    </xf>
    <xf numFmtId="0" fontId="5" fillId="2" borderId="0" xfId="3" applyFont="1" applyAlignment="1">
      <alignment vertical="center"/>
    </xf>
    <xf numFmtId="0" fontId="0" fillId="0" borderId="0" xfId="0" applyFont="1" applyBorder="1" applyAlignment="1">
      <alignment vertical="center"/>
    </xf>
    <xf numFmtId="166" fontId="0" fillId="0" borderId="0" xfId="0" applyNumberFormat="1" applyFont="1" applyAlignment="1">
      <alignment vertical="center"/>
    </xf>
    <xf numFmtId="0" fontId="12" fillId="0" borderId="0" xfId="7" applyFont="1" applyProtection="1"/>
    <xf numFmtId="0" fontId="13" fillId="0" borderId="0" xfId="7" applyFont="1" applyProtection="1"/>
    <xf numFmtId="0" fontId="8" fillId="0" borderId="0" xfId="7"/>
    <xf numFmtId="0" fontId="12" fillId="0" borderId="0" xfId="7" applyFont="1" applyAlignment="1" applyProtection="1">
      <alignment vertical="center"/>
    </xf>
    <xf numFmtId="0" fontId="15" fillId="0" borderId="0" xfId="7" applyFont="1" applyFill="1" applyBorder="1" applyAlignment="1" applyProtection="1">
      <alignment vertical="center"/>
    </xf>
    <xf numFmtId="0" fontId="16" fillId="0" borderId="0" xfId="7" applyFont="1" applyFill="1" applyAlignment="1" applyProtection="1">
      <alignment vertical="center"/>
    </xf>
    <xf numFmtId="0" fontId="13" fillId="0" borderId="0" xfId="7" applyFont="1" applyAlignment="1" applyProtection="1">
      <alignment vertical="center"/>
    </xf>
    <xf numFmtId="0" fontId="17" fillId="0" borderId="0" xfId="7" applyFont="1" applyAlignment="1" applyProtection="1">
      <alignment vertical="center"/>
    </xf>
    <xf numFmtId="0" fontId="12" fillId="0" borderId="0" xfId="7" applyFont="1" applyFill="1" applyAlignment="1" applyProtection="1">
      <alignment vertical="center"/>
    </xf>
    <xf numFmtId="0" fontId="12" fillId="0" borderId="0" xfId="7" applyFont="1" applyAlignment="1" applyProtection="1">
      <alignment vertical="center"/>
      <protection locked="0"/>
    </xf>
    <xf numFmtId="0" fontId="12" fillId="0" borderId="0" xfId="7" applyFont="1" applyBorder="1" applyAlignment="1" applyProtection="1">
      <alignment vertical="center"/>
    </xf>
    <xf numFmtId="0" fontId="15" fillId="0" borderId="0" xfId="7" applyFont="1" applyBorder="1" applyAlignment="1" applyProtection="1">
      <alignment horizontal="right" vertical="center"/>
    </xf>
    <xf numFmtId="0" fontId="15" fillId="0" borderId="0" xfId="7" applyFont="1" applyFill="1" applyAlignment="1" applyProtection="1">
      <alignment vertical="center"/>
    </xf>
    <xf numFmtId="0" fontId="12" fillId="0" borderId="0" xfId="7" applyFont="1" applyBorder="1" applyAlignment="1" applyProtection="1">
      <alignment vertical="center"/>
      <protection locked="0"/>
    </xf>
    <xf numFmtId="42" fontId="13" fillId="0" borderId="0" xfId="7" applyNumberFormat="1" applyFont="1" applyAlignment="1" applyProtection="1">
      <alignment vertical="center"/>
    </xf>
    <xf numFmtId="0" fontId="12" fillId="0" borderId="0" xfId="7" applyFont="1" applyBorder="1" applyProtection="1"/>
    <xf numFmtId="166" fontId="12" fillId="0" borderId="8" xfId="6" applyNumberFormat="1" applyFont="1" applyBorder="1" applyAlignment="1" applyProtection="1">
      <alignment vertical="center"/>
      <protection locked="0"/>
    </xf>
    <xf numFmtId="166" fontId="12" fillId="0" borderId="9" xfId="6" applyNumberFormat="1" applyFont="1" applyFill="1" applyBorder="1" applyAlignment="1" applyProtection="1">
      <alignment vertical="center"/>
    </xf>
    <xf numFmtId="166" fontId="12" fillId="0" borderId="0" xfId="6" applyNumberFormat="1" applyFont="1" applyFill="1" applyBorder="1" applyAlignment="1" applyProtection="1">
      <alignment vertical="center"/>
    </xf>
    <xf numFmtId="166" fontId="12" fillId="0" borderId="11" xfId="7" applyNumberFormat="1" applyFont="1" applyFill="1" applyBorder="1" applyAlignment="1" applyProtection="1">
      <alignment vertical="center"/>
    </xf>
    <xf numFmtId="0" fontId="19" fillId="0" borderId="0" xfId="0" applyFont="1" applyAlignment="1">
      <alignment vertical="center"/>
    </xf>
    <xf numFmtId="0" fontId="18" fillId="0" borderId="0" xfId="0" applyFont="1" applyAlignment="1">
      <alignment horizontal="center" vertical="center"/>
    </xf>
    <xf numFmtId="0" fontId="22" fillId="0" borderId="0" xfId="0" applyFont="1" applyAlignment="1">
      <alignment vertical="center"/>
    </xf>
    <xf numFmtId="0" fontId="19" fillId="0" borderId="0" xfId="0" applyFont="1" applyBorder="1" applyAlignment="1">
      <alignment vertical="center"/>
    </xf>
    <xf numFmtId="0" fontId="19" fillId="0" borderId="0" xfId="0" applyFont="1" applyBorder="1" applyAlignment="1">
      <alignment horizontal="center" vertical="center"/>
    </xf>
    <xf numFmtId="1" fontId="19" fillId="7" borderId="10" xfId="0" applyNumberFormat="1" applyFont="1" applyFill="1" applyBorder="1" applyAlignment="1" applyProtection="1">
      <alignment horizontal="center" vertical="center"/>
      <protection locked="0"/>
    </xf>
    <xf numFmtId="1" fontId="19" fillId="5" borderId="10" xfId="0" applyNumberFormat="1" applyFont="1" applyFill="1" applyBorder="1" applyAlignment="1">
      <alignment horizontal="center" vertical="center"/>
    </xf>
    <xf numFmtId="0" fontId="19" fillId="0" borderId="14" xfId="0" applyFont="1" applyBorder="1" applyAlignment="1" applyProtection="1">
      <alignment vertical="center"/>
      <protection locked="0"/>
    </xf>
    <xf numFmtId="1" fontId="19" fillId="7" borderId="14" xfId="0" applyNumberFormat="1" applyFont="1" applyFill="1" applyBorder="1" applyAlignment="1" applyProtection="1">
      <alignment horizontal="center" vertical="center"/>
      <protection locked="0"/>
    </xf>
    <xf numFmtId="1" fontId="19" fillId="5" borderId="14" xfId="0" applyNumberFormat="1" applyFont="1" applyFill="1" applyBorder="1" applyAlignment="1">
      <alignment horizontal="center" vertical="center"/>
    </xf>
    <xf numFmtId="0" fontId="19" fillId="8" borderId="14" xfId="0" applyFont="1" applyFill="1" applyBorder="1" applyAlignment="1">
      <alignment vertical="center"/>
    </xf>
    <xf numFmtId="8" fontId="19" fillId="0" borderId="14" xfId="0" applyNumberFormat="1" applyFont="1" applyBorder="1" applyAlignment="1" applyProtection="1">
      <alignment horizontal="center" vertical="center"/>
      <protection locked="0"/>
    </xf>
    <xf numFmtId="8" fontId="19" fillId="5" borderId="14" xfId="0" applyNumberFormat="1" applyFont="1" applyFill="1" applyBorder="1" applyAlignment="1">
      <alignment horizontal="center" vertical="center"/>
    </xf>
    <xf numFmtId="9" fontId="19" fillId="8" borderId="14" xfId="0" applyNumberFormat="1" applyFont="1" applyFill="1" applyBorder="1" applyAlignment="1">
      <alignment horizontal="center" vertical="center"/>
    </xf>
    <xf numFmtId="9" fontId="19" fillId="5" borderId="14" xfId="0" applyNumberFormat="1" applyFont="1" applyFill="1" applyBorder="1" applyAlignment="1">
      <alignment horizontal="center" vertical="center"/>
    </xf>
    <xf numFmtId="6" fontId="19" fillId="8" borderId="14" xfId="0" applyNumberFormat="1" applyFont="1" applyFill="1" applyBorder="1" applyAlignment="1">
      <alignment horizontal="center" vertical="center"/>
    </xf>
    <xf numFmtId="6" fontId="20" fillId="5" borderId="14" xfId="0" applyNumberFormat="1" applyFont="1" applyFill="1" applyBorder="1" applyAlignment="1">
      <alignment horizontal="center" vertical="center"/>
    </xf>
    <xf numFmtId="0" fontId="19" fillId="8" borderId="15" xfId="0" applyFont="1" applyFill="1" applyBorder="1" applyAlignment="1">
      <alignment vertical="center"/>
    </xf>
    <xf numFmtId="6" fontId="20" fillId="5" borderId="15" xfId="0" applyNumberFormat="1" applyFont="1" applyFill="1" applyBorder="1" applyAlignment="1">
      <alignment horizontal="center" vertical="center"/>
    </xf>
    <xf numFmtId="8" fontId="19" fillId="8" borderId="14" xfId="0" applyNumberFormat="1" applyFont="1" applyFill="1" applyBorder="1" applyAlignment="1">
      <alignment horizontal="center" vertical="center"/>
    </xf>
    <xf numFmtId="1" fontId="19" fillId="7" borderId="10" xfId="0" applyNumberFormat="1" applyFont="1" applyFill="1" applyBorder="1" applyAlignment="1" applyProtection="1">
      <alignment horizontal="left" vertical="center"/>
      <protection locked="0"/>
    </xf>
    <xf numFmtId="0" fontId="23" fillId="6" borderId="0" xfId="0" applyFont="1" applyFill="1" applyBorder="1" applyAlignment="1">
      <alignment vertical="center"/>
    </xf>
    <xf numFmtId="0" fontId="24" fillId="6" borderId="0" xfId="0" applyFont="1" applyFill="1" applyBorder="1" applyAlignment="1">
      <alignment vertical="center"/>
    </xf>
    <xf numFmtId="0" fontId="23" fillId="6" borderId="0" xfId="0" applyFont="1" applyFill="1" applyBorder="1" applyAlignment="1">
      <alignment horizontal="center" vertical="center"/>
    </xf>
    <xf numFmtId="0" fontId="19" fillId="8" borderId="10" xfId="0" applyFont="1" applyFill="1" applyBorder="1" applyAlignment="1">
      <alignment vertical="center"/>
    </xf>
    <xf numFmtId="8" fontId="19" fillId="0" borderId="10" xfId="0" applyNumberFormat="1" applyFont="1" applyBorder="1" applyAlignment="1" applyProtection="1">
      <alignment horizontal="center" vertical="center"/>
      <protection locked="0"/>
    </xf>
    <xf numFmtId="8" fontId="19" fillId="5" borderId="10" xfId="0" applyNumberFormat="1" applyFont="1" applyFill="1" applyBorder="1" applyAlignment="1">
      <alignment horizontal="center" vertical="center"/>
    </xf>
    <xf numFmtId="6" fontId="19" fillId="8" borderId="10" xfId="0" applyNumberFormat="1" applyFont="1" applyFill="1" applyBorder="1" applyAlignment="1">
      <alignment horizontal="center" vertical="center"/>
    </xf>
    <xf numFmtId="6" fontId="20" fillId="5" borderId="10" xfId="0" applyNumberFormat="1" applyFont="1" applyFill="1" applyBorder="1" applyAlignment="1">
      <alignment horizontal="center" vertical="center"/>
    </xf>
    <xf numFmtId="8" fontId="19" fillId="8" borderId="10" xfId="0" applyNumberFormat="1" applyFont="1" applyFill="1" applyBorder="1" applyAlignment="1">
      <alignment horizontal="center" vertical="center"/>
    </xf>
    <xf numFmtId="9" fontId="19" fillId="8" borderId="10" xfId="0" applyNumberFormat="1" applyFont="1" applyFill="1" applyBorder="1" applyAlignment="1">
      <alignment horizontal="center" vertical="center"/>
    </xf>
    <xf numFmtId="9" fontId="19" fillId="5" borderId="10" xfId="0" applyNumberFormat="1" applyFont="1" applyFill="1" applyBorder="1" applyAlignment="1">
      <alignment horizontal="center" vertical="center"/>
    </xf>
    <xf numFmtId="167" fontId="24" fillId="2" borderId="0" xfId="3" applyNumberFormat="1" applyFont="1" applyAlignment="1">
      <alignment horizontal="center" vertical="center"/>
    </xf>
    <xf numFmtId="0" fontId="24" fillId="2" borderId="0" xfId="3" applyFont="1" applyAlignment="1">
      <alignment horizontal="center" vertical="center"/>
    </xf>
    <xf numFmtId="6" fontId="19" fillId="8" borderId="15" xfId="0" applyNumberFormat="1" applyFont="1" applyFill="1" applyBorder="1" applyAlignment="1">
      <alignment horizontal="center" vertical="center"/>
    </xf>
    <xf numFmtId="0" fontId="20" fillId="5" borderId="2" xfId="0" applyFont="1" applyFill="1" applyBorder="1" applyAlignment="1">
      <alignment vertical="center"/>
    </xf>
    <xf numFmtId="6" fontId="20" fillId="5" borderId="2" xfId="0" applyNumberFormat="1" applyFont="1" applyFill="1" applyBorder="1" applyAlignment="1">
      <alignment horizontal="center" vertical="center"/>
    </xf>
    <xf numFmtId="8" fontId="19" fillId="8" borderId="15" xfId="0" applyNumberFormat="1" applyFont="1" applyFill="1" applyBorder="1" applyAlignment="1">
      <alignment horizontal="center" vertical="center"/>
    </xf>
    <xf numFmtId="8" fontId="19" fillId="5" borderId="15" xfId="0" applyNumberFormat="1" applyFont="1" applyFill="1" applyBorder="1" applyAlignment="1">
      <alignment horizontal="center" vertical="center"/>
    </xf>
    <xf numFmtId="8" fontId="19" fillId="0" borderId="15" xfId="0" applyNumberFormat="1" applyFont="1" applyBorder="1" applyAlignment="1" applyProtection="1">
      <alignment horizontal="center" vertical="center"/>
      <protection locked="0"/>
    </xf>
    <xf numFmtId="9" fontId="19" fillId="8" borderId="15" xfId="0" applyNumberFormat="1" applyFont="1" applyFill="1" applyBorder="1" applyAlignment="1">
      <alignment horizontal="center" vertical="center"/>
    </xf>
    <xf numFmtId="9" fontId="19" fillId="5" borderId="15" xfId="0" applyNumberFormat="1" applyFont="1" applyFill="1" applyBorder="1" applyAlignment="1">
      <alignment horizontal="center" vertical="center"/>
    </xf>
    <xf numFmtId="0" fontId="19" fillId="0" borderId="15" xfId="0" applyFont="1" applyBorder="1" applyAlignment="1" applyProtection="1">
      <alignment vertical="center"/>
      <protection locked="0"/>
    </xf>
    <xf numFmtId="1" fontId="19" fillId="7" borderId="15" xfId="0" applyNumberFormat="1" applyFont="1" applyFill="1" applyBorder="1" applyAlignment="1" applyProtection="1">
      <alignment horizontal="center" vertical="center"/>
      <protection locked="0"/>
    </xf>
    <xf numFmtId="1" fontId="19" fillId="5" borderId="15" xfId="0" applyNumberFormat="1" applyFont="1" applyFill="1" applyBorder="1" applyAlignment="1">
      <alignment horizontal="center" vertical="center"/>
    </xf>
    <xf numFmtId="0" fontId="22" fillId="0" borderId="0" xfId="0" applyFont="1"/>
    <xf numFmtId="0" fontId="19" fillId="0" borderId="0" xfId="0" applyFont="1" applyAlignment="1">
      <alignment horizontal="center" vertical="center"/>
    </xf>
    <xf numFmtId="0" fontId="19" fillId="7" borderId="0" xfId="0" applyFont="1" applyFill="1" applyAlignment="1">
      <alignment horizontal="center" vertical="center"/>
    </xf>
    <xf numFmtId="0" fontId="19" fillId="7" borderId="0" xfId="0" applyFont="1" applyFill="1" applyAlignment="1">
      <alignment vertical="center"/>
    </xf>
    <xf numFmtId="0" fontId="24" fillId="11" borderId="0" xfId="0" applyFont="1" applyFill="1" applyBorder="1" applyAlignment="1">
      <alignment horizontal="center" vertical="center"/>
    </xf>
    <xf numFmtId="6" fontId="19" fillId="10" borderId="2" xfId="0" applyNumberFormat="1" applyFont="1" applyFill="1" applyBorder="1" applyAlignment="1">
      <alignment horizontal="center" vertical="center"/>
    </xf>
    <xf numFmtId="1" fontId="19" fillId="7" borderId="16" xfId="0" applyNumberFormat="1" applyFont="1" applyFill="1" applyBorder="1" applyAlignment="1">
      <alignment horizontal="center" vertical="center"/>
    </xf>
    <xf numFmtId="1" fontId="19" fillId="7" borderId="17" xfId="0" applyNumberFormat="1" applyFont="1" applyFill="1" applyBorder="1" applyAlignment="1">
      <alignment horizontal="center" vertical="center"/>
    </xf>
    <xf numFmtId="9" fontId="19" fillId="4" borderId="16" xfId="9" applyFont="1" applyFill="1" applyBorder="1" applyAlignment="1">
      <alignment horizontal="center" vertical="center"/>
    </xf>
    <xf numFmtId="9" fontId="19" fillId="4" borderId="17" xfId="9" applyFont="1" applyFill="1" applyBorder="1" applyAlignment="1">
      <alignment horizontal="center" vertical="center"/>
    </xf>
    <xf numFmtId="0" fontId="19" fillId="8" borderId="17" xfId="0" applyFont="1" applyFill="1" applyBorder="1" applyAlignment="1">
      <alignment vertical="center"/>
    </xf>
    <xf numFmtId="8" fontId="19" fillId="7" borderId="17" xfId="0" applyNumberFormat="1" applyFont="1" applyFill="1" applyBorder="1" applyAlignment="1">
      <alignment horizontal="center" vertical="center"/>
    </xf>
    <xf numFmtId="8" fontId="19" fillId="4" borderId="17" xfId="0" applyNumberFormat="1" applyFont="1" applyFill="1" applyBorder="1" applyAlignment="1">
      <alignment horizontal="center" vertical="center"/>
    </xf>
    <xf numFmtId="9" fontId="19" fillId="7" borderId="17" xfId="0" applyNumberFormat="1" applyFont="1" applyFill="1" applyBorder="1" applyAlignment="1">
      <alignment horizontal="center" vertical="center"/>
    </xf>
    <xf numFmtId="9" fontId="19" fillId="4" borderId="17" xfId="0" applyNumberFormat="1" applyFont="1" applyFill="1" applyBorder="1" applyAlignment="1">
      <alignment horizontal="center" vertical="center"/>
    </xf>
    <xf numFmtId="6" fontId="20" fillId="7" borderId="17" xfId="0" applyNumberFormat="1" applyFont="1" applyFill="1" applyBorder="1" applyAlignment="1">
      <alignment horizontal="center" vertical="center"/>
    </xf>
    <xf numFmtId="0" fontId="19" fillId="8" borderId="18" xfId="0" applyFont="1" applyFill="1" applyBorder="1" applyAlignment="1">
      <alignment vertical="center"/>
    </xf>
    <xf numFmtId="6" fontId="20" fillId="7" borderId="18" xfId="0" applyNumberFormat="1" applyFont="1" applyFill="1" applyBorder="1" applyAlignment="1">
      <alignment horizontal="center" vertical="center"/>
    </xf>
    <xf numFmtId="6" fontId="19" fillId="4" borderId="17" xfId="0" applyNumberFormat="1" applyFont="1" applyFill="1" applyBorder="1" applyAlignment="1">
      <alignment horizontal="center" vertical="center"/>
    </xf>
    <xf numFmtId="6" fontId="19" fillId="4" borderId="18" xfId="0" applyNumberFormat="1" applyFont="1" applyFill="1" applyBorder="1" applyAlignment="1">
      <alignment horizontal="center" vertical="center"/>
    </xf>
    <xf numFmtId="0" fontId="19" fillId="8" borderId="16" xfId="0" applyFont="1" applyFill="1" applyBorder="1" applyAlignment="1">
      <alignment vertical="center"/>
    </xf>
    <xf numFmtId="6" fontId="20" fillId="7" borderId="16" xfId="0" applyNumberFormat="1" applyFont="1" applyFill="1" applyBorder="1" applyAlignment="1">
      <alignment horizontal="center" vertical="center"/>
    </xf>
    <xf numFmtId="6" fontId="19" fillId="4" borderId="16" xfId="0" applyNumberFormat="1" applyFont="1" applyFill="1" applyBorder="1" applyAlignment="1">
      <alignment horizontal="center" vertical="center"/>
    </xf>
    <xf numFmtId="9" fontId="19" fillId="7" borderId="16" xfId="0" applyNumberFormat="1" applyFont="1" applyFill="1" applyBorder="1" applyAlignment="1">
      <alignment horizontal="center" vertical="center"/>
    </xf>
    <xf numFmtId="9" fontId="19" fillId="4" borderId="16" xfId="0" applyNumberFormat="1" applyFont="1" applyFill="1" applyBorder="1" applyAlignment="1">
      <alignment horizontal="center" vertical="center"/>
    </xf>
    <xf numFmtId="8" fontId="19" fillId="7" borderId="16" xfId="0" applyNumberFormat="1" applyFont="1" applyFill="1" applyBorder="1" applyAlignment="1">
      <alignment horizontal="center" vertical="center"/>
    </xf>
    <xf numFmtId="8" fontId="19" fillId="4" borderId="16" xfId="0" applyNumberFormat="1" applyFont="1" applyFill="1" applyBorder="1" applyAlignment="1">
      <alignment horizontal="center" vertical="center"/>
    </xf>
    <xf numFmtId="0" fontId="27" fillId="5" borderId="0" xfId="0" applyFont="1" applyFill="1" applyAlignment="1">
      <alignment vertical="center"/>
    </xf>
    <xf numFmtId="0" fontId="28" fillId="5" borderId="0" xfId="0" applyFont="1" applyFill="1" applyAlignment="1">
      <alignment horizontal="center" vertical="center"/>
    </xf>
    <xf numFmtId="0" fontId="26" fillId="11" borderId="0" xfId="0" applyFont="1" applyFill="1" applyBorder="1" applyAlignment="1">
      <alignment horizontal="center" vertical="center"/>
    </xf>
    <xf numFmtId="0" fontId="19" fillId="7" borderId="0" xfId="0" applyFont="1" applyFill="1" applyBorder="1" applyAlignment="1">
      <alignment horizontal="center" vertical="center"/>
    </xf>
    <xf numFmtId="0" fontId="12" fillId="0" borderId="0" xfId="0" applyFont="1" applyAlignment="1" applyProtection="1">
      <alignment vertical="center"/>
    </xf>
    <xf numFmtId="0" fontId="12" fillId="0" borderId="0" xfId="0" applyFont="1" applyFill="1" applyAlignment="1" applyProtection="1">
      <alignment vertical="center"/>
    </xf>
    <xf numFmtId="0" fontId="12" fillId="0" borderId="0" xfId="0" applyFont="1" applyAlignment="1" applyProtection="1">
      <alignment vertical="center"/>
      <protection locked="0"/>
    </xf>
    <xf numFmtId="165" fontId="12" fillId="0" borderId="0" xfId="9" applyNumberFormat="1" applyFont="1" applyFill="1" applyBorder="1" applyAlignment="1" applyProtection="1">
      <alignment horizontal="right" vertical="center"/>
    </xf>
    <xf numFmtId="41" fontId="12" fillId="0" borderId="0" xfId="9" applyNumberFormat="1" applyFont="1" applyFill="1" applyBorder="1" applyAlignment="1" applyProtection="1">
      <alignment horizontal="right" vertical="center"/>
    </xf>
    <xf numFmtId="0" fontId="12" fillId="0" borderId="0" xfId="0" applyFont="1" applyBorder="1" applyAlignment="1" applyProtection="1">
      <alignment vertical="center"/>
    </xf>
    <xf numFmtId="0" fontId="15" fillId="0" borderId="0" xfId="0" applyFont="1" applyAlignment="1" applyProtection="1">
      <alignment horizontal="right" vertical="center"/>
    </xf>
    <xf numFmtId="0" fontId="12" fillId="0" borderId="0" xfId="0" applyFont="1" applyBorder="1" applyAlignment="1" applyProtection="1">
      <alignment vertical="center"/>
      <protection locked="0"/>
    </xf>
    <xf numFmtId="0" fontId="12" fillId="0" borderId="0" xfId="0" applyFont="1" applyProtection="1"/>
    <xf numFmtId="0" fontId="30" fillId="0" borderId="0" xfId="0" applyFont="1" applyAlignment="1" applyProtection="1">
      <alignment vertical="center"/>
    </xf>
    <xf numFmtId="0" fontId="12" fillId="0" borderId="22" xfId="0" applyFont="1" applyBorder="1" applyAlignment="1" applyProtection="1">
      <alignment vertical="center"/>
      <protection locked="0"/>
    </xf>
    <xf numFmtId="166" fontId="12" fillId="0" borderId="0" xfId="0" applyNumberFormat="1" applyFont="1" applyAlignment="1" applyProtection="1">
      <alignment vertical="center"/>
    </xf>
    <xf numFmtId="166" fontId="12" fillId="0" borderId="20" xfId="6" applyNumberFormat="1" applyFont="1" applyBorder="1" applyAlignment="1" applyProtection="1">
      <alignment vertical="center"/>
      <protection locked="0"/>
    </xf>
    <xf numFmtId="166" fontId="12" fillId="0" borderId="23" xfId="6" applyNumberFormat="1" applyFont="1" applyBorder="1" applyAlignment="1" applyProtection="1">
      <alignment vertical="center"/>
      <protection locked="0"/>
    </xf>
    <xf numFmtId="166" fontId="12" fillId="0" borderId="19" xfId="6" applyNumberFormat="1" applyFont="1" applyBorder="1" applyAlignment="1" applyProtection="1">
      <alignment vertical="center"/>
      <protection locked="0"/>
    </xf>
    <xf numFmtId="41" fontId="12" fillId="9" borderId="0" xfId="6" applyNumberFormat="1" applyFont="1" applyFill="1" applyAlignment="1" applyProtection="1">
      <alignment vertical="center"/>
    </xf>
    <xf numFmtId="166" fontId="12" fillId="0" borderId="24" xfId="6" applyNumberFormat="1" applyFont="1" applyBorder="1" applyAlignment="1" applyProtection="1">
      <alignment vertical="center"/>
      <protection locked="0"/>
    </xf>
    <xf numFmtId="166" fontId="12" fillId="0" borderId="5" xfId="6" applyNumberFormat="1" applyFont="1" applyBorder="1" applyAlignment="1" applyProtection="1">
      <alignment vertical="center"/>
      <protection locked="0"/>
    </xf>
    <xf numFmtId="0" fontId="9" fillId="0" borderId="0" xfId="5" applyAlignment="1" applyProtection="1">
      <alignment horizontal="left"/>
    </xf>
    <xf numFmtId="0" fontId="31" fillId="0" borderId="0" xfId="5" applyFont="1" applyAlignment="1" applyProtection="1">
      <alignment horizontal="left"/>
    </xf>
    <xf numFmtId="0" fontId="13" fillId="0" borderId="0" xfId="0" applyFont="1"/>
    <xf numFmtId="0" fontId="2" fillId="0" borderId="4" xfId="2" applyBorder="1" applyAlignment="1">
      <alignment vertical="center"/>
    </xf>
    <xf numFmtId="0" fontId="12" fillId="0" borderId="0" xfId="0" applyFont="1"/>
    <xf numFmtId="0" fontId="32" fillId="0" borderId="0" xfId="5" applyFont="1" applyBorder="1" applyAlignment="1" applyProtection="1">
      <alignment horizontal="left"/>
    </xf>
    <xf numFmtId="0" fontId="0" fillId="0" borderId="25" xfId="0" applyFont="1" applyBorder="1"/>
    <xf numFmtId="0" fontId="9" fillId="0" borderId="25" xfId="5" applyFont="1" applyBorder="1" applyAlignment="1" applyProtection="1">
      <alignment horizontal="left" wrapText="1"/>
    </xf>
    <xf numFmtId="0" fontId="33" fillId="4" borderId="0" xfId="0" applyFont="1" applyFill="1" applyBorder="1" applyAlignment="1">
      <alignment vertical="center"/>
    </xf>
    <xf numFmtId="0" fontId="12" fillId="4" borderId="0" xfId="0" applyFont="1" applyFill="1" applyBorder="1" applyAlignment="1">
      <alignment horizontal="right" vertical="center"/>
    </xf>
    <xf numFmtId="0" fontId="12" fillId="0" borderId="0" xfId="0" applyFont="1" applyFill="1" applyBorder="1"/>
    <xf numFmtId="0" fontId="12" fillId="0" borderId="0" xfId="0" applyFont="1" applyBorder="1" applyAlignment="1"/>
    <xf numFmtId="0" fontId="34" fillId="0" borderId="0" xfId="0" applyNumberFormat="1" applyFont="1" applyBorder="1" applyAlignment="1">
      <alignment horizontal="right"/>
    </xf>
    <xf numFmtId="0" fontId="12" fillId="0" borderId="0" xfId="0" applyFont="1" applyAlignment="1"/>
    <xf numFmtId="0" fontId="12" fillId="0" borderId="0" xfId="0" applyFont="1" applyAlignment="1">
      <alignment vertical="top"/>
    </xf>
    <xf numFmtId="0" fontId="35" fillId="0" borderId="4" xfId="0" applyFont="1" applyBorder="1"/>
    <xf numFmtId="0" fontId="36" fillId="0" borderId="4" xfId="0" applyFont="1" applyBorder="1" applyAlignment="1">
      <alignment vertical="top"/>
    </xf>
    <xf numFmtId="0" fontId="12" fillId="0" borderId="4" xfId="0" applyFont="1" applyBorder="1" applyAlignment="1">
      <alignment vertical="top"/>
    </xf>
    <xf numFmtId="0" fontId="37" fillId="0" borderId="0" xfId="0" applyFont="1" applyAlignment="1">
      <alignment horizontal="left" vertical="top" wrapText="1" readingOrder="1"/>
    </xf>
    <xf numFmtId="0" fontId="38" fillId="0" borderId="0" xfId="0" applyFont="1" applyAlignment="1">
      <alignment horizontal="left" vertical="top" wrapText="1" readingOrder="1"/>
    </xf>
    <xf numFmtId="0" fontId="37" fillId="0" borderId="0" xfId="0" applyFont="1" applyAlignment="1">
      <alignment horizontal="left" vertical="center" wrapText="1" readingOrder="1"/>
    </xf>
    <xf numFmtId="0" fontId="36" fillId="0" borderId="0" xfId="0" applyFont="1" applyAlignment="1">
      <alignment horizontal="right" vertical="top"/>
    </xf>
    <xf numFmtId="0" fontId="36" fillId="0" borderId="0" xfId="0" applyFont="1" applyAlignment="1">
      <alignment vertical="top" wrapText="1"/>
    </xf>
    <xf numFmtId="0" fontId="39" fillId="0" borderId="0" xfId="0" applyFont="1"/>
    <xf numFmtId="0" fontId="12" fillId="0" borderId="25" xfId="0" applyFont="1" applyBorder="1"/>
    <xf numFmtId="0" fontId="40" fillId="0" borderId="25" xfId="0" applyFont="1" applyBorder="1" applyAlignment="1">
      <alignment horizontal="left" wrapText="1"/>
    </xf>
    <xf numFmtId="0" fontId="29" fillId="0" borderId="25" xfId="0" applyFont="1" applyBorder="1" applyAlignment="1">
      <alignment horizontal="left" wrapText="1"/>
    </xf>
    <xf numFmtId="0" fontId="0" fillId="0" borderId="0" xfId="0" applyFont="1" applyAlignment="1">
      <alignment vertical="top" wrapText="1"/>
    </xf>
    <xf numFmtId="0" fontId="38" fillId="0" borderId="0" xfId="0" applyFont="1" applyAlignment="1">
      <alignment horizontal="left" vertical="center" wrapText="1" readingOrder="1"/>
    </xf>
    <xf numFmtId="0" fontId="41" fillId="4" borderId="0" xfId="0" applyFont="1" applyFill="1" applyBorder="1" applyAlignment="1">
      <alignment vertical="center"/>
    </xf>
    <xf numFmtId="1" fontId="19" fillId="7" borderId="15" xfId="0" applyNumberFormat="1" applyFont="1" applyFill="1" applyBorder="1" applyAlignment="1">
      <alignment horizontal="center" vertical="center"/>
    </xf>
    <xf numFmtId="9" fontId="19" fillId="4" borderId="15" xfId="9" applyFont="1" applyFill="1" applyBorder="1" applyAlignment="1">
      <alignment horizontal="center" vertical="center"/>
    </xf>
    <xf numFmtId="8" fontId="19" fillId="7" borderId="15" xfId="0" applyNumberFormat="1" applyFont="1" applyFill="1" applyBorder="1" applyAlignment="1">
      <alignment horizontal="center" vertical="center"/>
    </xf>
    <xf numFmtId="8" fontId="19" fillId="4" borderId="15" xfId="0" applyNumberFormat="1" applyFont="1" applyFill="1" applyBorder="1" applyAlignment="1">
      <alignment horizontal="center" vertical="center"/>
    </xf>
    <xf numFmtId="9" fontId="19" fillId="7" borderId="15" xfId="0" applyNumberFormat="1" applyFont="1" applyFill="1" applyBorder="1" applyAlignment="1">
      <alignment horizontal="center" vertical="center"/>
    </xf>
    <xf numFmtId="9" fontId="19" fillId="4" borderId="15" xfId="0" applyNumberFormat="1" applyFont="1" applyFill="1" applyBorder="1" applyAlignment="1">
      <alignment horizontal="center" vertical="center"/>
    </xf>
    <xf numFmtId="0" fontId="19" fillId="7" borderId="16" xfId="0" applyFont="1" applyFill="1" applyBorder="1" applyAlignment="1" applyProtection="1">
      <alignment vertical="center"/>
      <protection locked="0"/>
    </xf>
    <xf numFmtId="0" fontId="19" fillId="7" borderId="17" xfId="0" applyFont="1" applyFill="1" applyBorder="1" applyAlignment="1" applyProtection="1">
      <alignment vertical="center"/>
      <protection locked="0"/>
    </xf>
    <xf numFmtId="0" fontId="19" fillId="7" borderId="15" xfId="0" applyFont="1" applyFill="1" applyBorder="1" applyAlignment="1" applyProtection="1">
      <alignment vertical="center"/>
      <protection locked="0"/>
    </xf>
    <xf numFmtId="0" fontId="9" fillId="0" borderId="0" xfId="5" applyAlignment="1" applyProtection="1">
      <alignment vertical="center"/>
    </xf>
    <xf numFmtId="1" fontId="0" fillId="0" borderId="5" xfId="1" applyNumberFormat="1" applyFont="1" applyBorder="1" applyAlignment="1">
      <alignment vertical="center"/>
    </xf>
    <xf numFmtId="0" fontId="0" fillId="0" borderId="26" xfId="0" applyBorder="1"/>
    <xf numFmtId="0" fontId="42" fillId="0" borderId="0" xfId="0" applyFont="1"/>
    <xf numFmtId="0" fontId="43" fillId="0" borderId="0" xfId="0" applyFont="1"/>
    <xf numFmtId="3" fontId="44" fillId="0" borderId="0" xfId="0" applyNumberFormat="1" applyFont="1" applyAlignment="1">
      <alignment horizontal="left"/>
    </xf>
    <xf numFmtId="0" fontId="44" fillId="0" borderId="0" xfId="0" applyFont="1" applyAlignment="1">
      <alignment horizontal="left"/>
    </xf>
    <xf numFmtId="0" fontId="25" fillId="0" borderId="0" xfId="0" applyFont="1" applyAlignment="1">
      <alignment horizontal="right" vertical="center"/>
    </xf>
    <xf numFmtId="0" fontId="43" fillId="0" borderId="0" xfId="0" applyFont="1" applyAlignment="1">
      <alignment horizontal="right" vertical="center"/>
    </xf>
    <xf numFmtId="9" fontId="47" fillId="8" borderId="0" xfId="0" applyNumberFormat="1" applyFont="1" applyFill="1" applyBorder="1" applyAlignment="1">
      <alignment horizontal="center" vertical="center"/>
    </xf>
    <xf numFmtId="6" fontId="48" fillId="5" borderId="0" xfId="0" applyNumberFormat="1" applyFont="1" applyFill="1" applyBorder="1" applyAlignment="1">
      <alignment horizontal="center" vertical="center"/>
    </xf>
    <xf numFmtId="0" fontId="49" fillId="0" borderId="0" xfId="0" applyFont="1" applyAlignment="1">
      <alignment vertical="center"/>
    </xf>
    <xf numFmtId="0" fontId="49" fillId="0" borderId="0" xfId="0" applyFont="1"/>
    <xf numFmtId="0" fontId="5" fillId="10" borderId="0" xfId="3" applyFill="1" applyAlignment="1">
      <alignment horizontal="right"/>
    </xf>
    <xf numFmtId="3" fontId="50" fillId="0" borderId="0" xfId="0" applyNumberFormat="1" applyFont="1"/>
    <xf numFmtId="3" fontId="1" fillId="5" borderId="27" xfId="4" applyNumberFormat="1" applyFill="1" applyBorder="1"/>
    <xf numFmtId="0" fontId="2" fillId="0" borderId="0" xfId="2" applyBorder="1" applyAlignment="1">
      <alignment vertical="center"/>
    </xf>
    <xf numFmtId="0" fontId="46" fillId="7" borderId="0" xfId="0" applyFont="1" applyFill="1" applyBorder="1" applyAlignment="1">
      <alignment vertical="center"/>
    </xf>
    <xf numFmtId="9" fontId="47" fillId="7" borderId="0" xfId="0" applyNumberFormat="1" applyFont="1" applyFill="1" applyBorder="1" applyAlignment="1">
      <alignment horizontal="center" vertical="center"/>
    </xf>
    <xf numFmtId="6" fontId="48" fillId="7" borderId="0" xfId="0" applyNumberFormat="1" applyFont="1" applyFill="1" applyBorder="1" applyAlignment="1">
      <alignment horizontal="center" vertical="center"/>
    </xf>
    <xf numFmtId="0" fontId="4" fillId="5" borderId="2" xfId="4" applyFont="1" applyFill="1" applyBorder="1" applyAlignment="1">
      <alignment vertical="center"/>
    </xf>
    <xf numFmtId="0" fontId="4" fillId="0" borderId="0" xfId="0" applyFont="1" applyBorder="1" applyAlignment="1">
      <alignment vertical="center"/>
    </xf>
    <xf numFmtId="166" fontId="4" fillId="0" borderId="0" xfId="1" applyNumberFormat="1" applyFont="1" applyBorder="1" applyAlignment="1">
      <alignment vertical="center"/>
    </xf>
    <xf numFmtId="0" fontId="4" fillId="0" borderId="4" xfId="0" applyFont="1" applyBorder="1" applyAlignment="1">
      <alignment vertical="center"/>
    </xf>
    <xf numFmtId="166" fontId="4" fillId="0" borderId="4" xfId="1" applyNumberFormat="1" applyFont="1" applyBorder="1" applyAlignment="1">
      <alignment vertical="center"/>
    </xf>
    <xf numFmtId="0" fontId="3" fillId="6" borderId="0" xfId="3" applyFont="1" applyFill="1" applyAlignment="1">
      <alignment horizontal="center" vertical="center"/>
    </xf>
    <xf numFmtId="10" fontId="0" fillId="0" borderId="5" xfId="1" applyNumberFormat="1" applyFont="1" applyBorder="1" applyAlignment="1">
      <alignment vertical="center"/>
    </xf>
    <xf numFmtId="10" fontId="0" fillId="0" borderId="6" xfId="1" applyNumberFormat="1" applyFont="1" applyBorder="1" applyAlignment="1">
      <alignment vertical="center"/>
    </xf>
    <xf numFmtId="0" fontId="51" fillId="0" borderId="0" xfId="0" applyFont="1" applyAlignment="1">
      <alignment vertical="center"/>
    </xf>
    <xf numFmtId="0" fontId="4" fillId="5" borderId="0" xfId="4" applyFont="1" applyFill="1" applyBorder="1" applyAlignment="1">
      <alignment vertical="center"/>
    </xf>
    <xf numFmtId="0" fontId="1" fillId="5" borderId="0" xfId="4" applyFont="1" applyFill="1" applyBorder="1" applyAlignment="1">
      <alignment vertical="center"/>
    </xf>
    <xf numFmtId="168" fontId="0" fillId="0" borderId="5" xfId="1" applyNumberFormat="1" applyFont="1" applyBorder="1" applyAlignment="1">
      <alignment vertical="center"/>
    </xf>
    <xf numFmtId="168" fontId="0" fillId="0" borderId="6" xfId="1" applyNumberFormat="1" applyFont="1" applyBorder="1" applyAlignment="1">
      <alignment vertical="center"/>
    </xf>
    <xf numFmtId="168" fontId="4" fillId="5" borderId="2" xfId="1" applyNumberFormat="1" applyFont="1" applyFill="1" applyBorder="1" applyAlignment="1">
      <alignment vertical="center"/>
    </xf>
    <xf numFmtId="0" fontId="0" fillId="0" borderId="2" xfId="0" applyBorder="1"/>
    <xf numFmtId="0" fontId="43" fillId="0" borderId="2" xfId="0" applyFont="1" applyBorder="1" applyAlignment="1">
      <alignment horizontal="right" vertical="center"/>
    </xf>
    <xf numFmtId="168" fontId="0" fillId="0" borderId="28" xfId="1" applyNumberFormat="1" applyFont="1" applyBorder="1" applyAlignment="1">
      <alignment vertical="center"/>
    </xf>
    <xf numFmtId="168" fontId="4" fillId="5" borderId="0" xfId="1" applyNumberFormat="1" applyFont="1" applyFill="1" applyBorder="1" applyAlignment="1">
      <alignment vertical="center"/>
    </xf>
    <xf numFmtId="10" fontId="4" fillId="5" borderId="0" xfId="1" applyNumberFormat="1" applyFont="1" applyFill="1" applyBorder="1" applyAlignment="1">
      <alignment vertical="center"/>
    </xf>
    <xf numFmtId="169" fontId="4" fillId="5" borderId="2" xfId="1" applyNumberFormat="1" applyFont="1" applyFill="1" applyBorder="1" applyAlignment="1">
      <alignment vertical="center"/>
    </xf>
    <xf numFmtId="0" fontId="45" fillId="0" borderId="29" xfId="0" applyFont="1" applyBorder="1" applyAlignment="1">
      <alignment horizontal="center" vertical="center"/>
    </xf>
    <xf numFmtId="0" fontId="43" fillId="7" borderId="0" xfId="0" applyFont="1" applyFill="1" applyBorder="1" applyAlignment="1">
      <alignment horizontal="right" vertical="center"/>
    </xf>
    <xf numFmtId="0" fontId="45" fillId="7" borderId="0" xfId="0" applyFont="1" applyFill="1" applyBorder="1" applyAlignment="1">
      <alignment horizontal="center" vertical="center"/>
    </xf>
    <xf numFmtId="0" fontId="45" fillId="4" borderId="0" xfId="0" applyFont="1" applyFill="1" applyAlignment="1">
      <alignment horizontal="center" vertical="center"/>
    </xf>
    <xf numFmtId="0" fontId="0" fillId="0" borderId="0" xfId="0" applyBorder="1"/>
    <xf numFmtId="0" fontId="45" fillId="0" borderId="0" xfId="0" applyFont="1" applyBorder="1" applyAlignment="1">
      <alignment horizontal="center" vertical="center"/>
    </xf>
    <xf numFmtId="0" fontId="0" fillId="7" borderId="0" xfId="0" applyFill="1"/>
    <xf numFmtId="0" fontId="43" fillId="0" borderId="0" xfId="0" applyFont="1" applyBorder="1" applyAlignment="1">
      <alignment horizontal="right" vertical="center"/>
    </xf>
    <xf numFmtId="0" fontId="0" fillId="7" borderId="0" xfId="0" applyFill="1" applyBorder="1"/>
    <xf numFmtId="168" fontId="4" fillId="4" borderId="2" xfId="1" applyNumberFormat="1" applyFont="1" applyFill="1" applyBorder="1" applyAlignment="1">
      <alignment vertical="center"/>
    </xf>
    <xf numFmtId="0" fontId="12" fillId="0" borderId="22" xfId="7" applyFont="1" applyBorder="1" applyAlignment="1" applyProtection="1">
      <alignment vertical="center"/>
      <protection locked="0"/>
    </xf>
    <xf numFmtId="0" fontId="17" fillId="4" borderId="2" xfId="7" applyFont="1" applyFill="1" applyBorder="1" applyAlignment="1" applyProtection="1">
      <alignment horizontal="right" vertical="center"/>
    </xf>
    <xf numFmtId="166" fontId="17" fillId="4" borderId="2" xfId="7" applyNumberFormat="1" applyFont="1" applyFill="1" applyBorder="1" applyAlignment="1" applyProtection="1">
      <alignment vertical="center"/>
    </xf>
    <xf numFmtId="0" fontId="17" fillId="5" borderId="0" xfId="7" applyFont="1" applyFill="1" applyBorder="1" applyAlignment="1" applyProtection="1">
      <alignment horizontal="left" vertical="center"/>
    </xf>
    <xf numFmtId="166" fontId="17" fillId="5" borderId="0" xfId="7" applyNumberFormat="1" applyFont="1" applyFill="1" applyBorder="1" applyAlignment="1" applyProtection="1">
      <alignment vertical="center"/>
    </xf>
    <xf numFmtId="0" fontId="17" fillId="4" borderId="30" xfId="7" applyFont="1" applyFill="1" applyBorder="1" applyAlignment="1" applyProtection="1">
      <alignment horizontal="right" vertical="center"/>
    </xf>
    <xf numFmtId="166" fontId="17" fillId="4" borderId="30" xfId="7" applyNumberFormat="1" applyFont="1" applyFill="1" applyBorder="1" applyAlignment="1" applyProtection="1">
      <alignment vertical="center"/>
    </xf>
    <xf numFmtId="0" fontId="17" fillId="5" borderId="2" xfId="7" applyFont="1" applyFill="1" applyBorder="1" applyAlignment="1" applyProtection="1">
      <alignment horizontal="left" vertical="center"/>
    </xf>
    <xf numFmtId="166" fontId="17" fillId="5" borderId="2" xfId="7" applyNumberFormat="1" applyFont="1" applyFill="1" applyBorder="1" applyAlignment="1" applyProtection="1">
      <alignment vertical="center"/>
    </xf>
    <xf numFmtId="0" fontId="4" fillId="4" borderId="2" xfId="0" applyFont="1" applyFill="1" applyBorder="1" applyAlignment="1">
      <alignment vertical="center"/>
    </xf>
    <xf numFmtId="0" fontId="0" fillId="4" borderId="2" xfId="0" applyFont="1" applyFill="1" applyBorder="1" applyAlignment="1">
      <alignment vertical="center"/>
    </xf>
    <xf numFmtId="166" fontId="4" fillId="4" borderId="2" xfId="1" applyNumberFormat="1" applyFont="1" applyFill="1" applyBorder="1" applyAlignment="1">
      <alignment vertical="center"/>
    </xf>
    <xf numFmtId="0" fontId="17" fillId="5" borderId="2" xfId="0" applyFont="1" applyFill="1" applyBorder="1" applyAlignment="1" applyProtection="1">
      <alignment vertical="center"/>
    </xf>
    <xf numFmtId="166" fontId="17" fillId="5" borderId="2" xfId="0" applyNumberFormat="1" applyFont="1" applyFill="1" applyBorder="1" applyAlignment="1" applyProtection="1">
      <alignment vertical="center"/>
    </xf>
    <xf numFmtId="166" fontId="12" fillId="0" borderId="6" xfId="6" applyNumberFormat="1" applyFont="1" applyBorder="1" applyAlignment="1" applyProtection="1">
      <alignment vertical="center"/>
      <protection locked="0"/>
    </xf>
    <xf numFmtId="0" fontId="17" fillId="5" borderId="0" xfId="0" applyFont="1" applyFill="1" applyAlignment="1" applyProtection="1">
      <alignment vertical="center"/>
    </xf>
    <xf numFmtId="0" fontId="17" fillId="4" borderId="15" xfId="0" applyFont="1" applyFill="1" applyBorder="1" applyAlignment="1" applyProtection="1">
      <alignment horizontal="right" vertical="center"/>
    </xf>
    <xf numFmtId="0" fontId="12" fillId="4" borderId="0" xfId="0" applyFont="1" applyFill="1" applyAlignment="1" applyProtection="1">
      <alignment vertical="center"/>
      <protection locked="0"/>
    </xf>
    <xf numFmtId="166" fontId="12" fillId="4" borderId="21" xfId="0" applyNumberFormat="1" applyFont="1" applyFill="1" applyBorder="1" applyAlignment="1" applyProtection="1">
      <alignment vertical="center"/>
    </xf>
    <xf numFmtId="41" fontId="12" fillId="4" borderId="0" xfId="9" applyNumberFormat="1" applyFont="1" applyFill="1" applyBorder="1" applyAlignment="1" applyProtection="1">
      <alignment horizontal="right" vertical="center"/>
    </xf>
    <xf numFmtId="0" fontId="12" fillId="4" borderId="0" xfId="0" applyFont="1" applyFill="1" applyAlignment="1" applyProtection="1">
      <alignment vertical="center"/>
    </xf>
    <xf numFmtId="41" fontId="15" fillId="4" borderId="0" xfId="9" applyNumberFormat="1" applyFont="1" applyFill="1" applyBorder="1" applyAlignment="1" applyProtection="1">
      <alignment horizontal="right" vertical="center"/>
    </xf>
    <xf numFmtId="0" fontId="17" fillId="4" borderId="2" xfId="0" applyFont="1" applyFill="1" applyBorder="1" applyAlignment="1" applyProtection="1">
      <alignment horizontal="right" vertical="center"/>
    </xf>
    <xf numFmtId="166" fontId="17" fillId="4" borderId="2" xfId="0" applyNumberFormat="1" applyFont="1" applyFill="1" applyBorder="1" applyAlignment="1" applyProtection="1">
      <alignment vertical="center"/>
    </xf>
    <xf numFmtId="165" fontId="12" fillId="4" borderId="2" xfId="9" applyNumberFormat="1" applyFont="1" applyFill="1" applyBorder="1" applyAlignment="1" applyProtection="1">
      <alignment horizontal="right" vertical="center"/>
    </xf>
    <xf numFmtId="0" fontId="12" fillId="4" borderId="2" xfId="0" applyFont="1" applyFill="1" applyBorder="1" applyAlignment="1" applyProtection="1">
      <alignment vertical="center"/>
    </xf>
    <xf numFmtId="0" fontId="17" fillId="4" borderId="30" xfId="0" applyFont="1" applyFill="1" applyBorder="1" applyAlignment="1" applyProtection="1">
      <alignment horizontal="right" vertical="center"/>
    </xf>
    <xf numFmtId="166" fontId="17" fillId="4" borderId="30" xfId="0" applyNumberFormat="1" applyFont="1" applyFill="1" applyBorder="1" applyAlignment="1" applyProtection="1">
      <alignment vertical="center"/>
    </xf>
    <xf numFmtId="165" fontId="12" fillId="4" borderId="30" xfId="9" applyNumberFormat="1" applyFont="1" applyFill="1" applyBorder="1" applyAlignment="1" applyProtection="1">
      <alignment horizontal="right" vertical="center"/>
    </xf>
    <xf numFmtId="0" fontId="12" fillId="4" borderId="30" xfId="0" applyFont="1" applyFill="1" applyBorder="1" applyAlignment="1" applyProtection="1">
      <alignment vertical="center"/>
    </xf>
    <xf numFmtId="166" fontId="12" fillId="4" borderId="31" xfId="0" applyNumberFormat="1" applyFont="1" applyFill="1" applyBorder="1" applyAlignment="1" applyProtection="1">
      <alignment vertical="center"/>
    </xf>
    <xf numFmtId="0" fontId="4" fillId="4" borderId="2" xfId="0" applyFont="1" applyFill="1" applyBorder="1" applyAlignment="1">
      <alignment horizontal="right" vertical="center"/>
    </xf>
    <xf numFmtId="166" fontId="1" fillId="4" borderId="2" xfId="1" applyNumberFormat="1" applyFont="1" applyFill="1" applyBorder="1" applyAlignment="1">
      <alignment vertical="center"/>
    </xf>
    <xf numFmtId="6" fontId="4" fillId="5" borderId="0" xfId="0" applyNumberFormat="1" applyFont="1" applyFill="1" applyAlignment="1">
      <alignment horizontal="right" vertical="center"/>
    </xf>
    <xf numFmtId="6" fontId="0" fillId="7" borderId="0" xfId="0" applyNumberFormat="1" applyFill="1" applyAlignment="1">
      <alignment horizontal="right" vertical="center"/>
    </xf>
    <xf numFmtId="0" fontId="5" fillId="6" borderId="0" xfId="0" applyFont="1" applyFill="1" applyBorder="1"/>
    <xf numFmtId="0" fontId="5" fillId="6" borderId="0" xfId="0" applyFont="1" applyFill="1" applyBorder="1" applyAlignment="1">
      <alignment horizontal="right" vertical="center"/>
    </xf>
    <xf numFmtId="0" fontId="52" fillId="5" borderId="0" xfId="0" applyFont="1" applyFill="1" applyBorder="1" applyAlignment="1" applyProtection="1">
      <alignment vertical="center"/>
    </xf>
    <xf numFmtId="166" fontId="52" fillId="5" borderId="0" xfId="0" applyNumberFormat="1" applyFont="1" applyFill="1" applyBorder="1" applyAlignment="1" applyProtection="1">
      <alignment vertical="center"/>
    </xf>
    <xf numFmtId="165" fontId="36" fillId="5" borderId="0" xfId="9" applyNumberFormat="1" applyFont="1" applyFill="1" applyBorder="1" applyAlignment="1" applyProtection="1">
      <alignment horizontal="right" vertical="center"/>
    </xf>
    <xf numFmtId="0" fontId="36" fillId="5" borderId="0" xfId="0" applyFont="1" applyFill="1" applyBorder="1" applyAlignment="1" applyProtection="1">
      <alignment vertical="center"/>
    </xf>
    <xf numFmtId="0" fontId="52" fillId="5" borderId="2" xfId="0" applyFont="1" applyFill="1" applyBorder="1" applyAlignment="1" applyProtection="1">
      <alignment vertical="center"/>
    </xf>
    <xf numFmtId="166" fontId="52" fillId="5" borderId="2" xfId="0" applyNumberFormat="1" applyFont="1" applyFill="1" applyBorder="1" applyAlignment="1" applyProtection="1">
      <alignment vertical="center"/>
    </xf>
    <xf numFmtId="41" fontId="36" fillId="5" borderId="2" xfId="9" applyNumberFormat="1" applyFont="1" applyFill="1" applyBorder="1" applyAlignment="1" applyProtection="1">
      <alignment horizontal="right" vertical="center"/>
    </xf>
    <xf numFmtId="0" fontId="36" fillId="5" borderId="2" xfId="0" applyFont="1" applyFill="1" applyBorder="1" applyAlignment="1" applyProtection="1">
      <alignment vertical="center"/>
    </xf>
    <xf numFmtId="0" fontId="17" fillId="9" borderId="0" xfId="0" applyFont="1" applyFill="1" applyAlignment="1" applyProtection="1">
      <alignment vertical="center"/>
    </xf>
    <xf numFmtId="166" fontId="17" fillId="4" borderId="15" xfId="6" applyNumberFormat="1" applyFont="1" applyFill="1" applyBorder="1" applyAlignment="1" applyProtection="1">
      <alignment vertical="center"/>
    </xf>
    <xf numFmtId="166" fontId="17" fillId="4" borderId="2" xfId="6" applyNumberFormat="1" applyFont="1" applyFill="1" applyBorder="1" applyAlignment="1" applyProtection="1">
      <alignment vertical="center"/>
    </xf>
    <xf numFmtId="166" fontId="17" fillId="4" borderId="30" xfId="6" applyNumberFormat="1" applyFont="1" applyFill="1" applyBorder="1" applyAlignment="1" applyProtection="1">
      <alignment vertical="center"/>
    </xf>
    <xf numFmtId="2" fontId="17" fillId="5" borderId="0" xfId="9" applyNumberFormat="1" applyFont="1" applyFill="1" applyAlignment="1" applyProtection="1">
      <alignment vertical="center"/>
    </xf>
    <xf numFmtId="41" fontId="17" fillId="5" borderId="0" xfId="6" applyNumberFormat="1" applyFont="1" applyFill="1" applyAlignment="1" applyProtection="1">
      <alignment vertical="center"/>
    </xf>
    <xf numFmtId="164" fontId="4" fillId="4" borderId="2" xfId="1" applyNumberFormat="1" applyFont="1" applyFill="1" applyBorder="1" applyAlignment="1">
      <alignment vertical="center"/>
    </xf>
    <xf numFmtId="14" fontId="21" fillId="7" borderId="12" xfId="0" applyNumberFormat="1" applyFont="1" applyFill="1" applyBorder="1" applyAlignment="1" applyProtection="1">
      <alignment horizontal="center" vertical="center"/>
      <protection locked="0"/>
    </xf>
    <xf numFmtId="14" fontId="21" fillId="7" borderId="13" xfId="0" applyNumberFormat="1" applyFont="1" applyFill="1" applyBorder="1" applyAlignment="1" applyProtection="1">
      <alignment horizontal="center" vertical="center"/>
      <protection locked="0"/>
    </xf>
  </cellXfs>
  <cellStyles count="10">
    <cellStyle name="40% - Accent1" xfId="4" builtinId="31"/>
    <cellStyle name="Accent1" xfId="3" builtinId="29"/>
    <cellStyle name="Comma" xfId="1" builtinId="3"/>
    <cellStyle name="Currency" xfId="6" builtinId="4"/>
    <cellStyle name="Heading 1" xfId="2" builtinId="16"/>
    <cellStyle name="Hyperlink" xfId="5" builtinId="8" customBuiltin="1"/>
    <cellStyle name="Hyperlink 2" xfId="8"/>
    <cellStyle name="Normal" xfId="0" builtinId="0"/>
    <cellStyle name="Normal 2" xfId="7"/>
    <cellStyle name="Percent" xfId="9" builtinId="5"/>
  </cellStyles>
  <dxfs count="8">
    <dxf>
      <font>
        <condense val="0"/>
        <extend val="0"/>
        <color indexed="10"/>
      </font>
    </dxf>
    <dxf>
      <font>
        <condense val="0"/>
        <extend val="0"/>
        <color indexed="10"/>
      </font>
    </dxf>
    <dxf>
      <font>
        <b/>
        <strike val="0"/>
        <outline val="0"/>
        <shadow val="0"/>
        <u val="none"/>
        <vertAlign val="baseline"/>
        <sz val="11"/>
        <color theme="1"/>
        <name val="Calibri"/>
        <scheme val="minor"/>
      </font>
      <numFmt numFmtId="10" formatCode="&quot;$&quot;#,##0_);[Red]\(&quot;$&quot;#,##0\)"/>
      <fill>
        <patternFill patternType="solid">
          <fgColor indexed="64"/>
          <bgColor theme="4" tint="0.79998168889431442"/>
        </patternFill>
      </fill>
      <alignment horizontal="right" vertical="center" textRotation="0" wrapText="0" indent="0" justifyLastLine="0" shrinkToFit="0" readingOrder="0"/>
    </dxf>
    <dxf>
      <numFmt numFmtId="10" formatCode="&quot;$&quot;#,##0_);[Red]\(&quot;$&quot;#,##0\)"/>
      <fill>
        <patternFill patternType="solid">
          <fgColor indexed="64"/>
          <bgColor theme="0"/>
        </patternFill>
      </fill>
      <alignment horizontal="right" vertical="center" textRotation="0" wrapText="0" indent="0" justifyLastLine="0" shrinkToFit="0" readingOrder="0"/>
    </dxf>
    <dxf>
      <numFmt numFmtId="10" formatCode="&quot;$&quot;#,##0_);[Red]\(&quot;$&quot;#,##0\)"/>
      <fill>
        <patternFill patternType="solid">
          <fgColor indexed="64"/>
          <bgColor theme="0"/>
        </patternFill>
      </fill>
      <alignment horizontal="right" vertical="center" textRotation="0" wrapText="0" indent="0" justifyLastLine="0" shrinkToFit="0" readingOrder="0"/>
    </dxf>
    <dxf>
      <fill>
        <patternFill patternType="solid">
          <fgColor indexed="64"/>
          <bgColor theme="0"/>
        </patternFill>
      </fill>
    </dxf>
    <dxf>
      <fill>
        <patternFill patternType="solid">
          <fgColor indexed="64"/>
          <bgColor theme="0"/>
        </patternFill>
      </fill>
    </dxf>
    <dxf>
      <font>
        <b val="0"/>
        <strike val="0"/>
        <outline val="0"/>
        <shadow val="0"/>
        <u val="none"/>
        <vertAlign val="baseline"/>
        <sz val="11"/>
        <color theme="0"/>
        <name val="Calibri"/>
        <scheme val="minor"/>
      </font>
      <fill>
        <patternFill>
          <fgColor indexed="6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0">
                <a:solidFill>
                  <a:schemeClr val="accent1"/>
                </a:solidFill>
              </a:defRPr>
            </a:pPr>
            <a:r>
              <a:rPr lang="en-US" sz="1600" b="0">
                <a:solidFill>
                  <a:schemeClr val="accent1"/>
                </a:solidFill>
              </a:rPr>
              <a:t>Highlights</a:t>
            </a:r>
          </a:p>
        </c:rich>
      </c:tx>
      <c:layout>
        <c:manualLayout>
          <c:xMode val="edge"/>
          <c:yMode val="edge"/>
          <c:x val="0.38324388789505071"/>
          <c:y val="1.0615711252653927E-2"/>
        </c:manualLayout>
      </c:layout>
      <c:overlay val="1"/>
    </c:title>
    <c:autoTitleDeleted val="0"/>
    <c:plotArea>
      <c:layout>
        <c:manualLayout>
          <c:layoutTarget val="inner"/>
          <c:xMode val="edge"/>
          <c:yMode val="edge"/>
          <c:x val="0.18379112494659097"/>
          <c:y val="0.14079651269705937"/>
          <c:w val="0.76290995825879548"/>
          <c:h val="0.65928206028386582"/>
        </c:manualLayout>
      </c:layout>
      <c:barChart>
        <c:barDir val="col"/>
        <c:grouping val="clustered"/>
        <c:varyColors val="0"/>
        <c:ser>
          <c:idx val="0"/>
          <c:order val="0"/>
          <c:tx>
            <c:strRef>
              <c:f>Highlights!$C$17</c:f>
              <c:strCache>
                <c:ptCount val="1"/>
                <c:pt idx="0">
                  <c:v>Sales</c:v>
                </c:pt>
              </c:strCache>
            </c:strRef>
          </c:tx>
          <c:invertIfNegative val="0"/>
          <c:cat>
            <c:strRef>
              <c:f>Highlights!$B$18:$B$20</c:f>
              <c:strCache>
                <c:ptCount val="3"/>
                <c:pt idx="0">
                  <c:v>Year 1</c:v>
                </c:pt>
                <c:pt idx="1">
                  <c:v>Year 2</c:v>
                </c:pt>
                <c:pt idx="2">
                  <c:v>Year 3</c:v>
                </c:pt>
              </c:strCache>
            </c:strRef>
          </c:cat>
          <c:val>
            <c:numRef>
              <c:f>Highlights!$C$18:$C$20</c:f>
              <c:numCache>
                <c:formatCode>"$"#,##0_);[Red]\("$"#,##0\)</c:formatCode>
                <c:ptCount val="3"/>
                <c:pt idx="0">
                  <c:v>100000</c:v>
                </c:pt>
                <c:pt idx="1">
                  <c:v>200000</c:v>
                </c:pt>
                <c:pt idx="2">
                  <c:v>300000</c:v>
                </c:pt>
              </c:numCache>
            </c:numRef>
          </c:val>
          <c:extLst>
            <c:ext xmlns:c16="http://schemas.microsoft.com/office/drawing/2014/chart" uri="{C3380CC4-5D6E-409C-BE32-E72D297353CC}">
              <c16:uniqueId val="{00000000-F82B-4D21-8219-4F844D373065}"/>
            </c:ext>
          </c:extLst>
        </c:ser>
        <c:ser>
          <c:idx val="1"/>
          <c:order val="1"/>
          <c:tx>
            <c:strRef>
              <c:f>Highlights!$D$17</c:f>
              <c:strCache>
                <c:ptCount val="1"/>
                <c:pt idx="0">
                  <c:v>Gross Margin</c:v>
                </c:pt>
              </c:strCache>
            </c:strRef>
          </c:tx>
          <c:invertIfNegative val="0"/>
          <c:cat>
            <c:strRef>
              <c:f>Highlights!$B$18:$B$20</c:f>
              <c:strCache>
                <c:ptCount val="3"/>
                <c:pt idx="0">
                  <c:v>Year 1</c:v>
                </c:pt>
                <c:pt idx="1">
                  <c:v>Year 2</c:v>
                </c:pt>
                <c:pt idx="2">
                  <c:v>Year 3</c:v>
                </c:pt>
              </c:strCache>
            </c:strRef>
          </c:cat>
          <c:val>
            <c:numRef>
              <c:f>Highlights!$D$18:$D$20</c:f>
              <c:numCache>
                <c:formatCode>"$"#,##0_);[Red]\("$"#,##0\)</c:formatCode>
                <c:ptCount val="3"/>
                <c:pt idx="0">
                  <c:v>75000</c:v>
                </c:pt>
                <c:pt idx="1">
                  <c:v>145000</c:v>
                </c:pt>
                <c:pt idx="2">
                  <c:v>175000</c:v>
                </c:pt>
              </c:numCache>
            </c:numRef>
          </c:val>
          <c:extLst>
            <c:ext xmlns:c16="http://schemas.microsoft.com/office/drawing/2014/chart" uri="{C3380CC4-5D6E-409C-BE32-E72D297353CC}">
              <c16:uniqueId val="{00000001-F82B-4D21-8219-4F844D373065}"/>
            </c:ext>
          </c:extLst>
        </c:ser>
        <c:ser>
          <c:idx val="2"/>
          <c:order val="2"/>
          <c:tx>
            <c:strRef>
              <c:f>Highlights!$E$17</c:f>
              <c:strCache>
                <c:ptCount val="1"/>
                <c:pt idx="0">
                  <c:v>Net Profit</c:v>
                </c:pt>
              </c:strCache>
            </c:strRef>
          </c:tx>
          <c:invertIfNegative val="0"/>
          <c:cat>
            <c:strRef>
              <c:f>Highlights!$B$18:$B$20</c:f>
              <c:strCache>
                <c:ptCount val="3"/>
                <c:pt idx="0">
                  <c:v>Year 1</c:v>
                </c:pt>
                <c:pt idx="1">
                  <c:v>Year 2</c:v>
                </c:pt>
                <c:pt idx="2">
                  <c:v>Year 3</c:v>
                </c:pt>
              </c:strCache>
            </c:strRef>
          </c:cat>
          <c:val>
            <c:numRef>
              <c:f>Highlights!$E$18:$E$20</c:f>
              <c:numCache>
                <c:formatCode>"$"#,##0_);[Red]\("$"#,##0\)</c:formatCode>
                <c:ptCount val="3"/>
                <c:pt idx="0">
                  <c:v>25000</c:v>
                </c:pt>
                <c:pt idx="1">
                  <c:v>55000</c:v>
                </c:pt>
                <c:pt idx="2">
                  <c:v>125000</c:v>
                </c:pt>
              </c:numCache>
            </c:numRef>
          </c:val>
          <c:extLst>
            <c:ext xmlns:c16="http://schemas.microsoft.com/office/drawing/2014/chart" uri="{C3380CC4-5D6E-409C-BE32-E72D297353CC}">
              <c16:uniqueId val="{00000002-F82B-4D21-8219-4F844D373065}"/>
            </c:ext>
          </c:extLst>
        </c:ser>
        <c:dLbls>
          <c:showLegendKey val="0"/>
          <c:showVal val="0"/>
          <c:showCatName val="0"/>
          <c:showSerName val="0"/>
          <c:showPercent val="0"/>
          <c:showBubbleSize val="0"/>
        </c:dLbls>
        <c:gapWidth val="150"/>
        <c:axId val="336068808"/>
        <c:axId val="336066848"/>
      </c:barChart>
      <c:catAx>
        <c:axId val="336068808"/>
        <c:scaling>
          <c:orientation val="minMax"/>
        </c:scaling>
        <c:delete val="0"/>
        <c:axPos val="b"/>
        <c:numFmt formatCode="General" sourceLinked="0"/>
        <c:majorTickMark val="out"/>
        <c:minorTickMark val="none"/>
        <c:tickLblPos val="nextTo"/>
        <c:crossAx val="336066848"/>
        <c:crosses val="autoZero"/>
        <c:auto val="1"/>
        <c:lblAlgn val="ctr"/>
        <c:lblOffset val="100"/>
        <c:noMultiLvlLbl val="0"/>
      </c:catAx>
      <c:valAx>
        <c:axId val="336066848"/>
        <c:scaling>
          <c:orientation val="minMax"/>
        </c:scaling>
        <c:delete val="0"/>
        <c:axPos val="l"/>
        <c:majorGridlines/>
        <c:numFmt formatCode="&quot;$&quot;#,##0_);[Red]\(&quot;$&quot;#,##0\)" sourceLinked="1"/>
        <c:majorTickMark val="out"/>
        <c:minorTickMark val="none"/>
        <c:tickLblPos val="nextTo"/>
        <c:crossAx val="336068808"/>
        <c:crosses val="autoZero"/>
        <c:crossBetween val="between"/>
      </c:valAx>
    </c:plotArea>
    <c:legend>
      <c:legendPos val="b"/>
      <c:layout>
        <c:manualLayout>
          <c:xMode val="edge"/>
          <c:yMode val="edge"/>
          <c:x val="0.26015076603796616"/>
          <c:y val="0.9040185064446562"/>
          <c:w val="0.52740270167481296"/>
          <c:h val="9.59814935553438E-2"/>
        </c:manualLayout>
      </c:layout>
      <c:overlay val="0"/>
    </c:legend>
    <c:plotVisOnly val="1"/>
    <c:dispBlanksAs val="gap"/>
    <c:showDLblsOverMax val="0"/>
  </c:chart>
  <c:spPr>
    <a:solidFill>
      <a:sysClr val="window" lastClr="FFFFFF"/>
    </a:solidFill>
    <a:ln>
      <a:solidFill>
        <a:schemeClr val="bg1">
          <a:lumMod val="85000"/>
        </a:schemeClr>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solidFill>
                  <a:schemeClr val="accent1"/>
                </a:solidFill>
              </a:defRPr>
            </a:pPr>
            <a:r>
              <a:rPr lang="en-US" sz="1400" b="0">
                <a:solidFill>
                  <a:schemeClr val="accent1"/>
                </a:solidFill>
              </a:rPr>
              <a:t>Market Analysis</a:t>
            </a:r>
          </a:p>
        </c:rich>
      </c:tx>
      <c:layout>
        <c:manualLayout>
          <c:xMode val="edge"/>
          <c:yMode val="edge"/>
          <c:x val="0.37370822397200354"/>
          <c:y val="0"/>
        </c:manualLayout>
      </c:layout>
      <c:overlay val="1"/>
    </c:title>
    <c:autoTitleDeleted val="0"/>
    <c:plotArea>
      <c:layout>
        <c:manualLayout>
          <c:layoutTarget val="inner"/>
          <c:xMode val="edge"/>
          <c:yMode val="edge"/>
          <c:x val="0.12116907261592301"/>
          <c:y val="0.14862277631962673"/>
          <c:w val="0.61798403324584428"/>
          <c:h val="0.73539734616506269"/>
        </c:manualLayout>
      </c:layout>
      <c:barChart>
        <c:barDir val="col"/>
        <c:grouping val="clustered"/>
        <c:varyColors val="0"/>
        <c:ser>
          <c:idx val="0"/>
          <c:order val="0"/>
          <c:tx>
            <c:strRef>
              <c:f>MarketAnalysis!$B$5</c:f>
              <c:strCache>
                <c:ptCount val="1"/>
                <c:pt idx="0">
                  <c:v>Young Couples</c:v>
                </c:pt>
              </c:strCache>
            </c:strRef>
          </c:tx>
          <c:invertIfNegative val="0"/>
          <c:cat>
            <c:strRef>
              <c:f>MarketAnalysis!$D$4:$H$4</c:f>
              <c:strCache>
                <c:ptCount val="5"/>
                <c:pt idx="0">
                  <c:v>Year 1</c:v>
                </c:pt>
                <c:pt idx="1">
                  <c:v>Year 2</c:v>
                </c:pt>
                <c:pt idx="2">
                  <c:v>Year 3</c:v>
                </c:pt>
                <c:pt idx="3">
                  <c:v>Year 4</c:v>
                </c:pt>
                <c:pt idx="4">
                  <c:v>Year 5</c:v>
                </c:pt>
              </c:strCache>
            </c:strRef>
          </c:cat>
          <c:val>
            <c:numRef>
              <c:f>MarketAnalysis!$D$5:$H$5</c:f>
              <c:numCache>
                <c:formatCode>#,##0</c:formatCode>
                <c:ptCount val="5"/>
                <c:pt idx="0">
                  <c:v>25000</c:v>
                </c:pt>
                <c:pt idx="1">
                  <c:v>26250</c:v>
                </c:pt>
                <c:pt idx="2">
                  <c:v>27563</c:v>
                </c:pt>
                <c:pt idx="3">
                  <c:v>28941</c:v>
                </c:pt>
                <c:pt idx="4">
                  <c:v>30388</c:v>
                </c:pt>
              </c:numCache>
            </c:numRef>
          </c:val>
          <c:extLst>
            <c:ext xmlns:c16="http://schemas.microsoft.com/office/drawing/2014/chart" uri="{C3380CC4-5D6E-409C-BE32-E72D297353CC}">
              <c16:uniqueId val="{00000000-20FB-416E-B336-E51E7B717BCA}"/>
            </c:ext>
          </c:extLst>
        </c:ser>
        <c:ser>
          <c:idx val="1"/>
          <c:order val="1"/>
          <c:tx>
            <c:strRef>
              <c:f>MarketAnalysis!$B$6</c:f>
              <c:strCache>
                <c:ptCount val="1"/>
                <c:pt idx="0">
                  <c:v>Older Couples</c:v>
                </c:pt>
              </c:strCache>
            </c:strRef>
          </c:tx>
          <c:invertIfNegative val="0"/>
          <c:cat>
            <c:strRef>
              <c:f>MarketAnalysis!$D$4:$H$4</c:f>
              <c:strCache>
                <c:ptCount val="5"/>
                <c:pt idx="0">
                  <c:v>Year 1</c:v>
                </c:pt>
                <c:pt idx="1">
                  <c:v>Year 2</c:v>
                </c:pt>
                <c:pt idx="2">
                  <c:v>Year 3</c:v>
                </c:pt>
                <c:pt idx="3">
                  <c:v>Year 4</c:v>
                </c:pt>
                <c:pt idx="4">
                  <c:v>Year 5</c:v>
                </c:pt>
              </c:strCache>
            </c:strRef>
          </c:cat>
          <c:val>
            <c:numRef>
              <c:f>MarketAnalysis!$D$6:$H$6</c:f>
              <c:numCache>
                <c:formatCode>#,##0</c:formatCode>
                <c:ptCount val="5"/>
                <c:pt idx="0">
                  <c:v>30000</c:v>
                </c:pt>
                <c:pt idx="1">
                  <c:v>32100</c:v>
                </c:pt>
                <c:pt idx="2">
                  <c:v>34347</c:v>
                </c:pt>
                <c:pt idx="3">
                  <c:v>36751</c:v>
                </c:pt>
                <c:pt idx="4">
                  <c:v>39324</c:v>
                </c:pt>
              </c:numCache>
            </c:numRef>
          </c:val>
          <c:extLst>
            <c:ext xmlns:c16="http://schemas.microsoft.com/office/drawing/2014/chart" uri="{C3380CC4-5D6E-409C-BE32-E72D297353CC}">
              <c16:uniqueId val="{00000001-20FB-416E-B336-E51E7B717BCA}"/>
            </c:ext>
          </c:extLst>
        </c:ser>
        <c:ser>
          <c:idx val="2"/>
          <c:order val="2"/>
          <c:tx>
            <c:strRef>
              <c:f>MarketAnalysis!$B$7</c:f>
              <c:strCache>
                <c:ptCount val="1"/>
                <c:pt idx="0">
                  <c:v>Families</c:v>
                </c:pt>
              </c:strCache>
            </c:strRef>
          </c:tx>
          <c:invertIfNegative val="0"/>
          <c:cat>
            <c:strRef>
              <c:f>MarketAnalysis!$D$4:$H$4</c:f>
              <c:strCache>
                <c:ptCount val="5"/>
                <c:pt idx="0">
                  <c:v>Year 1</c:v>
                </c:pt>
                <c:pt idx="1">
                  <c:v>Year 2</c:v>
                </c:pt>
                <c:pt idx="2">
                  <c:v>Year 3</c:v>
                </c:pt>
                <c:pt idx="3">
                  <c:v>Year 4</c:v>
                </c:pt>
                <c:pt idx="4">
                  <c:v>Year 5</c:v>
                </c:pt>
              </c:strCache>
            </c:strRef>
          </c:cat>
          <c:val>
            <c:numRef>
              <c:f>MarketAnalysis!$D$7:$H$7</c:f>
              <c:numCache>
                <c:formatCode>#,##0</c:formatCode>
                <c:ptCount val="5"/>
                <c:pt idx="0">
                  <c:v>45000</c:v>
                </c:pt>
                <c:pt idx="1">
                  <c:v>47250</c:v>
                </c:pt>
                <c:pt idx="2">
                  <c:v>49613</c:v>
                </c:pt>
                <c:pt idx="3">
                  <c:v>52094</c:v>
                </c:pt>
                <c:pt idx="4">
                  <c:v>54699</c:v>
                </c:pt>
              </c:numCache>
            </c:numRef>
          </c:val>
          <c:extLst>
            <c:ext xmlns:c16="http://schemas.microsoft.com/office/drawing/2014/chart" uri="{C3380CC4-5D6E-409C-BE32-E72D297353CC}">
              <c16:uniqueId val="{00000002-20FB-416E-B336-E51E7B717BCA}"/>
            </c:ext>
          </c:extLst>
        </c:ser>
        <c:dLbls>
          <c:showLegendKey val="0"/>
          <c:showVal val="0"/>
          <c:showCatName val="0"/>
          <c:showSerName val="0"/>
          <c:showPercent val="0"/>
          <c:showBubbleSize val="0"/>
        </c:dLbls>
        <c:gapWidth val="150"/>
        <c:axId val="336066064"/>
        <c:axId val="336067240"/>
      </c:barChart>
      <c:catAx>
        <c:axId val="336066064"/>
        <c:scaling>
          <c:orientation val="minMax"/>
        </c:scaling>
        <c:delete val="0"/>
        <c:axPos val="b"/>
        <c:numFmt formatCode="General" sourceLinked="0"/>
        <c:majorTickMark val="out"/>
        <c:minorTickMark val="none"/>
        <c:tickLblPos val="nextTo"/>
        <c:crossAx val="336067240"/>
        <c:crosses val="autoZero"/>
        <c:auto val="1"/>
        <c:lblAlgn val="ctr"/>
        <c:lblOffset val="100"/>
        <c:noMultiLvlLbl val="0"/>
      </c:catAx>
      <c:valAx>
        <c:axId val="336067240"/>
        <c:scaling>
          <c:orientation val="minMax"/>
        </c:scaling>
        <c:delete val="0"/>
        <c:axPos val="l"/>
        <c:majorGridlines/>
        <c:numFmt formatCode="#,##0" sourceLinked="1"/>
        <c:majorTickMark val="out"/>
        <c:minorTickMark val="none"/>
        <c:tickLblPos val="nextTo"/>
        <c:crossAx val="336066064"/>
        <c:crosses val="autoZero"/>
        <c:crossBetween val="between"/>
      </c:valAx>
      <c:spPr>
        <a:ln>
          <a:solidFill>
            <a:schemeClr val="bg1">
              <a:lumMod val="75000"/>
            </a:schemeClr>
          </a:solidFill>
        </a:ln>
      </c:spPr>
    </c:plotArea>
    <c:legend>
      <c:legendPos val="r"/>
      <c:overlay val="0"/>
    </c:legend>
    <c:plotVisOnly val="1"/>
    <c:dispBlanksAs val="gap"/>
    <c:showDLblsOverMax val="0"/>
  </c:chart>
  <c:spPr>
    <a:ln>
      <a:solidFill>
        <a:schemeClr val="bg1">
          <a:lumMod val="85000"/>
        </a:schemeClr>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Milestones!$C$19</c:f>
              <c:strCache>
                <c:ptCount val="1"/>
                <c:pt idx="0">
                  <c:v>Start Date</c:v>
                </c:pt>
              </c:strCache>
            </c:strRef>
          </c:tx>
          <c:spPr>
            <a:noFill/>
          </c:spPr>
          <c:invertIfNegative val="0"/>
          <c:cat>
            <c:strRef>
              <c:f>Milestones!$B$20:$B$25</c:f>
              <c:strCache>
                <c:ptCount val="6"/>
                <c:pt idx="0">
                  <c:v>Milestone #1</c:v>
                </c:pt>
                <c:pt idx="1">
                  <c:v>Milestone #2</c:v>
                </c:pt>
                <c:pt idx="2">
                  <c:v>Milestone #3</c:v>
                </c:pt>
                <c:pt idx="3">
                  <c:v>Milestone #4</c:v>
                </c:pt>
                <c:pt idx="4">
                  <c:v>Milestone #5</c:v>
                </c:pt>
                <c:pt idx="5">
                  <c:v>Milestone #6</c:v>
                </c:pt>
              </c:strCache>
            </c:strRef>
          </c:cat>
          <c:val>
            <c:numRef>
              <c:f>Milestones!$C$20:$C$25</c:f>
              <c:numCache>
                <c:formatCode>m/d/yyyy</c:formatCode>
                <c:ptCount val="6"/>
                <c:pt idx="0">
                  <c:v>42262</c:v>
                </c:pt>
                <c:pt idx="1">
                  <c:v>42292</c:v>
                </c:pt>
                <c:pt idx="2">
                  <c:v>42322</c:v>
                </c:pt>
                <c:pt idx="3">
                  <c:v>42352</c:v>
                </c:pt>
                <c:pt idx="4">
                  <c:v>42382</c:v>
                </c:pt>
                <c:pt idx="5">
                  <c:v>42412</c:v>
                </c:pt>
              </c:numCache>
            </c:numRef>
          </c:val>
          <c:extLst>
            <c:ext xmlns:c16="http://schemas.microsoft.com/office/drawing/2014/chart" uri="{C3380CC4-5D6E-409C-BE32-E72D297353CC}">
              <c16:uniqueId val="{00000000-6A2A-4B29-86AA-1A24093C1D46}"/>
            </c:ext>
          </c:extLst>
        </c:ser>
        <c:ser>
          <c:idx val="1"/>
          <c:order val="1"/>
          <c:tx>
            <c:strRef>
              <c:f>Milestones!$D$19</c:f>
              <c:strCache>
                <c:ptCount val="1"/>
                <c:pt idx="0">
                  <c:v>Duration</c:v>
                </c:pt>
              </c:strCache>
            </c:strRef>
          </c:tx>
          <c:spPr>
            <a:solidFill>
              <a:schemeClr val="accent1"/>
            </a:solidFill>
          </c:spPr>
          <c:invertIfNegative val="0"/>
          <c:cat>
            <c:strRef>
              <c:f>Milestones!$B$20:$B$25</c:f>
              <c:strCache>
                <c:ptCount val="6"/>
                <c:pt idx="0">
                  <c:v>Milestone #1</c:v>
                </c:pt>
                <c:pt idx="1">
                  <c:v>Milestone #2</c:v>
                </c:pt>
                <c:pt idx="2">
                  <c:v>Milestone #3</c:v>
                </c:pt>
                <c:pt idx="3">
                  <c:v>Milestone #4</c:v>
                </c:pt>
                <c:pt idx="4">
                  <c:v>Milestone #5</c:v>
                </c:pt>
                <c:pt idx="5">
                  <c:v>Milestone #6</c:v>
                </c:pt>
              </c:strCache>
            </c:strRef>
          </c:cat>
          <c:val>
            <c:numRef>
              <c:f>Milestones!$D$20:$D$25</c:f>
              <c:numCache>
                <c:formatCode>#,##0</c:formatCode>
                <c:ptCount val="6"/>
                <c:pt idx="0">
                  <c:v>60</c:v>
                </c:pt>
                <c:pt idx="1">
                  <c:v>60</c:v>
                </c:pt>
                <c:pt idx="2">
                  <c:v>60</c:v>
                </c:pt>
                <c:pt idx="3">
                  <c:v>120</c:v>
                </c:pt>
                <c:pt idx="4">
                  <c:v>120</c:v>
                </c:pt>
                <c:pt idx="5">
                  <c:v>30</c:v>
                </c:pt>
              </c:numCache>
            </c:numRef>
          </c:val>
          <c:extLst>
            <c:ext xmlns:c16="http://schemas.microsoft.com/office/drawing/2014/chart" uri="{C3380CC4-5D6E-409C-BE32-E72D297353CC}">
              <c16:uniqueId val="{00000001-6A2A-4B29-86AA-1A24093C1D46}"/>
            </c:ext>
          </c:extLst>
        </c:ser>
        <c:dLbls>
          <c:showLegendKey val="0"/>
          <c:showVal val="0"/>
          <c:showCatName val="0"/>
          <c:showSerName val="0"/>
          <c:showPercent val="0"/>
          <c:showBubbleSize val="0"/>
        </c:dLbls>
        <c:gapWidth val="150"/>
        <c:overlap val="100"/>
        <c:axId val="336068416"/>
        <c:axId val="336069984"/>
      </c:barChart>
      <c:catAx>
        <c:axId val="336068416"/>
        <c:scaling>
          <c:orientation val="maxMin"/>
        </c:scaling>
        <c:delete val="0"/>
        <c:axPos val="l"/>
        <c:numFmt formatCode="General" sourceLinked="0"/>
        <c:majorTickMark val="out"/>
        <c:minorTickMark val="none"/>
        <c:tickLblPos val="nextTo"/>
        <c:crossAx val="336069984"/>
        <c:crosses val="autoZero"/>
        <c:auto val="1"/>
        <c:lblAlgn val="ctr"/>
        <c:lblOffset val="100"/>
        <c:noMultiLvlLbl val="0"/>
      </c:catAx>
      <c:valAx>
        <c:axId val="336069984"/>
        <c:scaling>
          <c:orientation val="minMax"/>
        </c:scaling>
        <c:delete val="0"/>
        <c:axPos val="t"/>
        <c:majorGridlines/>
        <c:numFmt formatCode="m/d/yy;@" sourceLinked="0"/>
        <c:majorTickMark val="out"/>
        <c:minorTickMark val="none"/>
        <c:tickLblPos val="nextTo"/>
        <c:crossAx val="336068416"/>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12-Month Sales Forecast</a:t>
            </a:r>
          </a:p>
        </c:rich>
      </c:tx>
      <c:layout>
        <c:manualLayout>
          <c:xMode val="edge"/>
          <c:yMode val="edge"/>
          <c:x val="0.3318308318028611"/>
          <c:y val="4.8030739673390974E-3"/>
        </c:manualLayout>
      </c:layout>
      <c:overlay val="1"/>
    </c:title>
    <c:autoTitleDeleted val="0"/>
    <c:plotArea>
      <c:layout>
        <c:manualLayout>
          <c:layoutTarget val="inner"/>
          <c:xMode val="edge"/>
          <c:yMode val="edge"/>
          <c:x val="9.7455018189750414E-2"/>
          <c:y val="0.13358180731731301"/>
          <c:w val="0.70665614686904088"/>
          <c:h val="0.60774013478862687"/>
        </c:manualLayout>
      </c:layout>
      <c:barChart>
        <c:barDir val="col"/>
        <c:grouping val="stacked"/>
        <c:varyColors val="0"/>
        <c:ser>
          <c:idx val="0"/>
          <c:order val="0"/>
          <c:tx>
            <c:strRef>
              <c:f>'SalesForecast 12m'!$B$4</c:f>
              <c:strCache>
                <c:ptCount val="1"/>
                <c:pt idx="0">
                  <c:v>Product 1</c:v>
                </c:pt>
              </c:strCache>
            </c:strRef>
          </c:tx>
          <c:invertIfNegative val="0"/>
          <c:cat>
            <c:strRef>
              <c:f>'SalesForecast 12m'!$C$3:$N$3</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'SalesForecast 12m'!$C$4:$N$4</c:f>
              <c:numCache>
                <c:formatCode>#,##0</c:formatCode>
                <c:ptCount val="12"/>
                <c:pt idx="0">
                  <c:v>10000</c:v>
                </c:pt>
                <c:pt idx="1">
                  <c:v>10000</c:v>
                </c:pt>
                <c:pt idx="2">
                  <c:v>10000</c:v>
                </c:pt>
                <c:pt idx="3">
                  <c:v>10000</c:v>
                </c:pt>
                <c:pt idx="4">
                  <c:v>10000</c:v>
                </c:pt>
                <c:pt idx="5">
                  <c:v>8000</c:v>
                </c:pt>
                <c:pt idx="6">
                  <c:v>8000</c:v>
                </c:pt>
                <c:pt idx="7">
                  <c:v>8000</c:v>
                </c:pt>
                <c:pt idx="8">
                  <c:v>9000</c:v>
                </c:pt>
                <c:pt idx="9">
                  <c:v>10000</c:v>
                </c:pt>
                <c:pt idx="10">
                  <c:v>10000</c:v>
                </c:pt>
                <c:pt idx="11">
                  <c:v>10000</c:v>
                </c:pt>
              </c:numCache>
            </c:numRef>
          </c:val>
          <c:extLst>
            <c:ext xmlns:c16="http://schemas.microsoft.com/office/drawing/2014/chart" uri="{C3380CC4-5D6E-409C-BE32-E72D297353CC}">
              <c16:uniqueId val="{00000000-B057-4177-A6C2-6C0604B91F7E}"/>
            </c:ext>
          </c:extLst>
        </c:ser>
        <c:ser>
          <c:idx val="1"/>
          <c:order val="1"/>
          <c:tx>
            <c:strRef>
              <c:f>'SalesForecast 12m'!$B$5</c:f>
              <c:strCache>
                <c:ptCount val="1"/>
                <c:pt idx="0">
                  <c:v>Product 2</c:v>
                </c:pt>
              </c:strCache>
            </c:strRef>
          </c:tx>
          <c:invertIfNegative val="0"/>
          <c:cat>
            <c:strRef>
              <c:f>'SalesForecast 12m'!$C$3:$N$3</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'SalesForecast 12m'!$C$5:$N$5</c:f>
              <c:numCache>
                <c:formatCode>#,##0</c:formatCode>
                <c:ptCount val="12"/>
                <c:pt idx="0">
                  <c:v>18000</c:v>
                </c:pt>
                <c:pt idx="1">
                  <c:v>18000</c:v>
                </c:pt>
                <c:pt idx="2">
                  <c:v>18000</c:v>
                </c:pt>
                <c:pt idx="3">
                  <c:v>18000</c:v>
                </c:pt>
                <c:pt idx="4">
                  <c:v>18000</c:v>
                </c:pt>
                <c:pt idx="5">
                  <c:v>18000</c:v>
                </c:pt>
                <c:pt idx="6">
                  <c:v>20000</c:v>
                </c:pt>
                <c:pt idx="7">
                  <c:v>20000</c:v>
                </c:pt>
                <c:pt idx="8">
                  <c:v>20000</c:v>
                </c:pt>
                <c:pt idx="9">
                  <c:v>25000</c:v>
                </c:pt>
                <c:pt idx="10">
                  <c:v>25000</c:v>
                </c:pt>
                <c:pt idx="11">
                  <c:v>25000</c:v>
                </c:pt>
              </c:numCache>
            </c:numRef>
          </c:val>
          <c:extLst>
            <c:ext xmlns:c16="http://schemas.microsoft.com/office/drawing/2014/chart" uri="{C3380CC4-5D6E-409C-BE32-E72D297353CC}">
              <c16:uniqueId val="{00000001-B057-4177-A6C2-6C0604B91F7E}"/>
            </c:ext>
          </c:extLst>
        </c:ser>
        <c:ser>
          <c:idx val="2"/>
          <c:order val="2"/>
          <c:tx>
            <c:strRef>
              <c:f>'SalesForecast 12m'!$B$6</c:f>
              <c:strCache>
                <c:ptCount val="1"/>
                <c:pt idx="0">
                  <c:v>Product 3</c:v>
                </c:pt>
              </c:strCache>
            </c:strRef>
          </c:tx>
          <c:invertIfNegative val="0"/>
          <c:cat>
            <c:strRef>
              <c:f>'SalesForecast 12m'!$C$3:$N$3</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'SalesForecast 12m'!$C$6:$N$6</c:f>
              <c:numCache>
                <c:formatCode>#,##0</c:formatCode>
                <c:ptCount val="12"/>
                <c:pt idx="0">
                  <c:v>10000</c:v>
                </c:pt>
                <c:pt idx="1">
                  <c:v>10000</c:v>
                </c:pt>
                <c:pt idx="2">
                  <c:v>10000</c:v>
                </c:pt>
                <c:pt idx="3">
                  <c:v>10000</c:v>
                </c:pt>
                <c:pt idx="4">
                  <c:v>10000</c:v>
                </c:pt>
                <c:pt idx="5">
                  <c:v>10000</c:v>
                </c:pt>
                <c:pt idx="6">
                  <c:v>15000</c:v>
                </c:pt>
                <c:pt idx="7">
                  <c:v>15000</c:v>
                </c:pt>
                <c:pt idx="8">
                  <c:v>15000</c:v>
                </c:pt>
                <c:pt idx="9">
                  <c:v>20000</c:v>
                </c:pt>
                <c:pt idx="10">
                  <c:v>20000</c:v>
                </c:pt>
                <c:pt idx="11">
                  <c:v>20000</c:v>
                </c:pt>
              </c:numCache>
            </c:numRef>
          </c:val>
          <c:extLst>
            <c:ext xmlns:c16="http://schemas.microsoft.com/office/drawing/2014/chart" uri="{C3380CC4-5D6E-409C-BE32-E72D297353CC}">
              <c16:uniqueId val="{00000002-B057-4177-A6C2-6C0604B91F7E}"/>
            </c:ext>
          </c:extLst>
        </c:ser>
        <c:ser>
          <c:idx val="3"/>
          <c:order val="3"/>
          <c:tx>
            <c:strRef>
              <c:f>'SalesForecast 12m'!$B$7</c:f>
              <c:strCache>
                <c:ptCount val="1"/>
                <c:pt idx="0">
                  <c:v>Product 4</c:v>
                </c:pt>
              </c:strCache>
            </c:strRef>
          </c:tx>
          <c:invertIfNegative val="0"/>
          <c:cat>
            <c:strRef>
              <c:f>'SalesForecast 12m'!$C$3:$N$3</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'SalesForecast 12m'!$C$7:$N$7</c:f>
              <c:numCache>
                <c:formatCode>#,##0</c:formatCode>
                <c:ptCount val="12"/>
                <c:pt idx="0">
                  <c:v>2000</c:v>
                </c:pt>
                <c:pt idx="1">
                  <c:v>2000</c:v>
                </c:pt>
                <c:pt idx="2">
                  <c:v>2000</c:v>
                </c:pt>
                <c:pt idx="3">
                  <c:v>2000</c:v>
                </c:pt>
                <c:pt idx="4">
                  <c:v>2000</c:v>
                </c:pt>
                <c:pt idx="5">
                  <c:v>2000</c:v>
                </c:pt>
                <c:pt idx="6">
                  <c:v>2000</c:v>
                </c:pt>
                <c:pt idx="7">
                  <c:v>2000</c:v>
                </c:pt>
                <c:pt idx="8">
                  <c:v>3000</c:v>
                </c:pt>
                <c:pt idx="9">
                  <c:v>3000</c:v>
                </c:pt>
                <c:pt idx="10">
                  <c:v>3000</c:v>
                </c:pt>
                <c:pt idx="11">
                  <c:v>3000</c:v>
                </c:pt>
              </c:numCache>
            </c:numRef>
          </c:val>
          <c:extLst>
            <c:ext xmlns:c16="http://schemas.microsoft.com/office/drawing/2014/chart" uri="{C3380CC4-5D6E-409C-BE32-E72D297353CC}">
              <c16:uniqueId val="{00000003-B057-4177-A6C2-6C0604B91F7E}"/>
            </c:ext>
          </c:extLst>
        </c:ser>
        <c:dLbls>
          <c:showLegendKey val="0"/>
          <c:showVal val="0"/>
          <c:showCatName val="0"/>
          <c:showSerName val="0"/>
          <c:showPercent val="0"/>
          <c:showBubbleSize val="0"/>
        </c:dLbls>
        <c:gapWidth val="35"/>
        <c:overlap val="100"/>
        <c:axId val="334981168"/>
        <c:axId val="334981560"/>
      </c:barChart>
      <c:catAx>
        <c:axId val="334981168"/>
        <c:scaling>
          <c:orientation val="minMax"/>
        </c:scaling>
        <c:delete val="0"/>
        <c:axPos val="b"/>
        <c:numFmt formatCode="General" sourceLinked="0"/>
        <c:majorTickMark val="out"/>
        <c:minorTickMark val="none"/>
        <c:tickLblPos val="nextTo"/>
        <c:crossAx val="334981560"/>
        <c:crosses val="autoZero"/>
        <c:auto val="1"/>
        <c:lblAlgn val="ctr"/>
        <c:lblOffset val="100"/>
        <c:noMultiLvlLbl val="0"/>
      </c:catAx>
      <c:valAx>
        <c:axId val="334981560"/>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crossAx val="3349811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3-Year Sales Forecast</a:t>
            </a:r>
          </a:p>
        </c:rich>
      </c:tx>
      <c:layout>
        <c:manualLayout>
          <c:xMode val="edge"/>
          <c:yMode val="edge"/>
          <c:x val="0.32913188976377955"/>
          <c:y val="0"/>
        </c:manualLayout>
      </c:layout>
      <c:overlay val="1"/>
    </c:title>
    <c:autoTitleDeleted val="0"/>
    <c:plotArea>
      <c:layout>
        <c:manualLayout>
          <c:layoutTarget val="inner"/>
          <c:xMode val="edge"/>
          <c:yMode val="edge"/>
          <c:x val="0.14933573928258967"/>
          <c:y val="0.13936351706036745"/>
          <c:w val="0.610748687664042"/>
          <c:h val="0.72473622570087104"/>
        </c:manualLayout>
      </c:layout>
      <c:barChart>
        <c:barDir val="col"/>
        <c:grouping val="stacked"/>
        <c:varyColors val="0"/>
        <c:ser>
          <c:idx val="0"/>
          <c:order val="0"/>
          <c:tx>
            <c:strRef>
              <c:f>'SalesForecast 3yr'!$B$37</c:f>
              <c:strCache>
                <c:ptCount val="1"/>
                <c:pt idx="0">
                  <c:v>Product 1</c:v>
                </c:pt>
              </c:strCache>
            </c:strRef>
          </c:tx>
          <c:invertIfNegative val="0"/>
          <c:cat>
            <c:strRef>
              <c:f>'SalesForecast 3yr'!$C$36:$E$36</c:f>
              <c:strCache>
                <c:ptCount val="3"/>
                <c:pt idx="0">
                  <c:v>Year 1</c:v>
                </c:pt>
                <c:pt idx="1">
                  <c:v>Year 2</c:v>
                </c:pt>
                <c:pt idx="2">
                  <c:v>Year 3</c:v>
                </c:pt>
              </c:strCache>
            </c:strRef>
          </c:cat>
          <c:val>
            <c:numRef>
              <c:f>'SalesForecast 3yr'!$C$37:$E$37</c:f>
              <c:numCache>
                <c:formatCode>"$"#,##0</c:formatCode>
                <c:ptCount val="3"/>
                <c:pt idx="0">
                  <c:v>123554</c:v>
                </c:pt>
                <c:pt idx="1">
                  <c:v>150120</c:v>
                </c:pt>
                <c:pt idx="2">
                  <c:v>159600</c:v>
                </c:pt>
              </c:numCache>
            </c:numRef>
          </c:val>
          <c:extLst>
            <c:ext xmlns:c16="http://schemas.microsoft.com/office/drawing/2014/chart" uri="{C3380CC4-5D6E-409C-BE32-E72D297353CC}">
              <c16:uniqueId val="{00000000-602B-47B2-82A2-2C113DDF485F}"/>
            </c:ext>
          </c:extLst>
        </c:ser>
        <c:ser>
          <c:idx val="1"/>
          <c:order val="1"/>
          <c:tx>
            <c:strRef>
              <c:f>'SalesForecast 3yr'!$B$38</c:f>
              <c:strCache>
                <c:ptCount val="1"/>
                <c:pt idx="0">
                  <c:v>Product 2</c:v>
                </c:pt>
              </c:strCache>
            </c:strRef>
          </c:tx>
          <c:invertIfNegative val="0"/>
          <c:cat>
            <c:strRef>
              <c:f>'SalesForecast 3yr'!$C$36:$E$36</c:f>
              <c:strCache>
                <c:ptCount val="3"/>
                <c:pt idx="0">
                  <c:v>Year 1</c:v>
                </c:pt>
                <c:pt idx="1">
                  <c:v>Year 2</c:v>
                </c:pt>
                <c:pt idx="2">
                  <c:v>Year 3</c:v>
                </c:pt>
              </c:strCache>
            </c:strRef>
          </c:cat>
          <c:val>
            <c:numRef>
              <c:f>'SalesForecast 3yr'!$C$38:$E$38</c:f>
              <c:numCache>
                <c:formatCode>"$"#,##0</c:formatCode>
                <c:ptCount val="3"/>
                <c:pt idx="0">
                  <c:v>159856</c:v>
                </c:pt>
                <c:pt idx="1">
                  <c:v>189612</c:v>
                </c:pt>
                <c:pt idx="2">
                  <c:v>208725</c:v>
                </c:pt>
              </c:numCache>
            </c:numRef>
          </c:val>
          <c:extLst>
            <c:ext xmlns:c16="http://schemas.microsoft.com/office/drawing/2014/chart" uri="{C3380CC4-5D6E-409C-BE32-E72D297353CC}">
              <c16:uniqueId val="{00000001-602B-47B2-82A2-2C113DDF485F}"/>
            </c:ext>
          </c:extLst>
        </c:ser>
        <c:ser>
          <c:idx val="2"/>
          <c:order val="2"/>
          <c:tx>
            <c:strRef>
              <c:f>'SalesForecast 3yr'!$B$39</c:f>
              <c:strCache>
                <c:ptCount val="1"/>
                <c:pt idx="0">
                  <c:v>Product 3</c:v>
                </c:pt>
              </c:strCache>
            </c:strRef>
          </c:tx>
          <c:invertIfNegative val="0"/>
          <c:cat>
            <c:strRef>
              <c:f>'SalesForecast 3yr'!$C$36:$E$36</c:f>
              <c:strCache>
                <c:ptCount val="3"/>
                <c:pt idx="0">
                  <c:v>Year 1</c:v>
                </c:pt>
                <c:pt idx="1">
                  <c:v>Year 2</c:v>
                </c:pt>
                <c:pt idx="2">
                  <c:v>Year 3</c:v>
                </c:pt>
              </c:strCache>
            </c:strRef>
          </c:cat>
          <c:val>
            <c:numRef>
              <c:f>'SalesForecast 3yr'!$C$39:$E$39</c:f>
              <c:numCache>
                <c:formatCode>"$"#,##0</c:formatCode>
                <c:ptCount val="3"/>
                <c:pt idx="0">
                  <c:v>160300</c:v>
                </c:pt>
                <c:pt idx="1">
                  <c:v>199080</c:v>
                </c:pt>
                <c:pt idx="2">
                  <c:v>224774</c:v>
                </c:pt>
              </c:numCache>
            </c:numRef>
          </c:val>
          <c:extLst>
            <c:ext xmlns:c16="http://schemas.microsoft.com/office/drawing/2014/chart" uri="{C3380CC4-5D6E-409C-BE32-E72D297353CC}">
              <c16:uniqueId val="{00000002-602B-47B2-82A2-2C113DDF485F}"/>
            </c:ext>
          </c:extLst>
        </c:ser>
        <c:ser>
          <c:idx val="3"/>
          <c:order val="3"/>
          <c:tx>
            <c:strRef>
              <c:f>'SalesForecast 3yr'!$B$40</c:f>
              <c:strCache>
                <c:ptCount val="1"/>
                <c:pt idx="0">
                  <c:v>Product 4</c:v>
                </c:pt>
              </c:strCache>
            </c:strRef>
          </c:tx>
          <c:invertIfNegative val="0"/>
          <c:cat>
            <c:strRef>
              <c:f>'SalesForecast 3yr'!$C$36:$E$36</c:f>
              <c:strCache>
                <c:ptCount val="3"/>
                <c:pt idx="0">
                  <c:v>Year 1</c:v>
                </c:pt>
                <c:pt idx="1">
                  <c:v>Year 2</c:v>
                </c:pt>
                <c:pt idx="2">
                  <c:v>Year 3</c:v>
                </c:pt>
              </c:strCache>
            </c:strRef>
          </c:cat>
          <c:val>
            <c:numRef>
              <c:f>'SalesForecast 3yr'!$C$40:$E$40</c:f>
              <c:numCache>
                <c:formatCode>"$"#,##0</c:formatCode>
                <c:ptCount val="3"/>
                <c:pt idx="0">
                  <c:v>32400</c:v>
                </c:pt>
                <c:pt idx="1">
                  <c:v>41297</c:v>
                </c:pt>
                <c:pt idx="2">
                  <c:v>52762</c:v>
                </c:pt>
              </c:numCache>
            </c:numRef>
          </c:val>
          <c:extLst>
            <c:ext xmlns:c16="http://schemas.microsoft.com/office/drawing/2014/chart" uri="{C3380CC4-5D6E-409C-BE32-E72D297353CC}">
              <c16:uniqueId val="{00000003-602B-47B2-82A2-2C113DDF485F}"/>
            </c:ext>
          </c:extLst>
        </c:ser>
        <c:dLbls>
          <c:showLegendKey val="0"/>
          <c:showVal val="0"/>
          <c:showCatName val="0"/>
          <c:showSerName val="0"/>
          <c:showPercent val="0"/>
          <c:showBubbleSize val="0"/>
        </c:dLbls>
        <c:gapWidth val="150"/>
        <c:overlap val="100"/>
        <c:axId val="334978424"/>
        <c:axId val="334979600"/>
      </c:barChart>
      <c:catAx>
        <c:axId val="334978424"/>
        <c:scaling>
          <c:orientation val="minMax"/>
        </c:scaling>
        <c:delete val="0"/>
        <c:axPos val="b"/>
        <c:numFmt formatCode="General" sourceLinked="0"/>
        <c:majorTickMark val="out"/>
        <c:minorTickMark val="none"/>
        <c:tickLblPos val="nextTo"/>
        <c:crossAx val="334979600"/>
        <c:crosses val="autoZero"/>
        <c:auto val="1"/>
        <c:lblAlgn val="ctr"/>
        <c:lblOffset val="100"/>
        <c:noMultiLvlLbl val="0"/>
      </c:catAx>
      <c:valAx>
        <c:axId val="334979600"/>
        <c:scaling>
          <c:orientation val="minMax"/>
        </c:scaling>
        <c:delete val="0"/>
        <c:axPos val="l"/>
        <c:majorGridlines>
          <c:spPr>
            <a:ln>
              <a:solidFill>
                <a:schemeClr val="bg1">
                  <a:lumMod val="85000"/>
                </a:schemeClr>
              </a:solidFill>
            </a:ln>
          </c:spPr>
        </c:majorGridlines>
        <c:numFmt formatCode="&quot;$&quot;#,##0" sourceLinked="1"/>
        <c:majorTickMark val="out"/>
        <c:minorTickMark val="none"/>
        <c:tickLblPos val="nextTo"/>
        <c:crossAx val="3349784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xdr:col>
      <xdr:colOff>4305300</xdr:colOff>
      <xdr:row>0</xdr:row>
      <xdr:rowOff>47625</xdr:rowOff>
    </xdr:from>
    <xdr:to>
      <xdr:col>2</xdr:col>
      <xdr:colOff>283582</xdr:colOff>
      <xdr:row>0</xdr:row>
      <xdr:rowOff>352451</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013960" y="47625"/>
          <a:ext cx="1365622" cy="3048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45720</xdr:colOff>
      <xdr:row>2</xdr:row>
      <xdr:rowOff>15240</xdr:rowOff>
    </xdr:from>
    <xdr:to>
      <xdr:col>6</xdr:col>
      <xdr:colOff>243840</xdr:colOff>
      <xdr:row>15</xdr:row>
      <xdr:rowOff>30480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22860</xdr:colOff>
      <xdr:row>9</xdr:row>
      <xdr:rowOff>76200</xdr:rowOff>
    </xdr:from>
    <xdr:to>
      <xdr:col>7</xdr:col>
      <xdr:colOff>320040</xdr:colOff>
      <xdr:row>21</xdr:row>
      <xdr:rowOff>45720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710565</xdr:colOff>
      <xdr:row>2</xdr:row>
      <xdr:rowOff>28575</xdr:rowOff>
    </xdr:from>
    <xdr:to>
      <xdr:col>6</xdr:col>
      <xdr:colOff>771525</xdr:colOff>
      <xdr:row>17</xdr:row>
      <xdr:rowOff>28575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7621</xdr:colOff>
      <xdr:row>9</xdr:row>
      <xdr:rowOff>30480</xdr:rowOff>
    </xdr:from>
    <xdr:to>
      <xdr:col>8</xdr:col>
      <xdr:colOff>495300</xdr:colOff>
      <xdr:row>23</xdr:row>
      <xdr:rowOff>114300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22860</xdr:colOff>
      <xdr:row>2</xdr:row>
      <xdr:rowOff>22860</xdr:rowOff>
    </xdr:from>
    <xdr:to>
      <xdr:col>7</xdr:col>
      <xdr:colOff>320040</xdr:colOff>
      <xdr:row>12</xdr:row>
      <xdr:rowOff>106680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7:E20" totalsRowShown="0" headerRowDxfId="7" dataDxfId="6">
  <tableColumns count="4">
    <tableColumn id="1" name="X-Axis Label" dataDxfId="5"/>
    <tableColumn id="2" name="Sales" dataDxfId="4"/>
    <tableColumn id="3" name="Gross Margin" dataDxfId="3"/>
    <tableColumn id="4" name="Net Profit" dataDxfId="2">
      <calculatedColumnFormula>C18-D18</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V42-Blue2">
      <a:dk1>
        <a:sysClr val="windowText" lastClr="000000"/>
      </a:dk1>
      <a:lt1>
        <a:sysClr val="window" lastClr="FFFFFF"/>
      </a:lt1>
      <a:dk2>
        <a:srgbClr val="1F497D"/>
      </a:dk2>
      <a:lt2>
        <a:srgbClr val="EEECE2"/>
      </a:lt2>
      <a:accent1>
        <a:srgbClr val="3A5D9C"/>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vertex42.com/licensing/EULA_privateuse.html" TargetMode="External"/><Relationship Id="rId2" Type="http://schemas.openxmlformats.org/officeDocument/2006/relationships/hyperlink" Target="https://www.vertex42.com/WordTemplates/business-plan.html" TargetMode="External"/><Relationship Id="rId1" Type="http://schemas.openxmlformats.org/officeDocument/2006/relationships/hyperlink" Target="https://www.vertex42.com/WordTemplates/business-plan-template.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vertex42.com/ExcelTemplates/sales-forecast.htm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vertex42.com/ExcelTemplates/profit-and-loss.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vertex42.com/ExcelTemplates/balance-sheet.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vertex42.com/ExcelTemplates/cash-flow-statement.htm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vertex42.com/ExcelTemplates/business-budget.html"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vertex42.com/ExcelTemplates/breakeven-analysis.html"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vertex42.com/ExcelTemplates/business-startup-cost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vertex42.com/ExcelTemplates/business-startup-costs.html"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www.vertex42.com/ExcelTemplates/sales-forecast.htm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www.vertex42.com/ExcelTemplates/sales-forecast.html"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vertex42.com/ExcelTemplates/sales-forecast.htm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vertex42.com/ExcelTemplates/sales-forecas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8"/>
  <sheetViews>
    <sheetView showGridLines="0" tabSelected="1" workbookViewId="0">
      <selection activeCell="A3" sqref="A3"/>
    </sheetView>
  </sheetViews>
  <sheetFormatPr defaultColWidth="9.140625" defaultRowHeight="12.75" x14ac:dyDescent="0.2"/>
  <cols>
    <col min="1" max="1" width="7.85546875" style="164" customWidth="1"/>
    <col min="2" max="2" width="78.5703125" style="164" customWidth="1"/>
    <col min="3" max="3" width="5.28515625" style="164" customWidth="1"/>
    <col min="4" max="4" width="10.28515625" style="164" customWidth="1"/>
    <col min="5" max="16384" width="9.140625" style="164"/>
  </cols>
  <sheetData>
    <row r="1" spans="1:7" s="166" customFormat="1" ht="30" customHeight="1" x14ac:dyDescent="0.2">
      <c r="A1" s="191" t="s">
        <v>266</v>
      </c>
      <c r="B1" s="170"/>
      <c r="C1" s="171"/>
      <c r="D1" s="172"/>
    </row>
    <row r="2" spans="1:7" s="175" customFormat="1" x14ac:dyDescent="0.2">
      <c r="A2" s="167" t="s">
        <v>321</v>
      </c>
      <c r="B2" s="173"/>
      <c r="C2" s="174" t="s">
        <v>324</v>
      </c>
    </row>
    <row r="3" spans="1:7" s="166" customFormat="1" x14ac:dyDescent="0.2">
      <c r="B3" s="176"/>
    </row>
    <row r="4" spans="1:7" s="166" customFormat="1" ht="15" x14ac:dyDescent="0.25">
      <c r="A4" s="177" t="s">
        <v>257</v>
      </c>
      <c r="B4" s="178"/>
      <c r="C4" s="179"/>
    </row>
    <row r="5" spans="1:7" s="166" customFormat="1" ht="30" x14ac:dyDescent="0.2">
      <c r="B5" s="180" t="s">
        <v>258</v>
      </c>
    </row>
    <row r="6" spans="1:7" s="166" customFormat="1" ht="15" x14ac:dyDescent="0.2">
      <c r="B6" s="180"/>
    </row>
    <row r="7" spans="1:7" s="166" customFormat="1" ht="30" x14ac:dyDescent="0.2">
      <c r="B7" s="180" t="s">
        <v>269</v>
      </c>
    </row>
    <row r="8" spans="1:7" s="166" customFormat="1" ht="15" x14ac:dyDescent="0.2">
      <c r="B8" s="180"/>
    </row>
    <row r="9" spans="1:7" s="166" customFormat="1" ht="15" x14ac:dyDescent="0.25">
      <c r="A9" s="177" t="s">
        <v>317</v>
      </c>
      <c r="B9" s="178"/>
      <c r="C9" s="179"/>
    </row>
    <row r="10" spans="1:7" s="166" customFormat="1" ht="15" x14ac:dyDescent="0.2">
      <c r="B10" s="180" t="s">
        <v>318</v>
      </c>
      <c r="E10" s="209" t="s">
        <v>282</v>
      </c>
      <c r="F10" s="241" t="s">
        <v>283</v>
      </c>
    </row>
    <row r="11" spans="1:7" s="166" customFormat="1" ht="15" x14ac:dyDescent="0.2">
      <c r="B11" s="180"/>
      <c r="E11" s="209"/>
      <c r="F11" s="246"/>
    </row>
    <row r="12" spans="1:7" s="166" customFormat="1" ht="15" x14ac:dyDescent="0.2">
      <c r="B12" s="180" t="s">
        <v>320</v>
      </c>
      <c r="E12" s="209" t="s">
        <v>316</v>
      </c>
      <c r="F12" s="210" t="s">
        <v>284</v>
      </c>
      <c r="G12" s="211" t="s">
        <v>285</v>
      </c>
    </row>
    <row r="13" spans="1:7" s="166" customFormat="1" ht="15" x14ac:dyDescent="0.2">
      <c r="B13" s="180"/>
    </row>
    <row r="14" spans="1:7" s="166" customFormat="1" ht="15" x14ac:dyDescent="0.25">
      <c r="A14" s="177" t="s">
        <v>267</v>
      </c>
      <c r="B14" s="178"/>
      <c r="C14" s="179"/>
    </row>
    <row r="15" spans="1:7" s="166" customFormat="1" ht="15" x14ac:dyDescent="0.2">
      <c r="B15" s="181" t="s">
        <v>260</v>
      </c>
    </row>
    <row r="16" spans="1:7" s="166" customFormat="1" ht="90" x14ac:dyDescent="0.2">
      <c r="B16" s="180" t="s">
        <v>268</v>
      </c>
    </row>
    <row r="17" spans="1:5" s="166" customFormat="1" ht="15" x14ac:dyDescent="0.2">
      <c r="B17" s="182"/>
    </row>
    <row r="18" spans="1:5" s="166" customFormat="1" ht="15" x14ac:dyDescent="0.2">
      <c r="B18" s="190" t="s">
        <v>262</v>
      </c>
    </row>
    <row r="19" spans="1:5" s="166" customFormat="1" ht="60" x14ac:dyDescent="0.2">
      <c r="B19" s="189" t="s">
        <v>261</v>
      </c>
    </row>
    <row r="20" spans="1:5" s="166" customFormat="1" ht="15" x14ac:dyDescent="0.2">
      <c r="A20" s="183"/>
      <c r="B20" s="184"/>
    </row>
    <row r="21" spans="1:5" s="166" customFormat="1" ht="15" x14ac:dyDescent="0.25">
      <c r="A21" s="177" t="s">
        <v>263</v>
      </c>
      <c r="B21" s="178"/>
      <c r="C21" s="179"/>
      <c r="E21" s="185"/>
    </row>
    <row r="22" spans="1:5" s="166" customFormat="1" ht="30" x14ac:dyDescent="0.2">
      <c r="B22" s="184" t="s">
        <v>264</v>
      </c>
      <c r="E22" s="185"/>
    </row>
    <row r="23" spans="1:5" s="166" customFormat="1" ht="15" x14ac:dyDescent="0.2">
      <c r="B23" s="184"/>
      <c r="E23" s="185"/>
    </row>
    <row r="24" spans="1:5" s="166" customFormat="1" ht="15" x14ac:dyDescent="0.25">
      <c r="A24" s="177" t="s">
        <v>259</v>
      </c>
      <c r="B24" s="178"/>
      <c r="C24" s="179"/>
      <c r="E24" s="185"/>
    </row>
    <row r="25" spans="1:5" s="6" customFormat="1" ht="15" x14ac:dyDescent="0.25">
      <c r="A25" s="186"/>
      <c r="B25" s="168" t="s">
        <v>252</v>
      </c>
      <c r="C25" s="168"/>
    </row>
    <row r="26" spans="1:5" s="6" customFormat="1" ht="15" x14ac:dyDescent="0.25">
      <c r="A26" s="186"/>
      <c r="B26" s="169" t="s">
        <v>322</v>
      </c>
      <c r="C26" s="168"/>
    </row>
    <row r="27" spans="1:5" s="6" customFormat="1" ht="15.75" x14ac:dyDescent="0.25">
      <c r="A27" s="186"/>
      <c r="B27" s="187"/>
      <c r="C27" s="168"/>
    </row>
    <row r="28" spans="1:5" s="6" customFormat="1" ht="15.75" x14ac:dyDescent="0.25">
      <c r="A28" s="186"/>
      <c r="B28" s="188" t="s">
        <v>256</v>
      </c>
      <c r="C28" s="168"/>
    </row>
    <row r="29" spans="1:5" s="6" customFormat="1" ht="15.75" x14ac:dyDescent="0.25">
      <c r="A29" s="186"/>
      <c r="B29" s="187"/>
      <c r="C29" s="168"/>
    </row>
    <row r="30" spans="1:5" s="6" customFormat="1" ht="31.5" x14ac:dyDescent="0.25">
      <c r="A30" s="186"/>
      <c r="B30" s="187" t="s">
        <v>253</v>
      </c>
      <c r="C30" s="168"/>
    </row>
    <row r="31" spans="1:5" s="6" customFormat="1" ht="15.75" x14ac:dyDescent="0.25">
      <c r="A31" s="186"/>
      <c r="B31" s="187"/>
      <c r="C31" s="168"/>
    </row>
    <row r="32" spans="1:5" s="6" customFormat="1" ht="31.5" x14ac:dyDescent="0.25">
      <c r="A32" s="186"/>
      <c r="B32" s="187" t="s">
        <v>254</v>
      </c>
      <c r="C32" s="168"/>
    </row>
    <row r="33" spans="1:3" s="6" customFormat="1" ht="15.75" x14ac:dyDescent="0.25">
      <c r="A33" s="186"/>
      <c r="B33" s="187"/>
      <c r="C33" s="168"/>
    </row>
    <row r="34" spans="1:3" s="6" customFormat="1" ht="31.5" x14ac:dyDescent="0.25">
      <c r="A34" s="186"/>
      <c r="B34" s="187" t="s">
        <v>255</v>
      </c>
      <c r="C34" s="168"/>
    </row>
    <row r="35" spans="1:3" s="6" customFormat="1" ht="15.75" x14ac:dyDescent="0.25">
      <c r="A35" s="186"/>
      <c r="B35" s="187"/>
      <c r="C35" s="168"/>
    </row>
    <row r="36" spans="1:3" s="6" customFormat="1" ht="15" x14ac:dyDescent="0.25">
      <c r="A36" s="186"/>
      <c r="B36" s="2" t="s">
        <v>265</v>
      </c>
      <c r="C36" s="168"/>
    </row>
    <row r="37" spans="1:3" s="6" customFormat="1" ht="15" x14ac:dyDescent="0.25">
      <c r="A37" s="186"/>
      <c r="B37" s="169" t="s">
        <v>323</v>
      </c>
      <c r="C37" s="168"/>
    </row>
    <row r="38" spans="1:3" s="166" customFormat="1" x14ac:dyDescent="0.2"/>
  </sheetData>
  <hyperlinks>
    <hyperlink ref="A2" r:id="rId1" display="http://www.vertex42.com/WordTemplates/business-plan-template.html"/>
    <hyperlink ref="B26" r:id="rId2" display="http://www.vertex42.com/WordTemplates/business-plan.html"/>
    <hyperlink ref="B37" r:id="rId3" display="http://www.vertex42.com/licensing/EULA_privateuse.html"/>
  </hyperlinks>
  <printOptions horizontalCentered="1"/>
  <pageMargins left="0.7" right="0.7" top="0.75" bottom="0.75" header="0.3" footer="0.3"/>
  <pageSetup scale="8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5"/>
  <sheetViews>
    <sheetView showGridLines="0" workbookViewId="0"/>
  </sheetViews>
  <sheetFormatPr defaultRowHeight="15" x14ac:dyDescent="0.25"/>
  <cols>
    <col min="1" max="1" width="7.85546875" customWidth="1"/>
    <col min="2" max="2" width="17.85546875" customWidth="1"/>
    <col min="3" max="7" width="12.85546875" customWidth="1"/>
    <col min="8" max="8" width="2.85546875" customWidth="1"/>
  </cols>
  <sheetData>
    <row r="1" spans="1:17" ht="22.5" customHeight="1" x14ac:dyDescent="0.25">
      <c r="A1" s="165" t="s">
        <v>111</v>
      </c>
      <c r="B1" s="165"/>
      <c r="C1" s="165"/>
      <c r="D1" s="165"/>
      <c r="E1" s="165"/>
      <c r="F1" s="165"/>
      <c r="G1" s="165"/>
      <c r="H1" s="165"/>
      <c r="Q1" s="113"/>
    </row>
    <row r="2" spans="1:17" ht="15" customHeight="1" x14ac:dyDescent="0.25">
      <c r="A2" s="217"/>
      <c r="B2" s="217"/>
      <c r="C2" s="217"/>
      <c r="D2" s="217"/>
      <c r="E2" s="217"/>
      <c r="F2" s="217"/>
      <c r="G2" s="217"/>
      <c r="H2" s="217"/>
      <c r="Q2" s="113"/>
    </row>
    <row r="3" spans="1:17" ht="15" customHeight="1" x14ac:dyDescent="0.25">
      <c r="B3" s="140"/>
      <c r="C3" s="141" t="s">
        <v>0</v>
      </c>
      <c r="D3" s="141" t="s">
        <v>1</v>
      </c>
      <c r="E3" s="141" t="s">
        <v>2</v>
      </c>
      <c r="F3" s="141" t="s">
        <v>189</v>
      </c>
      <c r="G3" s="141" t="s">
        <v>190</v>
      </c>
      <c r="J3" s="242"/>
      <c r="K3" s="243"/>
      <c r="L3" s="249"/>
    </row>
    <row r="4" spans="1:17" ht="15" customHeight="1" x14ac:dyDescent="0.25">
      <c r="B4" s="89" t="s">
        <v>174</v>
      </c>
      <c r="C4" s="91"/>
      <c r="D4" s="91"/>
      <c r="E4" s="91"/>
      <c r="F4" s="142" t="s">
        <v>191</v>
      </c>
      <c r="G4" s="117"/>
      <c r="J4" s="242"/>
      <c r="K4" s="219"/>
      <c r="L4" s="220"/>
    </row>
    <row r="5" spans="1:17" ht="15" customHeight="1" x14ac:dyDescent="0.25">
      <c r="B5" s="198" t="s">
        <v>175</v>
      </c>
      <c r="C5" s="119">
        <v>6775</v>
      </c>
      <c r="D5" s="119">
        <v>7500</v>
      </c>
      <c r="E5" s="119">
        <v>8850</v>
      </c>
      <c r="F5" s="121">
        <f t="shared" ref="F5:G7" si="0">(D5/C5)-1</f>
        <v>0.10701107011070121</v>
      </c>
      <c r="G5" s="121">
        <f t="shared" si="0"/>
        <v>0.17999999999999994</v>
      </c>
    </row>
    <row r="6" spans="1:17" ht="15" customHeight="1" x14ac:dyDescent="0.25">
      <c r="B6" s="199" t="s">
        <v>176</v>
      </c>
      <c r="C6" s="120">
        <v>21250</v>
      </c>
      <c r="D6" s="120">
        <v>27250</v>
      </c>
      <c r="E6" s="120">
        <v>33750</v>
      </c>
      <c r="F6" s="122">
        <f t="shared" si="0"/>
        <v>0.2823529411764707</v>
      </c>
      <c r="G6" s="122">
        <f t="shared" si="0"/>
        <v>0.23853211009174302</v>
      </c>
    </row>
    <row r="7" spans="1:17" ht="15" customHeight="1" x14ac:dyDescent="0.25">
      <c r="B7" s="200" t="s">
        <v>177</v>
      </c>
      <c r="C7" s="192">
        <v>3650</v>
      </c>
      <c r="D7" s="192">
        <v>4375</v>
      </c>
      <c r="E7" s="192">
        <v>5500</v>
      </c>
      <c r="F7" s="193">
        <f t="shared" si="0"/>
        <v>0.19863013698630128</v>
      </c>
      <c r="G7" s="193">
        <f t="shared" si="0"/>
        <v>0.25714285714285712</v>
      </c>
    </row>
    <row r="8" spans="1:17" ht="15" customHeight="1" x14ac:dyDescent="0.25">
      <c r="B8" s="71"/>
      <c r="C8" s="115"/>
      <c r="D8" s="115"/>
      <c r="E8" s="115"/>
      <c r="F8" s="114"/>
      <c r="G8" s="72"/>
    </row>
    <row r="9" spans="1:17" ht="15" customHeight="1" x14ac:dyDescent="0.25">
      <c r="B9" s="89" t="s">
        <v>178</v>
      </c>
      <c r="C9" s="91"/>
      <c r="D9" s="91"/>
      <c r="E9" s="91"/>
      <c r="F9" s="142" t="s">
        <v>133</v>
      </c>
      <c r="G9" s="117"/>
    </row>
    <row r="10" spans="1:17" ht="15" customHeight="1" x14ac:dyDescent="0.25">
      <c r="B10" s="133" t="str">
        <f>B15</f>
        <v>Product/Service A</v>
      </c>
      <c r="C10" s="138">
        <v>19.989999999999998</v>
      </c>
      <c r="D10" s="138">
        <v>19.989999999999998</v>
      </c>
      <c r="E10" s="138">
        <v>19.989999999999998</v>
      </c>
      <c r="F10" s="139">
        <f t="shared" ref="F10:G12" si="1">D10-C10</f>
        <v>0</v>
      </c>
      <c r="G10" s="139">
        <f t="shared" si="1"/>
        <v>0</v>
      </c>
    </row>
    <row r="11" spans="1:17" ht="15" customHeight="1" x14ac:dyDescent="0.25">
      <c r="B11" s="123" t="str">
        <f>B16</f>
        <v>Product/Service B</v>
      </c>
      <c r="C11" s="124">
        <v>14.99</v>
      </c>
      <c r="D11" s="124">
        <v>14.99</v>
      </c>
      <c r="E11" s="124">
        <v>14.99</v>
      </c>
      <c r="F11" s="125">
        <f t="shared" si="1"/>
        <v>0</v>
      </c>
      <c r="G11" s="125">
        <f t="shared" si="1"/>
        <v>0</v>
      </c>
    </row>
    <row r="12" spans="1:17" ht="15" customHeight="1" x14ac:dyDescent="0.25">
      <c r="B12" s="85" t="str">
        <f>B17</f>
        <v>Product/Service C</v>
      </c>
      <c r="C12" s="194">
        <v>49.99</v>
      </c>
      <c r="D12" s="194">
        <v>54.99</v>
      </c>
      <c r="E12" s="194">
        <v>59.99</v>
      </c>
      <c r="F12" s="195">
        <f t="shared" si="1"/>
        <v>5</v>
      </c>
      <c r="G12" s="195">
        <f t="shared" si="1"/>
        <v>5</v>
      </c>
    </row>
    <row r="13" spans="1:17" ht="15" customHeight="1" x14ac:dyDescent="0.25">
      <c r="B13" s="71"/>
      <c r="C13" s="115"/>
      <c r="D13" s="115"/>
      <c r="E13" s="115"/>
      <c r="F13" s="114"/>
      <c r="G13" s="72"/>
    </row>
    <row r="14" spans="1:17" ht="15" customHeight="1" x14ac:dyDescent="0.25">
      <c r="B14" s="89" t="s">
        <v>194</v>
      </c>
      <c r="C14" s="91"/>
      <c r="D14" s="91"/>
      <c r="E14" s="91"/>
      <c r="F14" s="142" t="s">
        <v>133</v>
      </c>
      <c r="G14" s="117"/>
    </row>
    <row r="15" spans="1:17" ht="15" customHeight="1" x14ac:dyDescent="0.25">
      <c r="B15" s="133" t="str">
        <f>B5</f>
        <v>Product/Service A</v>
      </c>
      <c r="C15" s="136">
        <v>0.02</v>
      </c>
      <c r="D15" s="136">
        <v>0.01</v>
      </c>
      <c r="E15" s="136">
        <v>0.02</v>
      </c>
      <c r="F15" s="137">
        <f t="shared" ref="F15:G17" si="2">D15-C15</f>
        <v>-0.01</v>
      </c>
      <c r="G15" s="137">
        <f t="shared" si="2"/>
        <v>0.01</v>
      </c>
    </row>
    <row r="16" spans="1:17" ht="15" customHeight="1" x14ac:dyDescent="0.25">
      <c r="B16" s="123" t="str">
        <f>B6</f>
        <v>Product/Service B</v>
      </c>
      <c r="C16" s="126">
        <v>0.08</v>
      </c>
      <c r="D16" s="126">
        <v>0.06</v>
      </c>
      <c r="E16" s="126">
        <v>0.04</v>
      </c>
      <c r="F16" s="127">
        <f t="shared" si="2"/>
        <v>-2.0000000000000004E-2</v>
      </c>
      <c r="G16" s="127">
        <f t="shared" si="2"/>
        <v>-1.9999999999999997E-2</v>
      </c>
    </row>
    <row r="17" spans="2:7" ht="15" customHeight="1" x14ac:dyDescent="0.25">
      <c r="B17" s="85" t="str">
        <f>B7</f>
        <v>Product/Service C</v>
      </c>
      <c r="C17" s="196">
        <v>0.08</v>
      </c>
      <c r="D17" s="196">
        <v>0.02</v>
      </c>
      <c r="E17" s="196">
        <v>0.03</v>
      </c>
      <c r="F17" s="197">
        <f t="shared" si="2"/>
        <v>-0.06</v>
      </c>
      <c r="G17" s="197">
        <f t="shared" si="2"/>
        <v>9.9999999999999985E-3</v>
      </c>
    </row>
    <row r="18" spans="2:7" ht="15" customHeight="1" x14ac:dyDescent="0.25">
      <c r="B18" s="71"/>
      <c r="C18" s="115"/>
      <c r="D18" s="115"/>
      <c r="E18" s="143"/>
      <c r="F18" s="72"/>
      <c r="G18" s="72"/>
    </row>
    <row r="19" spans="2:7" ht="15" customHeight="1" x14ac:dyDescent="0.25">
      <c r="B19" s="89" t="s">
        <v>182</v>
      </c>
      <c r="C19" s="91"/>
      <c r="D19" s="91"/>
      <c r="E19" s="91"/>
      <c r="F19" s="142" t="s">
        <v>133</v>
      </c>
      <c r="G19" s="117"/>
    </row>
    <row r="20" spans="2:7" ht="15" customHeight="1" x14ac:dyDescent="0.25">
      <c r="B20" s="133" t="str">
        <f>B10</f>
        <v>Product/Service A</v>
      </c>
      <c r="C20" s="134">
        <v>135432</v>
      </c>
      <c r="D20" s="134">
        <v>149925</v>
      </c>
      <c r="E20" s="134">
        <v>176912</v>
      </c>
      <c r="F20" s="135">
        <f t="shared" ref="F20:G23" si="3">D20-C20</f>
        <v>14493</v>
      </c>
      <c r="G20" s="135">
        <f t="shared" si="3"/>
        <v>26987</v>
      </c>
    </row>
    <row r="21" spans="2:7" ht="15" customHeight="1" x14ac:dyDescent="0.25">
      <c r="B21" s="123" t="str">
        <f>B11</f>
        <v>Product/Service B</v>
      </c>
      <c r="C21" s="128">
        <v>318538</v>
      </c>
      <c r="D21" s="128">
        <v>408478</v>
      </c>
      <c r="E21" s="128">
        <v>505913</v>
      </c>
      <c r="F21" s="131">
        <f t="shared" si="3"/>
        <v>89940</v>
      </c>
      <c r="G21" s="131">
        <f t="shared" si="3"/>
        <v>97435</v>
      </c>
    </row>
    <row r="22" spans="2:7" ht="15" customHeight="1" x14ac:dyDescent="0.25">
      <c r="B22" s="129" t="str">
        <f>B12</f>
        <v>Product/Service C</v>
      </c>
      <c r="C22" s="130">
        <v>182464</v>
      </c>
      <c r="D22" s="130">
        <v>240581</v>
      </c>
      <c r="E22" s="130">
        <v>329945</v>
      </c>
      <c r="F22" s="132">
        <f t="shared" si="3"/>
        <v>58117</v>
      </c>
      <c r="G22" s="132">
        <f t="shared" si="3"/>
        <v>89364</v>
      </c>
    </row>
    <row r="23" spans="2:7" ht="15" customHeight="1" x14ac:dyDescent="0.25">
      <c r="B23" s="103" t="s">
        <v>182</v>
      </c>
      <c r="C23" s="104">
        <f>SUM(C19:C22)</f>
        <v>636434</v>
      </c>
      <c r="D23" s="104">
        <f>SUM(D19:D22)</f>
        <v>798984</v>
      </c>
      <c r="E23" s="104">
        <f>SUM(E19:E22)</f>
        <v>1012770</v>
      </c>
      <c r="F23" s="118">
        <f t="shared" si="3"/>
        <v>162550</v>
      </c>
      <c r="G23" s="118">
        <f t="shared" si="3"/>
        <v>213786</v>
      </c>
    </row>
    <row r="24" spans="2:7" ht="15" customHeight="1" x14ac:dyDescent="0.25">
      <c r="B24" s="71"/>
      <c r="C24" s="115"/>
      <c r="D24" s="115"/>
      <c r="E24" s="143"/>
      <c r="F24" s="72"/>
      <c r="G24" s="72"/>
    </row>
    <row r="25" spans="2:7" ht="15" customHeight="1" x14ac:dyDescent="0.25">
      <c r="B25" s="89" t="s">
        <v>195</v>
      </c>
      <c r="C25" s="91"/>
      <c r="D25" s="91"/>
      <c r="E25" s="91"/>
      <c r="F25" s="142" t="s">
        <v>133</v>
      </c>
      <c r="G25" s="117"/>
    </row>
    <row r="26" spans="2:7" ht="15" customHeight="1" x14ac:dyDescent="0.25">
      <c r="B26" s="133" t="str">
        <f>B5</f>
        <v>Product/Service A</v>
      </c>
      <c r="C26" s="138">
        <v>4.38</v>
      </c>
      <c r="D26" s="138">
        <v>4.08</v>
      </c>
      <c r="E26" s="138">
        <v>3.75</v>
      </c>
      <c r="F26" s="139">
        <f t="shared" ref="F26:G28" si="4">D26-C26</f>
        <v>-0.29999999999999982</v>
      </c>
      <c r="G26" s="139">
        <f t="shared" si="4"/>
        <v>-0.33000000000000007</v>
      </c>
    </row>
    <row r="27" spans="2:7" ht="15" customHeight="1" x14ac:dyDescent="0.25">
      <c r="B27" s="123" t="str">
        <f>B6</f>
        <v>Product/Service B</v>
      </c>
      <c r="C27" s="124">
        <v>3.1</v>
      </c>
      <c r="D27" s="124">
        <v>3.05</v>
      </c>
      <c r="E27" s="124">
        <v>3.01</v>
      </c>
      <c r="F27" s="125">
        <f t="shared" si="4"/>
        <v>-5.0000000000000266E-2</v>
      </c>
      <c r="G27" s="125">
        <f t="shared" si="4"/>
        <v>-4.0000000000000036E-2</v>
      </c>
    </row>
    <row r="28" spans="2:7" ht="15" customHeight="1" x14ac:dyDescent="0.25">
      <c r="B28" s="85" t="str">
        <f>B7</f>
        <v>Product/Service C</v>
      </c>
      <c r="C28" s="194">
        <v>1.55</v>
      </c>
      <c r="D28" s="194">
        <v>1.51</v>
      </c>
      <c r="E28" s="194">
        <v>1.36</v>
      </c>
      <c r="F28" s="195">
        <f t="shared" si="4"/>
        <v>-4.0000000000000036E-2</v>
      </c>
      <c r="G28" s="195">
        <f t="shared" si="4"/>
        <v>-0.14999999999999991</v>
      </c>
    </row>
    <row r="29" spans="2:7" ht="15" customHeight="1" x14ac:dyDescent="0.25">
      <c r="B29" s="71"/>
      <c r="C29" s="115"/>
      <c r="D29" s="115"/>
      <c r="E29" s="143"/>
      <c r="F29" s="72"/>
      <c r="G29" s="72"/>
    </row>
    <row r="30" spans="2:7" ht="15" customHeight="1" x14ac:dyDescent="0.25">
      <c r="B30" s="89" t="s">
        <v>196</v>
      </c>
      <c r="C30" s="91"/>
      <c r="D30" s="91"/>
      <c r="E30" s="91"/>
      <c r="F30" s="142" t="s">
        <v>133</v>
      </c>
      <c r="G30" s="117"/>
    </row>
    <row r="31" spans="2:7" ht="15" customHeight="1" x14ac:dyDescent="0.25">
      <c r="B31" s="133" t="str">
        <f>B15</f>
        <v>Product/Service A</v>
      </c>
      <c r="C31" s="138">
        <v>15.62</v>
      </c>
      <c r="D31" s="138">
        <v>15.91</v>
      </c>
      <c r="E31" s="138">
        <v>16.239999999999998</v>
      </c>
      <c r="F31" s="139">
        <f t="shared" ref="F31:G33" si="5">D31-C31</f>
        <v>0.29000000000000092</v>
      </c>
      <c r="G31" s="139">
        <f t="shared" si="5"/>
        <v>0.32999999999999829</v>
      </c>
    </row>
    <row r="32" spans="2:7" ht="15" customHeight="1" x14ac:dyDescent="0.25">
      <c r="B32" s="123" t="str">
        <f>B16</f>
        <v>Product/Service B</v>
      </c>
      <c r="C32" s="124">
        <v>11.89</v>
      </c>
      <c r="D32" s="124">
        <v>11.94</v>
      </c>
      <c r="E32" s="124">
        <v>11.98</v>
      </c>
      <c r="F32" s="125">
        <f t="shared" si="5"/>
        <v>4.9999999999998934E-2</v>
      </c>
      <c r="G32" s="125">
        <f t="shared" si="5"/>
        <v>4.0000000000000924E-2</v>
      </c>
    </row>
    <row r="33" spans="1:8" ht="15" customHeight="1" x14ac:dyDescent="0.25">
      <c r="B33" s="85" t="str">
        <f>B17</f>
        <v>Product/Service C</v>
      </c>
      <c r="C33" s="194">
        <v>48.44</v>
      </c>
      <c r="D33" s="194">
        <v>53.48</v>
      </c>
      <c r="E33" s="194">
        <v>58.63</v>
      </c>
      <c r="F33" s="195">
        <f t="shared" si="5"/>
        <v>5.0399999999999991</v>
      </c>
      <c r="G33" s="195">
        <f t="shared" si="5"/>
        <v>5.1500000000000057</v>
      </c>
    </row>
    <row r="34" spans="1:8" ht="15" customHeight="1" x14ac:dyDescent="0.25">
      <c r="B34" s="71"/>
      <c r="C34" s="115"/>
      <c r="D34" s="116"/>
      <c r="E34" s="143"/>
      <c r="F34" s="72"/>
      <c r="G34" s="72"/>
    </row>
    <row r="35" spans="1:8" ht="15" customHeight="1" x14ac:dyDescent="0.25">
      <c r="B35" s="89" t="s">
        <v>188</v>
      </c>
      <c r="C35" s="91"/>
      <c r="D35" s="91"/>
      <c r="E35" s="91"/>
      <c r="F35" s="142" t="s">
        <v>133</v>
      </c>
      <c r="G35" s="117"/>
    </row>
    <row r="36" spans="1:8" ht="15" customHeight="1" x14ac:dyDescent="0.25">
      <c r="B36" s="133" t="str">
        <f>B10</f>
        <v>Product/Service A</v>
      </c>
      <c r="C36" s="134">
        <v>105895</v>
      </c>
      <c r="D36" s="134">
        <v>119431</v>
      </c>
      <c r="E36" s="134">
        <v>143868</v>
      </c>
      <c r="F36" s="135">
        <f t="shared" ref="F36:G39" si="6">D36-C36</f>
        <v>13536</v>
      </c>
      <c r="G36" s="135">
        <f t="shared" si="6"/>
        <v>24437</v>
      </c>
    </row>
    <row r="37" spans="1:8" ht="15" customHeight="1" x14ac:dyDescent="0.25">
      <c r="B37" s="123" t="str">
        <f>B11</f>
        <v>Product/Service B</v>
      </c>
      <c r="C37" s="128">
        <v>252663</v>
      </c>
      <c r="D37" s="128">
        <v>326003</v>
      </c>
      <c r="E37" s="128">
        <v>405188</v>
      </c>
      <c r="F37" s="131">
        <f t="shared" si="6"/>
        <v>73340</v>
      </c>
      <c r="G37" s="131">
        <f t="shared" si="6"/>
        <v>79185</v>
      </c>
    </row>
    <row r="38" spans="1:8" ht="15" customHeight="1" x14ac:dyDescent="0.25">
      <c r="B38" s="129" t="str">
        <f>B12</f>
        <v>Product/Service C</v>
      </c>
      <c r="C38" s="130">
        <v>176806</v>
      </c>
      <c r="D38" s="130">
        <v>234025</v>
      </c>
      <c r="E38" s="130">
        <v>322613</v>
      </c>
      <c r="F38" s="132">
        <f t="shared" si="6"/>
        <v>57219</v>
      </c>
      <c r="G38" s="132">
        <f t="shared" si="6"/>
        <v>88588</v>
      </c>
    </row>
    <row r="39" spans="1:8" ht="15" customHeight="1" x14ac:dyDescent="0.25">
      <c r="B39" s="103" t="s">
        <v>188</v>
      </c>
      <c r="C39" s="104">
        <f>SUM(C35:C38)</f>
        <v>535364</v>
      </c>
      <c r="D39" s="104">
        <f>SUM(D35:D38)</f>
        <v>679459</v>
      </c>
      <c r="E39" s="104">
        <f>SUM(E35:E38)</f>
        <v>871669</v>
      </c>
      <c r="F39" s="118">
        <f t="shared" si="6"/>
        <v>144095</v>
      </c>
      <c r="G39" s="118">
        <f t="shared" si="6"/>
        <v>192210</v>
      </c>
    </row>
    <row r="42" spans="1:8" ht="15.75" x14ac:dyDescent="0.25">
      <c r="A42" s="3" t="s">
        <v>31</v>
      </c>
      <c r="B42" s="3"/>
      <c r="C42" s="3"/>
      <c r="D42" s="3"/>
      <c r="E42" s="3"/>
      <c r="F42" s="3"/>
      <c r="G42" s="3"/>
      <c r="H42" s="3"/>
    </row>
    <row r="43" spans="1:8" x14ac:dyDescent="0.25">
      <c r="A43" s="4"/>
      <c r="B43" s="8" t="s">
        <v>279</v>
      </c>
    </row>
    <row r="44" spans="1:8" x14ac:dyDescent="0.25">
      <c r="A44" s="4"/>
      <c r="B44" s="8"/>
    </row>
    <row r="45" spans="1:8" x14ac:dyDescent="0.25">
      <c r="A45" s="244" t="s">
        <v>30</v>
      </c>
      <c r="B45" s="163" t="s">
        <v>250</v>
      </c>
    </row>
  </sheetData>
  <hyperlinks>
    <hyperlink ref="B45" r:id="rId1" display="Vertex42.com: Business Startup Costs Template"/>
  </hyperlinks>
  <pageMargins left="0.5" right="0.5"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showGridLines="0" workbookViewId="0"/>
  </sheetViews>
  <sheetFormatPr defaultRowHeight="15" x14ac:dyDescent="0.25"/>
  <cols>
    <col min="1" max="1" width="7.85546875" customWidth="1"/>
    <col min="2" max="2" width="30" customWidth="1"/>
    <col min="3" max="3" width="10" customWidth="1"/>
    <col min="4" max="4" width="8.5703125" customWidth="1"/>
    <col min="5" max="5" width="1.42578125" customWidth="1"/>
    <col min="6" max="6" width="10" customWidth="1"/>
    <col min="7" max="7" width="8.5703125" customWidth="1"/>
    <col min="8" max="8" width="1.42578125" customWidth="1"/>
    <col min="9" max="9" width="10" customWidth="1"/>
    <col min="10" max="10" width="8.5703125" customWidth="1"/>
    <col min="11" max="11" width="2.85546875" customWidth="1"/>
  </cols>
  <sheetData>
    <row r="1" spans="1:16" ht="22.5" customHeight="1" x14ac:dyDescent="0.25">
      <c r="A1" s="165" t="s">
        <v>201</v>
      </c>
      <c r="B1" s="165"/>
      <c r="C1" s="165"/>
      <c r="D1" s="165"/>
      <c r="E1" s="165"/>
      <c r="F1" s="165"/>
      <c r="G1" s="165"/>
      <c r="H1" s="165"/>
      <c r="I1" s="165"/>
      <c r="J1" s="165"/>
      <c r="K1" s="165"/>
      <c r="P1" s="113"/>
    </row>
    <row r="3" spans="1:16" ht="14.25" customHeight="1" x14ac:dyDescent="0.25">
      <c r="B3" s="41" t="s">
        <v>131</v>
      </c>
      <c r="C3" s="41">
        <v>2012</v>
      </c>
      <c r="D3" s="41" t="s">
        <v>197</v>
      </c>
      <c r="E3" s="41"/>
      <c r="F3" s="41">
        <v>2013</v>
      </c>
      <c r="G3" s="41" t="s">
        <v>197</v>
      </c>
      <c r="H3" s="41"/>
      <c r="I3" s="41">
        <v>2014</v>
      </c>
      <c r="J3" s="41" t="s">
        <v>197</v>
      </c>
      <c r="M3" s="248"/>
      <c r="N3" s="246"/>
    </row>
    <row r="4" spans="1:16" ht="14.25" customHeight="1" x14ac:dyDescent="0.25">
      <c r="B4" s="153" t="s">
        <v>134</v>
      </c>
      <c r="C4" s="144"/>
      <c r="D4" s="145"/>
      <c r="E4" s="144"/>
      <c r="F4" s="144"/>
      <c r="G4" s="145"/>
      <c r="H4" s="144"/>
      <c r="I4" s="144"/>
      <c r="J4" s="145"/>
    </row>
    <row r="5" spans="1:16" ht="14.25" customHeight="1" x14ac:dyDescent="0.25">
      <c r="B5" s="146" t="s">
        <v>135</v>
      </c>
      <c r="C5" s="158"/>
      <c r="D5" s="147" t="str">
        <f>IF(OR(C5=0,C$9=0)," - ",C5/C$9)</f>
        <v xml:space="preserve"> - </v>
      </c>
      <c r="E5" s="144"/>
      <c r="F5" s="158"/>
      <c r="G5" s="147" t="str">
        <f>IF(OR(F5=0,F$9=0)," - ",F5/F$9)</f>
        <v xml:space="preserve"> - </v>
      </c>
      <c r="H5" s="144"/>
      <c r="I5" s="158"/>
      <c r="J5" s="147" t="str">
        <f>IF(OR(I5=0,I$9=0)," - ",I5/I$9)</f>
        <v xml:space="preserve"> - </v>
      </c>
    </row>
    <row r="6" spans="1:16" ht="14.25" customHeight="1" x14ac:dyDescent="0.25">
      <c r="B6" s="146" t="s">
        <v>136</v>
      </c>
      <c r="C6" s="158"/>
      <c r="D6" s="147" t="str">
        <f>IF(OR(C6=0,C$9=0)," - ",C6/C$9)</f>
        <v xml:space="preserve"> - </v>
      </c>
      <c r="E6" s="144"/>
      <c r="F6" s="158"/>
      <c r="G6" s="147" t="str">
        <f>IF(OR(F6=0,F$9=0)," - ",F6/F$9)</f>
        <v xml:space="preserve"> - </v>
      </c>
      <c r="H6" s="144"/>
      <c r="I6" s="158"/>
      <c r="J6" s="147" t="str">
        <f>IF(OR(I6=0,I$9=0)," - ",I6/I$9)</f>
        <v xml:space="preserve"> - </v>
      </c>
    </row>
    <row r="7" spans="1:16" ht="14.25" customHeight="1" x14ac:dyDescent="0.25">
      <c r="B7" s="146" t="s">
        <v>137</v>
      </c>
      <c r="C7" s="158"/>
      <c r="D7" s="147" t="str">
        <f>IF(OR(C7=0,C$9=0)," - ",C7/C$9)</f>
        <v xml:space="preserve"> - </v>
      </c>
      <c r="E7" s="144"/>
      <c r="F7" s="158"/>
      <c r="G7" s="147" t="str">
        <f>IF(OR(F7=0,F$9=0)," - ",F7/F$9)</f>
        <v xml:space="preserve"> - </v>
      </c>
      <c r="H7" s="144"/>
      <c r="I7" s="158"/>
      <c r="J7" s="147" t="str">
        <f>IF(OR(I7=0,I$9=0)," - ",I7/I$9)</f>
        <v xml:space="preserve"> - </v>
      </c>
    </row>
    <row r="8" spans="1:16" ht="14.25" customHeight="1" x14ac:dyDescent="0.25">
      <c r="B8" s="154" t="s">
        <v>138</v>
      </c>
      <c r="C8" s="157"/>
      <c r="D8" s="147" t="str">
        <f>IF(OR(C8=0,C$9=0)," - ",C8/C$9)</f>
        <v xml:space="preserve"> - </v>
      </c>
      <c r="E8" s="144"/>
      <c r="F8" s="157"/>
      <c r="G8" s="147" t="str">
        <f>IF(OR(F8=0,F$9=0)," - ",F8/F$9)</f>
        <v xml:space="preserve"> - </v>
      </c>
      <c r="H8" s="144"/>
      <c r="I8" s="157"/>
      <c r="J8" s="147" t="str">
        <f>IF(OR(I8=0,I$9=0)," - ",I8/I$9)</f>
        <v xml:space="preserve"> - </v>
      </c>
    </row>
    <row r="9" spans="1:16" ht="14.25" customHeight="1" x14ac:dyDescent="0.25">
      <c r="B9" s="273" t="s">
        <v>198</v>
      </c>
      <c r="C9" s="274">
        <f>SUM(C5:C8)</f>
        <v>0</v>
      </c>
      <c r="D9" s="275" t="str">
        <f>IF(OR(C9=0,C$9=0)," - ",C9/C$9)</f>
        <v xml:space="preserve"> - </v>
      </c>
      <c r="E9" s="276"/>
      <c r="F9" s="274">
        <f>SUM(F5:F8)</f>
        <v>0</v>
      </c>
      <c r="G9" s="275" t="str">
        <f>IF(OR(F9=0,F$9=0)," - ",F9/F$9)</f>
        <v xml:space="preserve"> - </v>
      </c>
      <c r="H9" s="276"/>
      <c r="I9" s="274">
        <f>SUM(I5:I8)</f>
        <v>0</v>
      </c>
      <c r="J9" s="275" t="str">
        <f>IF(OR(I9=0,I$9=0)," - ",I9/I$9)</f>
        <v xml:space="preserve"> - </v>
      </c>
    </row>
    <row r="10" spans="1:16" ht="14.25" customHeight="1" x14ac:dyDescent="0.25">
      <c r="B10" s="153" t="s">
        <v>140</v>
      </c>
      <c r="C10" s="144"/>
      <c r="D10" s="148"/>
      <c r="E10" s="144"/>
      <c r="F10" s="144"/>
      <c r="G10" s="148"/>
      <c r="H10" s="144"/>
      <c r="I10" s="144"/>
      <c r="J10" s="148"/>
    </row>
    <row r="11" spans="1:16" ht="14.25" customHeight="1" x14ac:dyDescent="0.25">
      <c r="B11" s="146" t="s">
        <v>141</v>
      </c>
      <c r="C11" s="158"/>
      <c r="D11" s="147"/>
      <c r="E11" s="144"/>
      <c r="F11" s="158"/>
      <c r="G11" s="147"/>
      <c r="H11" s="144"/>
      <c r="I11" s="158"/>
      <c r="J11" s="147"/>
    </row>
    <row r="12" spans="1:16" ht="14.25" customHeight="1" x14ac:dyDescent="0.25">
      <c r="B12" s="146" t="s">
        <v>142</v>
      </c>
      <c r="C12" s="158"/>
      <c r="D12" s="147"/>
      <c r="E12" s="144"/>
      <c r="F12" s="158"/>
      <c r="G12" s="147"/>
      <c r="H12" s="144"/>
      <c r="I12" s="158"/>
      <c r="J12" s="147"/>
    </row>
    <row r="13" spans="1:16" ht="14.25" customHeight="1" x14ac:dyDescent="0.25">
      <c r="B13" s="146" t="s">
        <v>143</v>
      </c>
      <c r="C13" s="158"/>
      <c r="D13" s="147"/>
      <c r="E13" s="144"/>
      <c r="F13" s="158"/>
      <c r="G13" s="147"/>
      <c r="H13" s="144"/>
      <c r="I13" s="158"/>
      <c r="J13" s="147"/>
    </row>
    <row r="14" spans="1:16" ht="14.25" customHeight="1" x14ac:dyDescent="0.25">
      <c r="B14" s="154" t="s">
        <v>144</v>
      </c>
      <c r="C14" s="157"/>
      <c r="D14" s="147"/>
      <c r="E14" s="144"/>
      <c r="F14" s="157"/>
      <c r="G14" s="147"/>
      <c r="H14" s="144"/>
      <c r="I14" s="157"/>
      <c r="J14" s="147"/>
    </row>
    <row r="15" spans="1:16" ht="14.25" customHeight="1" x14ac:dyDescent="0.25">
      <c r="B15" s="277" t="s">
        <v>145</v>
      </c>
      <c r="C15" s="278">
        <f>SUM(C11:C14)</f>
        <v>0</v>
      </c>
      <c r="D15" s="279"/>
      <c r="E15" s="280"/>
      <c r="F15" s="278">
        <f>SUM(F11:F14)</f>
        <v>0</v>
      </c>
      <c r="G15" s="279"/>
      <c r="H15" s="280"/>
      <c r="I15" s="278">
        <f>SUM(I11:I14)</f>
        <v>0</v>
      </c>
      <c r="J15" s="279"/>
    </row>
    <row r="16" spans="1:16" ht="14.25" customHeight="1" x14ac:dyDescent="0.25">
      <c r="B16" s="288" t="s">
        <v>146</v>
      </c>
      <c r="C16" s="289">
        <f>C15+C9</f>
        <v>0</v>
      </c>
      <c r="D16" s="290" t="str">
        <f>IF(OR(C16=0,C$9=0)," - ",C16/C$9)</f>
        <v xml:space="preserve"> - </v>
      </c>
      <c r="E16" s="291"/>
      <c r="F16" s="289">
        <f>F15+F9</f>
        <v>0</v>
      </c>
      <c r="G16" s="290" t="str">
        <f>IF(OR(F16=0,F$9=0)," - ",F16/F$9)</f>
        <v xml:space="preserve"> - </v>
      </c>
      <c r="H16" s="291"/>
      <c r="I16" s="289">
        <f>I15+I9</f>
        <v>0</v>
      </c>
      <c r="J16" s="290" t="str">
        <f>IF(OR(I16=0,I$9=0)," - ",I16/I$9)</f>
        <v xml:space="preserve"> - </v>
      </c>
    </row>
    <row r="17" spans="2:10" ht="14.25" customHeight="1" x14ac:dyDescent="0.25">
      <c r="B17" s="41" t="s">
        <v>147</v>
      </c>
      <c r="C17" s="41"/>
      <c r="D17" s="41"/>
      <c r="E17" s="41"/>
      <c r="F17" s="41"/>
      <c r="G17" s="41"/>
      <c r="H17" s="41"/>
      <c r="I17" s="41"/>
      <c r="J17" s="41"/>
    </row>
    <row r="18" spans="2:10" ht="14.25" customHeight="1" x14ac:dyDescent="0.25">
      <c r="B18" s="153" t="s">
        <v>148</v>
      </c>
      <c r="C18" s="155"/>
      <c r="D18" s="148"/>
      <c r="E18" s="144"/>
      <c r="F18" s="144"/>
      <c r="G18" s="148"/>
      <c r="H18" s="144"/>
      <c r="I18" s="144"/>
      <c r="J18" s="148"/>
    </row>
    <row r="19" spans="2:10" ht="14.25" customHeight="1" x14ac:dyDescent="0.25">
      <c r="B19" s="151" t="s">
        <v>149</v>
      </c>
      <c r="C19" s="156"/>
      <c r="D19" s="147" t="str">
        <f t="shared" ref="D19:D36" si="0">IF(OR(C19=0,C$9=0)," - ",C19/C$9)</f>
        <v xml:space="preserve"> - </v>
      </c>
      <c r="E19" s="144"/>
      <c r="F19" s="156"/>
      <c r="G19" s="147" t="str">
        <f t="shared" ref="G19:G37" si="1">IF(OR(F19=0,F$9=0)," - ",F19/F$9)</f>
        <v xml:space="preserve"> - </v>
      </c>
      <c r="H19" s="144"/>
      <c r="I19" s="156"/>
      <c r="J19" s="147" t="str">
        <f t="shared" ref="J19:J37" si="2">IF(OR(I19=0,I$9=0)," - ",I19/I$9)</f>
        <v xml:space="preserve"> - </v>
      </c>
    </row>
    <row r="20" spans="2:10" ht="14.25" customHeight="1" x14ac:dyDescent="0.25">
      <c r="B20" s="151" t="s">
        <v>150</v>
      </c>
      <c r="C20" s="156"/>
      <c r="D20" s="147" t="str">
        <f t="shared" si="0"/>
        <v xml:space="preserve"> - </v>
      </c>
      <c r="E20" s="144"/>
      <c r="F20" s="156"/>
      <c r="G20" s="147" t="str">
        <f t="shared" si="1"/>
        <v xml:space="preserve"> - </v>
      </c>
      <c r="H20" s="144"/>
      <c r="I20" s="156"/>
      <c r="J20" s="147" t="str">
        <f t="shared" si="2"/>
        <v xml:space="preserve"> - </v>
      </c>
    </row>
    <row r="21" spans="2:10" ht="14.25" customHeight="1" x14ac:dyDescent="0.25">
      <c r="B21" s="151" t="s">
        <v>151</v>
      </c>
      <c r="C21" s="156"/>
      <c r="D21" s="147" t="str">
        <f t="shared" si="0"/>
        <v xml:space="preserve"> - </v>
      </c>
      <c r="E21" s="144"/>
      <c r="F21" s="156"/>
      <c r="G21" s="147" t="str">
        <f t="shared" si="1"/>
        <v xml:space="preserve"> - </v>
      </c>
      <c r="H21" s="144"/>
      <c r="I21" s="156"/>
      <c r="J21" s="147" t="str">
        <f t="shared" si="2"/>
        <v xml:space="preserve"> - </v>
      </c>
    </row>
    <row r="22" spans="2:10" ht="14.25" customHeight="1" x14ac:dyDescent="0.25">
      <c r="B22" s="151" t="s">
        <v>152</v>
      </c>
      <c r="C22" s="156"/>
      <c r="D22" s="147" t="str">
        <f t="shared" si="0"/>
        <v xml:space="preserve"> - </v>
      </c>
      <c r="E22" s="144"/>
      <c r="F22" s="156"/>
      <c r="G22" s="147" t="str">
        <f t="shared" si="1"/>
        <v xml:space="preserve"> - </v>
      </c>
      <c r="H22" s="144"/>
      <c r="I22" s="156"/>
      <c r="J22" s="147" t="str">
        <f t="shared" si="2"/>
        <v xml:space="preserve"> - </v>
      </c>
    </row>
    <row r="23" spans="2:10" ht="14.25" customHeight="1" x14ac:dyDescent="0.25">
      <c r="B23" s="151" t="s">
        <v>24</v>
      </c>
      <c r="C23" s="156"/>
      <c r="D23" s="147" t="str">
        <f t="shared" si="0"/>
        <v xml:space="preserve"> - </v>
      </c>
      <c r="E23" s="144"/>
      <c r="F23" s="156"/>
      <c r="G23" s="147" t="str">
        <f t="shared" si="1"/>
        <v xml:space="preserve"> - </v>
      </c>
      <c r="H23" s="144"/>
      <c r="I23" s="156"/>
      <c r="J23" s="147" t="str">
        <f t="shared" si="2"/>
        <v xml:space="preserve"> - </v>
      </c>
    </row>
    <row r="24" spans="2:10" ht="14.25" customHeight="1" x14ac:dyDescent="0.25">
      <c r="B24" s="151" t="s">
        <v>153</v>
      </c>
      <c r="C24" s="156"/>
      <c r="D24" s="147" t="str">
        <f t="shared" si="0"/>
        <v xml:space="preserve"> - </v>
      </c>
      <c r="E24" s="144"/>
      <c r="F24" s="156"/>
      <c r="G24" s="147" t="str">
        <f t="shared" si="1"/>
        <v xml:space="preserve"> - </v>
      </c>
      <c r="H24" s="144"/>
      <c r="I24" s="156"/>
      <c r="J24" s="147" t="str">
        <f t="shared" si="2"/>
        <v xml:space="preserve"> - </v>
      </c>
    </row>
    <row r="25" spans="2:10" ht="14.25" customHeight="1" x14ac:dyDescent="0.25">
      <c r="B25" s="151" t="s">
        <v>154</v>
      </c>
      <c r="C25" s="156"/>
      <c r="D25" s="147" t="str">
        <f t="shared" si="0"/>
        <v xml:space="preserve"> - </v>
      </c>
      <c r="E25" s="144"/>
      <c r="F25" s="156"/>
      <c r="G25" s="147" t="str">
        <f t="shared" si="1"/>
        <v xml:space="preserve"> - </v>
      </c>
      <c r="H25" s="144"/>
      <c r="I25" s="156"/>
      <c r="J25" s="147" t="str">
        <f t="shared" si="2"/>
        <v xml:space="preserve"> - </v>
      </c>
    </row>
    <row r="26" spans="2:10" ht="14.25" customHeight="1" x14ac:dyDescent="0.25">
      <c r="B26" s="151" t="s">
        <v>155</v>
      </c>
      <c r="C26" s="156"/>
      <c r="D26" s="147" t="str">
        <f t="shared" si="0"/>
        <v xml:space="preserve"> - </v>
      </c>
      <c r="E26" s="144"/>
      <c r="F26" s="156"/>
      <c r="G26" s="147" t="str">
        <f t="shared" si="1"/>
        <v xml:space="preserve"> - </v>
      </c>
      <c r="H26" s="144"/>
      <c r="I26" s="156"/>
      <c r="J26" s="147" t="str">
        <f t="shared" si="2"/>
        <v xml:space="preserve"> - </v>
      </c>
    </row>
    <row r="27" spans="2:10" ht="14.25" customHeight="1" x14ac:dyDescent="0.25">
      <c r="B27" s="151" t="s">
        <v>156</v>
      </c>
      <c r="C27" s="156"/>
      <c r="D27" s="147" t="str">
        <f t="shared" si="0"/>
        <v xml:space="preserve"> - </v>
      </c>
      <c r="E27" s="144"/>
      <c r="F27" s="156"/>
      <c r="G27" s="147" t="str">
        <f t="shared" si="1"/>
        <v xml:space="preserve"> - </v>
      </c>
      <c r="H27" s="144"/>
      <c r="I27" s="156"/>
      <c r="J27" s="147" t="str">
        <f t="shared" si="2"/>
        <v xml:space="preserve"> - </v>
      </c>
    </row>
    <row r="28" spans="2:10" ht="14.25" customHeight="1" x14ac:dyDescent="0.25">
      <c r="B28" s="151" t="s">
        <v>157</v>
      </c>
      <c r="C28" s="156"/>
      <c r="D28" s="147" t="str">
        <f t="shared" si="0"/>
        <v xml:space="preserve"> - </v>
      </c>
      <c r="E28" s="144"/>
      <c r="F28" s="156"/>
      <c r="G28" s="147" t="str">
        <f t="shared" si="1"/>
        <v xml:space="preserve"> - </v>
      </c>
      <c r="H28" s="144"/>
      <c r="I28" s="156"/>
      <c r="J28" s="147" t="str">
        <f t="shared" si="2"/>
        <v xml:space="preserve"> - </v>
      </c>
    </row>
    <row r="29" spans="2:10" ht="14.25" customHeight="1" x14ac:dyDescent="0.25">
      <c r="B29" s="151" t="s">
        <v>25</v>
      </c>
      <c r="C29" s="156"/>
      <c r="D29" s="147" t="str">
        <f t="shared" si="0"/>
        <v xml:space="preserve"> - </v>
      </c>
      <c r="E29" s="144"/>
      <c r="F29" s="156"/>
      <c r="G29" s="147" t="str">
        <f t="shared" si="1"/>
        <v xml:space="preserve"> - </v>
      </c>
      <c r="H29" s="144"/>
      <c r="I29" s="156"/>
      <c r="J29" s="147" t="str">
        <f t="shared" si="2"/>
        <v xml:space="preserve"> - </v>
      </c>
    </row>
    <row r="30" spans="2:10" ht="14.25" customHeight="1" x14ac:dyDescent="0.25">
      <c r="B30" s="151" t="s">
        <v>158</v>
      </c>
      <c r="C30" s="156"/>
      <c r="D30" s="147" t="str">
        <f t="shared" si="0"/>
        <v xml:space="preserve"> - </v>
      </c>
      <c r="E30" s="144"/>
      <c r="F30" s="156"/>
      <c r="G30" s="147" t="str">
        <f t="shared" si="1"/>
        <v xml:space="preserve"> - </v>
      </c>
      <c r="H30" s="144"/>
      <c r="I30" s="156"/>
      <c r="J30" s="147" t="str">
        <f t="shared" si="2"/>
        <v xml:space="preserve"> - </v>
      </c>
    </row>
    <row r="31" spans="2:10" ht="14.25" customHeight="1" x14ac:dyDescent="0.25">
      <c r="B31" s="151" t="s">
        <v>159</v>
      </c>
      <c r="C31" s="156"/>
      <c r="D31" s="147" t="str">
        <f t="shared" si="0"/>
        <v xml:space="preserve"> - </v>
      </c>
      <c r="E31" s="144"/>
      <c r="F31" s="156"/>
      <c r="G31" s="147" t="str">
        <f t="shared" si="1"/>
        <v xml:space="preserve"> - </v>
      </c>
      <c r="H31" s="144"/>
      <c r="I31" s="156"/>
      <c r="J31" s="147" t="str">
        <f t="shared" si="2"/>
        <v xml:space="preserve"> - </v>
      </c>
    </row>
    <row r="32" spans="2:10" ht="14.25" customHeight="1" x14ac:dyDescent="0.25">
      <c r="B32" s="151" t="s">
        <v>160</v>
      </c>
      <c r="C32" s="156"/>
      <c r="D32" s="147" t="str">
        <f t="shared" si="0"/>
        <v xml:space="preserve"> - </v>
      </c>
      <c r="E32" s="144"/>
      <c r="F32" s="156"/>
      <c r="G32" s="147" t="str">
        <f t="shared" si="1"/>
        <v xml:space="preserve"> - </v>
      </c>
      <c r="H32" s="144"/>
      <c r="I32" s="156"/>
      <c r="J32" s="147" t="str">
        <f t="shared" si="2"/>
        <v xml:space="preserve"> - </v>
      </c>
    </row>
    <row r="33" spans="2:10" ht="14.25" customHeight="1" x14ac:dyDescent="0.25">
      <c r="B33" s="151" t="s">
        <v>161</v>
      </c>
      <c r="C33" s="156"/>
      <c r="D33" s="147" t="str">
        <f t="shared" si="0"/>
        <v xml:space="preserve"> - </v>
      </c>
      <c r="E33" s="144"/>
      <c r="F33" s="156"/>
      <c r="G33" s="147" t="str">
        <f t="shared" si="1"/>
        <v xml:space="preserve"> - </v>
      </c>
      <c r="H33" s="144"/>
      <c r="I33" s="156"/>
      <c r="J33" s="147" t="str">
        <f t="shared" si="2"/>
        <v xml:space="preserve"> - </v>
      </c>
    </row>
    <row r="34" spans="2:10" ht="14.25" customHeight="1" x14ac:dyDescent="0.25">
      <c r="B34" s="151" t="s">
        <v>162</v>
      </c>
      <c r="C34" s="156"/>
      <c r="D34" s="147" t="str">
        <f t="shared" si="0"/>
        <v xml:space="preserve"> - </v>
      </c>
      <c r="E34" s="144"/>
      <c r="F34" s="156"/>
      <c r="G34" s="147" t="str">
        <f t="shared" si="1"/>
        <v xml:space="preserve"> - </v>
      </c>
      <c r="H34" s="144"/>
      <c r="I34" s="156"/>
      <c r="J34" s="147" t="str">
        <f t="shared" si="2"/>
        <v xml:space="preserve"> - </v>
      </c>
    </row>
    <row r="35" spans="2:10" ht="14.25" customHeight="1" x14ac:dyDescent="0.25">
      <c r="B35" s="151" t="s">
        <v>35</v>
      </c>
      <c r="C35" s="156"/>
      <c r="D35" s="147" t="str">
        <f t="shared" si="0"/>
        <v xml:space="preserve"> - </v>
      </c>
      <c r="E35" s="144"/>
      <c r="F35" s="156"/>
      <c r="G35" s="147" t="str">
        <f t="shared" si="1"/>
        <v xml:space="preserve"> - </v>
      </c>
      <c r="H35" s="144"/>
      <c r="I35" s="156"/>
      <c r="J35" s="147" t="str">
        <f t="shared" si="2"/>
        <v xml:space="preserve"> - </v>
      </c>
    </row>
    <row r="36" spans="2:10" ht="14.25" customHeight="1" x14ac:dyDescent="0.25">
      <c r="B36" s="154" t="s">
        <v>163</v>
      </c>
      <c r="C36" s="157"/>
      <c r="D36" s="147" t="str">
        <f t="shared" si="0"/>
        <v xml:space="preserve"> - </v>
      </c>
      <c r="E36" s="144"/>
      <c r="F36" s="157"/>
      <c r="G36" s="147" t="str">
        <f t="shared" si="1"/>
        <v xml:space="preserve"> - </v>
      </c>
      <c r="H36" s="144"/>
      <c r="I36" s="157"/>
      <c r="J36" s="147" t="str">
        <f t="shared" si="2"/>
        <v xml:space="preserve"> - </v>
      </c>
    </row>
    <row r="37" spans="2:10" ht="14.25" customHeight="1" x14ac:dyDescent="0.25">
      <c r="B37" s="273" t="s">
        <v>164</v>
      </c>
      <c r="C37" s="274">
        <f>SUM(C19:C36)</f>
        <v>0</v>
      </c>
      <c r="D37" s="275" t="str">
        <f>IF(OR(C37=0,C$9=0)," - ",C37/C$9)</f>
        <v xml:space="preserve"> - </v>
      </c>
      <c r="E37" s="276"/>
      <c r="F37" s="274">
        <f>SUM(F19:F36)</f>
        <v>0</v>
      </c>
      <c r="G37" s="275" t="str">
        <f t="shared" si="1"/>
        <v xml:space="preserve"> - </v>
      </c>
      <c r="H37" s="276"/>
      <c r="I37" s="274">
        <f>SUM(I19:I36)</f>
        <v>0</v>
      </c>
      <c r="J37" s="275" t="str">
        <f t="shared" si="2"/>
        <v xml:space="preserve"> - </v>
      </c>
    </row>
    <row r="38" spans="2:10" ht="14.25" customHeight="1" x14ac:dyDescent="0.25">
      <c r="B38" s="153" t="s">
        <v>165</v>
      </c>
      <c r="C38" s="155"/>
      <c r="D38" s="148"/>
      <c r="E38" s="144"/>
      <c r="F38" s="155"/>
      <c r="G38" s="148"/>
      <c r="H38" s="144"/>
      <c r="I38" s="155"/>
      <c r="J38" s="148"/>
    </row>
    <row r="39" spans="2:10" ht="14.25" customHeight="1" x14ac:dyDescent="0.25">
      <c r="B39" s="151" t="s">
        <v>202</v>
      </c>
      <c r="C39" s="156"/>
      <c r="D39" s="147" t="str">
        <f>IF(OR(C39=0,C$9=0)," - ",C39/C$9)</f>
        <v xml:space="preserve"> - </v>
      </c>
      <c r="E39" s="144"/>
      <c r="F39" s="156"/>
      <c r="G39" s="147" t="str">
        <f>IF(OR(F39=0,F$9=0)," - ",F39/F$9)</f>
        <v xml:space="preserve"> - </v>
      </c>
      <c r="H39" s="144"/>
      <c r="I39" s="156"/>
      <c r="J39" s="147" t="str">
        <f>IF(OR(I39=0,I$9=0)," - ",I39/I$9)</f>
        <v xml:space="preserve"> - </v>
      </c>
    </row>
    <row r="40" spans="2:10" ht="14.25" customHeight="1" x14ac:dyDescent="0.25">
      <c r="B40" s="151" t="s">
        <v>167</v>
      </c>
      <c r="C40" s="157"/>
      <c r="D40" s="147" t="str">
        <f>IF(OR(C40=0,C$9=0)," - ",C40/C$9)</f>
        <v xml:space="preserve"> - </v>
      </c>
      <c r="E40" s="149"/>
      <c r="F40" s="157"/>
      <c r="G40" s="147" t="str">
        <f>IF(OR(F40=0,F$9=0)," - ",F40/F$9)</f>
        <v xml:space="preserve"> - </v>
      </c>
      <c r="H40" s="149"/>
      <c r="I40" s="157"/>
      <c r="J40" s="147" t="str">
        <f>IF(OR(I40=0,I$9=0)," - ",I40/I$9)</f>
        <v xml:space="preserve"> - </v>
      </c>
    </row>
    <row r="41" spans="2:10" ht="14.25" customHeight="1" x14ac:dyDescent="0.25">
      <c r="B41" s="277" t="s">
        <v>168</v>
      </c>
      <c r="C41" s="278">
        <f>SUM(C39:C40)</f>
        <v>0</v>
      </c>
      <c r="D41" s="279" t="str">
        <f>IF(OR(C41=0,C$9=0)," - ",C41/C$9)</f>
        <v xml:space="preserve"> - </v>
      </c>
      <c r="E41" s="280"/>
      <c r="F41" s="278">
        <f>SUM(F39:F40)</f>
        <v>0</v>
      </c>
      <c r="G41" s="279" t="str">
        <f>IF(OR(F41=0,F$9=0)," - ",F41/F$9)</f>
        <v xml:space="preserve"> - </v>
      </c>
      <c r="H41" s="280"/>
      <c r="I41" s="278">
        <f>SUM(I39:I40)</f>
        <v>0</v>
      </c>
      <c r="J41" s="279" t="str">
        <f>IF(OR(I41=0,I$9=0)," - ",I41/I$9)</f>
        <v xml:space="preserve"> - </v>
      </c>
    </row>
    <row r="42" spans="2:10" ht="14.25" customHeight="1" x14ac:dyDescent="0.25">
      <c r="B42" s="288" t="s">
        <v>169</v>
      </c>
      <c r="C42" s="289">
        <f>C37+C41</f>
        <v>0</v>
      </c>
      <c r="D42" s="290" t="str">
        <f>IF(OR(C42=0,C$9=0)," - ",C42/C$9)</f>
        <v xml:space="preserve"> - </v>
      </c>
      <c r="E42" s="291"/>
      <c r="F42" s="289">
        <f>F37+F41</f>
        <v>0</v>
      </c>
      <c r="G42" s="290" t="str">
        <f>IF(OR(F42=0,F$9=0)," - ",F42/F$9)</f>
        <v xml:space="preserve"> - </v>
      </c>
      <c r="H42" s="291"/>
      <c r="I42" s="289">
        <f>I37+I41</f>
        <v>0</v>
      </c>
      <c r="J42" s="290" t="str">
        <f>IF(OR(I42=0,I$9=0)," - ",I42/I$9)</f>
        <v xml:space="preserve"> - </v>
      </c>
    </row>
    <row r="43" spans="2:10" ht="14.25" customHeight="1" x14ac:dyDescent="0.25">
      <c r="B43" s="268" t="s">
        <v>170</v>
      </c>
      <c r="C43" s="269">
        <f>C16-C42</f>
        <v>0</v>
      </c>
      <c r="D43" s="270"/>
      <c r="E43" s="271"/>
      <c r="F43" s="269">
        <f>F16-F42</f>
        <v>0</v>
      </c>
      <c r="G43" s="270"/>
      <c r="H43" s="271"/>
      <c r="I43" s="269">
        <f>I16-I42</f>
        <v>0</v>
      </c>
      <c r="J43" s="270"/>
    </row>
    <row r="44" spans="2:10" ht="14.25" customHeight="1" x14ac:dyDescent="0.25">
      <c r="B44" s="146" t="s">
        <v>171</v>
      </c>
      <c r="C44" s="157"/>
      <c r="D44" s="148"/>
      <c r="E44" s="144"/>
      <c r="F44" s="157"/>
      <c r="G44" s="148"/>
      <c r="H44" s="144"/>
      <c r="I44" s="157"/>
      <c r="J44" s="148"/>
    </row>
    <row r="45" spans="2:10" ht="14.25" customHeight="1" x14ac:dyDescent="0.25">
      <c r="B45" s="292" t="s">
        <v>172</v>
      </c>
      <c r="C45" s="293">
        <f>C43-C44</f>
        <v>0</v>
      </c>
      <c r="D45" s="294"/>
      <c r="E45" s="295"/>
      <c r="F45" s="293">
        <f>F43-F44</f>
        <v>0</v>
      </c>
      <c r="G45" s="294"/>
      <c r="H45" s="295"/>
      <c r="I45" s="293">
        <f>I43-I44</f>
        <v>0</v>
      </c>
      <c r="J45" s="294"/>
    </row>
    <row r="46" spans="2:10" ht="14.25" customHeight="1" x14ac:dyDescent="0.25">
      <c r="B46" s="146" t="s">
        <v>199</v>
      </c>
      <c r="C46" s="156"/>
      <c r="D46" s="148"/>
      <c r="E46" s="144"/>
      <c r="F46" s="156"/>
      <c r="G46" s="148"/>
      <c r="H46" s="144"/>
      <c r="I46" s="156"/>
      <c r="J46" s="148"/>
    </row>
    <row r="47" spans="2:10" ht="14.25" customHeight="1" thickBot="1" x14ac:dyDescent="0.3">
      <c r="B47" s="268" t="s">
        <v>200</v>
      </c>
      <c r="C47" s="281">
        <f>C45-C46</f>
        <v>0</v>
      </c>
      <c r="D47" s="270"/>
      <c r="E47" s="271"/>
      <c r="F47" s="281">
        <f>F45-F46</f>
        <v>0</v>
      </c>
      <c r="G47" s="270"/>
      <c r="H47" s="271"/>
      <c r="I47" s="281">
        <f>I45-I46</f>
        <v>0</v>
      </c>
      <c r="J47" s="272"/>
    </row>
    <row r="48" spans="2:10" ht="15.75" thickTop="1" x14ac:dyDescent="0.25">
      <c r="B48" s="144"/>
      <c r="C48" s="144"/>
      <c r="D48" s="148"/>
      <c r="E48" s="144"/>
      <c r="F48" s="144"/>
      <c r="G48" s="148"/>
      <c r="H48" s="144"/>
      <c r="I48" s="144"/>
      <c r="J48" s="148"/>
    </row>
    <row r="49" spans="1:11" x14ac:dyDescent="0.25">
      <c r="B49" s="152"/>
      <c r="C49" s="152"/>
      <c r="D49" s="152"/>
      <c r="E49" s="152"/>
      <c r="F49" s="152"/>
      <c r="G49" s="152"/>
      <c r="H49" s="152"/>
      <c r="I49" s="152"/>
      <c r="J49" s="152"/>
    </row>
    <row r="50" spans="1:11" ht="15.75" x14ac:dyDescent="0.25">
      <c r="A50" s="3" t="s">
        <v>31</v>
      </c>
      <c r="B50" s="3"/>
      <c r="C50" s="3"/>
      <c r="D50" s="3"/>
      <c r="E50" s="3"/>
      <c r="F50" s="3"/>
      <c r="G50" s="3"/>
      <c r="H50" s="3"/>
      <c r="I50" s="3"/>
      <c r="J50" s="3"/>
      <c r="K50" s="3"/>
    </row>
    <row r="51" spans="1:11" x14ac:dyDescent="0.25">
      <c r="A51" s="4"/>
      <c r="B51" s="8" t="s">
        <v>278</v>
      </c>
    </row>
    <row r="52" spans="1:11" x14ac:dyDescent="0.25">
      <c r="A52" s="4"/>
      <c r="B52" s="5"/>
    </row>
    <row r="53" spans="1:11" x14ac:dyDescent="0.25">
      <c r="A53" s="244" t="s">
        <v>30</v>
      </c>
      <c r="B53" s="162" t="s">
        <v>248</v>
      </c>
    </row>
  </sheetData>
  <hyperlinks>
    <hyperlink ref="B53" r:id="rId1"/>
  </hyperlinks>
  <printOptions horizontalCentered="1"/>
  <pageMargins left="0.5" right="0.5" top="0.75" bottom="0.75" header="0.3" footer="0.3"/>
  <pageSetup scale="96"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3"/>
  <sheetViews>
    <sheetView showGridLines="0" workbookViewId="0"/>
  </sheetViews>
  <sheetFormatPr defaultRowHeight="15" x14ac:dyDescent="0.25"/>
  <cols>
    <col min="1" max="1" width="7.85546875" customWidth="1"/>
    <col min="2" max="2" width="53.5703125" customWidth="1"/>
    <col min="3" max="4" width="12.7109375" customWidth="1"/>
    <col min="5" max="5" width="2.85546875" customWidth="1"/>
  </cols>
  <sheetData>
    <row r="1" spans="1:14" ht="22.5" customHeight="1" x14ac:dyDescent="0.25">
      <c r="A1" s="165" t="s">
        <v>244</v>
      </c>
      <c r="B1" s="165"/>
      <c r="C1" s="165"/>
      <c r="D1" s="165"/>
      <c r="E1" s="165"/>
      <c r="N1" s="113"/>
    </row>
    <row r="3" spans="1:14" s="70" customFormat="1" ht="14.25" customHeight="1" x14ac:dyDescent="0.25">
      <c r="B3" s="41" t="s">
        <v>46</v>
      </c>
      <c r="C3" s="41">
        <v>2017</v>
      </c>
      <c r="D3" s="41">
        <v>2016</v>
      </c>
      <c r="G3" s="242"/>
      <c r="H3" s="243"/>
    </row>
    <row r="4" spans="1:14" s="70" customFormat="1" ht="14.25" customHeight="1" x14ac:dyDescent="0.25">
      <c r="B4" s="296" t="s">
        <v>203</v>
      </c>
      <c r="C4" s="159"/>
      <c r="D4" s="159"/>
    </row>
    <row r="5" spans="1:14" s="70" customFormat="1" ht="14.25" customHeight="1" x14ac:dyDescent="0.25">
      <c r="B5" s="146" t="s">
        <v>204</v>
      </c>
      <c r="C5" s="160">
        <v>11874</v>
      </c>
      <c r="D5" s="160"/>
    </row>
    <row r="6" spans="1:14" s="70" customFormat="1" ht="14.25" customHeight="1" x14ac:dyDescent="0.25">
      <c r="B6" s="146" t="s">
        <v>205</v>
      </c>
      <c r="C6" s="161"/>
      <c r="D6" s="161"/>
    </row>
    <row r="7" spans="1:14" s="70" customFormat="1" ht="14.25" customHeight="1" x14ac:dyDescent="0.25">
      <c r="B7" s="146" t="s">
        <v>206</v>
      </c>
      <c r="C7" s="161"/>
      <c r="D7" s="161"/>
    </row>
    <row r="8" spans="1:14" s="70" customFormat="1" ht="14.25" customHeight="1" x14ac:dyDescent="0.25">
      <c r="B8" s="146" t="s">
        <v>207</v>
      </c>
      <c r="C8" s="161"/>
      <c r="D8" s="161"/>
    </row>
    <row r="9" spans="1:14" s="70" customFormat="1" ht="14.25" customHeight="1" x14ac:dyDescent="0.25">
      <c r="B9" s="146" t="s">
        <v>208</v>
      </c>
      <c r="C9" s="265"/>
      <c r="D9" s="265"/>
    </row>
    <row r="10" spans="1:14" s="70" customFormat="1" ht="14.25" customHeight="1" x14ac:dyDescent="0.25">
      <c r="B10" s="267" t="s">
        <v>209</v>
      </c>
      <c r="C10" s="297">
        <f>SUM(C5:C9)</f>
        <v>11874</v>
      </c>
      <c r="D10" s="297">
        <f>SUM(D5:D9)</f>
        <v>0</v>
      </c>
    </row>
    <row r="11" spans="1:14" s="70" customFormat="1" ht="14.25" customHeight="1" x14ac:dyDescent="0.25">
      <c r="B11" s="296" t="s">
        <v>210</v>
      </c>
      <c r="C11" s="159"/>
      <c r="D11" s="159"/>
    </row>
    <row r="12" spans="1:14" s="70" customFormat="1" ht="14.25" customHeight="1" x14ac:dyDescent="0.25">
      <c r="B12" s="146" t="s">
        <v>211</v>
      </c>
      <c r="C12" s="160">
        <v>1208</v>
      </c>
      <c r="D12" s="160"/>
    </row>
    <row r="13" spans="1:14" s="70" customFormat="1" ht="14.25" customHeight="1" x14ac:dyDescent="0.25">
      <c r="B13" s="146" t="s">
        <v>212</v>
      </c>
      <c r="C13" s="161">
        <v>15340</v>
      </c>
      <c r="D13" s="161"/>
    </row>
    <row r="14" spans="1:14" s="70" customFormat="1" ht="14.25" customHeight="1" x14ac:dyDescent="0.25">
      <c r="B14" s="146" t="s">
        <v>213</v>
      </c>
      <c r="C14" s="161">
        <v>-2200</v>
      </c>
      <c r="D14" s="161"/>
    </row>
    <row r="15" spans="1:14" s="70" customFormat="1" ht="14.25" customHeight="1" x14ac:dyDescent="0.25">
      <c r="B15" s="146" t="s">
        <v>214</v>
      </c>
      <c r="C15" s="265"/>
      <c r="D15" s="265"/>
    </row>
    <row r="16" spans="1:14" s="70" customFormat="1" ht="14.25" customHeight="1" x14ac:dyDescent="0.25">
      <c r="B16" s="273" t="s">
        <v>215</v>
      </c>
      <c r="C16" s="298">
        <f>SUM(C12:C15)</f>
        <v>14348</v>
      </c>
      <c r="D16" s="298">
        <f>SUM(D12:D15)</f>
        <v>0</v>
      </c>
    </row>
    <row r="17" spans="2:4" s="70" customFormat="1" ht="14.25" customHeight="1" x14ac:dyDescent="0.25">
      <c r="B17" s="296" t="s">
        <v>216</v>
      </c>
      <c r="C17" s="159"/>
      <c r="D17" s="159"/>
    </row>
    <row r="18" spans="2:4" s="70" customFormat="1" ht="14.25" customHeight="1" x14ac:dyDescent="0.25">
      <c r="B18" s="146" t="s">
        <v>217</v>
      </c>
      <c r="C18" s="160"/>
      <c r="D18" s="160"/>
    </row>
    <row r="19" spans="2:4" s="70" customFormat="1" ht="14.25" customHeight="1" x14ac:dyDescent="0.25">
      <c r="B19" s="146" t="s">
        <v>8</v>
      </c>
      <c r="C19" s="265"/>
      <c r="D19" s="265"/>
    </row>
    <row r="20" spans="2:4" s="70" customFormat="1" ht="14.25" customHeight="1" x14ac:dyDescent="0.25">
      <c r="B20" s="277" t="s">
        <v>218</v>
      </c>
      <c r="C20" s="299">
        <f>SUM(C18:C19)</f>
        <v>0</v>
      </c>
      <c r="D20" s="299">
        <f>SUM(D18:D19)</f>
        <v>0</v>
      </c>
    </row>
    <row r="21" spans="2:4" s="70" customFormat="1" ht="14.25" customHeight="1" x14ac:dyDescent="0.25">
      <c r="B21" s="263" t="s">
        <v>219</v>
      </c>
      <c r="C21" s="264">
        <f>C10+C16+C20</f>
        <v>26222</v>
      </c>
      <c r="D21" s="264">
        <f>D10+D16+D20</f>
        <v>0</v>
      </c>
    </row>
    <row r="22" spans="2:4" s="70" customFormat="1" ht="14.25" customHeight="1" x14ac:dyDescent="0.25">
      <c r="B22" s="144"/>
      <c r="C22" s="144"/>
      <c r="D22" s="144"/>
    </row>
    <row r="23" spans="2:4" s="70" customFormat="1" ht="14.25" customHeight="1" x14ac:dyDescent="0.25">
      <c r="B23" s="41" t="s">
        <v>220</v>
      </c>
      <c r="C23" s="41"/>
      <c r="D23" s="41"/>
    </row>
    <row r="24" spans="2:4" s="70" customFormat="1" ht="14.25" customHeight="1" x14ac:dyDescent="0.25">
      <c r="B24" s="296" t="s">
        <v>221</v>
      </c>
      <c r="C24" s="159"/>
      <c r="D24" s="159"/>
    </row>
    <row r="25" spans="2:4" s="70" customFormat="1" ht="14.25" customHeight="1" x14ac:dyDescent="0.25">
      <c r="B25" s="146" t="s">
        <v>222</v>
      </c>
      <c r="C25" s="160">
        <v>8060</v>
      </c>
      <c r="D25" s="160"/>
    </row>
    <row r="26" spans="2:4" s="70" customFormat="1" ht="14.25" customHeight="1" x14ac:dyDescent="0.25">
      <c r="B26" s="146" t="s">
        <v>223</v>
      </c>
      <c r="C26" s="161"/>
      <c r="D26" s="161"/>
    </row>
    <row r="27" spans="2:4" s="70" customFormat="1" ht="14.25" customHeight="1" x14ac:dyDescent="0.25">
      <c r="B27" s="146" t="s">
        <v>224</v>
      </c>
      <c r="C27" s="161">
        <v>3145</v>
      </c>
      <c r="D27" s="161"/>
    </row>
    <row r="28" spans="2:4" s="70" customFormat="1" ht="14.25" customHeight="1" x14ac:dyDescent="0.25">
      <c r="B28" s="146" t="s">
        <v>225</v>
      </c>
      <c r="C28" s="161"/>
      <c r="D28" s="161"/>
    </row>
    <row r="29" spans="2:4" s="70" customFormat="1" ht="14.25" customHeight="1" x14ac:dyDescent="0.25">
      <c r="B29" s="146" t="s">
        <v>226</v>
      </c>
      <c r="C29" s="161"/>
      <c r="D29" s="161"/>
    </row>
    <row r="30" spans="2:4" s="70" customFormat="1" ht="14.25" customHeight="1" x14ac:dyDescent="0.25">
      <c r="B30" s="146" t="s">
        <v>227</v>
      </c>
      <c r="C30" s="265"/>
      <c r="D30" s="265"/>
    </row>
    <row r="31" spans="2:4" s="70" customFormat="1" ht="14.25" customHeight="1" x14ac:dyDescent="0.25">
      <c r="B31" s="273" t="s">
        <v>228</v>
      </c>
      <c r="C31" s="298">
        <f>SUM(C25:C30)</f>
        <v>11205</v>
      </c>
      <c r="D31" s="298">
        <f>SUM(D25:D30)</f>
        <v>0</v>
      </c>
    </row>
    <row r="32" spans="2:4" s="70" customFormat="1" ht="14.25" customHeight="1" x14ac:dyDescent="0.25">
      <c r="B32" s="296" t="s">
        <v>229</v>
      </c>
      <c r="C32" s="159"/>
      <c r="D32" s="159"/>
    </row>
    <row r="33" spans="2:4" s="70" customFormat="1" ht="14.25" customHeight="1" x14ac:dyDescent="0.25">
      <c r="B33" s="146" t="s">
        <v>230</v>
      </c>
      <c r="C33" s="160">
        <v>3450</v>
      </c>
      <c r="D33" s="160"/>
    </row>
    <row r="34" spans="2:4" s="70" customFormat="1" ht="14.25" customHeight="1" x14ac:dyDescent="0.25">
      <c r="B34" s="146" t="s">
        <v>217</v>
      </c>
      <c r="C34" s="265"/>
      <c r="D34" s="265"/>
    </row>
    <row r="35" spans="2:4" s="70" customFormat="1" ht="14.25" customHeight="1" x14ac:dyDescent="0.25">
      <c r="B35" s="273" t="s">
        <v>231</v>
      </c>
      <c r="C35" s="298">
        <f>SUM(C33:C34)</f>
        <v>3450</v>
      </c>
      <c r="D35" s="298">
        <f>SUM(D33:D34)</f>
        <v>0</v>
      </c>
    </row>
    <row r="36" spans="2:4" s="70" customFormat="1" ht="14.25" customHeight="1" x14ac:dyDescent="0.25">
      <c r="B36" s="296" t="s">
        <v>232</v>
      </c>
      <c r="C36" s="159"/>
      <c r="D36" s="159"/>
    </row>
    <row r="37" spans="2:4" s="70" customFormat="1" ht="14.25" customHeight="1" x14ac:dyDescent="0.25">
      <c r="B37" s="146" t="s">
        <v>233</v>
      </c>
      <c r="C37" s="160">
        <v>7178</v>
      </c>
      <c r="D37" s="160"/>
    </row>
    <row r="38" spans="2:4" s="70" customFormat="1" ht="14.25" customHeight="1" x14ac:dyDescent="0.25">
      <c r="B38" s="146" t="s">
        <v>234</v>
      </c>
      <c r="C38" s="265">
        <v>4389</v>
      </c>
      <c r="D38" s="265"/>
    </row>
    <row r="39" spans="2:4" s="70" customFormat="1" ht="14.25" customHeight="1" x14ac:dyDescent="0.25">
      <c r="B39" s="277" t="s">
        <v>235</v>
      </c>
      <c r="C39" s="299">
        <f>SUM(C37:C38)</f>
        <v>11567</v>
      </c>
      <c r="D39" s="299">
        <f>SUM(D37:D38)</f>
        <v>0</v>
      </c>
    </row>
    <row r="40" spans="2:4" s="70" customFormat="1" ht="14.25" customHeight="1" x14ac:dyDescent="0.25">
      <c r="B40" s="263" t="s">
        <v>236</v>
      </c>
      <c r="C40" s="264">
        <f>C31+C35+C39</f>
        <v>26222</v>
      </c>
      <c r="D40" s="264">
        <f>D31+D35+D39</f>
        <v>0</v>
      </c>
    </row>
    <row r="41" spans="2:4" s="70" customFormat="1" ht="14.25" customHeight="1" x14ac:dyDescent="0.25">
      <c r="B41" s="144"/>
      <c r="C41" s="144"/>
      <c r="D41" s="150" t="s">
        <v>237</v>
      </c>
    </row>
    <row r="42" spans="2:4" s="70" customFormat="1" ht="14.25" customHeight="1" x14ac:dyDescent="0.25">
      <c r="B42" s="41" t="s">
        <v>238</v>
      </c>
      <c r="C42" s="41"/>
      <c r="D42" s="41"/>
    </row>
    <row r="43" spans="2:4" s="70" customFormat="1" ht="14.25" customHeight="1" x14ac:dyDescent="0.25">
      <c r="B43" s="266" t="s">
        <v>239</v>
      </c>
      <c r="C43" s="300">
        <f>IF(C21=0,"",(C31+C35)/C21)</f>
        <v>0.55888185493097398</v>
      </c>
      <c r="D43" s="300" t="str">
        <f>IF(D21=0,"",(D31+D35)/D21)</f>
        <v/>
      </c>
    </row>
    <row r="44" spans="2:4" s="70" customFormat="1" ht="14.25" customHeight="1" x14ac:dyDescent="0.25">
      <c r="B44" s="266" t="s">
        <v>240</v>
      </c>
      <c r="C44" s="300">
        <f>IF(C31=0,"",C10/C31)</f>
        <v>1.0597054886211512</v>
      </c>
      <c r="D44" s="300" t="str">
        <f>IF(D31=0,"",D10/D31)</f>
        <v/>
      </c>
    </row>
    <row r="45" spans="2:4" s="70" customFormat="1" ht="14.25" customHeight="1" x14ac:dyDescent="0.25">
      <c r="B45" s="266" t="s">
        <v>241</v>
      </c>
      <c r="C45" s="301">
        <f>C10-C31</f>
        <v>669</v>
      </c>
      <c r="D45" s="301">
        <f>D10-D31</f>
        <v>0</v>
      </c>
    </row>
    <row r="46" spans="2:4" s="70" customFormat="1" ht="14.25" customHeight="1" x14ac:dyDescent="0.25">
      <c r="B46" s="266" t="s">
        <v>242</v>
      </c>
      <c r="C46" s="300">
        <f>IF(C39=0,"",C21/C39)</f>
        <v>2.2669663698452496</v>
      </c>
      <c r="D46" s="300" t="str">
        <f>IF(D39=0,"",D21/D39)</f>
        <v/>
      </c>
    </row>
    <row r="47" spans="2:4" s="70" customFormat="1" ht="14.25" customHeight="1" x14ac:dyDescent="0.25">
      <c r="B47" s="266" t="s">
        <v>243</v>
      </c>
      <c r="C47" s="300">
        <f>IF(C39=0,"",(C31+C35)/C39)</f>
        <v>1.2669663698452494</v>
      </c>
      <c r="D47" s="300" t="str">
        <f>IF(D39=0,"",(D31+D35)/D39)</f>
        <v/>
      </c>
    </row>
    <row r="50" spans="1:5" ht="15.75" x14ac:dyDescent="0.25">
      <c r="A50" s="3" t="s">
        <v>31</v>
      </c>
      <c r="B50" s="3"/>
      <c r="C50" s="3"/>
      <c r="D50" s="3"/>
      <c r="E50" s="3"/>
    </row>
    <row r="51" spans="1:5" x14ac:dyDescent="0.25">
      <c r="A51" s="4"/>
      <c r="B51" s="8" t="s">
        <v>275</v>
      </c>
    </row>
    <row r="52" spans="1:5" x14ac:dyDescent="0.25">
      <c r="A52" s="4"/>
      <c r="B52" s="5"/>
    </row>
    <row r="53" spans="1:5" x14ac:dyDescent="0.25">
      <c r="A53" s="244" t="s">
        <v>30</v>
      </c>
      <c r="B53" s="162" t="s">
        <v>247</v>
      </c>
    </row>
  </sheetData>
  <hyperlinks>
    <hyperlink ref="B53" r:id="rId1"/>
  </hyperlinks>
  <printOptions horizontalCentered="1"/>
  <pageMargins left="0.5" right="0.5"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x14ac:dyDescent="0.25"/>
  <cols>
    <col min="1" max="1" width="7.85546875" customWidth="1"/>
    <col min="2" max="2" width="5.140625" customWidth="1"/>
    <col min="3" max="3" width="34.7109375" customWidth="1"/>
    <col min="4" max="6" width="10.28515625" customWidth="1"/>
    <col min="7" max="7" width="2.85546875" customWidth="1"/>
  </cols>
  <sheetData>
    <row r="1" spans="1:10" ht="22.5" customHeight="1" x14ac:dyDescent="0.25">
      <c r="A1" s="165" t="s">
        <v>59</v>
      </c>
      <c r="B1" s="165"/>
      <c r="C1" s="165"/>
      <c r="D1" s="165"/>
      <c r="E1" s="165"/>
      <c r="F1" s="165"/>
      <c r="G1" s="165"/>
      <c r="I1" s="2"/>
    </row>
    <row r="3" spans="1:10" s="42" customFormat="1" ht="14.25" customHeight="1" x14ac:dyDescent="0.25">
      <c r="B3" s="28" t="s">
        <v>97</v>
      </c>
      <c r="C3" s="43"/>
      <c r="D3" s="33">
        <f>YEAR(D4)</f>
        <v>2015</v>
      </c>
      <c r="E3" s="33">
        <f>YEAR(E4)</f>
        <v>2016</v>
      </c>
      <c r="F3" s="33">
        <f>YEAR(F4)</f>
        <v>2017</v>
      </c>
      <c r="I3" s="242"/>
      <c r="J3" s="243"/>
    </row>
    <row r="4" spans="1:10" s="42" customFormat="1" ht="14.25" customHeight="1" x14ac:dyDescent="0.25">
      <c r="C4" s="42" t="s">
        <v>64</v>
      </c>
      <c r="D4" s="31">
        <v>42250</v>
      </c>
      <c r="E4" s="32">
        <f>EDATE(D4,12)</f>
        <v>42616</v>
      </c>
      <c r="F4" s="32">
        <f>EDATE(E4,12)</f>
        <v>42981</v>
      </c>
    </row>
    <row r="5" spans="1:10" s="42" customFormat="1" ht="14.25" customHeight="1" x14ac:dyDescent="0.25">
      <c r="C5" s="42" t="s">
        <v>65</v>
      </c>
      <c r="D5" s="38">
        <v>5000</v>
      </c>
      <c r="E5" s="47">
        <f>D6</f>
        <v>5000</v>
      </c>
      <c r="F5" s="47">
        <f>E6</f>
        <v>5000</v>
      </c>
    </row>
    <row r="6" spans="1:10" s="42" customFormat="1" ht="14.25" customHeight="1" x14ac:dyDescent="0.25">
      <c r="C6" s="42" t="s">
        <v>66</v>
      </c>
      <c r="D6" s="47">
        <f>D5+D44</f>
        <v>5000</v>
      </c>
      <c r="E6" s="47">
        <f>E5+E44</f>
        <v>5000</v>
      </c>
      <c r="F6" s="47">
        <f>F5+F44</f>
        <v>5000</v>
      </c>
    </row>
    <row r="7" spans="1:10" s="42" customFormat="1" ht="14.25" customHeight="1" x14ac:dyDescent="0.25"/>
    <row r="8" spans="1:10" s="42" customFormat="1" ht="14.25" customHeight="1" x14ac:dyDescent="0.25">
      <c r="B8" s="28" t="s">
        <v>60</v>
      </c>
      <c r="C8" s="43"/>
      <c r="D8" s="33">
        <f>D$3</f>
        <v>2015</v>
      </c>
      <c r="E8" s="33">
        <f t="shared" ref="E8:F8" si="0">E$3</f>
        <v>2016</v>
      </c>
      <c r="F8" s="33">
        <f t="shared" si="0"/>
        <v>2017</v>
      </c>
    </row>
    <row r="9" spans="1:10" s="42" customFormat="1" ht="14.25" customHeight="1" x14ac:dyDescent="0.25">
      <c r="B9" s="44" t="s">
        <v>69</v>
      </c>
      <c r="D9" s="14"/>
      <c r="E9" s="14"/>
      <c r="F9" s="14"/>
    </row>
    <row r="10" spans="1:10" s="42" customFormat="1" ht="14.25" customHeight="1" x14ac:dyDescent="0.25">
      <c r="C10" s="42" t="s">
        <v>79</v>
      </c>
      <c r="D10" s="38"/>
      <c r="E10" s="38"/>
      <c r="F10" s="38"/>
    </row>
    <row r="11" spans="1:10" s="42" customFormat="1" ht="14.25" customHeight="1" x14ac:dyDescent="0.25">
      <c r="C11" s="42" t="s">
        <v>83</v>
      </c>
      <c r="D11" s="39"/>
      <c r="E11" s="39"/>
      <c r="F11" s="39"/>
    </row>
    <row r="12" spans="1:10" s="42" customFormat="1" ht="14.25" customHeight="1" x14ac:dyDescent="0.25">
      <c r="C12" s="282" t="s">
        <v>74</v>
      </c>
      <c r="D12" s="262">
        <f>SUM(D9:D11)</f>
        <v>0</v>
      </c>
      <c r="E12" s="262">
        <f>SUM(E9:E11)</f>
        <v>0</v>
      </c>
      <c r="F12" s="262">
        <f>SUM(F9:F11)</f>
        <v>0</v>
      </c>
    </row>
    <row r="13" spans="1:10" s="42" customFormat="1" ht="14.25" customHeight="1" x14ac:dyDescent="0.25">
      <c r="B13" s="44" t="s">
        <v>68</v>
      </c>
      <c r="D13" s="14"/>
      <c r="E13" s="14"/>
      <c r="F13" s="14"/>
    </row>
    <row r="14" spans="1:10" s="42" customFormat="1" ht="14.25" customHeight="1" x14ac:dyDescent="0.25">
      <c r="C14" s="42" t="s">
        <v>80</v>
      </c>
      <c r="D14" s="38"/>
      <c r="E14" s="38"/>
      <c r="F14" s="38"/>
    </row>
    <row r="15" spans="1:10" s="42" customFormat="1" ht="14.25" customHeight="1" x14ac:dyDescent="0.25">
      <c r="C15" s="42" t="s">
        <v>81</v>
      </c>
      <c r="D15" s="38"/>
      <c r="E15" s="38"/>
      <c r="F15" s="38"/>
    </row>
    <row r="16" spans="1:10" s="42" customFormat="1" ht="14.25" customHeight="1" x14ac:dyDescent="0.25">
      <c r="C16" s="282" t="s">
        <v>75</v>
      </c>
      <c r="D16" s="262">
        <f>SUM(D13:D15)</f>
        <v>0</v>
      </c>
      <c r="E16" s="262">
        <f t="shared" ref="E16:F16" si="1">SUM(E13:E15)</f>
        <v>0</v>
      </c>
      <c r="F16" s="262">
        <f t="shared" si="1"/>
        <v>0</v>
      </c>
    </row>
    <row r="17" spans="1:6" s="42" customFormat="1" ht="14.25" customHeight="1" x14ac:dyDescent="0.25">
      <c r="B17" s="44" t="s">
        <v>70</v>
      </c>
      <c r="D17" s="14"/>
      <c r="E17" s="14"/>
      <c r="F17" s="14"/>
    </row>
    <row r="18" spans="1:6" s="42" customFormat="1" ht="14.25" customHeight="1" x14ac:dyDescent="0.25">
      <c r="C18" s="42" t="s">
        <v>82</v>
      </c>
      <c r="D18" s="38"/>
      <c r="E18" s="38"/>
      <c r="F18" s="38"/>
    </row>
    <row r="19" spans="1:6" s="42" customFormat="1" ht="14.25" customHeight="1" x14ac:dyDescent="0.25">
      <c r="C19" s="42" t="s">
        <v>84</v>
      </c>
      <c r="D19" s="38"/>
      <c r="E19" s="38"/>
      <c r="F19" s="38"/>
    </row>
    <row r="20" spans="1:6" s="42" customFormat="1" ht="14.25" customHeight="1" x14ac:dyDescent="0.25">
      <c r="C20" s="42" t="s">
        <v>85</v>
      </c>
      <c r="D20" s="38"/>
      <c r="E20" s="38"/>
      <c r="F20" s="38"/>
    </row>
    <row r="21" spans="1:6" s="42" customFormat="1" ht="14.25" customHeight="1" thickBot="1" x14ac:dyDescent="0.3">
      <c r="C21" s="282" t="s">
        <v>76</v>
      </c>
      <c r="D21" s="262">
        <f>SUM(D17:D20)</f>
        <v>0</v>
      </c>
      <c r="E21" s="262">
        <f t="shared" ref="E21:F21" si="2">SUM(E17:E20)</f>
        <v>0</v>
      </c>
      <c r="F21" s="262">
        <f t="shared" si="2"/>
        <v>0</v>
      </c>
    </row>
    <row r="22" spans="1:6" s="42" customFormat="1" ht="14.25" customHeight="1" thickTop="1" x14ac:dyDescent="0.25">
      <c r="B22" s="27" t="s">
        <v>77</v>
      </c>
      <c r="C22" s="27"/>
      <c r="D22" s="40">
        <f>D21+D16+D12</f>
        <v>0</v>
      </c>
      <c r="E22" s="40">
        <f t="shared" ref="E22:F22" si="3">E21+E16+E12</f>
        <v>0</v>
      </c>
      <c r="F22" s="40">
        <f t="shared" si="3"/>
        <v>0</v>
      </c>
    </row>
    <row r="23" spans="1:6" s="42" customFormat="1" ht="14.25" customHeight="1" x14ac:dyDescent="0.25"/>
    <row r="24" spans="1:6" s="42" customFormat="1" ht="14.25" customHeight="1" x14ac:dyDescent="0.25">
      <c r="B24" s="17" t="s">
        <v>61</v>
      </c>
      <c r="C24" s="45"/>
      <c r="D24" s="33">
        <f>D$3</f>
        <v>2015</v>
      </c>
      <c r="E24" s="33">
        <f t="shared" ref="E24:F24" si="4">E$3</f>
        <v>2016</v>
      </c>
      <c r="F24" s="33">
        <f t="shared" si="4"/>
        <v>2017</v>
      </c>
    </row>
    <row r="25" spans="1:6" s="42" customFormat="1" ht="14.25" customHeight="1" x14ac:dyDescent="0.25">
      <c r="B25" s="44" t="s">
        <v>62</v>
      </c>
      <c r="D25" s="14"/>
      <c r="E25" s="14"/>
      <c r="F25" s="14"/>
    </row>
    <row r="26" spans="1:6" s="42" customFormat="1" ht="14.25" customHeight="1" x14ac:dyDescent="0.25">
      <c r="C26" s="42" t="s">
        <v>91</v>
      </c>
      <c r="D26" s="38"/>
      <c r="E26" s="38"/>
      <c r="F26" s="38"/>
    </row>
    <row r="27" spans="1:6" s="42" customFormat="1" ht="14.25" customHeight="1" x14ac:dyDescent="0.25">
      <c r="C27" s="42" t="s">
        <v>89</v>
      </c>
      <c r="D27" s="38"/>
      <c r="E27" s="38"/>
      <c r="F27" s="38"/>
    </row>
    <row r="28" spans="1:6" s="42" customFormat="1" ht="14.25" customHeight="1" x14ac:dyDescent="0.25">
      <c r="C28" s="42" t="s">
        <v>90</v>
      </c>
      <c r="D28" s="38"/>
      <c r="E28" s="38"/>
      <c r="F28" s="38"/>
    </row>
    <row r="29" spans="1:6" s="42" customFormat="1" ht="14.25" customHeight="1" x14ac:dyDescent="0.25">
      <c r="C29" s="42" t="s">
        <v>92</v>
      </c>
      <c r="D29" s="38"/>
      <c r="E29" s="38"/>
      <c r="F29" s="38"/>
    </row>
    <row r="30" spans="1:6" s="42" customFormat="1" ht="14.25" customHeight="1" x14ac:dyDescent="0.25">
      <c r="A30" s="46"/>
      <c r="C30" s="42" t="s">
        <v>93</v>
      </c>
      <c r="D30" s="39"/>
      <c r="E30" s="39"/>
      <c r="F30" s="39"/>
    </row>
    <row r="31" spans="1:6" s="42" customFormat="1" ht="14.25" customHeight="1" x14ac:dyDescent="0.25">
      <c r="C31" s="282" t="s">
        <v>319</v>
      </c>
      <c r="D31" s="262">
        <f>SUM(D25:D30)</f>
        <v>0</v>
      </c>
      <c r="E31" s="262">
        <f>SUM(E25:E30)</f>
        <v>0</v>
      </c>
      <c r="F31" s="262">
        <f>SUM(F25:F30)</f>
        <v>0</v>
      </c>
    </row>
    <row r="32" spans="1:6" s="42" customFormat="1" ht="14.25" customHeight="1" x14ac:dyDescent="0.25">
      <c r="B32" s="44" t="s">
        <v>63</v>
      </c>
      <c r="D32" s="14"/>
      <c r="E32" s="14"/>
      <c r="F32" s="14"/>
    </row>
    <row r="33" spans="1:7" s="42" customFormat="1" ht="14.25" customHeight="1" x14ac:dyDescent="0.25">
      <c r="C33" s="42" t="s">
        <v>94</v>
      </c>
      <c r="D33" s="38"/>
      <c r="E33" s="38"/>
      <c r="F33" s="38"/>
    </row>
    <row r="34" spans="1:7" s="42" customFormat="1" ht="14.25" customHeight="1" x14ac:dyDescent="0.25">
      <c r="C34" s="42" t="s">
        <v>95</v>
      </c>
      <c r="D34" s="38"/>
      <c r="E34" s="38"/>
      <c r="F34" s="38"/>
    </row>
    <row r="35" spans="1:7" s="42" customFormat="1" ht="14.25" customHeight="1" x14ac:dyDescent="0.25">
      <c r="C35" s="42" t="s">
        <v>96</v>
      </c>
      <c r="D35" s="39"/>
      <c r="E35" s="39"/>
      <c r="F35" s="39"/>
    </row>
    <row r="36" spans="1:7" s="42" customFormat="1" ht="14.25" customHeight="1" x14ac:dyDescent="0.25">
      <c r="C36" s="282" t="s">
        <v>73</v>
      </c>
      <c r="D36" s="262">
        <f>SUM(D32:D35)</f>
        <v>0</v>
      </c>
      <c r="E36" s="262">
        <f>SUM(E32:E35)</f>
        <v>0</v>
      </c>
      <c r="F36" s="262">
        <f>SUM(F32:F35)</f>
        <v>0</v>
      </c>
    </row>
    <row r="37" spans="1:7" s="42" customFormat="1" ht="14.25" customHeight="1" x14ac:dyDescent="0.25">
      <c r="B37" s="44" t="s">
        <v>71</v>
      </c>
      <c r="D37" s="14"/>
      <c r="E37" s="14"/>
      <c r="F37" s="14"/>
    </row>
    <row r="38" spans="1:7" s="42" customFormat="1" ht="14.25" customHeight="1" x14ac:dyDescent="0.25">
      <c r="C38" s="42" t="s">
        <v>86</v>
      </c>
      <c r="D38" s="38"/>
      <c r="E38" s="38"/>
      <c r="F38" s="38"/>
    </row>
    <row r="39" spans="1:7" s="42" customFormat="1" ht="14.25" customHeight="1" x14ac:dyDescent="0.25">
      <c r="C39" s="42" t="s">
        <v>87</v>
      </c>
      <c r="D39" s="38"/>
      <c r="E39" s="38"/>
      <c r="F39" s="38"/>
    </row>
    <row r="40" spans="1:7" s="42" customFormat="1" ht="14.25" customHeight="1" x14ac:dyDescent="0.25">
      <c r="C40" s="42" t="s">
        <v>88</v>
      </c>
      <c r="D40" s="39"/>
      <c r="E40" s="39"/>
      <c r="F40" s="39"/>
    </row>
    <row r="41" spans="1:7" s="42" customFormat="1" ht="14.25" customHeight="1" thickBot="1" x14ac:dyDescent="0.3">
      <c r="C41" s="282" t="s">
        <v>72</v>
      </c>
      <c r="D41" s="262">
        <f>SUM(D37:D40)</f>
        <v>0</v>
      </c>
      <c r="E41" s="262">
        <f>SUM(E37:E40)</f>
        <v>0</v>
      </c>
      <c r="F41" s="262">
        <f>SUM(F37:F40)</f>
        <v>0</v>
      </c>
    </row>
    <row r="42" spans="1:7" s="42" customFormat="1" ht="14.25" customHeight="1" thickTop="1" thickBot="1" x14ac:dyDescent="0.3">
      <c r="B42" s="27" t="s">
        <v>78</v>
      </c>
      <c r="C42" s="27"/>
      <c r="D42" s="40">
        <f>D41+D36+D31</f>
        <v>0</v>
      </c>
      <c r="E42" s="40">
        <f t="shared" ref="E42:F42" si="5">E41+E36+E31</f>
        <v>0</v>
      </c>
      <c r="F42" s="40">
        <f t="shared" si="5"/>
        <v>0</v>
      </c>
    </row>
    <row r="43" spans="1:7" s="42" customFormat="1" ht="14.25" customHeight="1" thickBot="1" x14ac:dyDescent="0.3"/>
    <row r="44" spans="1:7" s="42" customFormat="1" ht="14.25" customHeight="1" thickTop="1" x14ac:dyDescent="0.25">
      <c r="B44" s="27" t="s">
        <v>67</v>
      </c>
      <c r="C44" s="27"/>
      <c r="D44" s="40">
        <f>D22-D42</f>
        <v>0</v>
      </c>
      <c r="E44" s="40">
        <f>E22-E42</f>
        <v>0</v>
      </c>
      <c r="F44" s="40">
        <f>F22-F42</f>
        <v>0</v>
      </c>
    </row>
    <row r="47" spans="1:7" ht="15.75" x14ac:dyDescent="0.25">
      <c r="A47" s="3" t="s">
        <v>31</v>
      </c>
      <c r="B47" s="3"/>
      <c r="C47" s="3"/>
      <c r="D47" s="3"/>
      <c r="E47" s="3"/>
      <c r="F47" s="3"/>
      <c r="G47" s="3"/>
    </row>
    <row r="48" spans="1:7" x14ac:dyDescent="0.25">
      <c r="A48" s="4"/>
      <c r="B48" s="8" t="s">
        <v>276</v>
      </c>
    </row>
    <row r="49" spans="1:2" x14ac:dyDescent="0.25">
      <c r="A49" s="4"/>
      <c r="B49" s="5"/>
    </row>
    <row r="50" spans="1:2" x14ac:dyDescent="0.25">
      <c r="A50" s="244" t="s">
        <v>30</v>
      </c>
      <c r="B50" s="162" t="s">
        <v>246</v>
      </c>
    </row>
  </sheetData>
  <hyperlinks>
    <hyperlink ref="B50" r:id="rId1"/>
  </hyperlinks>
  <printOptions horizontalCentered="1"/>
  <pageMargins left="0.5" right="0.5"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1"/>
  <sheetViews>
    <sheetView showGridLines="0" workbookViewId="0"/>
  </sheetViews>
  <sheetFormatPr defaultColWidth="9.140625" defaultRowHeight="14.25" x14ac:dyDescent="0.2"/>
  <cols>
    <col min="1" max="1" width="7.85546875" style="48" customWidth="1"/>
    <col min="2" max="2" width="37.85546875" style="48" customWidth="1"/>
    <col min="3" max="5" width="16.28515625" style="48" customWidth="1"/>
    <col min="6" max="6" width="2.7109375" style="48" customWidth="1"/>
    <col min="7" max="9" width="9.140625" style="49" customWidth="1"/>
    <col min="10" max="16384" width="9.140625" style="50"/>
  </cols>
  <sheetData>
    <row r="1" spans="1:9" customFormat="1" ht="22.5" customHeight="1" x14ac:dyDescent="0.25">
      <c r="A1" s="165" t="s">
        <v>122</v>
      </c>
      <c r="B1" s="165"/>
      <c r="C1" s="165"/>
      <c r="D1" s="165"/>
      <c r="E1" s="165"/>
      <c r="F1" s="165"/>
    </row>
    <row r="2" spans="1:9" customFormat="1" ht="15" x14ac:dyDescent="0.25"/>
    <row r="3" spans="1:9" x14ac:dyDescent="0.2">
      <c r="A3" s="51"/>
      <c r="B3" s="41" t="s">
        <v>131</v>
      </c>
      <c r="C3" s="41" t="s">
        <v>132</v>
      </c>
      <c r="D3" s="41" t="s">
        <v>122</v>
      </c>
      <c r="E3" s="41" t="s">
        <v>133</v>
      </c>
      <c r="F3" s="52"/>
      <c r="G3" s="53"/>
      <c r="H3" s="242"/>
      <c r="I3" s="243"/>
    </row>
    <row r="4" spans="1:9" x14ac:dyDescent="0.2">
      <c r="A4" s="51"/>
      <c r="B4" s="55" t="s">
        <v>134</v>
      </c>
      <c r="C4" s="51"/>
      <c r="D4" s="51"/>
      <c r="E4" s="56"/>
      <c r="F4" s="51"/>
      <c r="G4" s="54"/>
      <c r="H4" s="54"/>
      <c r="I4" s="54"/>
    </row>
    <row r="5" spans="1:9" x14ac:dyDescent="0.2">
      <c r="A5" s="51"/>
      <c r="B5" s="57" t="s">
        <v>135</v>
      </c>
      <c r="C5" s="64"/>
      <c r="D5" s="64"/>
      <c r="E5" s="65">
        <f t="shared" ref="E5:E9" si="0">C5-D5</f>
        <v>0</v>
      </c>
      <c r="F5" s="51"/>
      <c r="G5" s="54"/>
      <c r="H5" s="54"/>
      <c r="I5" s="54"/>
    </row>
    <row r="6" spans="1:9" x14ac:dyDescent="0.2">
      <c r="A6" s="51"/>
      <c r="B6" s="57" t="s">
        <v>136</v>
      </c>
      <c r="C6" s="64"/>
      <c r="D6" s="64"/>
      <c r="E6" s="65">
        <f t="shared" si="0"/>
        <v>0</v>
      </c>
      <c r="F6" s="51"/>
      <c r="G6" s="54"/>
      <c r="H6" s="54"/>
      <c r="I6" s="54"/>
    </row>
    <row r="7" spans="1:9" x14ac:dyDescent="0.2">
      <c r="A7" s="51"/>
      <c r="B7" s="57" t="s">
        <v>137</v>
      </c>
      <c r="C7" s="64"/>
      <c r="D7" s="64"/>
      <c r="E7" s="65">
        <f t="shared" si="0"/>
        <v>0</v>
      </c>
      <c r="F7" s="51"/>
      <c r="G7" s="54"/>
      <c r="H7" s="54"/>
      <c r="I7" s="54"/>
    </row>
    <row r="8" spans="1:9" x14ac:dyDescent="0.2">
      <c r="A8" s="51"/>
      <c r="B8" s="251" t="s">
        <v>138</v>
      </c>
      <c r="C8" s="157"/>
      <c r="D8" s="157"/>
      <c r="E8" s="66">
        <f t="shared" si="0"/>
        <v>0</v>
      </c>
      <c r="F8" s="51"/>
      <c r="G8" s="54"/>
      <c r="H8" s="54"/>
      <c r="I8" s="54"/>
    </row>
    <row r="9" spans="1:9" x14ac:dyDescent="0.2">
      <c r="A9" s="51"/>
      <c r="B9" s="252" t="s">
        <v>139</v>
      </c>
      <c r="C9" s="253">
        <f>SUM(C5:C8)</f>
        <v>0</v>
      </c>
      <c r="D9" s="253">
        <f>SUM(D5:D8)</f>
        <v>0</v>
      </c>
      <c r="E9" s="253">
        <f t="shared" si="0"/>
        <v>0</v>
      </c>
      <c r="F9" s="51"/>
      <c r="G9" s="54"/>
      <c r="H9" s="54"/>
      <c r="I9" s="54"/>
    </row>
    <row r="10" spans="1:9" x14ac:dyDescent="0.2">
      <c r="A10" s="51"/>
      <c r="B10" s="55" t="s">
        <v>140</v>
      </c>
      <c r="C10" s="51"/>
      <c r="D10" s="51"/>
      <c r="E10" s="56"/>
      <c r="F10" s="51"/>
      <c r="G10" s="54"/>
      <c r="H10" s="54"/>
      <c r="I10" s="54"/>
    </row>
    <row r="11" spans="1:9" x14ac:dyDescent="0.2">
      <c r="A11" s="51"/>
      <c r="B11" s="57" t="s">
        <v>141</v>
      </c>
      <c r="C11" s="64"/>
      <c r="D11" s="64"/>
      <c r="E11" s="65">
        <f t="shared" ref="E11:E15" si="1">C11-D11</f>
        <v>0</v>
      </c>
      <c r="F11" s="51"/>
      <c r="G11" s="54"/>
      <c r="H11" s="54"/>
      <c r="I11" s="54"/>
    </row>
    <row r="12" spans="1:9" x14ac:dyDescent="0.2">
      <c r="A12" s="51"/>
      <c r="B12" s="57" t="s">
        <v>142</v>
      </c>
      <c r="C12" s="64"/>
      <c r="D12" s="64"/>
      <c r="E12" s="65">
        <f t="shared" si="1"/>
        <v>0</v>
      </c>
      <c r="F12" s="51"/>
      <c r="G12" s="54"/>
      <c r="H12" s="54"/>
      <c r="I12" s="54"/>
    </row>
    <row r="13" spans="1:9" x14ac:dyDescent="0.2">
      <c r="A13" s="51"/>
      <c r="B13" s="57" t="s">
        <v>143</v>
      </c>
      <c r="C13" s="64"/>
      <c r="D13" s="64"/>
      <c r="E13" s="65">
        <f t="shared" si="1"/>
        <v>0</v>
      </c>
      <c r="F13" s="51"/>
      <c r="G13" s="54"/>
      <c r="H13" s="54"/>
      <c r="I13" s="54"/>
    </row>
    <row r="14" spans="1:9" x14ac:dyDescent="0.2">
      <c r="A14" s="51"/>
      <c r="B14" s="251" t="s">
        <v>144</v>
      </c>
      <c r="C14" s="157"/>
      <c r="D14" s="157"/>
      <c r="E14" s="66">
        <f t="shared" si="1"/>
        <v>0</v>
      </c>
      <c r="F14" s="51"/>
      <c r="G14" s="54"/>
      <c r="H14" s="54"/>
      <c r="I14" s="54"/>
    </row>
    <row r="15" spans="1:9" x14ac:dyDescent="0.2">
      <c r="A15" s="51"/>
      <c r="B15" s="256" t="s">
        <v>145</v>
      </c>
      <c r="C15" s="257">
        <f>SUM(C11:C14)</f>
        <v>0</v>
      </c>
      <c r="D15" s="257">
        <f>SUM(D11:D14)</f>
        <v>0</v>
      </c>
      <c r="E15" s="257">
        <f t="shared" si="1"/>
        <v>0</v>
      </c>
      <c r="F15" s="51"/>
      <c r="G15" s="54"/>
      <c r="H15" s="54"/>
      <c r="I15" s="54"/>
    </row>
    <row r="16" spans="1:9" x14ac:dyDescent="0.2">
      <c r="A16" s="51"/>
      <c r="B16" s="254" t="s">
        <v>146</v>
      </c>
      <c r="C16" s="255">
        <f>C9+C15</f>
        <v>0</v>
      </c>
      <c r="D16" s="255">
        <f>D9+D15</f>
        <v>0</v>
      </c>
      <c r="E16" s="255">
        <f>C16-D16</f>
        <v>0</v>
      </c>
      <c r="F16" s="51"/>
      <c r="G16" s="54"/>
      <c r="H16" s="54"/>
      <c r="I16" s="54"/>
    </row>
    <row r="17" spans="1:9" x14ac:dyDescent="0.2">
      <c r="A17" s="59"/>
      <c r="B17" s="41" t="s">
        <v>147</v>
      </c>
      <c r="C17" s="41"/>
      <c r="D17" s="41"/>
      <c r="E17" s="41"/>
      <c r="F17" s="60"/>
      <c r="G17" s="53"/>
      <c r="H17" s="53"/>
      <c r="I17" s="54"/>
    </row>
    <row r="18" spans="1:9" x14ac:dyDescent="0.2">
      <c r="A18" s="51"/>
      <c r="B18" s="55" t="s">
        <v>148</v>
      </c>
      <c r="C18" s="51"/>
      <c r="D18" s="51"/>
      <c r="E18" s="56"/>
      <c r="F18" s="51"/>
      <c r="G18" s="54"/>
      <c r="H18" s="54"/>
      <c r="I18" s="54"/>
    </row>
    <row r="19" spans="1:9" x14ac:dyDescent="0.2">
      <c r="A19" s="51"/>
      <c r="B19" s="61" t="s">
        <v>149</v>
      </c>
      <c r="C19" s="64"/>
      <c r="D19" s="64"/>
      <c r="E19" s="65">
        <f t="shared" ref="E19:E37" si="2">C19-D19</f>
        <v>0</v>
      </c>
      <c r="F19" s="51"/>
      <c r="G19" s="54"/>
      <c r="H19" s="54"/>
      <c r="I19" s="54"/>
    </row>
    <row r="20" spans="1:9" x14ac:dyDescent="0.2">
      <c r="A20" s="51"/>
      <c r="B20" s="61" t="s">
        <v>150</v>
      </c>
      <c r="C20" s="64"/>
      <c r="D20" s="64"/>
      <c r="E20" s="65">
        <f t="shared" si="2"/>
        <v>0</v>
      </c>
      <c r="F20" s="51"/>
      <c r="G20" s="54"/>
      <c r="H20" s="54"/>
      <c r="I20" s="54"/>
    </row>
    <row r="21" spans="1:9" x14ac:dyDescent="0.2">
      <c r="A21" s="51"/>
      <c r="B21" s="61" t="s">
        <v>151</v>
      </c>
      <c r="C21" s="64"/>
      <c r="D21" s="64"/>
      <c r="E21" s="65">
        <f t="shared" si="2"/>
        <v>0</v>
      </c>
      <c r="F21" s="51"/>
      <c r="G21" s="54"/>
      <c r="H21" s="54"/>
      <c r="I21" s="54"/>
    </row>
    <row r="22" spans="1:9" x14ac:dyDescent="0.2">
      <c r="A22" s="51"/>
      <c r="B22" s="61" t="s">
        <v>152</v>
      </c>
      <c r="C22" s="64"/>
      <c r="D22" s="64"/>
      <c r="E22" s="65">
        <f t="shared" si="2"/>
        <v>0</v>
      </c>
      <c r="F22" s="51"/>
      <c r="G22" s="54"/>
      <c r="H22" s="54"/>
      <c r="I22" s="54"/>
    </row>
    <row r="23" spans="1:9" x14ac:dyDescent="0.2">
      <c r="A23" s="51"/>
      <c r="B23" s="61" t="s">
        <v>24</v>
      </c>
      <c r="C23" s="64"/>
      <c r="D23" s="64"/>
      <c r="E23" s="65">
        <f t="shared" si="2"/>
        <v>0</v>
      </c>
      <c r="F23" s="51"/>
      <c r="G23" s="54"/>
      <c r="H23" s="54"/>
      <c r="I23" s="54"/>
    </row>
    <row r="24" spans="1:9" x14ac:dyDescent="0.2">
      <c r="A24" s="51"/>
      <c r="B24" s="61" t="s">
        <v>153</v>
      </c>
      <c r="C24" s="64"/>
      <c r="D24" s="64"/>
      <c r="E24" s="65">
        <f t="shared" si="2"/>
        <v>0</v>
      </c>
      <c r="F24" s="51"/>
      <c r="G24" s="54"/>
      <c r="H24" s="54"/>
      <c r="I24" s="54"/>
    </row>
    <row r="25" spans="1:9" x14ac:dyDescent="0.2">
      <c r="A25" s="51"/>
      <c r="B25" s="61" t="s">
        <v>154</v>
      </c>
      <c r="C25" s="64"/>
      <c r="D25" s="64"/>
      <c r="E25" s="65">
        <f t="shared" si="2"/>
        <v>0</v>
      </c>
      <c r="F25" s="51"/>
      <c r="G25" s="54"/>
      <c r="H25" s="54"/>
      <c r="I25" s="54"/>
    </row>
    <row r="26" spans="1:9" x14ac:dyDescent="0.2">
      <c r="A26" s="51"/>
      <c r="B26" s="61" t="s">
        <v>155</v>
      </c>
      <c r="C26" s="64"/>
      <c r="D26" s="64"/>
      <c r="E26" s="65">
        <f t="shared" si="2"/>
        <v>0</v>
      </c>
      <c r="F26" s="51"/>
      <c r="G26" s="62"/>
      <c r="H26" s="54"/>
      <c r="I26" s="54"/>
    </row>
    <row r="27" spans="1:9" x14ac:dyDescent="0.2">
      <c r="A27" s="51"/>
      <c r="B27" s="61" t="s">
        <v>156</v>
      </c>
      <c r="C27" s="64"/>
      <c r="D27" s="64"/>
      <c r="E27" s="65">
        <f t="shared" si="2"/>
        <v>0</v>
      </c>
      <c r="F27" s="51"/>
      <c r="G27" s="54"/>
      <c r="H27" s="54"/>
      <c r="I27" s="54"/>
    </row>
    <row r="28" spans="1:9" x14ac:dyDescent="0.2">
      <c r="A28" s="51"/>
      <c r="B28" s="61" t="s">
        <v>157</v>
      </c>
      <c r="C28" s="64"/>
      <c r="D28" s="64"/>
      <c r="E28" s="65">
        <f t="shared" si="2"/>
        <v>0</v>
      </c>
      <c r="F28" s="51"/>
      <c r="G28" s="54"/>
      <c r="H28" s="54"/>
      <c r="I28" s="54"/>
    </row>
    <row r="29" spans="1:9" x14ac:dyDescent="0.2">
      <c r="A29" s="51"/>
      <c r="B29" s="61" t="s">
        <v>25</v>
      </c>
      <c r="C29" s="64"/>
      <c r="D29" s="64"/>
      <c r="E29" s="65">
        <f t="shared" si="2"/>
        <v>0</v>
      </c>
      <c r="F29" s="51"/>
      <c r="G29" s="54"/>
      <c r="H29" s="54"/>
      <c r="I29" s="54"/>
    </row>
    <row r="30" spans="1:9" x14ac:dyDescent="0.2">
      <c r="A30" s="51"/>
      <c r="B30" s="61" t="s">
        <v>158</v>
      </c>
      <c r="C30" s="64"/>
      <c r="D30" s="64"/>
      <c r="E30" s="65">
        <f t="shared" si="2"/>
        <v>0</v>
      </c>
      <c r="F30" s="51"/>
      <c r="G30" s="62"/>
      <c r="H30" s="54"/>
      <c r="I30" s="54"/>
    </row>
    <row r="31" spans="1:9" x14ac:dyDescent="0.2">
      <c r="A31" s="51"/>
      <c r="B31" s="61" t="s">
        <v>159</v>
      </c>
      <c r="C31" s="64"/>
      <c r="D31" s="64"/>
      <c r="E31" s="65">
        <f t="shared" si="2"/>
        <v>0</v>
      </c>
      <c r="F31" s="51"/>
      <c r="G31" s="54"/>
      <c r="H31" s="54"/>
      <c r="I31" s="54"/>
    </row>
    <row r="32" spans="1:9" x14ac:dyDescent="0.2">
      <c r="A32" s="51"/>
      <c r="B32" s="61" t="s">
        <v>160</v>
      </c>
      <c r="C32" s="64"/>
      <c r="D32" s="64"/>
      <c r="E32" s="65">
        <f t="shared" si="2"/>
        <v>0</v>
      </c>
      <c r="F32" s="51"/>
      <c r="G32" s="54"/>
      <c r="H32" s="54"/>
      <c r="I32" s="54"/>
    </row>
    <row r="33" spans="1:9" x14ac:dyDescent="0.2">
      <c r="A33" s="51"/>
      <c r="B33" s="61" t="s">
        <v>161</v>
      </c>
      <c r="C33" s="64"/>
      <c r="D33" s="64"/>
      <c r="E33" s="65">
        <f t="shared" si="2"/>
        <v>0</v>
      </c>
      <c r="F33" s="51"/>
      <c r="G33" s="54"/>
      <c r="H33" s="54"/>
      <c r="I33" s="54"/>
    </row>
    <row r="34" spans="1:9" x14ac:dyDescent="0.2">
      <c r="A34" s="51"/>
      <c r="B34" s="61" t="s">
        <v>162</v>
      </c>
      <c r="C34" s="64"/>
      <c r="D34" s="64"/>
      <c r="E34" s="65">
        <f t="shared" si="2"/>
        <v>0</v>
      </c>
      <c r="F34" s="51"/>
      <c r="G34" s="54"/>
      <c r="H34" s="54"/>
      <c r="I34" s="54"/>
    </row>
    <row r="35" spans="1:9" x14ac:dyDescent="0.2">
      <c r="A35" s="51"/>
      <c r="B35" s="61" t="s">
        <v>35</v>
      </c>
      <c r="C35" s="64"/>
      <c r="D35" s="64"/>
      <c r="E35" s="65">
        <f t="shared" si="2"/>
        <v>0</v>
      </c>
      <c r="F35" s="51"/>
      <c r="G35" s="54"/>
      <c r="H35" s="54"/>
      <c r="I35" s="54"/>
    </row>
    <row r="36" spans="1:9" x14ac:dyDescent="0.2">
      <c r="A36" s="51"/>
      <c r="B36" s="251" t="s">
        <v>163</v>
      </c>
      <c r="C36" s="157"/>
      <c r="D36" s="157"/>
      <c r="E36" s="66">
        <f t="shared" si="2"/>
        <v>0</v>
      </c>
      <c r="F36" s="51"/>
      <c r="G36" s="54"/>
      <c r="H36" s="54"/>
      <c r="I36" s="54"/>
    </row>
    <row r="37" spans="1:9" x14ac:dyDescent="0.2">
      <c r="A37" s="51"/>
      <c r="B37" s="252" t="s">
        <v>164</v>
      </c>
      <c r="C37" s="253">
        <f>SUM(C19:C36)</f>
        <v>0</v>
      </c>
      <c r="D37" s="253">
        <f>SUM(D19:D36)</f>
        <v>0</v>
      </c>
      <c r="E37" s="253">
        <f t="shared" si="2"/>
        <v>0</v>
      </c>
      <c r="F37" s="51"/>
      <c r="G37" s="54"/>
      <c r="H37" s="54"/>
      <c r="I37" s="54"/>
    </row>
    <row r="38" spans="1:9" x14ac:dyDescent="0.2">
      <c r="A38" s="51"/>
      <c r="B38" s="55" t="s">
        <v>165</v>
      </c>
      <c r="C38" s="51"/>
      <c r="D38" s="51"/>
      <c r="E38" s="56"/>
      <c r="F38" s="51"/>
      <c r="G38" s="54"/>
      <c r="H38" s="54"/>
      <c r="I38" s="54"/>
    </row>
    <row r="39" spans="1:9" x14ac:dyDescent="0.2">
      <c r="A39" s="51"/>
      <c r="B39" s="61" t="s">
        <v>166</v>
      </c>
      <c r="C39" s="64"/>
      <c r="D39" s="64"/>
      <c r="E39" s="65">
        <f t="shared" ref="E39:E45" si="3">C39-D39</f>
        <v>0</v>
      </c>
      <c r="F39" s="51"/>
      <c r="G39" s="54"/>
      <c r="H39" s="54"/>
      <c r="I39" s="54"/>
    </row>
    <row r="40" spans="1:9" x14ac:dyDescent="0.2">
      <c r="A40" s="51"/>
      <c r="B40" s="61" t="s">
        <v>167</v>
      </c>
      <c r="C40" s="157"/>
      <c r="D40" s="157"/>
      <c r="E40" s="66">
        <f t="shared" si="3"/>
        <v>0</v>
      </c>
      <c r="F40" s="58"/>
      <c r="G40" s="54"/>
      <c r="H40" s="54"/>
      <c r="I40" s="54"/>
    </row>
    <row r="41" spans="1:9" x14ac:dyDescent="0.2">
      <c r="A41" s="51"/>
      <c r="B41" s="256" t="s">
        <v>168</v>
      </c>
      <c r="C41" s="257">
        <f>SUM(C39:C40)</f>
        <v>0</v>
      </c>
      <c r="D41" s="257">
        <f>SUM(D39:D40)</f>
        <v>0</v>
      </c>
      <c r="E41" s="257">
        <f t="shared" si="3"/>
        <v>0</v>
      </c>
      <c r="F41" s="58"/>
      <c r="G41" s="54"/>
      <c r="H41" s="54"/>
      <c r="I41" s="54"/>
    </row>
    <row r="42" spans="1:9" x14ac:dyDescent="0.2">
      <c r="A42" s="51"/>
      <c r="B42" s="254" t="s">
        <v>169</v>
      </c>
      <c r="C42" s="255">
        <f>C37+C41</f>
        <v>0</v>
      </c>
      <c r="D42" s="255">
        <f>D37+D41</f>
        <v>0</v>
      </c>
      <c r="E42" s="255">
        <f t="shared" si="3"/>
        <v>0</v>
      </c>
      <c r="F42" s="58"/>
      <c r="G42" s="54"/>
      <c r="H42" s="54"/>
      <c r="I42" s="54"/>
    </row>
    <row r="43" spans="1:9" x14ac:dyDescent="0.2">
      <c r="A43" s="51"/>
      <c r="B43" s="56" t="s">
        <v>170</v>
      </c>
      <c r="C43" s="67">
        <f>C16-C42</f>
        <v>0</v>
      </c>
      <c r="D43" s="67">
        <f>D16-D42</f>
        <v>0</v>
      </c>
      <c r="E43" s="66">
        <f t="shared" si="3"/>
        <v>0</v>
      </c>
      <c r="F43" s="51"/>
      <c r="G43" s="54"/>
      <c r="H43" s="54"/>
      <c r="I43" s="54"/>
    </row>
    <row r="44" spans="1:9" x14ac:dyDescent="0.2">
      <c r="A44" s="51"/>
      <c r="B44" s="57" t="s">
        <v>171</v>
      </c>
      <c r="C44" s="157"/>
      <c r="D44" s="157"/>
      <c r="E44" s="65">
        <f t="shared" si="3"/>
        <v>0</v>
      </c>
      <c r="F44" s="51"/>
      <c r="G44" s="54"/>
      <c r="H44" s="54"/>
      <c r="I44" s="54"/>
    </row>
    <row r="45" spans="1:9" x14ac:dyDescent="0.2">
      <c r="A45" s="51"/>
      <c r="B45" s="258" t="s">
        <v>172</v>
      </c>
      <c r="C45" s="259">
        <f>C43-C44</f>
        <v>0</v>
      </c>
      <c r="D45" s="259">
        <f>D43-D44</f>
        <v>0</v>
      </c>
      <c r="E45" s="259">
        <f t="shared" si="3"/>
        <v>0</v>
      </c>
      <c r="F45" s="51"/>
      <c r="G45" s="54"/>
      <c r="H45" s="54"/>
      <c r="I45" s="54"/>
    </row>
    <row r="46" spans="1:9" x14ac:dyDescent="0.2">
      <c r="B46" s="63"/>
      <c r="C46" s="63"/>
      <c r="D46" s="63"/>
      <c r="E46" s="63"/>
    </row>
    <row r="47" spans="1:9" x14ac:dyDescent="0.2">
      <c r="E47" s="63"/>
    </row>
    <row r="48" spans="1:9" customFormat="1" ht="15.75" x14ac:dyDescent="0.25">
      <c r="A48" s="3" t="s">
        <v>31</v>
      </c>
      <c r="B48" s="3"/>
      <c r="C48" s="3"/>
      <c r="D48" s="3"/>
      <c r="E48" s="3"/>
      <c r="F48" s="3"/>
    </row>
    <row r="49" spans="1:2" customFormat="1" ht="15" x14ac:dyDescent="0.25">
      <c r="A49" s="4"/>
      <c r="B49" s="8" t="s">
        <v>277</v>
      </c>
    </row>
    <row r="50" spans="1:2" customFormat="1" ht="15" x14ac:dyDescent="0.25">
      <c r="A50" s="4"/>
      <c r="B50" s="5"/>
    </row>
    <row r="51" spans="1:2" customFormat="1" ht="15" x14ac:dyDescent="0.25">
      <c r="A51" s="244" t="s">
        <v>30</v>
      </c>
      <c r="B51" s="201" t="s">
        <v>245</v>
      </c>
    </row>
  </sheetData>
  <conditionalFormatting sqref="E43 E5:E9 E11:E15">
    <cfRule type="cellIs" dxfId="1" priority="1" stopIfTrue="1" operator="lessThan">
      <formula>0</formula>
    </cfRule>
  </conditionalFormatting>
  <conditionalFormatting sqref="E19:E37 E39:E41">
    <cfRule type="cellIs" dxfId="0" priority="2" stopIfTrue="1" operator="greaterThan">
      <formula>0</formula>
    </cfRule>
  </conditionalFormatting>
  <hyperlinks>
    <hyperlink ref="B51" r:id="rId1" display="Business Budget Template"/>
  </hyperlinks>
  <printOptions horizontalCentered="1"/>
  <pageMargins left="0.5" right="0.5" top="0.5" bottom="0.5" header="0.3" footer="0.3"/>
  <pageSetup scale="98" fitToHeight="0"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showGridLines="0" workbookViewId="0"/>
  </sheetViews>
  <sheetFormatPr defaultRowHeight="15" x14ac:dyDescent="0.25"/>
  <cols>
    <col min="1" max="1" width="7.85546875" customWidth="1"/>
    <col min="2" max="2" width="5.140625" customWidth="1"/>
    <col min="3" max="3" width="38.5703125" customWidth="1"/>
    <col min="4" max="4" width="12.85546875" customWidth="1"/>
    <col min="5" max="5" width="2.85546875" customWidth="1"/>
  </cols>
  <sheetData>
    <row r="1" spans="1:8" ht="22.5" customHeight="1" x14ac:dyDescent="0.25">
      <c r="A1" s="165" t="s">
        <v>312</v>
      </c>
      <c r="B1" s="165"/>
      <c r="C1" s="165"/>
      <c r="D1" s="165"/>
      <c r="E1" s="165"/>
      <c r="G1" s="2"/>
    </row>
    <row r="3" spans="1:8" x14ac:dyDescent="0.25">
      <c r="B3" s="235" t="s">
        <v>315</v>
      </c>
      <c r="C3" s="236"/>
      <c r="D3" s="237">
        <v>12</v>
      </c>
      <c r="G3" s="248"/>
      <c r="H3" s="246"/>
    </row>
    <row r="5" spans="1:8" s="42" customFormat="1" ht="14.25" customHeight="1" x14ac:dyDescent="0.25">
      <c r="B5" s="28" t="s">
        <v>291</v>
      </c>
      <c r="C5" s="43"/>
      <c r="D5" s="33"/>
    </row>
    <row r="6" spans="1:8" s="42" customFormat="1" ht="14.25" customHeight="1" x14ac:dyDescent="0.25">
      <c r="B6" s="42" t="s">
        <v>150</v>
      </c>
      <c r="D6" s="232">
        <v>1000</v>
      </c>
    </row>
    <row r="7" spans="1:8" s="42" customFormat="1" ht="14.25" customHeight="1" x14ac:dyDescent="0.25">
      <c r="B7" s="42" t="s">
        <v>293</v>
      </c>
      <c r="D7" s="233"/>
    </row>
    <row r="8" spans="1:8" s="42" customFormat="1" ht="14.25" customHeight="1" x14ac:dyDescent="0.25">
      <c r="B8" s="42" t="s">
        <v>24</v>
      </c>
      <c r="D8" s="233"/>
    </row>
    <row r="9" spans="1:8" s="42" customFormat="1" ht="14.25" customHeight="1" x14ac:dyDescent="0.25">
      <c r="B9" s="42" t="s">
        <v>294</v>
      </c>
      <c r="D9" s="233"/>
    </row>
    <row r="10" spans="1:8" s="42" customFormat="1" ht="14.25" customHeight="1" x14ac:dyDescent="0.25">
      <c r="B10" s="42" t="s">
        <v>295</v>
      </c>
      <c r="D10" s="233"/>
    </row>
    <row r="11" spans="1:8" s="42" customFormat="1" ht="14.25" customHeight="1" x14ac:dyDescent="0.25">
      <c r="B11" s="42" t="s">
        <v>25</v>
      </c>
      <c r="D11" s="233"/>
    </row>
    <row r="12" spans="1:8" s="42" customFormat="1" ht="14.25" customHeight="1" x14ac:dyDescent="0.25">
      <c r="B12" s="42" t="s">
        <v>296</v>
      </c>
      <c r="D12" s="233"/>
    </row>
    <row r="13" spans="1:8" s="42" customFormat="1" ht="14.25" customHeight="1" x14ac:dyDescent="0.25">
      <c r="B13" s="42" t="s">
        <v>297</v>
      </c>
      <c r="D13" s="233"/>
    </row>
    <row r="14" spans="1:8" s="42" customFormat="1" ht="14.25" customHeight="1" x14ac:dyDescent="0.25">
      <c r="B14" s="42" t="s">
        <v>35</v>
      </c>
      <c r="D14" s="233"/>
    </row>
    <row r="15" spans="1:8" s="42" customFormat="1" ht="14.25" customHeight="1" x14ac:dyDescent="0.25">
      <c r="B15" s="42" t="s">
        <v>298</v>
      </c>
      <c r="D15" s="233"/>
    </row>
    <row r="16" spans="1:8" s="42" customFormat="1" ht="14.25" customHeight="1" x14ac:dyDescent="0.25">
      <c r="B16" s="221" t="s">
        <v>16</v>
      </c>
      <c r="C16" s="221"/>
      <c r="D16" s="234">
        <f>SUM(D6:D15)</f>
        <v>1000</v>
      </c>
    </row>
    <row r="17" spans="1:4" s="42" customFormat="1" ht="14.25" customHeight="1" x14ac:dyDescent="0.25"/>
    <row r="18" spans="1:4" s="42" customFormat="1" ht="14.25" customHeight="1" x14ac:dyDescent="0.25">
      <c r="B18" s="17" t="s">
        <v>292</v>
      </c>
      <c r="C18" s="45"/>
      <c r="D18" s="226" t="s">
        <v>304</v>
      </c>
    </row>
    <row r="19" spans="1:4" s="42" customFormat="1" ht="14.25" customHeight="1" x14ac:dyDescent="0.25">
      <c r="B19" s="229" t="s">
        <v>299</v>
      </c>
      <c r="D19" s="14"/>
    </row>
    <row r="20" spans="1:4" s="42" customFormat="1" ht="14.25" customHeight="1" x14ac:dyDescent="0.25">
      <c r="B20" s="42" t="s">
        <v>300</v>
      </c>
      <c r="D20" s="232">
        <v>1</v>
      </c>
    </row>
    <row r="21" spans="1:4" s="42" customFormat="1" ht="14.25" customHeight="1" x14ac:dyDescent="0.25">
      <c r="B21" s="42" t="s">
        <v>301</v>
      </c>
      <c r="D21" s="232"/>
    </row>
    <row r="22" spans="1:4" s="42" customFormat="1" ht="14.25" customHeight="1" x14ac:dyDescent="0.25">
      <c r="B22" s="42" t="s">
        <v>302</v>
      </c>
      <c r="D22" s="232"/>
    </row>
    <row r="23" spans="1:4" s="42" customFormat="1" ht="14.25" customHeight="1" x14ac:dyDescent="0.25">
      <c r="A23" s="46"/>
      <c r="B23" s="42" t="s">
        <v>298</v>
      </c>
      <c r="D23" s="233"/>
    </row>
    <row r="24" spans="1:4" s="42" customFormat="1" ht="14.25" customHeight="1" x14ac:dyDescent="0.25">
      <c r="B24" s="260" t="s">
        <v>53</v>
      </c>
      <c r="C24" s="261"/>
      <c r="D24" s="250">
        <f>SUM(D19:D23)</f>
        <v>1</v>
      </c>
    </row>
    <row r="25" spans="1:4" s="42" customFormat="1" ht="14.25" customHeight="1" x14ac:dyDescent="0.25">
      <c r="C25" s="222"/>
      <c r="D25" s="223"/>
    </row>
    <row r="26" spans="1:4" s="42" customFormat="1" ht="14.25" customHeight="1" x14ac:dyDescent="0.25">
      <c r="B26" s="229" t="s">
        <v>314</v>
      </c>
      <c r="D26" s="14"/>
    </row>
    <row r="27" spans="1:4" s="42" customFormat="1" ht="14.25" customHeight="1" x14ac:dyDescent="0.25">
      <c r="B27" s="42" t="s">
        <v>303</v>
      </c>
      <c r="D27" s="227">
        <v>7.4999999999999997E-2</v>
      </c>
    </row>
    <row r="28" spans="1:4" s="42" customFormat="1" ht="14.25" customHeight="1" x14ac:dyDescent="0.25">
      <c r="B28" s="42" t="s">
        <v>298</v>
      </c>
      <c r="D28" s="228"/>
    </row>
    <row r="29" spans="1:4" s="42" customFormat="1" ht="14.25" customHeight="1" x14ac:dyDescent="0.25">
      <c r="B29" s="260" t="s">
        <v>53</v>
      </c>
      <c r="C29" s="261"/>
      <c r="D29" s="302">
        <f>SUM(D26:D28)</f>
        <v>7.4999999999999997E-2</v>
      </c>
    </row>
    <row r="30" spans="1:4" s="42" customFormat="1" ht="14.25" customHeight="1" x14ac:dyDescent="0.25">
      <c r="C30" s="224"/>
      <c r="D30" s="225"/>
    </row>
    <row r="31" spans="1:4" s="42" customFormat="1" ht="14.25" customHeight="1" x14ac:dyDescent="0.25">
      <c r="B31" s="221" t="s">
        <v>305</v>
      </c>
      <c r="C31" s="221"/>
      <c r="D31" s="234">
        <f>D24+D29*D3</f>
        <v>1.9</v>
      </c>
    </row>
    <row r="32" spans="1:4" s="42" customFormat="1" ht="14.25" customHeight="1" x14ac:dyDescent="0.25">
      <c r="B32" s="230"/>
      <c r="C32" s="231" t="s">
        <v>310</v>
      </c>
      <c r="D32" s="238">
        <f>D3-D31</f>
        <v>10.1</v>
      </c>
    </row>
    <row r="33" spans="1:5" s="42" customFormat="1" ht="14.25" customHeight="1" x14ac:dyDescent="0.25">
      <c r="B33" s="230"/>
      <c r="C33" s="231" t="s">
        <v>311</v>
      </c>
      <c r="D33" s="239">
        <f>D32/D3</f>
        <v>0.84166666666666667</v>
      </c>
    </row>
    <row r="34" spans="1:5" s="42" customFormat="1" ht="14.25" customHeight="1" x14ac:dyDescent="0.25"/>
    <row r="35" spans="1:5" s="42" customFormat="1" ht="14.25" customHeight="1" x14ac:dyDescent="0.25">
      <c r="B35" s="17" t="s">
        <v>306</v>
      </c>
      <c r="C35" s="45"/>
      <c r="D35" s="226"/>
    </row>
    <row r="36" spans="1:5" x14ac:dyDescent="0.25">
      <c r="B36" s="221" t="s">
        <v>308</v>
      </c>
      <c r="C36" s="221"/>
      <c r="D36" s="240">
        <f>ROUNDUP(D16/D32,0)</f>
        <v>100</v>
      </c>
    </row>
    <row r="37" spans="1:5" x14ac:dyDescent="0.25">
      <c r="B37" s="230" t="s">
        <v>309</v>
      </c>
      <c r="C37" s="230"/>
      <c r="D37" s="238">
        <f>D16/D33</f>
        <v>1188.1188118811881</v>
      </c>
    </row>
    <row r="40" spans="1:5" ht="15.75" x14ac:dyDescent="0.25">
      <c r="A40" s="3" t="s">
        <v>31</v>
      </c>
      <c r="B40" s="3"/>
      <c r="C40" s="3"/>
      <c r="D40" s="3"/>
      <c r="E40" s="3"/>
    </row>
    <row r="41" spans="1:5" x14ac:dyDescent="0.25">
      <c r="A41" s="4"/>
      <c r="B41" s="8" t="s">
        <v>313</v>
      </c>
    </row>
    <row r="42" spans="1:5" x14ac:dyDescent="0.25">
      <c r="A42" s="4"/>
      <c r="B42" s="5"/>
    </row>
    <row r="43" spans="1:5" x14ac:dyDescent="0.25">
      <c r="A43" s="244" t="s">
        <v>30</v>
      </c>
      <c r="B43" s="162" t="s">
        <v>307</v>
      </c>
    </row>
  </sheetData>
  <hyperlinks>
    <hyperlink ref="B43" r:id="rId1" display="Vertex42.com: Cash Flow Statement Template"/>
  </hyperlinks>
  <printOptions horizontalCentered="1"/>
  <pageMargins left="0.5" right="0.5"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x14ac:dyDescent="0.25"/>
  <cols>
    <col min="1" max="1" width="7.85546875" customWidth="1"/>
    <col min="2" max="2" width="13.28515625" customWidth="1"/>
    <col min="3" max="5" width="12.28515625" customWidth="1"/>
    <col min="7" max="7" width="6.5703125" customWidth="1"/>
  </cols>
  <sheetData>
    <row r="1" spans="1:7" ht="22.5" customHeight="1" x14ac:dyDescent="0.25">
      <c r="A1" s="165" t="s">
        <v>7</v>
      </c>
      <c r="B1" s="165"/>
      <c r="C1" s="165"/>
      <c r="D1" s="165"/>
      <c r="E1" s="165"/>
      <c r="F1" s="165"/>
      <c r="G1" s="165"/>
    </row>
    <row r="17" spans="2:5" x14ac:dyDescent="0.25">
      <c r="B17" s="286" t="s">
        <v>6</v>
      </c>
      <c r="C17" s="287" t="s">
        <v>3</v>
      </c>
      <c r="D17" s="287" t="s">
        <v>4</v>
      </c>
      <c r="E17" s="287" t="s">
        <v>5</v>
      </c>
    </row>
    <row r="18" spans="2:5" x14ac:dyDescent="0.25">
      <c r="B18" s="247" t="s">
        <v>0</v>
      </c>
      <c r="C18" s="285">
        <v>100000</v>
      </c>
      <c r="D18" s="285">
        <v>75000</v>
      </c>
      <c r="E18" s="284">
        <f>C18-D18</f>
        <v>25000</v>
      </c>
    </row>
    <row r="19" spans="2:5" x14ac:dyDescent="0.25">
      <c r="B19" s="247" t="s">
        <v>1</v>
      </c>
      <c r="C19" s="285">
        <v>200000</v>
      </c>
      <c r="D19" s="285">
        <v>145000</v>
      </c>
      <c r="E19" s="284">
        <f>C19-D19</f>
        <v>55000</v>
      </c>
    </row>
    <row r="20" spans="2:5" x14ac:dyDescent="0.25">
      <c r="B20" s="247" t="s">
        <v>2</v>
      </c>
      <c r="C20" s="285">
        <v>300000</v>
      </c>
      <c r="D20" s="285">
        <v>175000</v>
      </c>
      <c r="E20" s="284">
        <f>C20-D20</f>
        <v>125000</v>
      </c>
    </row>
    <row r="24" spans="2:5" x14ac:dyDescent="0.25">
      <c r="B24" s="1" t="s">
        <v>45</v>
      </c>
      <c r="C24" s="1"/>
    </row>
    <row r="25" spans="2:5" x14ac:dyDescent="0.25">
      <c r="B25" t="s">
        <v>21</v>
      </c>
      <c r="C25" s="10">
        <f>'Start-up'!D21</f>
        <v>117000</v>
      </c>
    </row>
    <row r="26" spans="2:5" x14ac:dyDescent="0.25">
      <c r="B26" t="s">
        <v>46</v>
      </c>
      <c r="C26" s="10">
        <f>'Start-up'!D39</f>
        <v>100000</v>
      </c>
    </row>
    <row r="27" spans="2:5" x14ac:dyDescent="0.25">
      <c r="B27" s="18" t="s">
        <v>47</v>
      </c>
      <c r="C27" s="19">
        <f>C26-C25</f>
        <v>-17000</v>
      </c>
    </row>
  </sheetData>
  <printOptions horizontalCentered="1"/>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showGridLines="0" workbookViewId="0"/>
  </sheetViews>
  <sheetFormatPr defaultRowHeight="15" x14ac:dyDescent="0.25"/>
  <cols>
    <col min="1" max="1" width="7.85546875" customWidth="1"/>
    <col min="2" max="2" width="17.85546875" customWidth="1"/>
    <col min="3" max="9" width="8.5703125" customWidth="1"/>
    <col min="10" max="10" width="2.85546875" customWidth="1"/>
  </cols>
  <sheetData>
    <row r="1" spans="1:10" ht="22.5" customHeight="1" x14ac:dyDescent="0.25">
      <c r="A1" s="165" t="s">
        <v>52</v>
      </c>
      <c r="B1" s="165"/>
      <c r="C1" s="165"/>
      <c r="D1" s="165"/>
      <c r="E1" s="165"/>
      <c r="F1" s="165"/>
      <c r="G1" s="165"/>
      <c r="H1" s="165"/>
      <c r="I1" s="165"/>
      <c r="J1" s="165"/>
    </row>
    <row r="3" spans="1:10" x14ac:dyDescent="0.25">
      <c r="B3" s="2" t="s">
        <v>58</v>
      </c>
    </row>
    <row r="4" spans="1:10" x14ac:dyDescent="0.25">
      <c r="B4" s="1" t="s">
        <v>49</v>
      </c>
      <c r="C4" s="23" t="s">
        <v>54</v>
      </c>
      <c r="D4" s="23" t="s">
        <v>0</v>
      </c>
      <c r="E4" s="23" t="s">
        <v>1</v>
      </c>
      <c r="F4" s="23" t="s">
        <v>2</v>
      </c>
      <c r="G4" s="23" t="s">
        <v>55</v>
      </c>
      <c r="H4" s="23" t="s">
        <v>56</v>
      </c>
      <c r="I4" s="23" t="s">
        <v>57</v>
      </c>
    </row>
    <row r="5" spans="1:10" x14ac:dyDescent="0.25">
      <c r="B5" t="s">
        <v>48</v>
      </c>
      <c r="C5" s="20">
        <v>0.05</v>
      </c>
      <c r="D5" s="22">
        <v>25000</v>
      </c>
      <c r="E5" s="22">
        <v>26250</v>
      </c>
      <c r="F5" s="22">
        <v>27563</v>
      </c>
      <c r="G5" s="22">
        <v>28941</v>
      </c>
      <c r="H5" s="22">
        <v>30388</v>
      </c>
      <c r="I5" s="21">
        <v>0.05</v>
      </c>
    </row>
    <row r="6" spans="1:10" x14ac:dyDescent="0.25">
      <c r="B6" t="s">
        <v>50</v>
      </c>
      <c r="C6" s="20">
        <v>7.0000000000000007E-2</v>
      </c>
      <c r="D6" s="22">
        <v>30000</v>
      </c>
      <c r="E6" s="22">
        <v>32100</v>
      </c>
      <c r="F6" s="22">
        <v>34347</v>
      </c>
      <c r="G6" s="22">
        <v>36751</v>
      </c>
      <c r="H6" s="22">
        <v>39324</v>
      </c>
      <c r="I6" s="21">
        <v>7.0000000000000007E-2</v>
      </c>
    </row>
    <row r="7" spans="1:10" x14ac:dyDescent="0.25">
      <c r="B7" t="s">
        <v>51</v>
      </c>
      <c r="C7" s="20">
        <v>0.05</v>
      </c>
      <c r="D7" s="22">
        <v>45000</v>
      </c>
      <c r="E7" s="22">
        <v>47250</v>
      </c>
      <c r="F7" s="22">
        <v>49613</v>
      </c>
      <c r="G7" s="22">
        <v>52094</v>
      </c>
      <c r="H7" s="22">
        <v>54699</v>
      </c>
      <c r="I7" s="21">
        <v>0.05</v>
      </c>
    </row>
    <row r="8" spans="1:10" x14ac:dyDescent="0.25">
      <c r="B8" s="24" t="s">
        <v>53</v>
      </c>
      <c r="C8" s="25">
        <f>AVERAGE(C5:C7)</f>
        <v>5.6666666666666671E-2</v>
      </c>
      <c r="D8" s="26">
        <f>SUM(D5:D7)</f>
        <v>100000</v>
      </c>
      <c r="E8" s="26">
        <f>SUM(E5:E7)</f>
        <v>105600</v>
      </c>
      <c r="F8" s="26">
        <f>SUM(F5:F7)</f>
        <v>111523</v>
      </c>
      <c r="G8" s="26">
        <f>SUM(G5:G7)</f>
        <v>117786</v>
      </c>
      <c r="H8" s="26">
        <f>SUM(H5:H7)</f>
        <v>124411</v>
      </c>
      <c r="I8" s="25">
        <f>AVERAGE(I5:I7)</f>
        <v>5.6666666666666671E-2</v>
      </c>
    </row>
  </sheetData>
  <printOptions horizontalCentered="1"/>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workbookViewId="0"/>
  </sheetViews>
  <sheetFormatPr defaultRowHeight="15" x14ac:dyDescent="0.25"/>
  <cols>
    <col min="1" max="1" width="7.85546875" customWidth="1"/>
    <col min="2" max="2" width="16.140625" customWidth="1"/>
    <col min="3" max="7" width="11.85546875" customWidth="1"/>
    <col min="8" max="8" width="2.85546875" customWidth="1"/>
  </cols>
  <sheetData>
    <row r="1" spans="1:8" ht="22.5" customHeight="1" x14ac:dyDescent="0.25">
      <c r="A1" s="165" t="s">
        <v>118</v>
      </c>
      <c r="B1" s="165"/>
      <c r="C1" s="165"/>
      <c r="D1" s="165"/>
      <c r="E1" s="165"/>
      <c r="F1" s="165"/>
      <c r="G1" s="165"/>
      <c r="H1" s="165"/>
    </row>
    <row r="19" spans="1:8" x14ac:dyDescent="0.25">
      <c r="B19" s="1" t="s">
        <v>119</v>
      </c>
      <c r="C19" s="23" t="s">
        <v>120</v>
      </c>
      <c r="D19" s="23" t="s">
        <v>130</v>
      </c>
      <c r="E19" s="23" t="s">
        <v>121</v>
      </c>
      <c r="F19" s="23" t="s">
        <v>122</v>
      </c>
      <c r="G19" s="214" t="s">
        <v>129</v>
      </c>
    </row>
    <row r="20" spans="1:8" x14ac:dyDescent="0.25">
      <c r="B20" t="s">
        <v>125</v>
      </c>
      <c r="C20" s="36">
        <v>42262</v>
      </c>
      <c r="D20" s="22">
        <f t="shared" ref="D20:D25" si="0">E20-C20</f>
        <v>60</v>
      </c>
      <c r="E20" s="36">
        <f>C20+60</f>
        <v>42322</v>
      </c>
      <c r="F20" s="34">
        <v>10000</v>
      </c>
      <c r="G20" s="215">
        <f>C20-MIN(C19:C26)</f>
        <v>0</v>
      </c>
    </row>
    <row r="21" spans="1:8" x14ac:dyDescent="0.25">
      <c r="B21" t="s">
        <v>123</v>
      </c>
      <c r="C21" s="36">
        <f>C20+30</f>
        <v>42292</v>
      </c>
      <c r="D21" s="22">
        <f t="shared" si="0"/>
        <v>60</v>
      </c>
      <c r="E21" s="36">
        <f>C21+60</f>
        <v>42352</v>
      </c>
      <c r="F21" s="34">
        <v>20000</v>
      </c>
      <c r="G21" s="215">
        <f>C21-MIN(C4:C11)</f>
        <v>42292</v>
      </c>
    </row>
    <row r="22" spans="1:8" x14ac:dyDescent="0.25">
      <c r="B22" t="s">
        <v>124</v>
      </c>
      <c r="C22" s="36">
        <f>C21+30</f>
        <v>42322</v>
      </c>
      <c r="D22" s="22">
        <f t="shared" si="0"/>
        <v>60</v>
      </c>
      <c r="E22" s="36">
        <f>C22+60</f>
        <v>42382</v>
      </c>
      <c r="F22" s="34">
        <v>30000</v>
      </c>
      <c r="G22" s="215">
        <f>C22-MIN(C5:C12)</f>
        <v>42322</v>
      </c>
    </row>
    <row r="23" spans="1:8" x14ac:dyDescent="0.25">
      <c r="B23" t="s">
        <v>126</v>
      </c>
      <c r="C23" s="36">
        <f>C22+30</f>
        <v>42352</v>
      </c>
      <c r="D23" s="22">
        <f t="shared" si="0"/>
        <v>120</v>
      </c>
      <c r="E23" s="36">
        <f>C23+120</f>
        <v>42472</v>
      </c>
      <c r="F23" s="34">
        <v>20000</v>
      </c>
      <c r="G23" s="215">
        <f>C23-MIN(C6:C13)</f>
        <v>42352</v>
      </c>
    </row>
    <row r="24" spans="1:8" x14ac:dyDescent="0.25">
      <c r="B24" t="s">
        <v>127</v>
      </c>
      <c r="C24" s="36">
        <f>C23+30</f>
        <v>42382</v>
      </c>
      <c r="D24" s="22">
        <f t="shared" si="0"/>
        <v>120</v>
      </c>
      <c r="E24" s="36">
        <f>C24+120</f>
        <v>42502</v>
      </c>
      <c r="F24" s="34">
        <v>10000</v>
      </c>
      <c r="G24" s="215">
        <f>C24-MIN(C7:C14)</f>
        <v>42382</v>
      </c>
    </row>
    <row r="25" spans="1:8" x14ac:dyDescent="0.25">
      <c r="B25" t="s">
        <v>128</v>
      </c>
      <c r="C25" s="36">
        <f>C24+30</f>
        <v>42412</v>
      </c>
      <c r="D25" s="22">
        <f t="shared" si="0"/>
        <v>30</v>
      </c>
      <c r="E25" s="36">
        <f>C25+30</f>
        <v>42442</v>
      </c>
      <c r="F25" s="34">
        <v>20000</v>
      </c>
      <c r="G25" s="215">
        <f>C25-MIN(C8:C15)</f>
        <v>42412</v>
      </c>
    </row>
    <row r="26" spans="1:8" x14ac:dyDescent="0.25">
      <c r="B26" s="24" t="s">
        <v>53</v>
      </c>
      <c r="C26" s="25"/>
      <c r="D26" s="26"/>
      <c r="E26" s="26"/>
      <c r="F26" s="35">
        <f>SUM(F20:F25)</f>
        <v>110000</v>
      </c>
      <c r="G26" s="216"/>
    </row>
    <row r="29" spans="1:8" ht="15.75" x14ac:dyDescent="0.25">
      <c r="A29" s="3" t="s">
        <v>31</v>
      </c>
      <c r="B29" s="3"/>
      <c r="C29" s="3"/>
      <c r="D29" s="3"/>
      <c r="E29" s="3"/>
      <c r="F29" s="3"/>
      <c r="G29" s="3"/>
      <c r="H29" s="3"/>
    </row>
    <row r="30" spans="1:8" x14ac:dyDescent="0.25">
      <c r="A30" s="4"/>
      <c r="B30" s="8" t="s">
        <v>251</v>
      </c>
    </row>
    <row r="31" spans="1:8" x14ac:dyDescent="0.25">
      <c r="A31" s="4"/>
      <c r="B31" s="5"/>
    </row>
    <row r="32" spans="1:8" x14ac:dyDescent="0.25">
      <c r="A32" s="244" t="s">
        <v>30</v>
      </c>
      <c r="B32" s="9" t="s">
        <v>32</v>
      </c>
    </row>
  </sheetData>
  <hyperlinks>
    <hyperlink ref="B32" r:id="rId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workbookViewId="0"/>
  </sheetViews>
  <sheetFormatPr defaultRowHeight="15" x14ac:dyDescent="0.25"/>
  <cols>
    <col min="1" max="1" width="7.85546875" customWidth="1"/>
    <col min="2" max="2" width="5.140625" customWidth="1"/>
    <col min="3" max="3" width="34.7109375" customWidth="1"/>
    <col min="4" max="4" width="10.28515625" customWidth="1"/>
    <col min="5" max="5" width="2.85546875" customWidth="1"/>
  </cols>
  <sheetData>
    <row r="1" spans="1:10" ht="22.5" customHeight="1" x14ac:dyDescent="0.25">
      <c r="A1" s="165" t="s">
        <v>20</v>
      </c>
      <c r="B1" s="165"/>
      <c r="C1" s="165"/>
      <c r="D1" s="165"/>
      <c r="E1" s="165"/>
      <c r="F1" s="165"/>
      <c r="G1" s="165"/>
    </row>
    <row r="3" spans="1:10" ht="15" customHeight="1" x14ac:dyDescent="0.25">
      <c r="B3" s="28" t="s">
        <v>38</v>
      </c>
      <c r="C3" s="29"/>
      <c r="D3" s="30"/>
    </row>
    <row r="4" spans="1:10" ht="15" customHeight="1" x14ac:dyDescent="0.25">
      <c r="B4" s="15" t="s">
        <v>15</v>
      </c>
      <c r="C4" s="13"/>
      <c r="D4" s="37"/>
      <c r="I4" s="248"/>
      <c r="J4" s="246"/>
    </row>
    <row r="5" spans="1:10" ht="15" customHeight="1" x14ac:dyDescent="0.25">
      <c r="C5" s="13" t="s">
        <v>22</v>
      </c>
      <c r="D5" s="38">
        <v>5000</v>
      </c>
    </row>
    <row r="6" spans="1:10" ht="15" customHeight="1" x14ac:dyDescent="0.25">
      <c r="C6" s="13" t="s">
        <v>23</v>
      </c>
      <c r="D6" s="38">
        <v>3000</v>
      </c>
    </row>
    <row r="7" spans="1:10" ht="15" customHeight="1" x14ac:dyDescent="0.25">
      <c r="C7" s="13" t="s">
        <v>24</v>
      </c>
      <c r="D7" s="38">
        <v>10000</v>
      </c>
    </row>
    <row r="8" spans="1:10" ht="15" customHeight="1" x14ac:dyDescent="0.25">
      <c r="C8" s="13" t="s">
        <v>25</v>
      </c>
      <c r="D8" s="38">
        <v>2000</v>
      </c>
    </row>
    <row r="9" spans="1:10" ht="15" customHeight="1" x14ac:dyDescent="0.25">
      <c r="C9" s="13" t="s">
        <v>26</v>
      </c>
      <c r="D9" s="38">
        <v>5000</v>
      </c>
    </row>
    <row r="10" spans="1:10" ht="15" customHeight="1" x14ac:dyDescent="0.25">
      <c r="C10" s="13" t="s">
        <v>27</v>
      </c>
      <c r="D10" s="38">
        <v>5000</v>
      </c>
    </row>
    <row r="11" spans="1:10" ht="15" customHeight="1" x14ac:dyDescent="0.25">
      <c r="C11" s="13" t="s">
        <v>28</v>
      </c>
      <c r="D11" s="38">
        <v>10000</v>
      </c>
    </row>
    <row r="12" spans="1:10" ht="15" customHeight="1" x14ac:dyDescent="0.25">
      <c r="C12" s="13" t="s">
        <v>29</v>
      </c>
      <c r="D12" s="39">
        <v>5000</v>
      </c>
    </row>
    <row r="13" spans="1:10" ht="15" customHeight="1" x14ac:dyDescent="0.25">
      <c r="C13" s="260" t="s">
        <v>16</v>
      </c>
      <c r="D13" s="262">
        <f>SUM(D4:D12)</f>
        <v>45000</v>
      </c>
    </row>
    <row r="14" spans="1:10" ht="15" customHeight="1" x14ac:dyDescent="0.25">
      <c r="B14" s="15" t="s">
        <v>17</v>
      </c>
      <c r="C14" s="13"/>
      <c r="D14" s="37"/>
    </row>
    <row r="15" spans="1:10" ht="15" customHeight="1" x14ac:dyDescent="0.25">
      <c r="C15" s="13" t="s">
        <v>25</v>
      </c>
      <c r="D15" s="38">
        <v>2000</v>
      </c>
    </row>
    <row r="16" spans="1:10" ht="15" customHeight="1" x14ac:dyDescent="0.25">
      <c r="C16" s="13" t="s">
        <v>35</v>
      </c>
      <c r="D16" s="38">
        <v>5000</v>
      </c>
    </row>
    <row r="17" spans="2:4" ht="15" customHeight="1" x14ac:dyDescent="0.25">
      <c r="C17" s="13" t="s">
        <v>36</v>
      </c>
      <c r="D17" s="38">
        <v>5000</v>
      </c>
    </row>
    <row r="18" spans="2:4" ht="15" customHeight="1" x14ac:dyDescent="0.25">
      <c r="C18" s="261" t="s">
        <v>18</v>
      </c>
      <c r="D18" s="283">
        <f>SUM(D14:D17)</f>
        <v>12000</v>
      </c>
    </row>
    <row r="19" spans="2:4" ht="15" customHeight="1" x14ac:dyDescent="0.25">
      <c r="C19" s="16" t="s">
        <v>34</v>
      </c>
      <c r="D19" s="202">
        <v>6</v>
      </c>
    </row>
    <row r="20" spans="2:4" ht="15" customHeight="1" thickBot="1" x14ac:dyDescent="0.3">
      <c r="C20" s="260" t="s">
        <v>19</v>
      </c>
      <c r="D20" s="262">
        <f>D18*D19</f>
        <v>72000</v>
      </c>
    </row>
    <row r="21" spans="2:4" ht="15" customHeight="1" thickTop="1" x14ac:dyDescent="0.25">
      <c r="B21" s="27" t="s">
        <v>33</v>
      </c>
      <c r="C21" s="27"/>
      <c r="D21" s="40">
        <f>D20+D13</f>
        <v>117000</v>
      </c>
    </row>
    <row r="22" spans="2:4" ht="15" customHeight="1" x14ac:dyDescent="0.25"/>
    <row r="23" spans="2:4" ht="15" customHeight="1" x14ac:dyDescent="0.25">
      <c r="B23" s="17" t="s">
        <v>37</v>
      </c>
      <c r="C23" s="11"/>
      <c r="D23" s="12"/>
    </row>
    <row r="24" spans="2:4" ht="15" customHeight="1" x14ac:dyDescent="0.25">
      <c r="B24" s="15" t="s">
        <v>39</v>
      </c>
      <c r="C24" s="13"/>
      <c r="D24" s="37"/>
    </row>
    <row r="25" spans="2:4" ht="15" customHeight="1" x14ac:dyDescent="0.25">
      <c r="C25" s="13" t="s">
        <v>40</v>
      </c>
      <c r="D25" s="38">
        <v>50000</v>
      </c>
    </row>
    <row r="26" spans="2:4" ht="15" customHeight="1" x14ac:dyDescent="0.25">
      <c r="C26" s="13" t="s">
        <v>41</v>
      </c>
      <c r="D26" s="38">
        <v>50000</v>
      </c>
    </row>
    <row r="27" spans="2:4" ht="15" customHeight="1" x14ac:dyDescent="0.25">
      <c r="C27" s="13" t="s">
        <v>8</v>
      </c>
      <c r="D27" s="39"/>
    </row>
    <row r="28" spans="2:4" ht="15" customHeight="1" x14ac:dyDescent="0.25">
      <c r="C28" s="260" t="s">
        <v>42</v>
      </c>
      <c r="D28" s="262">
        <f>SUM(D24:D27)</f>
        <v>100000</v>
      </c>
    </row>
    <row r="29" spans="2:4" ht="15" customHeight="1" x14ac:dyDescent="0.25">
      <c r="B29" s="15" t="s">
        <v>9</v>
      </c>
      <c r="C29" s="13"/>
      <c r="D29" s="37"/>
    </row>
    <row r="30" spans="2:4" ht="15" customHeight="1" x14ac:dyDescent="0.25">
      <c r="C30" s="13" t="s">
        <v>10</v>
      </c>
      <c r="D30" s="38">
        <v>0</v>
      </c>
    </row>
    <row r="31" spans="2:4" ht="15" customHeight="1" x14ac:dyDescent="0.25">
      <c r="C31" s="13" t="s">
        <v>11</v>
      </c>
      <c r="D31" s="38">
        <v>0</v>
      </c>
    </row>
    <row r="32" spans="2:4" ht="15" customHeight="1" x14ac:dyDescent="0.25">
      <c r="C32" s="13" t="s">
        <v>8</v>
      </c>
      <c r="D32" s="39"/>
    </row>
    <row r="33" spans="1:7" ht="15" customHeight="1" x14ac:dyDescent="0.25">
      <c r="C33" s="260" t="s">
        <v>12</v>
      </c>
      <c r="D33" s="262">
        <f>SUM(D29:D32)</f>
        <v>0</v>
      </c>
    </row>
    <row r="34" spans="1:7" ht="15" customHeight="1" x14ac:dyDescent="0.25">
      <c r="B34" s="15" t="s">
        <v>8</v>
      </c>
      <c r="C34" s="13"/>
      <c r="D34" s="37"/>
    </row>
    <row r="35" spans="1:7" ht="15" customHeight="1" x14ac:dyDescent="0.25">
      <c r="C35" s="13" t="s">
        <v>13</v>
      </c>
      <c r="D35" s="38">
        <v>0</v>
      </c>
    </row>
    <row r="36" spans="1:7" ht="15" customHeight="1" x14ac:dyDescent="0.25">
      <c r="C36" s="13" t="s">
        <v>43</v>
      </c>
      <c r="D36" s="38">
        <v>0</v>
      </c>
    </row>
    <row r="37" spans="1:7" ht="15" customHeight="1" x14ac:dyDescent="0.25">
      <c r="C37" s="13" t="s">
        <v>8</v>
      </c>
      <c r="D37" s="39"/>
    </row>
    <row r="38" spans="1:7" ht="15" customHeight="1" thickBot="1" x14ac:dyDescent="0.3">
      <c r="C38" s="260" t="s">
        <v>14</v>
      </c>
      <c r="D38" s="262">
        <f>SUM(D34:D37)</f>
        <v>0</v>
      </c>
    </row>
    <row r="39" spans="1:7" ht="15" customHeight="1" thickTop="1" x14ac:dyDescent="0.25">
      <c r="B39" s="27" t="s">
        <v>44</v>
      </c>
      <c r="C39" s="27"/>
      <c r="D39" s="40">
        <f>D38+D33+D28</f>
        <v>100000</v>
      </c>
    </row>
    <row r="42" spans="1:7" ht="15.75" x14ac:dyDescent="0.25">
      <c r="A42" s="3" t="s">
        <v>31</v>
      </c>
      <c r="B42" s="3"/>
      <c r="C42" s="3"/>
      <c r="D42" s="3"/>
      <c r="E42" s="3"/>
      <c r="F42" s="3"/>
      <c r="G42" s="3"/>
    </row>
    <row r="43" spans="1:7" x14ac:dyDescent="0.25">
      <c r="A43" s="4"/>
      <c r="B43" s="8" t="s">
        <v>280</v>
      </c>
    </row>
    <row r="44" spans="1:7" x14ac:dyDescent="0.25">
      <c r="A44" s="4"/>
      <c r="B44" s="5"/>
    </row>
    <row r="45" spans="1:7" x14ac:dyDescent="0.25">
      <c r="A45" s="244" t="s">
        <v>30</v>
      </c>
      <c r="B45" s="162" t="s">
        <v>32</v>
      </c>
    </row>
    <row r="46" spans="1:7" x14ac:dyDescent="0.25">
      <c r="A46" s="6"/>
      <c r="B46" s="7"/>
    </row>
  </sheetData>
  <hyperlinks>
    <hyperlink ref="B45" r:id="rId1"/>
  </hyperlinks>
  <printOptions horizontalCentered="1"/>
  <pageMargins left="0.5" right="0.5"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
  <sheetViews>
    <sheetView showGridLines="0" workbookViewId="0"/>
  </sheetViews>
  <sheetFormatPr defaultRowHeight="15" x14ac:dyDescent="0.25"/>
  <cols>
    <col min="1" max="1" width="7.85546875" customWidth="1"/>
    <col min="2" max="2" width="17.85546875" customWidth="1"/>
    <col min="6" max="6" width="9.140625" customWidth="1"/>
    <col min="15" max="15" width="2.85546875" customWidth="1"/>
  </cols>
  <sheetData>
    <row r="1" spans="1:15" ht="22.5" customHeight="1" x14ac:dyDescent="0.25">
      <c r="A1" s="165" t="s">
        <v>110</v>
      </c>
      <c r="B1" s="165"/>
      <c r="C1" s="165"/>
      <c r="D1" s="165"/>
      <c r="E1" s="165"/>
      <c r="F1" s="165"/>
      <c r="G1" s="165"/>
      <c r="H1" s="165"/>
      <c r="I1" s="165"/>
      <c r="J1" s="165"/>
      <c r="K1" s="165"/>
      <c r="L1" s="165"/>
      <c r="M1" s="165"/>
      <c r="N1" s="165"/>
      <c r="O1" s="165"/>
    </row>
    <row r="3" spans="1:15" x14ac:dyDescent="0.25">
      <c r="B3" s="1" t="s">
        <v>270</v>
      </c>
      <c r="C3" s="23" t="s">
        <v>98</v>
      </c>
      <c r="D3" s="23" t="s">
        <v>99</v>
      </c>
      <c r="E3" s="23" t="s">
        <v>100</v>
      </c>
      <c r="F3" s="23" t="s">
        <v>101</v>
      </c>
      <c r="G3" s="23" t="s">
        <v>102</v>
      </c>
      <c r="H3" s="23" t="s">
        <v>103</v>
      </c>
      <c r="I3" s="23" t="s">
        <v>104</v>
      </c>
      <c r="J3" s="23" t="s">
        <v>105</v>
      </c>
      <c r="K3" s="23" t="s">
        <v>106</v>
      </c>
      <c r="L3" s="23" t="s">
        <v>107</v>
      </c>
      <c r="M3" s="23" t="s">
        <v>108</v>
      </c>
      <c r="N3" s="23" t="s">
        <v>109</v>
      </c>
    </row>
    <row r="4" spans="1:15" x14ac:dyDescent="0.25">
      <c r="B4" t="s">
        <v>271</v>
      </c>
      <c r="C4" s="22">
        <v>10000</v>
      </c>
      <c r="D4" s="22">
        <v>10000</v>
      </c>
      <c r="E4" s="22">
        <v>10000</v>
      </c>
      <c r="F4" s="22">
        <v>10000</v>
      </c>
      <c r="G4" s="22">
        <v>10000</v>
      </c>
      <c r="H4" s="22">
        <v>8000</v>
      </c>
      <c r="I4" s="22">
        <v>8000</v>
      </c>
      <c r="J4" s="22">
        <v>8000</v>
      </c>
      <c r="K4" s="22">
        <v>9000</v>
      </c>
      <c r="L4" s="22">
        <v>10000</v>
      </c>
      <c r="M4" s="22">
        <v>10000</v>
      </c>
      <c r="N4" s="22">
        <v>10000</v>
      </c>
    </row>
    <row r="5" spans="1:15" x14ac:dyDescent="0.25">
      <c r="B5" t="s">
        <v>272</v>
      </c>
      <c r="C5" s="22">
        <v>18000</v>
      </c>
      <c r="D5" s="22">
        <v>18000</v>
      </c>
      <c r="E5" s="22">
        <v>18000</v>
      </c>
      <c r="F5" s="22">
        <v>18000</v>
      </c>
      <c r="G5" s="22">
        <v>18000</v>
      </c>
      <c r="H5" s="22">
        <v>18000</v>
      </c>
      <c r="I5" s="22">
        <v>20000</v>
      </c>
      <c r="J5" s="22">
        <v>20000</v>
      </c>
      <c r="K5" s="22">
        <v>20000</v>
      </c>
      <c r="L5" s="22">
        <v>25000</v>
      </c>
      <c r="M5" s="22">
        <v>25000</v>
      </c>
      <c r="N5" s="22">
        <v>25000</v>
      </c>
    </row>
    <row r="6" spans="1:15" x14ac:dyDescent="0.25">
      <c r="B6" t="s">
        <v>273</v>
      </c>
      <c r="C6" s="22">
        <v>10000</v>
      </c>
      <c r="D6" s="22">
        <v>10000</v>
      </c>
      <c r="E6" s="22">
        <v>10000</v>
      </c>
      <c r="F6" s="22">
        <v>10000</v>
      </c>
      <c r="G6" s="22">
        <v>10000</v>
      </c>
      <c r="H6" s="22">
        <v>10000</v>
      </c>
      <c r="I6" s="22">
        <v>15000</v>
      </c>
      <c r="J6" s="22">
        <v>15000</v>
      </c>
      <c r="K6" s="22">
        <v>15000</v>
      </c>
      <c r="L6" s="22">
        <v>20000</v>
      </c>
      <c r="M6" s="22">
        <v>20000</v>
      </c>
      <c r="N6" s="22">
        <v>20000</v>
      </c>
    </row>
    <row r="7" spans="1:15" x14ac:dyDescent="0.25">
      <c r="B7" t="s">
        <v>274</v>
      </c>
      <c r="C7" s="22">
        <v>2000</v>
      </c>
      <c r="D7" s="22">
        <v>2000</v>
      </c>
      <c r="E7" s="22">
        <v>2000</v>
      </c>
      <c r="F7" s="22">
        <v>2000</v>
      </c>
      <c r="G7" s="22">
        <v>2000</v>
      </c>
      <c r="H7" s="22">
        <v>2000</v>
      </c>
      <c r="I7" s="22">
        <v>2000</v>
      </c>
      <c r="J7" s="22">
        <v>2000</v>
      </c>
      <c r="K7" s="22">
        <v>3000</v>
      </c>
      <c r="L7" s="22">
        <v>3000</v>
      </c>
      <c r="M7" s="22">
        <v>3000</v>
      </c>
      <c r="N7" s="22">
        <v>3000</v>
      </c>
    </row>
    <row r="8" spans="1:15" x14ac:dyDescent="0.25">
      <c r="B8" s="24" t="s">
        <v>53</v>
      </c>
      <c r="C8" s="26">
        <f>SUM(C4:C7)</f>
        <v>40000</v>
      </c>
      <c r="D8" s="26">
        <f>SUM(D4:D7)</f>
        <v>40000</v>
      </c>
      <c r="E8" s="26">
        <f>SUM(E4:E7)</f>
        <v>40000</v>
      </c>
      <c r="F8" s="26">
        <f>SUM(F4:F7)</f>
        <v>40000</v>
      </c>
      <c r="G8" s="26">
        <f>SUM(G4:G7)</f>
        <v>40000</v>
      </c>
      <c r="H8" s="26">
        <f t="shared" ref="H8:N8" si="0">SUM(H4:H7)</f>
        <v>38000</v>
      </c>
      <c r="I8" s="26">
        <f t="shared" si="0"/>
        <v>45000</v>
      </c>
      <c r="J8" s="26">
        <f t="shared" si="0"/>
        <v>45000</v>
      </c>
      <c r="K8" s="26">
        <f t="shared" si="0"/>
        <v>47000</v>
      </c>
      <c r="L8" s="26">
        <f t="shared" si="0"/>
        <v>58000</v>
      </c>
      <c r="M8" s="26">
        <f t="shared" si="0"/>
        <v>58000</v>
      </c>
      <c r="N8" s="26">
        <f t="shared" si="0"/>
        <v>58000</v>
      </c>
    </row>
    <row r="27" spans="1:8" ht="15.75" x14ac:dyDescent="0.25">
      <c r="A27" s="3" t="s">
        <v>31</v>
      </c>
      <c r="B27" s="3"/>
      <c r="C27" s="3"/>
      <c r="D27" s="3"/>
      <c r="E27" s="3"/>
      <c r="F27" s="3"/>
      <c r="G27" s="3"/>
      <c r="H27" s="3"/>
    </row>
    <row r="28" spans="1:8" x14ac:dyDescent="0.25">
      <c r="A28" s="4"/>
      <c r="B28" s="8" t="s">
        <v>249</v>
      </c>
    </row>
    <row r="29" spans="1:8" x14ac:dyDescent="0.25">
      <c r="A29" s="4"/>
      <c r="B29" s="8"/>
    </row>
    <row r="30" spans="1:8" x14ac:dyDescent="0.25">
      <c r="A30" s="244" t="s">
        <v>30</v>
      </c>
      <c r="B30" s="163" t="s">
        <v>250</v>
      </c>
    </row>
  </sheetData>
  <hyperlinks>
    <hyperlink ref="B30" r:id="rId1" display="Vertex42.com: Business Startup Costs Template"/>
  </hyperlinks>
  <printOptions horizontalCentered="1"/>
  <pageMargins left="0.5" right="0.5" top="0.75" bottom="0.75" header="0.3" footer="0.3"/>
  <pageSetup scale="92" fitToHeight="0" orientation="landscape"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61"/>
  <sheetViews>
    <sheetView showGridLines="0" workbookViewId="0"/>
  </sheetViews>
  <sheetFormatPr defaultRowHeight="15" x14ac:dyDescent="0.25"/>
  <cols>
    <col min="1" max="1" width="7.85546875" customWidth="1"/>
    <col min="2" max="2" width="17.85546875" customWidth="1"/>
    <col min="6" max="6" width="9.140625" customWidth="1"/>
    <col min="9" max="9" width="2.85546875" customWidth="1"/>
    <col min="10" max="14" width="9.140625" style="245"/>
    <col min="15" max="15" width="2.85546875" style="245" customWidth="1"/>
  </cols>
  <sheetData>
    <row r="1" spans="1:15" ht="22.5" customHeight="1" x14ac:dyDescent="0.25">
      <c r="A1" s="165" t="s">
        <v>111</v>
      </c>
      <c r="B1" s="165"/>
      <c r="C1" s="165"/>
      <c r="D1" s="165"/>
      <c r="E1" s="165"/>
      <c r="F1" s="165"/>
      <c r="G1" s="165"/>
      <c r="H1" s="165"/>
      <c r="I1" s="165"/>
      <c r="J1" s="217"/>
      <c r="K1" s="217"/>
      <c r="L1" s="217"/>
      <c r="M1" s="217"/>
      <c r="N1" s="217"/>
      <c r="O1" s="217"/>
    </row>
    <row r="15" spans="1:15" x14ac:dyDescent="0.25">
      <c r="B15" s="1" t="s">
        <v>113</v>
      </c>
      <c r="C15" s="23" t="s">
        <v>0</v>
      </c>
      <c r="D15" s="23" t="s">
        <v>1</v>
      </c>
      <c r="E15" s="23" t="s">
        <v>2</v>
      </c>
    </row>
    <row r="16" spans="1:15" x14ac:dyDescent="0.25">
      <c r="B16" t="s">
        <v>271</v>
      </c>
      <c r="C16" s="22">
        <v>326</v>
      </c>
      <c r="D16" s="22">
        <v>360</v>
      </c>
      <c r="E16" s="22">
        <v>400</v>
      </c>
      <c r="H16" s="22"/>
      <c r="I16" s="22"/>
      <c r="J16" s="203"/>
      <c r="K16" s="206" t="s">
        <v>289</v>
      </c>
    </row>
    <row r="17" spans="2:11" x14ac:dyDescent="0.25">
      <c r="B17" t="s">
        <v>272</v>
      </c>
      <c r="C17" s="22">
        <v>194</v>
      </c>
      <c r="D17" s="22">
        <v>229</v>
      </c>
      <c r="E17" s="22">
        <v>253</v>
      </c>
      <c r="H17" s="22"/>
      <c r="I17" s="22"/>
      <c r="J17" s="203"/>
      <c r="K17" s="206"/>
    </row>
    <row r="18" spans="2:11" x14ac:dyDescent="0.25">
      <c r="B18" t="s">
        <v>273</v>
      </c>
      <c r="C18" s="22">
        <v>140</v>
      </c>
      <c r="D18" s="22">
        <v>168</v>
      </c>
      <c r="E18" s="22">
        <v>187</v>
      </c>
      <c r="H18" s="22"/>
      <c r="I18" s="22"/>
      <c r="J18" s="203"/>
      <c r="K18" s="206"/>
    </row>
    <row r="19" spans="2:11" x14ac:dyDescent="0.25">
      <c r="B19" t="s">
        <v>274</v>
      </c>
      <c r="C19" s="22">
        <v>48</v>
      </c>
      <c r="D19" s="22">
        <v>61</v>
      </c>
      <c r="E19" s="22">
        <v>74</v>
      </c>
      <c r="H19" s="22"/>
      <c r="I19" s="22"/>
      <c r="J19" s="203"/>
      <c r="K19" s="206"/>
    </row>
    <row r="20" spans="2:11" x14ac:dyDescent="0.25">
      <c r="B20" s="24" t="s">
        <v>53</v>
      </c>
      <c r="C20" s="26">
        <f>SUM(C16:C19)</f>
        <v>708</v>
      </c>
      <c r="D20" s="26">
        <f>SUM(D16:D19)</f>
        <v>818</v>
      </c>
      <c r="E20" s="26">
        <f>SUM(E16:E19)</f>
        <v>914</v>
      </c>
      <c r="J20"/>
      <c r="K20" s="207"/>
    </row>
    <row r="21" spans="2:11" x14ac:dyDescent="0.25">
      <c r="J21"/>
      <c r="K21" s="207"/>
    </row>
    <row r="22" spans="2:11" x14ac:dyDescent="0.25">
      <c r="B22" s="1" t="s">
        <v>112</v>
      </c>
      <c r="C22" s="23" t="s">
        <v>0</v>
      </c>
      <c r="D22" s="23" t="s">
        <v>1</v>
      </c>
      <c r="E22" s="23" t="s">
        <v>2</v>
      </c>
      <c r="J22"/>
      <c r="K22" s="207"/>
    </row>
    <row r="23" spans="2:11" x14ac:dyDescent="0.25">
      <c r="B23" t="s">
        <v>271</v>
      </c>
      <c r="C23" s="34">
        <v>379</v>
      </c>
      <c r="D23" s="34">
        <v>417</v>
      </c>
      <c r="E23" s="34">
        <v>399</v>
      </c>
      <c r="H23" s="22"/>
      <c r="I23" s="22"/>
      <c r="J23" s="203"/>
      <c r="K23" s="206" t="s">
        <v>289</v>
      </c>
    </row>
    <row r="24" spans="2:11" x14ac:dyDescent="0.25">
      <c r="B24" t="s">
        <v>272</v>
      </c>
      <c r="C24" s="34">
        <v>824</v>
      </c>
      <c r="D24" s="34">
        <v>828</v>
      </c>
      <c r="E24" s="34">
        <v>825</v>
      </c>
      <c r="H24" s="22"/>
      <c r="I24" s="22"/>
      <c r="J24" s="203"/>
      <c r="K24" s="206"/>
    </row>
    <row r="25" spans="2:11" x14ac:dyDescent="0.25">
      <c r="B25" t="s">
        <v>273</v>
      </c>
      <c r="C25" s="34">
        <v>1145</v>
      </c>
      <c r="D25" s="34">
        <v>1185</v>
      </c>
      <c r="E25" s="34">
        <v>1202</v>
      </c>
      <c r="H25" s="22"/>
      <c r="I25" s="22"/>
      <c r="J25" s="203"/>
      <c r="K25" s="206"/>
    </row>
    <row r="26" spans="2:11" x14ac:dyDescent="0.25">
      <c r="B26" t="s">
        <v>274</v>
      </c>
      <c r="C26" s="34">
        <v>675</v>
      </c>
      <c r="D26" s="34">
        <v>677</v>
      </c>
      <c r="E26" s="34">
        <v>713</v>
      </c>
      <c r="H26" s="22"/>
      <c r="I26" s="22"/>
      <c r="J26" s="203"/>
      <c r="K26" s="206"/>
    </row>
    <row r="27" spans="2:11" x14ac:dyDescent="0.25">
      <c r="B27" s="24" t="s">
        <v>53</v>
      </c>
      <c r="C27" s="35">
        <f>SUM(C23:C26)</f>
        <v>3023</v>
      </c>
      <c r="D27" s="35">
        <f>SUM(D23:D26)</f>
        <v>3107</v>
      </c>
      <c r="E27" s="35">
        <f>SUM(E23:E26)</f>
        <v>3139</v>
      </c>
      <c r="J27"/>
      <c r="K27" s="207"/>
    </row>
    <row r="28" spans="2:11" x14ac:dyDescent="0.25">
      <c r="J28"/>
      <c r="K28" s="207"/>
    </row>
    <row r="29" spans="2:11" x14ac:dyDescent="0.25">
      <c r="B29" s="1" t="s">
        <v>116</v>
      </c>
      <c r="C29" s="23" t="s">
        <v>0</v>
      </c>
      <c r="D29" s="23" t="s">
        <v>1</v>
      </c>
      <c r="E29" s="23" t="s">
        <v>2</v>
      </c>
      <c r="J29"/>
      <c r="K29" s="207"/>
    </row>
    <row r="30" spans="2:11" x14ac:dyDescent="0.25">
      <c r="B30" t="s">
        <v>271</v>
      </c>
      <c r="C30" s="34">
        <v>235</v>
      </c>
      <c r="D30" s="34">
        <v>230</v>
      </c>
      <c r="E30" s="34">
        <v>195</v>
      </c>
      <c r="H30" s="22"/>
      <c r="I30" s="22"/>
      <c r="J30" s="203"/>
      <c r="K30" s="206" t="s">
        <v>289</v>
      </c>
    </row>
    <row r="31" spans="2:11" x14ac:dyDescent="0.25">
      <c r="B31" t="s">
        <v>272</v>
      </c>
      <c r="C31" s="34">
        <v>432</v>
      </c>
      <c r="D31" s="34">
        <v>403</v>
      </c>
      <c r="E31" s="34">
        <v>389</v>
      </c>
      <c r="H31" s="22"/>
      <c r="I31" s="22"/>
      <c r="J31" s="203"/>
      <c r="K31" s="206"/>
    </row>
    <row r="32" spans="2:11" x14ac:dyDescent="0.25">
      <c r="B32" t="s">
        <v>273</v>
      </c>
      <c r="C32" s="34">
        <v>519</v>
      </c>
      <c r="D32" s="34">
        <v>492</v>
      </c>
      <c r="E32" s="34">
        <v>465</v>
      </c>
      <c r="H32" s="22"/>
      <c r="I32" s="22"/>
      <c r="J32" s="203"/>
      <c r="K32" s="206"/>
    </row>
    <row r="33" spans="2:11" x14ac:dyDescent="0.25">
      <c r="B33" t="s">
        <v>274</v>
      </c>
      <c r="C33" s="34">
        <v>301</v>
      </c>
      <c r="D33" s="34">
        <v>273</v>
      </c>
      <c r="E33" s="34">
        <v>288</v>
      </c>
      <c r="H33" s="22"/>
      <c r="I33" s="22"/>
      <c r="J33" s="203"/>
      <c r="K33" s="206"/>
    </row>
    <row r="34" spans="2:11" x14ac:dyDescent="0.25">
      <c r="B34" s="24" t="s">
        <v>53</v>
      </c>
      <c r="C34" s="35">
        <f>SUM(C30:C33)</f>
        <v>1487</v>
      </c>
      <c r="D34" s="35">
        <f>SUM(D30:D33)</f>
        <v>1398</v>
      </c>
      <c r="E34" s="35">
        <f>SUM(E30:E33)</f>
        <v>1337</v>
      </c>
      <c r="J34"/>
      <c r="K34" s="207"/>
    </row>
    <row r="35" spans="2:11" x14ac:dyDescent="0.25">
      <c r="J35"/>
      <c r="K35" s="207"/>
    </row>
    <row r="36" spans="2:11" x14ac:dyDescent="0.25">
      <c r="B36" s="1" t="s">
        <v>114</v>
      </c>
      <c r="C36" s="23" t="s">
        <v>0</v>
      </c>
      <c r="D36" s="23" t="s">
        <v>1</v>
      </c>
      <c r="E36" s="23" t="s">
        <v>2</v>
      </c>
      <c r="J36"/>
      <c r="K36" s="207"/>
    </row>
    <row r="37" spans="2:11" x14ac:dyDescent="0.25">
      <c r="B37" t="s">
        <v>271</v>
      </c>
      <c r="C37" s="34">
        <f>C16*C23</f>
        <v>123554</v>
      </c>
      <c r="D37" s="34">
        <f t="shared" ref="D37:E37" si="0">D16*D23</f>
        <v>150120</v>
      </c>
      <c r="E37" s="34">
        <f t="shared" si="0"/>
        <v>159600</v>
      </c>
      <c r="J37" s="203"/>
      <c r="K37" s="206" t="s">
        <v>290</v>
      </c>
    </row>
    <row r="38" spans="2:11" x14ac:dyDescent="0.25">
      <c r="B38" t="s">
        <v>272</v>
      </c>
      <c r="C38" s="34">
        <f t="shared" ref="C38:E40" si="1">C17*C24</f>
        <v>159856</v>
      </c>
      <c r="D38" s="34">
        <f t="shared" si="1"/>
        <v>189612</v>
      </c>
      <c r="E38" s="34">
        <f t="shared" si="1"/>
        <v>208725</v>
      </c>
      <c r="J38" s="203"/>
      <c r="K38" s="206"/>
    </row>
    <row r="39" spans="2:11" x14ac:dyDescent="0.25">
      <c r="B39" t="s">
        <v>273</v>
      </c>
      <c r="C39" s="34">
        <f t="shared" si="1"/>
        <v>160300</v>
      </c>
      <c r="D39" s="34">
        <f t="shared" si="1"/>
        <v>199080</v>
      </c>
      <c r="E39" s="34">
        <f t="shared" si="1"/>
        <v>224774</v>
      </c>
      <c r="J39" s="203"/>
      <c r="K39" s="206"/>
    </row>
    <row r="40" spans="2:11" x14ac:dyDescent="0.25">
      <c r="B40" t="s">
        <v>274</v>
      </c>
      <c r="C40" s="34">
        <f t="shared" si="1"/>
        <v>32400</v>
      </c>
      <c r="D40" s="34">
        <f t="shared" si="1"/>
        <v>41297</v>
      </c>
      <c r="E40" s="34">
        <f t="shared" si="1"/>
        <v>52762</v>
      </c>
      <c r="J40" s="203"/>
      <c r="K40" s="206"/>
    </row>
    <row r="41" spans="2:11" x14ac:dyDescent="0.25">
      <c r="B41" s="24" t="s">
        <v>53</v>
      </c>
      <c r="C41" s="35">
        <f>SUM(C37:C40)</f>
        <v>476110</v>
      </c>
      <c r="D41" s="35">
        <f>SUM(D37:D40)</f>
        <v>580109</v>
      </c>
      <c r="E41" s="35">
        <f>SUM(E37:E40)</f>
        <v>645861</v>
      </c>
      <c r="J41" s="203"/>
      <c r="K41" s="207"/>
    </row>
    <row r="42" spans="2:11" x14ac:dyDescent="0.25">
      <c r="J42" s="203"/>
      <c r="K42" s="207"/>
    </row>
    <row r="43" spans="2:11" x14ac:dyDescent="0.25">
      <c r="B43" s="1" t="s">
        <v>115</v>
      </c>
      <c r="C43" s="23" t="s">
        <v>0</v>
      </c>
      <c r="D43" s="23" t="s">
        <v>1</v>
      </c>
      <c r="E43" s="23" t="s">
        <v>2</v>
      </c>
      <c r="J43" s="203"/>
      <c r="K43" s="207"/>
    </row>
    <row r="44" spans="2:11" x14ac:dyDescent="0.25">
      <c r="B44" t="s">
        <v>271</v>
      </c>
      <c r="C44" s="34">
        <f t="shared" ref="C44:E47" si="2">C16*C30</f>
        <v>76610</v>
      </c>
      <c r="D44" s="34">
        <f t="shared" si="2"/>
        <v>82800</v>
      </c>
      <c r="E44" s="34">
        <f t="shared" si="2"/>
        <v>78000</v>
      </c>
      <c r="J44" s="203"/>
      <c r="K44" s="207"/>
    </row>
    <row r="45" spans="2:11" x14ac:dyDescent="0.25">
      <c r="B45" t="s">
        <v>272</v>
      </c>
      <c r="C45" s="34">
        <f t="shared" si="2"/>
        <v>83808</v>
      </c>
      <c r="D45" s="34">
        <f t="shared" si="2"/>
        <v>92287</v>
      </c>
      <c r="E45" s="34">
        <f t="shared" si="2"/>
        <v>98417</v>
      </c>
      <c r="J45" s="203"/>
      <c r="K45" s="207"/>
    </row>
    <row r="46" spans="2:11" x14ac:dyDescent="0.25">
      <c r="B46" t="s">
        <v>273</v>
      </c>
      <c r="C46" s="34">
        <f t="shared" si="2"/>
        <v>72660</v>
      </c>
      <c r="D46" s="34">
        <f t="shared" si="2"/>
        <v>82656</v>
      </c>
      <c r="E46" s="34">
        <f t="shared" si="2"/>
        <v>86955</v>
      </c>
      <c r="J46" s="203"/>
      <c r="K46" s="207"/>
    </row>
    <row r="47" spans="2:11" x14ac:dyDescent="0.25">
      <c r="B47" t="s">
        <v>274</v>
      </c>
      <c r="C47" s="34">
        <f t="shared" si="2"/>
        <v>14448</v>
      </c>
      <c r="D47" s="34">
        <f t="shared" si="2"/>
        <v>16653</v>
      </c>
      <c r="E47" s="34">
        <f t="shared" si="2"/>
        <v>21312</v>
      </c>
      <c r="J47" s="203"/>
      <c r="K47" s="207"/>
    </row>
    <row r="48" spans="2:11" x14ac:dyDescent="0.25">
      <c r="B48" s="24" t="s">
        <v>53</v>
      </c>
      <c r="C48" s="35">
        <f>SUM(C44:C47)</f>
        <v>247526</v>
      </c>
      <c r="D48" s="35">
        <f>SUM(D44:D47)</f>
        <v>274396</v>
      </c>
      <c r="E48" s="35">
        <f>SUM(E44:E47)</f>
        <v>284684</v>
      </c>
      <c r="J48" s="203"/>
      <c r="K48" s="207"/>
    </row>
    <row r="49" spans="1:11" x14ac:dyDescent="0.25">
      <c r="J49" s="203"/>
      <c r="K49" s="207"/>
    </row>
    <row r="50" spans="1:11" x14ac:dyDescent="0.25">
      <c r="B50" s="1" t="s">
        <v>117</v>
      </c>
      <c r="C50" s="23" t="s">
        <v>0</v>
      </c>
      <c r="D50" s="23" t="s">
        <v>1</v>
      </c>
      <c r="E50" s="23" t="s">
        <v>2</v>
      </c>
      <c r="J50" s="203"/>
      <c r="K50" s="207"/>
    </row>
    <row r="51" spans="1:11" x14ac:dyDescent="0.25">
      <c r="B51" t="s">
        <v>271</v>
      </c>
      <c r="C51" s="34">
        <f t="shared" ref="C51:E54" si="3">C37-C44</f>
        <v>46944</v>
      </c>
      <c r="D51" s="34">
        <f t="shared" si="3"/>
        <v>67320</v>
      </c>
      <c r="E51" s="34">
        <f t="shared" si="3"/>
        <v>81600</v>
      </c>
      <c r="J51" s="203"/>
      <c r="K51" s="207"/>
    </row>
    <row r="52" spans="1:11" x14ac:dyDescent="0.25">
      <c r="B52" t="s">
        <v>272</v>
      </c>
      <c r="C52" s="34">
        <f t="shared" si="3"/>
        <v>76048</v>
      </c>
      <c r="D52" s="34">
        <f t="shared" si="3"/>
        <v>97325</v>
      </c>
      <c r="E52" s="34">
        <f t="shared" si="3"/>
        <v>110308</v>
      </c>
      <c r="J52" s="203"/>
      <c r="K52" s="207"/>
    </row>
    <row r="53" spans="1:11" x14ac:dyDescent="0.25">
      <c r="B53" t="s">
        <v>273</v>
      </c>
      <c r="C53" s="34">
        <f t="shared" si="3"/>
        <v>87640</v>
      </c>
      <c r="D53" s="34">
        <f t="shared" si="3"/>
        <v>116424</v>
      </c>
      <c r="E53" s="34">
        <f t="shared" si="3"/>
        <v>137819</v>
      </c>
      <c r="J53" s="203"/>
      <c r="K53" s="207"/>
    </row>
    <row r="54" spans="1:11" x14ac:dyDescent="0.25">
      <c r="B54" t="s">
        <v>274</v>
      </c>
      <c r="C54" s="34">
        <f t="shared" si="3"/>
        <v>17952</v>
      </c>
      <c r="D54" s="34">
        <f t="shared" si="3"/>
        <v>24644</v>
      </c>
      <c r="E54" s="34">
        <f t="shared" si="3"/>
        <v>31450</v>
      </c>
      <c r="J54" s="203"/>
      <c r="K54" s="207"/>
    </row>
    <row r="55" spans="1:11" x14ac:dyDescent="0.25">
      <c r="B55" s="24" t="s">
        <v>53</v>
      </c>
      <c r="C55" s="35">
        <f>SUM(C51:C54)</f>
        <v>228584</v>
      </c>
      <c r="D55" s="35">
        <f>SUM(D51:D54)</f>
        <v>305713</v>
      </c>
      <c r="E55" s="35">
        <f>SUM(E51:E54)</f>
        <v>361177</v>
      </c>
      <c r="J55" s="203"/>
      <c r="K55" s="207"/>
    </row>
    <row r="58" spans="1:11" ht="15.75" x14ac:dyDescent="0.25">
      <c r="A58" s="3" t="s">
        <v>31</v>
      </c>
      <c r="B58" s="3"/>
      <c r="C58" s="3"/>
      <c r="D58" s="3"/>
      <c r="E58" s="3"/>
      <c r="F58" s="3"/>
      <c r="G58" s="3"/>
      <c r="H58" s="3"/>
    </row>
    <row r="59" spans="1:11" x14ac:dyDescent="0.25">
      <c r="A59" s="4"/>
      <c r="B59" s="8" t="s">
        <v>249</v>
      </c>
    </row>
    <row r="60" spans="1:11" x14ac:dyDescent="0.25">
      <c r="A60" s="4"/>
      <c r="B60" s="8"/>
    </row>
    <row r="61" spans="1:11" x14ac:dyDescent="0.25">
      <c r="A61" s="244" t="s">
        <v>30</v>
      </c>
      <c r="B61" s="163" t="s">
        <v>250</v>
      </c>
    </row>
  </sheetData>
  <hyperlinks>
    <hyperlink ref="B61" r:id="rId1" display="Vertex42.com: Business Startup Costs Template"/>
  </hyperlinks>
  <printOptions horizontalCentered="1"/>
  <pageMargins left="0.5" right="0.5" top="0.75" bottom="0.75" header="0.3" footer="0.3"/>
  <pageSetup scale="84"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9"/>
  <sheetViews>
    <sheetView showGridLines="0" workbookViewId="0"/>
  </sheetViews>
  <sheetFormatPr defaultRowHeight="15" x14ac:dyDescent="0.25"/>
  <cols>
    <col min="1" max="1" width="7.85546875" customWidth="1"/>
    <col min="2" max="2" width="16.42578125" customWidth="1"/>
    <col min="3" max="14" width="8.7109375" customWidth="1"/>
    <col min="15" max="15" width="14.28515625" customWidth="1"/>
    <col min="16" max="16" width="2.85546875" customWidth="1"/>
    <col min="17" max="17" width="9.140625" style="213"/>
  </cols>
  <sheetData>
    <row r="1" spans="1:20" ht="22.5" customHeight="1" x14ac:dyDescent="0.25">
      <c r="A1" s="165" t="s">
        <v>193</v>
      </c>
      <c r="B1" s="165"/>
      <c r="C1" s="165"/>
      <c r="D1" s="165"/>
      <c r="E1" s="165"/>
      <c r="F1" s="165"/>
      <c r="G1" s="165"/>
      <c r="H1" s="165"/>
      <c r="I1" s="165"/>
      <c r="J1" s="165"/>
      <c r="K1" s="165"/>
      <c r="L1" s="165"/>
      <c r="M1" s="165"/>
      <c r="N1" s="165"/>
      <c r="O1" s="165"/>
      <c r="P1" s="165"/>
    </row>
    <row r="3" spans="1:20" s="13" customFormat="1" x14ac:dyDescent="0.25">
      <c r="B3" s="208" t="s">
        <v>281</v>
      </c>
      <c r="C3" s="303">
        <v>42385</v>
      </c>
      <c r="D3" s="304"/>
      <c r="F3" s="242"/>
      <c r="G3" s="243"/>
      <c r="H3" s="218"/>
      <c r="I3" s="242"/>
      <c r="J3" s="219"/>
      <c r="K3" s="220"/>
      <c r="Q3" s="212"/>
    </row>
    <row r="4" spans="1:20" x14ac:dyDescent="0.25">
      <c r="B4" s="68"/>
      <c r="C4" s="68"/>
      <c r="D4" s="68"/>
      <c r="E4" s="68"/>
      <c r="F4" s="68"/>
      <c r="G4" s="68"/>
      <c r="H4" s="68"/>
      <c r="I4" s="68"/>
      <c r="J4" s="68"/>
      <c r="K4" s="68"/>
      <c r="L4" s="68"/>
      <c r="M4" s="68"/>
      <c r="N4" s="68"/>
      <c r="O4" s="69" t="s">
        <v>0</v>
      </c>
    </row>
    <row r="5" spans="1:20" s="70" customFormat="1" ht="14.25" customHeight="1" x14ac:dyDescent="0.25">
      <c r="B5" s="89" t="s">
        <v>173</v>
      </c>
      <c r="C5" s="100">
        <f>C3</f>
        <v>42385</v>
      </c>
      <c r="D5" s="100">
        <f>EDATE(C5,1)</f>
        <v>42416</v>
      </c>
      <c r="E5" s="100">
        <f t="shared" ref="E5:N5" si="0">EDATE(D5,1)</f>
        <v>42445</v>
      </c>
      <c r="F5" s="100">
        <f t="shared" si="0"/>
        <v>42476</v>
      </c>
      <c r="G5" s="100">
        <f t="shared" si="0"/>
        <v>42506</v>
      </c>
      <c r="H5" s="100">
        <f t="shared" si="0"/>
        <v>42537</v>
      </c>
      <c r="I5" s="100">
        <f t="shared" si="0"/>
        <v>42567</v>
      </c>
      <c r="J5" s="100">
        <f t="shared" si="0"/>
        <v>42598</v>
      </c>
      <c r="K5" s="100">
        <f t="shared" si="0"/>
        <v>42629</v>
      </c>
      <c r="L5" s="100">
        <f t="shared" si="0"/>
        <v>42659</v>
      </c>
      <c r="M5" s="100">
        <f t="shared" si="0"/>
        <v>42690</v>
      </c>
      <c r="N5" s="100">
        <f t="shared" si="0"/>
        <v>42720</v>
      </c>
      <c r="O5" s="101" t="s">
        <v>174</v>
      </c>
      <c r="Q5" s="212"/>
      <c r="R5" s="242"/>
      <c r="S5" s="243"/>
      <c r="T5" s="249"/>
    </row>
    <row r="6" spans="1:20" ht="14.25" customHeight="1" x14ac:dyDescent="0.25">
      <c r="B6" s="88" t="s">
        <v>175</v>
      </c>
      <c r="C6" s="73">
        <v>500</v>
      </c>
      <c r="D6" s="73">
        <v>525</v>
      </c>
      <c r="E6" s="73">
        <v>550</v>
      </c>
      <c r="F6" s="73">
        <v>575</v>
      </c>
      <c r="G6" s="73">
        <v>550</v>
      </c>
      <c r="H6" s="73">
        <v>525</v>
      </c>
      <c r="I6" s="73">
        <v>525</v>
      </c>
      <c r="J6" s="73">
        <v>550</v>
      </c>
      <c r="K6" s="73">
        <v>575</v>
      </c>
      <c r="L6" s="73">
        <v>600</v>
      </c>
      <c r="M6" s="73">
        <v>650</v>
      </c>
      <c r="N6" s="73">
        <v>650</v>
      </c>
      <c r="O6" s="74">
        <f>SUM(C6:N6)</f>
        <v>6775</v>
      </c>
      <c r="R6" s="242"/>
      <c r="S6" s="219"/>
      <c r="T6" s="220"/>
    </row>
    <row r="7" spans="1:20" ht="14.25" customHeight="1" x14ac:dyDescent="0.25">
      <c r="B7" s="110" t="s">
        <v>176</v>
      </c>
      <c r="C7" s="111">
        <v>1500</v>
      </c>
      <c r="D7" s="111">
        <v>1000</v>
      </c>
      <c r="E7" s="111">
        <v>1000</v>
      </c>
      <c r="F7" s="111">
        <v>1250</v>
      </c>
      <c r="G7" s="111">
        <v>1250</v>
      </c>
      <c r="H7" s="111">
        <v>1500</v>
      </c>
      <c r="I7" s="111">
        <v>1500</v>
      </c>
      <c r="J7" s="111">
        <v>1750</v>
      </c>
      <c r="K7" s="111">
        <v>2000</v>
      </c>
      <c r="L7" s="111">
        <v>2500</v>
      </c>
      <c r="M7" s="111">
        <v>3000</v>
      </c>
      <c r="N7" s="111">
        <v>3000</v>
      </c>
      <c r="O7" s="112">
        <f t="shared" ref="O7" si="1">SUM(C7:N7)</f>
        <v>21250</v>
      </c>
    </row>
    <row r="8" spans="1:20" ht="14.25" customHeight="1" x14ac:dyDescent="0.25">
      <c r="B8" s="71"/>
      <c r="C8" s="71"/>
      <c r="D8" s="71"/>
      <c r="E8" s="71"/>
      <c r="F8" s="71"/>
      <c r="G8" s="71"/>
      <c r="H8" s="71"/>
      <c r="I8" s="71"/>
      <c r="J8" s="71"/>
      <c r="K8" s="71"/>
      <c r="L8" s="71"/>
      <c r="M8" s="71"/>
      <c r="N8" s="71"/>
      <c r="O8" s="72"/>
    </row>
    <row r="9" spans="1:20" ht="14.25" customHeight="1" x14ac:dyDescent="0.25">
      <c r="B9" s="89" t="s">
        <v>112</v>
      </c>
      <c r="C9" s="90"/>
      <c r="D9" s="90"/>
      <c r="E9" s="90"/>
      <c r="F9" s="90"/>
      <c r="G9" s="90"/>
      <c r="H9" s="90"/>
      <c r="I9" s="90"/>
      <c r="J9" s="90"/>
      <c r="K9" s="90"/>
      <c r="L9" s="90"/>
      <c r="M9" s="90"/>
      <c r="N9" s="90"/>
      <c r="O9" s="101" t="s">
        <v>178</v>
      </c>
    </row>
    <row r="10" spans="1:20" ht="14.25" customHeight="1" x14ac:dyDescent="0.25">
      <c r="B10" s="92" t="str">
        <f>B14</f>
        <v>Product/Service A</v>
      </c>
      <c r="C10" s="93">
        <v>19.989999999999998</v>
      </c>
      <c r="D10" s="93">
        <v>19.989999999999998</v>
      </c>
      <c r="E10" s="93">
        <v>19.989999999999998</v>
      </c>
      <c r="F10" s="93">
        <v>19.989999999999998</v>
      </c>
      <c r="G10" s="93">
        <v>19.989999999999998</v>
      </c>
      <c r="H10" s="93">
        <v>19.989999999999998</v>
      </c>
      <c r="I10" s="93">
        <v>19.989999999999998</v>
      </c>
      <c r="J10" s="93">
        <v>19.989999999999998</v>
      </c>
      <c r="K10" s="93">
        <v>19.989999999999998</v>
      </c>
      <c r="L10" s="93">
        <v>19.989999999999998</v>
      </c>
      <c r="M10" s="93">
        <v>19.989999999999998</v>
      </c>
      <c r="N10" s="93">
        <v>19.989999999999998</v>
      </c>
      <c r="O10" s="94">
        <f>AVERAGE(C10:N10)</f>
        <v>19.990000000000002</v>
      </c>
    </row>
    <row r="11" spans="1:20" ht="14.25" customHeight="1" x14ac:dyDescent="0.25">
      <c r="B11" s="85" t="str">
        <f>B15</f>
        <v>Product/Service B</v>
      </c>
      <c r="C11" s="107">
        <v>14.99</v>
      </c>
      <c r="D11" s="107">
        <v>14.99</v>
      </c>
      <c r="E11" s="107">
        <v>14.99</v>
      </c>
      <c r="F11" s="107">
        <v>14.99</v>
      </c>
      <c r="G11" s="107">
        <v>14.99</v>
      </c>
      <c r="H11" s="107">
        <v>14.99</v>
      </c>
      <c r="I11" s="107">
        <v>14.99</v>
      </c>
      <c r="J11" s="107">
        <v>14.99</v>
      </c>
      <c r="K11" s="107">
        <v>14.99</v>
      </c>
      <c r="L11" s="107">
        <v>14.99</v>
      </c>
      <c r="M11" s="107">
        <v>14.99</v>
      </c>
      <c r="N11" s="107">
        <v>14.99</v>
      </c>
      <c r="O11" s="106">
        <f t="shared" ref="O11" si="2">AVERAGE(C11:N11)</f>
        <v>14.990000000000002</v>
      </c>
    </row>
    <row r="12" spans="1:20" ht="14.25" customHeight="1" x14ac:dyDescent="0.25">
      <c r="B12" s="71"/>
      <c r="C12" s="71"/>
      <c r="D12" s="71"/>
      <c r="E12" s="71"/>
      <c r="F12" s="71"/>
      <c r="G12" s="71"/>
      <c r="H12" s="71"/>
      <c r="I12" s="71"/>
      <c r="J12" s="71"/>
      <c r="K12" s="71"/>
      <c r="L12" s="71"/>
      <c r="M12" s="71"/>
      <c r="N12" s="71"/>
      <c r="O12" s="72"/>
    </row>
    <row r="13" spans="1:20" ht="14.25" customHeight="1" x14ac:dyDescent="0.25">
      <c r="B13" s="89" t="s">
        <v>179</v>
      </c>
      <c r="C13" s="90"/>
      <c r="D13" s="90"/>
      <c r="E13" s="90"/>
      <c r="F13" s="90"/>
      <c r="G13" s="90"/>
      <c r="H13" s="90"/>
      <c r="I13" s="90"/>
      <c r="J13" s="90"/>
      <c r="K13" s="90"/>
      <c r="L13" s="90"/>
      <c r="M13" s="90"/>
      <c r="N13" s="90"/>
      <c r="O13" s="101" t="s">
        <v>180</v>
      </c>
    </row>
    <row r="14" spans="1:20" ht="14.25" customHeight="1" x14ac:dyDescent="0.25">
      <c r="B14" s="92" t="str">
        <f>B6</f>
        <v>Product/Service A</v>
      </c>
      <c r="C14" s="98">
        <v>0</v>
      </c>
      <c r="D14" s="98">
        <f t="shared" ref="D14:N14" si="3">(D6/C6)-1</f>
        <v>5.0000000000000044E-2</v>
      </c>
      <c r="E14" s="98">
        <f t="shared" si="3"/>
        <v>4.7619047619047672E-2</v>
      </c>
      <c r="F14" s="98">
        <f t="shared" si="3"/>
        <v>4.5454545454545414E-2</v>
      </c>
      <c r="G14" s="98">
        <f t="shared" si="3"/>
        <v>-4.3478260869565188E-2</v>
      </c>
      <c r="H14" s="98">
        <f t="shared" si="3"/>
        <v>-4.5454545454545414E-2</v>
      </c>
      <c r="I14" s="98">
        <f t="shared" si="3"/>
        <v>0</v>
      </c>
      <c r="J14" s="98">
        <f t="shared" si="3"/>
        <v>4.7619047619047672E-2</v>
      </c>
      <c r="K14" s="98">
        <f t="shared" si="3"/>
        <v>4.5454545454545414E-2</v>
      </c>
      <c r="L14" s="98">
        <f t="shared" si="3"/>
        <v>4.3478260869565188E-2</v>
      </c>
      <c r="M14" s="98">
        <f t="shared" si="3"/>
        <v>8.3333333333333259E-2</v>
      </c>
      <c r="N14" s="98">
        <f t="shared" si="3"/>
        <v>0</v>
      </c>
      <c r="O14" s="99">
        <f>AVERAGE(D14:N14)</f>
        <v>2.491145218417946E-2</v>
      </c>
    </row>
    <row r="15" spans="1:20" ht="14.25" customHeight="1" x14ac:dyDescent="0.25">
      <c r="B15" s="85" t="str">
        <f>B7</f>
        <v>Product/Service B</v>
      </c>
      <c r="C15" s="108">
        <v>0</v>
      </c>
      <c r="D15" s="108">
        <f t="shared" ref="D15:N15" si="4">(D7/C7)-1</f>
        <v>-0.33333333333333337</v>
      </c>
      <c r="E15" s="108">
        <f t="shared" si="4"/>
        <v>0</v>
      </c>
      <c r="F15" s="108">
        <f t="shared" si="4"/>
        <v>0.25</v>
      </c>
      <c r="G15" s="108">
        <f t="shared" si="4"/>
        <v>0</v>
      </c>
      <c r="H15" s="108">
        <f t="shared" si="4"/>
        <v>0.19999999999999996</v>
      </c>
      <c r="I15" s="108">
        <f t="shared" si="4"/>
        <v>0</v>
      </c>
      <c r="J15" s="108">
        <f t="shared" si="4"/>
        <v>0.16666666666666674</v>
      </c>
      <c r="K15" s="108">
        <f t="shared" si="4"/>
        <v>0.14285714285714279</v>
      </c>
      <c r="L15" s="108">
        <f t="shared" si="4"/>
        <v>0.25</v>
      </c>
      <c r="M15" s="108">
        <f t="shared" si="4"/>
        <v>0.19999999999999996</v>
      </c>
      <c r="N15" s="108">
        <f t="shared" si="4"/>
        <v>0</v>
      </c>
      <c r="O15" s="109">
        <f t="shared" ref="O15" si="5">AVERAGE(D15:N15)</f>
        <v>7.9653679653679643E-2</v>
      </c>
    </row>
    <row r="16" spans="1:20" ht="14.25" customHeight="1" x14ac:dyDescent="0.25">
      <c r="B16" s="71"/>
      <c r="C16" s="71"/>
      <c r="D16" s="71"/>
      <c r="E16" s="71"/>
      <c r="F16" s="71"/>
      <c r="G16" s="71"/>
      <c r="H16" s="71"/>
      <c r="I16" s="71"/>
      <c r="J16" s="71"/>
      <c r="K16" s="71"/>
      <c r="L16" s="71"/>
      <c r="M16" s="71"/>
      <c r="N16" s="71"/>
      <c r="O16" s="72"/>
    </row>
    <row r="17" spans="2:17" ht="14.25" customHeight="1" x14ac:dyDescent="0.25">
      <c r="B17" s="89" t="s">
        <v>181</v>
      </c>
      <c r="C17" s="90"/>
      <c r="D17" s="90"/>
      <c r="E17" s="90"/>
      <c r="F17" s="90"/>
      <c r="G17" s="90"/>
      <c r="H17" s="90"/>
      <c r="I17" s="90"/>
      <c r="J17" s="90"/>
      <c r="K17" s="90"/>
      <c r="L17" s="90"/>
      <c r="M17" s="90"/>
      <c r="N17" s="90"/>
      <c r="O17" s="101" t="s">
        <v>182</v>
      </c>
      <c r="Q17" s="205" t="s">
        <v>286</v>
      </c>
    </row>
    <row r="18" spans="2:17" ht="14.25" customHeight="1" x14ac:dyDescent="0.25">
      <c r="B18" s="92" t="str">
        <f>B10</f>
        <v>Product/Service A</v>
      </c>
      <c r="C18" s="95">
        <f t="shared" ref="C18:N18" si="6">C6*C10</f>
        <v>9995</v>
      </c>
      <c r="D18" s="95">
        <f t="shared" si="6"/>
        <v>10494.75</v>
      </c>
      <c r="E18" s="95">
        <f t="shared" si="6"/>
        <v>10994.5</v>
      </c>
      <c r="F18" s="95">
        <f t="shared" si="6"/>
        <v>11494.25</v>
      </c>
      <c r="G18" s="95">
        <f t="shared" si="6"/>
        <v>10994.5</v>
      </c>
      <c r="H18" s="95">
        <f t="shared" si="6"/>
        <v>10494.75</v>
      </c>
      <c r="I18" s="95">
        <f t="shared" si="6"/>
        <v>10494.75</v>
      </c>
      <c r="J18" s="95">
        <f t="shared" si="6"/>
        <v>10994.5</v>
      </c>
      <c r="K18" s="95">
        <f t="shared" si="6"/>
        <v>11494.25</v>
      </c>
      <c r="L18" s="95">
        <f t="shared" si="6"/>
        <v>11993.999999999998</v>
      </c>
      <c r="M18" s="95">
        <f t="shared" si="6"/>
        <v>12993.499999999998</v>
      </c>
      <c r="N18" s="95">
        <f t="shared" si="6"/>
        <v>12993.499999999998</v>
      </c>
      <c r="O18" s="96">
        <f>SUM(C18:N18)</f>
        <v>135432.25</v>
      </c>
    </row>
    <row r="19" spans="2:17" ht="14.25" customHeight="1" x14ac:dyDescent="0.25">
      <c r="B19" s="78" t="str">
        <f>B11</f>
        <v>Product/Service B</v>
      </c>
      <c r="C19" s="83">
        <f t="shared" ref="C19:N19" si="7">C7*C11</f>
        <v>22485</v>
      </c>
      <c r="D19" s="83">
        <f t="shared" si="7"/>
        <v>14990</v>
      </c>
      <c r="E19" s="83">
        <f t="shared" si="7"/>
        <v>14990</v>
      </c>
      <c r="F19" s="83">
        <f t="shared" si="7"/>
        <v>18737.5</v>
      </c>
      <c r="G19" s="83">
        <f t="shared" si="7"/>
        <v>18737.5</v>
      </c>
      <c r="H19" s="83">
        <f t="shared" si="7"/>
        <v>22485</v>
      </c>
      <c r="I19" s="83">
        <f t="shared" si="7"/>
        <v>22485</v>
      </c>
      <c r="J19" s="83">
        <f t="shared" si="7"/>
        <v>26232.5</v>
      </c>
      <c r="K19" s="83">
        <f t="shared" si="7"/>
        <v>29980</v>
      </c>
      <c r="L19" s="83">
        <f t="shared" si="7"/>
        <v>37475</v>
      </c>
      <c r="M19" s="83">
        <f t="shared" si="7"/>
        <v>44970</v>
      </c>
      <c r="N19" s="83">
        <f t="shared" si="7"/>
        <v>44970</v>
      </c>
      <c r="O19" s="84">
        <f>SUM(C19:N19)</f>
        <v>318537.5</v>
      </c>
    </row>
    <row r="20" spans="2:17" ht="14.25" customHeight="1" x14ac:dyDescent="0.25">
      <c r="B20" s="103" t="s">
        <v>182</v>
      </c>
      <c r="C20" s="104">
        <f t="shared" ref="C20:N20" si="8">SUM(C18:C19)</f>
        <v>32480</v>
      </c>
      <c r="D20" s="104">
        <f t="shared" si="8"/>
        <v>25484.75</v>
      </c>
      <c r="E20" s="104">
        <f t="shared" si="8"/>
        <v>25984.5</v>
      </c>
      <c r="F20" s="104">
        <f t="shared" si="8"/>
        <v>30231.75</v>
      </c>
      <c r="G20" s="104">
        <f t="shared" si="8"/>
        <v>29732</v>
      </c>
      <c r="H20" s="104">
        <f t="shared" si="8"/>
        <v>32979.75</v>
      </c>
      <c r="I20" s="104">
        <f t="shared" si="8"/>
        <v>32979.75</v>
      </c>
      <c r="J20" s="104">
        <f t="shared" si="8"/>
        <v>37227</v>
      </c>
      <c r="K20" s="104">
        <f t="shared" si="8"/>
        <v>41474.25</v>
      </c>
      <c r="L20" s="104">
        <f t="shared" si="8"/>
        <v>49469</v>
      </c>
      <c r="M20" s="104">
        <f t="shared" si="8"/>
        <v>57963.5</v>
      </c>
      <c r="N20" s="104">
        <f t="shared" si="8"/>
        <v>57963.5</v>
      </c>
      <c r="O20" s="104">
        <f>SUM(O17:O19)</f>
        <v>453969.75</v>
      </c>
    </row>
    <row r="21" spans="2:17" ht="14.25" customHeight="1" x14ac:dyDescent="0.25">
      <c r="B21" s="71"/>
      <c r="C21" s="71"/>
      <c r="D21" s="71"/>
      <c r="E21" s="71"/>
      <c r="F21" s="71"/>
      <c r="G21" s="71"/>
      <c r="H21" s="71"/>
      <c r="I21" s="71"/>
      <c r="J21" s="71"/>
      <c r="K21" s="71"/>
      <c r="L21" s="71"/>
      <c r="M21" s="71"/>
      <c r="N21" s="71"/>
      <c r="O21" s="72"/>
    </row>
    <row r="22" spans="2:17" ht="14.25" customHeight="1" x14ac:dyDescent="0.25">
      <c r="B22" s="89" t="s">
        <v>183</v>
      </c>
      <c r="C22" s="90"/>
      <c r="D22" s="90"/>
      <c r="E22" s="90"/>
      <c r="F22" s="90"/>
      <c r="G22" s="90"/>
      <c r="H22" s="90"/>
      <c r="I22" s="90"/>
      <c r="J22" s="90"/>
      <c r="K22" s="90"/>
      <c r="L22" s="90"/>
      <c r="M22" s="90"/>
      <c r="N22" s="90"/>
      <c r="O22" s="101" t="s">
        <v>184</v>
      </c>
    </row>
    <row r="23" spans="2:17" ht="14.25" customHeight="1" x14ac:dyDescent="0.25">
      <c r="B23" s="92" t="str">
        <f>B6</f>
        <v>Product/Service A</v>
      </c>
      <c r="C23" s="93">
        <v>4.5</v>
      </c>
      <c r="D23" s="93">
        <v>4.5</v>
      </c>
      <c r="E23" s="93">
        <v>4.5</v>
      </c>
      <c r="F23" s="93">
        <v>4.5</v>
      </c>
      <c r="G23" s="93">
        <v>4.5</v>
      </c>
      <c r="H23" s="93">
        <v>4.5</v>
      </c>
      <c r="I23" s="93">
        <v>4.5</v>
      </c>
      <c r="J23" s="93">
        <v>4.5</v>
      </c>
      <c r="K23" s="93">
        <v>4.5</v>
      </c>
      <c r="L23" s="93">
        <v>4</v>
      </c>
      <c r="M23" s="93">
        <v>4</v>
      </c>
      <c r="N23" s="93">
        <v>4</v>
      </c>
      <c r="O23" s="94">
        <f>AVERAGE(C23:N23)</f>
        <v>4.375</v>
      </c>
    </row>
    <row r="24" spans="2:17" ht="14.25" customHeight="1" x14ac:dyDescent="0.25">
      <c r="B24" s="85" t="str">
        <f>B7</f>
        <v>Product/Service B</v>
      </c>
      <c r="C24" s="107">
        <v>3.1</v>
      </c>
      <c r="D24" s="107">
        <v>3.1</v>
      </c>
      <c r="E24" s="107">
        <v>3.1</v>
      </c>
      <c r="F24" s="107">
        <v>3.1</v>
      </c>
      <c r="G24" s="107">
        <v>3.1</v>
      </c>
      <c r="H24" s="107">
        <v>3.1</v>
      </c>
      <c r="I24" s="107">
        <v>3.1</v>
      </c>
      <c r="J24" s="107">
        <v>3.1</v>
      </c>
      <c r="K24" s="107">
        <v>3.1</v>
      </c>
      <c r="L24" s="107">
        <v>3.1</v>
      </c>
      <c r="M24" s="107">
        <v>3.1</v>
      </c>
      <c r="N24" s="107">
        <v>3.1</v>
      </c>
      <c r="O24" s="106">
        <f t="shared" ref="O24" si="9">AVERAGE(C24:N24)</f>
        <v>3.100000000000001</v>
      </c>
    </row>
    <row r="25" spans="2:17" ht="14.25" customHeight="1" x14ac:dyDescent="0.25">
      <c r="B25" s="71"/>
      <c r="C25" s="71"/>
      <c r="D25" s="71"/>
      <c r="E25" s="71"/>
      <c r="F25" s="71"/>
      <c r="G25" s="71"/>
      <c r="H25" s="71"/>
      <c r="I25" s="71"/>
      <c r="J25" s="71"/>
      <c r="K25" s="71"/>
      <c r="L25" s="71"/>
      <c r="M25" s="71"/>
      <c r="N25" s="71"/>
      <c r="O25" s="72"/>
    </row>
    <row r="26" spans="2:17" ht="14.25" customHeight="1" x14ac:dyDescent="0.25">
      <c r="B26" s="89" t="s">
        <v>185</v>
      </c>
      <c r="C26" s="90"/>
      <c r="D26" s="90"/>
      <c r="E26" s="90"/>
      <c r="F26" s="90"/>
      <c r="G26" s="90"/>
      <c r="H26" s="90"/>
      <c r="I26" s="90"/>
      <c r="J26" s="90"/>
      <c r="K26" s="90"/>
      <c r="L26" s="90"/>
      <c r="M26" s="90"/>
      <c r="N26" s="90"/>
      <c r="O26" s="101" t="s">
        <v>186</v>
      </c>
      <c r="Q26" s="205" t="s">
        <v>287</v>
      </c>
    </row>
    <row r="27" spans="2:17" ht="14.25" customHeight="1" x14ac:dyDescent="0.25">
      <c r="B27" s="92" t="str">
        <f>B14</f>
        <v>Product/Service A</v>
      </c>
      <c r="C27" s="97">
        <f t="shared" ref="C27:N27" si="10">C10-C23</f>
        <v>15.489999999999998</v>
      </c>
      <c r="D27" s="97">
        <f t="shared" si="10"/>
        <v>15.489999999999998</v>
      </c>
      <c r="E27" s="97">
        <f t="shared" si="10"/>
        <v>15.489999999999998</v>
      </c>
      <c r="F27" s="97">
        <f t="shared" si="10"/>
        <v>15.489999999999998</v>
      </c>
      <c r="G27" s="97">
        <f t="shared" si="10"/>
        <v>15.489999999999998</v>
      </c>
      <c r="H27" s="97">
        <f t="shared" si="10"/>
        <v>15.489999999999998</v>
      </c>
      <c r="I27" s="97">
        <f t="shared" si="10"/>
        <v>15.489999999999998</v>
      </c>
      <c r="J27" s="97">
        <f t="shared" si="10"/>
        <v>15.489999999999998</v>
      </c>
      <c r="K27" s="97">
        <f t="shared" si="10"/>
        <v>15.489999999999998</v>
      </c>
      <c r="L27" s="97">
        <f t="shared" si="10"/>
        <v>15.989999999999998</v>
      </c>
      <c r="M27" s="97">
        <f t="shared" si="10"/>
        <v>15.989999999999998</v>
      </c>
      <c r="N27" s="97">
        <f t="shared" si="10"/>
        <v>15.989999999999998</v>
      </c>
      <c r="O27" s="94">
        <f>AVERAGE(C27:N27)</f>
        <v>15.615</v>
      </c>
    </row>
    <row r="28" spans="2:17" ht="14.25" customHeight="1" x14ac:dyDescent="0.25">
      <c r="B28" s="85" t="str">
        <f>B15</f>
        <v>Product/Service B</v>
      </c>
      <c r="C28" s="105">
        <f t="shared" ref="C28:N28" si="11">C11-C24</f>
        <v>11.89</v>
      </c>
      <c r="D28" s="105">
        <f t="shared" si="11"/>
        <v>11.89</v>
      </c>
      <c r="E28" s="105">
        <f t="shared" si="11"/>
        <v>11.89</v>
      </c>
      <c r="F28" s="105">
        <f t="shared" si="11"/>
        <v>11.89</v>
      </c>
      <c r="G28" s="105">
        <f t="shared" si="11"/>
        <v>11.89</v>
      </c>
      <c r="H28" s="105">
        <f t="shared" si="11"/>
        <v>11.89</v>
      </c>
      <c r="I28" s="105">
        <f t="shared" si="11"/>
        <v>11.89</v>
      </c>
      <c r="J28" s="105">
        <f t="shared" si="11"/>
        <v>11.89</v>
      </c>
      <c r="K28" s="105">
        <f t="shared" si="11"/>
        <v>11.89</v>
      </c>
      <c r="L28" s="105">
        <f t="shared" si="11"/>
        <v>11.89</v>
      </c>
      <c r="M28" s="105">
        <f t="shared" si="11"/>
        <v>11.89</v>
      </c>
      <c r="N28" s="105">
        <f t="shared" si="11"/>
        <v>11.89</v>
      </c>
      <c r="O28" s="106">
        <f t="shared" ref="O28" si="12">AVERAGE(C28:N28)</f>
        <v>11.89</v>
      </c>
    </row>
    <row r="29" spans="2:17" ht="14.25" customHeight="1" x14ac:dyDescent="0.25">
      <c r="B29" s="71"/>
      <c r="C29" s="71"/>
      <c r="D29" s="71"/>
      <c r="E29" s="71"/>
      <c r="F29" s="71"/>
      <c r="G29" s="71"/>
      <c r="H29" s="71"/>
      <c r="I29" s="71"/>
      <c r="J29" s="71"/>
      <c r="K29" s="71"/>
      <c r="L29" s="71"/>
      <c r="M29" s="71"/>
      <c r="N29" s="71"/>
      <c r="O29" s="72"/>
    </row>
    <row r="30" spans="2:17" ht="14.25" customHeight="1" x14ac:dyDescent="0.25">
      <c r="B30" s="89" t="s">
        <v>187</v>
      </c>
      <c r="C30" s="90"/>
      <c r="D30" s="90"/>
      <c r="E30" s="90"/>
      <c r="F30" s="90"/>
      <c r="G30" s="90"/>
      <c r="H30" s="90"/>
      <c r="I30" s="90"/>
      <c r="J30" s="90"/>
      <c r="K30" s="90"/>
      <c r="L30" s="90"/>
      <c r="M30" s="90"/>
      <c r="N30" s="90"/>
      <c r="O30" s="101" t="s">
        <v>53</v>
      </c>
      <c r="Q30" s="205" t="s">
        <v>288</v>
      </c>
    </row>
    <row r="31" spans="2:17" ht="14.25" customHeight="1" x14ac:dyDescent="0.25">
      <c r="B31" s="92" t="str">
        <f>B10</f>
        <v>Product/Service A</v>
      </c>
      <c r="C31" s="95">
        <f t="shared" ref="C31:N31" si="13">C6*C27</f>
        <v>7744.9999999999991</v>
      </c>
      <c r="D31" s="95">
        <f t="shared" si="13"/>
        <v>8132.2499999999991</v>
      </c>
      <c r="E31" s="95">
        <f t="shared" si="13"/>
        <v>8519.5</v>
      </c>
      <c r="F31" s="95">
        <f t="shared" si="13"/>
        <v>8906.75</v>
      </c>
      <c r="G31" s="95">
        <f t="shared" si="13"/>
        <v>8519.5</v>
      </c>
      <c r="H31" s="95">
        <f t="shared" si="13"/>
        <v>8132.2499999999991</v>
      </c>
      <c r="I31" s="95">
        <f t="shared" si="13"/>
        <v>8132.2499999999991</v>
      </c>
      <c r="J31" s="95">
        <f t="shared" si="13"/>
        <v>8519.5</v>
      </c>
      <c r="K31" s="95">
        <f t="shared" si="13"/>
        <v>8906.75</v>
      </c>
      <c r="L31" s="95">
        <f t="shared" si="13"/>
        <v>9593.9999999999982</v>
      </c>
      <c r="M31" s="95">
        <f t="shared" si="13"/>
        <v>10393.499999999998</v>
      </c>
      <c r="N31" s="95">
        <f t="shared" si="13"/>
        <v>10393.499999999998</v>
      </c>
      <c r="O31" s="96">
        <f>SUM(C31:N31)</f>
        <v>105894.75</v>
      </c>
    </row>
    <row r="32" spans="2:17" ht="14.25" customHeight="1" x14ac:dyDescent="0.25">
      <c r="B32" s="78" t="str">
        <f>B11</f>
        <v>Product/Service B</v>
      </c>
      <c r="C32" s="83">
        <f t="shared" ref="C32:N32" si="14">C7*C28</f>
        <v>17835</v>
      </c>
      <c r="D32" s="83">
        <f t="shared" si="14"/>
        <v>11890</v>
      </c>
      <c r="E32" s="83">
        <f t="shared" si="14"/>
        <v>11890</v>
      </c>
      <c r="F32" s="83">
        <f t="shared" si="14"/>
        <v>14862.5</v>
      </c>
      <c r="G32" s="83">
        <f t="shared" si="14"/>
        <v>14862.5</v>
      </c>
      <c r="H32" s="83">
        <f t="shared" si="14"/>
        <v>17835</v>
      </c>
      <c r="I32" s="83">
        <f t="shared" si="14"/>
        <v>17835</v>
      </c>
      <c r="J32" s="83">
        <f t="shared" si="14"/>
        <v>20807.5</v>
      </c>
      <c r="K32" s="83">
        <f t="shared" si="14"/>
        <v>23780</v>
      </c>
      <c r="L32" s="83">
        <f t="shared" si="14"/>
        <v>29725</v>
      </c>
      <c r="M32" s="83">
        <f t="shared" si="14"/>
        <v>35670</v>
      </c>
      <c r="N32" s="83">
        <f t="shared" si="14"/>
        <v>35670</v>
      </c>
      <c r="O32" s="84">
        <f>SUM(C32:N32)</f>
        <v>252662.5</v>
      </c>
    </row>
    <row r="33" spans="1:17" ht="14.25" customHeight="1" x14ac:dyDescent="0.25">
      <c r="B33" s="103" t="s">
        <v>188</v>
      </c>
      <c r="C33" s="104">
        <f t="shared" ref="C33:N33" si="15">SUM(C31:C32)</f>
        <v>25580</v>
      </c>
      <c r="D33" s="104">
        <f t="shared" si="15"/>
        <v>20022.25</v>
      </c>
      <c r="E33" s="104">
        <f t="shared" si="15"/>
        <v>20409.5</v>
      </c>
      <c r="F33" s="104">
        <f t="shared" si="15"/>
        <v>23769.25</v>
      </c>
      <c r="G33" s="104">
        <f t="shared" si="15"/>
        <v>23382</v>
      </c>
      <c r="H33" s="104">
        <f t="shared" si="15"/>
        <v>25967.25</v>
      </c>
      <c r="I33" s="104">
        <f t="shared" si="15"/>
        <v>25967.25</v>
      </c>
      <c r="J33" s="104">
        <f t="shared" si="15"/>
        <v>29327</v>
      </c>
      <c r="K33" s="104">
        <f t="shared" si="15"/>
        <v>32686.75</v>
      </c>
      <c r="L33" s="104">
        <f t="shared" si="15"/>
        <v>39319</v>
      </c>
      <c r="M33" s="104">
        <f t="shared" si="15"/>
        <v>46063.5</v>
      </c>
      <c r="N33" s="104">
        <f t="shared" si="15"/>
        <v>46063.5</v>
      </c>
      <c r="O33" s="104">
        <f>SUM(O30:O32)</f>
        <v>358557.25</v>
      </c>
    </row>
    <row r="36" spans="1:17" ht="15.75" x14ac:dyDescent="0.25">
      <c r="A36" s="3" t="s">
        <v>31</v>
      </c>
      <c r="B36" s="3"/>
      <c r="C36" s="3"/>
      <c r="D36" s="3"/>
      <c r="E36" s="3"/>
      <c r="F36" s="3"/>
      <c r="G36" s="3"/>
      <c r="H36" s="3"/>
      <c r="I36" s="3"/>
      <c r="J36" s="3"/>
      <c r="K36" s="3"/>
      <c r="L36" s="3"/>
      <c r="M36" s="3"/>
      <c r="N36" s="3"/>
      <c r="O36" s="3"/>
      <c r="P36" s="3"/>
      <c r="Q36" s="204"/>
    </row>
    <row r="37" spans="1:17" x14ac:dyDescent="0.25">
      <c r="A37" s="4"/>
      <c r="B37" s="8" t="s">
        <v>279</v>
      </c>
      <c r="Q37" s="204"/>
    </row>
    <row r="38" spans="1:17" x14ac:dyDescent="0.25">
      <c r="A38" s="4"/>
      <c r="B38" s="8"/>
      <c r="Q38" s="204"/>
    </row>
    <row r="39" spans="1:17" x14ac:dyDescent="0.25">
      <c r="A39" s="244" t="s">
        <v>30</v>
      </c>
      <c r="B39" s="162" t="s">
        <v>250</v>
      </c>
      <c r="Q39" s="204"/>
    </row>
  </sheetData>
  <mergeCells count="1">
    <mergeCell ref="C3:D3"/>
  </mergeCells>
  <hyperlinks>
    <hyperlink ref="B39" r:id="rId1"/>
  </hyperlinks>
  <printOptions horizontalCentered="1"/>
  <pageMargins left="0.5" right="0.5" top="0.75" bottom="0.75" header="0.3" footer="0.3"/>
  <pageSetup scale="87" orientation="landscape"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6"/>
  <sheetViews>
    <sheetView showGridLines="0" workbookViewId="0"/>
  </sheetViews>
  <sheetFormatPr defaultRowHeight="15" x14ac:dyDescent="0.25"/>
  <cols>
    <col min="1" max="1" width="7.85546875" customWidth="1"/>
    <col min="2" max="2" width="15.7109375" customWidth="1"/>
    <col min="3" max="14" width="8.5703125" customWidth="1"/>
    <col min="15" max="15" width="14.28515625" customWidth="1"/>
    <col min="16" max="16" width="2.85546875" customWidth="1"/>
    <col min="17" max="17" width="9.140625" style="113"/>
  </cols>
  <sheetData>
    <row r="1" spans="1:20" ht="22.5" customHeight="1" x14ac:dyDescent="0.25">
      <c r="A1" s="165" t="s">
        <v>192</v>
      </c>
      <c r="B1" s="165"/>
      <c r="C1" s="165"/>
      <c r="D1" s="165"/>
      <c r="E1" s="165"/>
      <c r="F1" s="165"/>
      <c r="G1" s="165"/>
      <c r="H1" s="165"/>
      <c r="I1" s="165"/>
      <c r="J1" s="165"/>
      <c r="K1" s="165"/>
      <c r="L1" s="165"/>
      <c r="M1" s="165"/>
      <c r="N1" s="165"/>
      <c r="O1" s="165"/>
      <c r="P1" s="165"/>
    </row>
    <row r="3" spans="1:20" s="13" customFormat="1" x14ac:dyDescent="0.25">
      <c r="B3" s="208" t="s">
        <v>281</v>
      </c>
      <c r="C3" s="303">
        <v>42385</v>
      </c>
      <c r="D3" s="304"/>
      <c r="F3" s="242"/>
      <c r="G3" s="243"/>
      <c r="H3" s="218"/>
      <c r="I3" s="242"/>
      <c r="J3" s="219"/>
      <c r="K3" s="220"/>
      <c r="Q3" s="212"/>
    </row>
    <row r="4" spans="1:20" x14ac:dyDescent="0.25">
      <c r="B4" s="68"/>
      <c r="C4" s="68"/>
      <c r="D4" s="68"/>
      <c r="E4" s="68"/>
      <c r="F4" s="68"/>
      <c r="G4" s="68"/>
      <c r="H4" s="68"/>
      <c r="I4" s="68"/>
      <c r="J4" s="68"/>
      <c r="K4" s="68"/>
      <c r="L4" s="68"/>
      <c r="M4" s="68"/>
      <c r="N4" s="68"/>
      <c r="O4" s="69" t="s">
        <v>0</v>
      </c>
    </row>
    <row r="5" spans="1:20" s="70" customFormat="1" ht="14.25" customHeight="1" x14ac:dyDescent="0.25">
      <c r="B5" s="89" t="s">
        <v>173</v>
      </c>
      <c r="C5" s="100">
        <f>C3</f>
        <v>42385</v>
      </c>
      <c r="D5" s="100">
        <f>EDATE(C5,1)</f>
        <v>42416</v>
      </c>
      <c r="E5" s="100">
        <f t="shared" ref="E5:N5" si="0">EDATE(D5,1)</f>
        <v>42445</v>
      </c>
      <c r="F5" s="100">
        <f t="shared" si="0"/>
        <v>42476</v>
      </c>
      <c r="G5" s="100">
        <f t="shared" si="0"/>
        <v>42506</v>
      </c>
      <c r="H5" s="100">
        <f t="shared" si="0"/>
        <v>42537</v>
      </c>
      <c r="I5" s="100">
        <f t="shared" si="0"/>
        <v>42567</v>
      </c>
      <c r="J5" s="100">
        <f t="shared" si="0"/>
        <v>42598</v>
      </c>
      <c r="K5" s="100">
        <f t="shared" si="0"/>
        <v>42629</v>
      </c>
      <c r="L5" s="100">
        <f t="shared" si="0"/>
        <v>42659</v>
      </c>
      <c r="M5" s="100">
        <f t="shared" si="0"/>
        <v>42690</v>
      </c>
      <c r="N5" s="100">
        <f t="shared" si="0"/>
        <v>42720</v>
      </c>
      <c r="O5" s="101" t="s">
        <v>174</v>
      </c>
      <c r="R5" s="242"/>
      <c r="S5" s="243"/>
      <c r="T5" s="249"/>
    </row>
    <row r="6" spans="1:20" ht="14.25" customHeight="1" x14ac:dyDescent="0.25">
      <c r="B6" s="88" t="s">
        <v>175</v>
      </c>
      <c r="C6" s="73">
        <v>500</v>
      </c>
      <c r="D6" s="73">
        <v>525</v>
      </c>
      <c r="E6" s="73">
        <v>550</v>
      </c>
      <c r="F6" s="73">
        <v>575</v>
      </c>
      <c r="G6" s="73">
        <v>550</v>
      </c>
      <c r="H6" s="73">
        <v>525</v>
      </c>
      <c r="I6" s="73">
        <v>525</v>
      </c>
      <c r="J6" s="73">
        <v>550</v>
      </c>
      <c r="K6" s="73">
        <v>575</v>
      </c>
      <c r="L6" s="73">
        <v>600</v>
      </c>
      <c r="M6" s="73">
        <v>650</v>
      </c>
      <c r="N6" s="73">
        <v>650</v>
      </c>
      <c r="O6" s="74">
        <f>SUM(C6:N6)</f>
        <v>6775</v>
      </c>
      <c r="R6" s="242"/>
      <c r="S6" s="219"/>
      <c r="T6" s="220"/>
    </row>
    <row r="7" spans="1:20" ht="14.25" customHeight="1" x14ac:dyDescent="0.25">
      <c r="B7" s="75" t="s">
        <v>176</v>
      </c>
      <c r="C7" s="76">
        <v>1500</v>
      </c>
      <c r="D7" s="76">
        <v>1000</v>
      </c>
      <c r="E7" s="76">
        <v>1000</v>
      </c>
      <c r="F7" s="76">
        <v>1250</v>
      </c>
      <c r="G7" s="76">
        <v>1250</v>
      </c>
      <c r="H7" s="76">
        <v>1500</v>
      </c>
      <c r="I7" s="76">
        <v>1500</v>
      </c>
      <c r="J7" s="76">
        <v>1750</v>
      </c>
      <c r="K7" s="76">
        <v>2000</v>
      </c>
      <c r="L7" s="76">
        <v>2500</v>
      </c>
      <c r="M7" s="76">
        <v>3000</v>
      </c>
      <c r="N7" s="76">
        <v>3000</v>
      </c>
      <c r="O7" s="77">
        <f t="shared" ref="O7:O8" si="1">SUM(C7:N7)</f>
        <v>21250</v>
      </c>
    </row>
    <row r="8" spans="1:20" ht="14.25" customHeight="1" x14ac:dyDescent="0.25">
      <c r="B8" s="110" t="s">
        <v>177</v>
      </c>
      <c r="C8" s="111">
        <v>150</v>
      </c>
      <c r="D8" s="111">
        <v>200</v>
      </c>
      <c r="E8" s="111">
        <v>250</v>
      </c>
      <c r="F8" s="111">
        <v>300</v>
      </c>
      <c r="G8" s="111">
        <v>350</v>
      </c>
      <c r="H8" s="111">
        <v>400</v>
      </c>
      <c r="I8" s="111">
        <v>400</v>
      </c>
      <c r="J8" s="111">
        <v>350</v>
      </c>
      <c r="K8" s="111">
        <v>350</v>
      </c>
      <c r="L8" s="111">
        <v>300</v>
      </c>
      <c r="M8" s="111">
        <v>300</v>
      </c>
      <c r="N8" s="111">
        <v>300</v>
      </c>
      <c r="O8" s="112">
        <f t="shared" si="1"/>
        <v>3650</v>
      </c>
    </row>
    <row r="9" spans="1:20" ht="14.25" customHeight="1" x14ac:dyDescent="0.25">
      <c r="B9" s="71"/>
      <c r="C9" s="71"/>
      <c r="D9" s="71"/>
      <c r="E9" s="71"/>
      <c r="F9" s="71"/>
      <c r="G9" s="71"/>
      <c r="H9" s="71"/>
      <c r="I9" s="71"/>
      <c r="J9" s="71"/>
      <c r="K9" s="71"/>
      <c r="L9" s="71"/>
      <c r="M9" s="71"/>
      <c r="N9" s="71"/>
      <c r="O9" s="72"/>
    </row>
    <row r="10" spans="1:20" ht="14.25" customHeight="1" x14ac:dyDescent="0.25">
      <c r="B10" s="89" t="s">
        <v>112</v>
      </c>
      <c r="C10" s="90"/>
      <c r="D10" s="90"/>
      <c r="E10" s="90"/>
      <c r="F10" s="90"/>
      <c r="G10" s="90"/>
      <c r="H10" s="90"/>
      <c r="I10" s="90"/>
      <c r="J10" s="90"/>
      <c r="K10" s="90"/>
      <c r="L10" s="90"/>
      <c r="M10" s="90"/>
      <c r="N10" s="90"/>
      <c r="O10" s="101" t="s">
        <v>178</v>
      </c>
    </row>
    <row r="11" spans="1:20" ht="14.25" customHeight="1" x14ac:dyDescent="0.25">
      <c r="B11" s="92" t="str">
        <f>B16</f>
        <v>Product/Service A</v>
      </c>
      <c r="C11" s="93">
        <v>19.989999999999998</v>
      </c>
      <c r="D11" s="93">
        <v>19.989999999999998</v>
      </c>
      <c r="E11" s="93">
        <v>19.989999999999998</v>
      </c>
      <c r="F11" s="93">
        <v>19.989999999999998</v>
      </c>
      <c r="G11" s="93">
        <v>19.989999999999998</v>
      </c>
      <c r="H11" s="93">
        <v>19.989999999999998</v>
      </c>
      <c r="I11" s="93">
        <v>19.989999999999998</v>
      </c>
      <c r="J11" s="93">
        <v>19.989999999999998</v>
      </c>
      <c r="K11" s="93">
        <v>19.989999999999998</v>
      </c>
      <c r="L11" s="93">
        <v>19.989999999999998</v>
      </c>
      <c r="M11" s="93">
        <v>19.989999999999998</v>
      </c>
      <c r="N11" s="93">
        <v>19.989999999999998</v>
      </c>
      <c r="O11" s="94">
        <f>AVERAGE(C11:N11)</f>
        <v>19.990000000000002</v>
      </c>
    </row>
    <row r="12" spans="1:20" ht="14.25" customHeight="1" x14ac:dyDescent="0.25">
      <c r="B12" s="78" t="str">
        <f>B17</f>
        <v>Product/Service B</v>
      </c>
      <c r="C12" s="79">
        <v>14.99</v>
      </c>
      <c r="D12" s="79">
        <v>14.99</v>
      </c>
      <c r="E12" s="79">
        <v>14.99</v>
      </c>
      <c r="F12" s="79">
        <v>14.99</v>
      </c>
      <c r="G12" s="79">
        <v>14.99</v>
      </c>
      <c r="H12" s="79">
        <v>14.99</v>
      </c>
      <c r="I12" s="79">
        <v>14.99</v>
      </c>
      <c r="J12" s="79">
        <v>14.99</v>
      </c>
      <c r="K12" s="79">
        <v>14.99</v>
      </c>
      <c r="L12" s="79">
        <v>14.99</v>
      </c>
      <c r="M12" s="79">
        <v>14.99</v>
      </c>
      <c r="N12" s="79">
        <v>14.99</v>
      </c>
      <c r="O12" s="80">
        <f t="shared" ref="O12:O13" si="2">AVERAGE(C12:N12)</f>
        <v>14.990000000000002</v>
      </c>
    </row>
    <row r="13" spans="1:20" ht="14.25" customHeight="1" x14ac:dyDescent="0.25">
      <c r="B13" s="85" t="str">
        <f>B18</f>
        <v>Product/Service C</v>
      </c>
      <c r="C13" s="107">
        <v>49.99</v>
      </c>
      <c r="D13" s="107">
        <v>49.99</v>
      </c>
      <c r="E13" s="107">
        <v>49.99</v>
      </c>
      <c r="F13" s="107">
        <v>49.99</v>
      </c>
      <c r="G13" s="107">
        <v>49.99</v>
      </c>
      <c r="H13" s="107">
        <v>49.99</v>
      </c>
      <c r="I13" s="107">
        <v>49.99</v>
      </c>
      <c r="J13" s="107">
        <v>49.99</v>
      </c>
      <c r="K13" s="107">
        <v>49.99</v>
      </c>
      <c r="L13" s="107">
        <v>49.99</v>
      </c>
      <c r="M13" s="107">
        <v>49.99</v>
      </c>
      <c r="N13" s="107">
        <v>49.99</v>
      </c>
      <c r="O13" s="106">
        <f t="shared" si="2"/>
        <v>49.99</v>
      </c>
    </row>
    <row r="14" spans="1:20" ht="14.25" customHeight="1" x14ac:dyDescent="0.25">
      <c r="B14" s="71"/>
      <c r="C14" s="71"/>
      <c r="D14" s="71"/>
      <c r="E14" s="71"/>
      <c r="F14" s="71"/>
      <c r="G14" s="71"/>
      <c r="H14" s="71"/>
      <c r="I14" s="71"/>
      <c r="J14" s="71"/>
      <c r="K14" s="71"/>
      <c r="L14" s="71"/>
      <c r="M14" s="71"/>
      <c r="N14" s="71"/>
      <c r="O14" s="72"/>
    </row>
    <row r="15" spans="1:20" ht="14.25" customHeight="1" x14ac:dyDescent="0.25">
      <c r="B15" s="89" t="s">
        <v>179</v>
      </c>
      <c r="C15" s="90"/>
      <c r="D15" s="90"/>
      <c r="E15" s="90"/>
      <c r="F15" s="90"/>
      <c r="G15" s="90"/>
      <c r="H15" s="90"/>
      <c r="I15" s="90"/>
      <c r="J15" s="90"/>
      <c r="K15" s="90"/>
      <c r="L15" s="90"/>
      <c r="M15" s="90"/>
      <c r="N15" s="90"/>
      <c r="O15" s="101" t="s">
        <v>180</v>
      </c>
    </row>
    <row r="16" spans="1:20" ht="14.25" customHeight="1" x14ac:dyDescent="0.25">
      <c r="B16" s="92" t="str">
        <f>B6</f>
        <v>Product/Service A</v>
      </c>
      <c r="C16" s="98">
        <v>0</v>
      </c>
      <c r="D16" s="98">
        <f>(D6/C6)-1</f>
        <v>5.0000000000000044E-2</v>
      </c>
      <c r="E16" s="98">
        <f t="shared" ref="E16:N16" si="3">(E6/D6)-1</f>
        <v>4.7619047619047672E-2</v>
      </c>
      <c r="F16" s="98">
        <f t="shared" si="3"/>
        <v>4.5454545454545414E-2</v>
      </c>
      <c r="G16" s="98">
        <f t="shared" si="3"/>
        <v>-4.3478260869565188E-2</v>
      </c>
      <c r="H16" s="98">
        <f t="shared" si="3"/>
        <v>-4.5454545454545414E-2</v>
      </c>
      <c r="I16" s="98">
        <f t="shared" si="3"/>
        <v>0</v>
      </c>
      <c r="J16" s="98">
        <f t="shared" si="3"/>
        <v>4.7619047619047672E-2</v>
      </c>
      <c r="K16" s="98">
        <f t="shared" si="3"/>
        <v>4.5454545454545414E-2</v>
      </c>
      <c r="L16" s="98">
        <f t="shared" si="3"/>
        <v>4.3478260869565188E-2</v>
      </c>
      <c r="M16" s="98">
        <f t="shared" si="3"/>
        <v>8.3333333333333259E-2</v>
      </c>
      <c r="N16" s="98">
        <f t="shared" si="3"/>
        <v>0</v>
      </c>
      <c r="O16" s="99">
        <f>AVERAGE(D16:N16)</f>
        <v>2.491145218417946E-2</v>
      </c>
    </row>
    <row r="17" spans="2:17" ht="14.25" customHeight="1" x14ac:dyDescent="0.25">
      <c r="B17" s="78" t="str">
        <f>B7</f>
        <v>Product/Service B</v>
      </c>
      <c r="C17" s="81">
        <v>0</v>
      </c>
      <c r="D17" s="81">
        <f t="shared" ref="D17:N18" si="4">(D7/C7)-1</f>
        <v>-0.33333333333333337</v>
      </c>
      <c r="E17" s="81">
        <f t="shared" si="4"/>
        <v>0</v>
      </c>
      <c r="F17" s="81">
        <f t="shared" si="4"/>
        <v>0.25</v>
      </c>
      <c r="G17" s="81">
        <f t="shared" si="4"/>
        <v>0</v>
      </c>
      <c r="H17" s="81">
        <f t="shared" si="4"/>
        <v>0.19999999999999996</v>
      </c>
      <c r="I17" s="81">
        <f t="shared" si="4"/>
        <v>0</v>
      </c>
      <c r="J17" s="81">
        <f t="shared" si="4"/>
        <v>0.16666666666666674</v>
      </c>
      <c r="K17" s="81">
        <f t="shared" si="4"/>
        <v>0.14285714285714279</v>
      </c>
      <c r="L17" s="81">
        <f t="shared" si="4"/>
        <v>0.25</v>
      </c>
      <c r="M17" s="81">
        <f t="shared" si="4"/>
        <v>0.19999999999999996</v>
      </c>
      <c r="N17" s="81">
        <f t="shared" si="4"/>
        <v>0</v>
      </c>
      <c r="O17" s="82">
        <f t="shared" ref="O17:O18" si="5">AVERAGE(D17:N17)</f>
        <v>7.9653679653679643E-2</v>
      </c>
    </row>
    <row r="18" spans="2:17" ht="14.25" customHeight="1" x14ac:dyDescent="0.25">
      <c r="B18" s="85" t="str">
        <f>B8</f>
        <v>Product/Service C</v>
      </c>
      <c r="C18" s="108">
        <v>0</v>
      </c>
      <c r="D18" s="108">
        <f t="shared" si="4"/>
        <v>0.33333333333333326</v>
      </c>
      <c r="E18" s="108">
        <f t="shared" si="4"/>
        <v>0.25</v>
      </c>
      <c r="F18" s="108">
        <f t="shared" si="4"/>
        <v>0.19999999999999996</v>
      </c>
      <c r="G18" s="108">
        <f t="shared" si="4"/>
        <v>0.16666666666666674</v>
      </c>
      <c r="H18" s="108">
        <f t="shared" si="4"/>
        <v>0.14285714285714279</v>
      </c>
      <c r="I18" s="108">
        <f t="shared" si="4"/>
        <v>0</v>
      </c>
      <c r="J18" s="108">
        <f t="shared" si="4"/>
        <v>-0.125</v>
      </c>
      <c r="K18" s="108">
        <f t="shared" si="4"/>
        <v>0</v>
      </c>
      <c r="L18" s="108">
        <f t="shared" si="4"/>
        <v>-0.1428571428571429</v>
      </c>
      <c r="M18" s="108">
        <f t="shared" si="4"/>
        <v>0</v>
      </c>
      <c r="N18" s="108">
        <f t="shared" si="4"/>
        <v>0</v>
      </c>
      <c r="O18" s="109">
        <f t="shared" si="5"/>
        <v>7.4999999999999983E-2</v>
      </c>
    </row>
    <row r="19" spans="2:17" ht="14.25" customHeight="1" x14ac:dyDescent="0.25">
      <c r="B19" s="71"/>
      <c r="C19" s="71"/>
      <c r="D19" s="71"/>
      <c r="E19" s="71"/>
      <c r="F19" s="71"/>
      <c r="G19" s="71"/>
      <c r="H19" s="71"/>
      <c r="I19" s="71"/>
      <c r="J19" s="71"/>
      <c r="K19" s="71"/>
      <c r="L19" s="71"/>
      <c r="M19" s="71"/>
      <c r="N19" s="71"/>
      <c r="O19" s="72"/>
    </row>
    <row r="20" spans="2:17" ht="14.25" customHeight="1" x14ac:dyDescent="0.25">
      <c r="B20" s="89" t="s">
        <v>181</v>
      </c>
      <c r="C20" s="90"/>
      <c r="D20" s="90"/>
      <c r="E20" s="90"/>
      <c r="F20" s="90"/>
      <c r="G20" s="90"/>
      <c r="H20" s="90"/>
      <c r="I20" s="90"/>
      <c r="J20" s="90"/>
      <c r="K20" s="90"/>
      <c r="L20" s="90"/>
      <c r="M20" s="90"/>
      <c r="N20" s="90"/>
      <c r="O20" s="101" t="s">
        <v>182</v>
      </c>
      <c r="Q20" s="205" t="s">
        <v>286</v>
      </c>
    </row>
    <row r="21" spans="2:17" ht="14.25" customHeight="1" x14ac:dyDescent="0.25">
      <c r="B21" s="92" t="str">
        <f>B11</f>
        <v>Product/Service A</v>
      </c>
      <c r="C21" s="95">
        <f>C6*C11</f>
        <v>9995</v>
      </c>
      <c r="D21" s="95">
        <f t="shared" ref="D21:N21" si="6">D6*D11</f>
        <v>10494.75</v>
      </c>
      <c r="E21" s="95">
        <f t="shared" si="6"/>
        <v>10994.5</v>
      </c>
      <c r="F21" s="95">
        <f t="shared" si="6"/>
        <v>11494.25</v>
      </c>
      <c r="G21" s="95">
        <f t="shared" si="6"/>
        <v>10994.5</v>
      </c>
      <c r="H21" s="95">
        <f t="shared" si="6"/>
        <v>10494.75</v>
      </c>
      <c r="I21" s="95">
        <f t="shared" si="6"/>
        <v>10494.75</v>
      </c>
      <c r="J21" s="95">
        <f t="shared" si="6"/>
        <v>10994.5</v>
      </c>
      <c r="K21" s="95">
        <f t="shared" si="6"/>
        <v>11494.25</v>
      </c>
      <c r="L21" s="95">
        <f t="shared" si="6"/>
        <v>11993.999999999998</v>
      </c>
      <c r="M21" s="95">
        <f t="shared" si="6"/>
        <v>12993.499999999998</v>
      </c>
      <c r="N21" s="95">
        <f t="shared" si="6"/>
        <v>12993.499999999998</v>
      </c>
      <c r="O21" s="96">
        <f>SUM(C21:N21)</f>
        <v>135432.25</v>
      </c>
    </row>
    <row r="22" spans="2:17" ht="14.25" customHeight="1" x14ac:dyDescent="0.25">
      <c r="B22" s="78" t="str">
        <f>B12</f>
        <v>Product/Service B</v>
      </c>
      <c r="C22" s="83">
        <f t="shared" ref="C22:N23" si="7">C7*C12</f>
        <v>22485</v>
      </c>
      <c r="D22" s="83">
        <f t="shared" si="7"/>
        <v>14990</v>
      </c>
      <c r="E22" s="83">
        <f t="shared" si="7"/>
        <v>14990</v>
      </c>
      <c r="F22" s="83">
        <f t="shared" si="7"/>
        <v>18737.5</v>
      </c>
      <c r="G22" s="83">
        <f t="shared" si="7"/>
        <v>18737.5</v>
      </c>
      <c r="H22" s="83">
        <f t="shared" si="7"/>
        <v>22485</v>
      </c>
      <c r="I22" s="83">
        <f t="shared" si="7"/>
        <v>22485</v>
      </c>
      <c r="J22" s="83">
        <f t="shared" si="7"/>
        <v>26232.5</v>
      </c>
      <c r="K22" s="83">
        <f t="shared" si="7"/>
        <v>29980</v>
      </c>
      <c r="L22" s="83">
        <f t="shared" si="7"/>
        <v>37475</v>
      </c>
      <c r="M22" s="83">
        <f t="shared" si="7"/>
        <v>44970</v>
      </c>
      <c r="N22" s="83">
        <f t="shared" si="7"/>
        <v>44970</v>
      </c>
      <c r="O22" s="84">
        <f>SUM(C22:N22)</f>
        <v>318537.5</v>
      </c>
    </row>
    <row r="23" spans="2:17" ht="14.25" customHeight="1" x14ac:dyDescent="0.25">
      <c r="B23" s="85" t="str">
        <f>B13</f>
        <v>Product/Service C</v>
      </c>
      <c r="C23" s="102">
        <f t="shared" si="7"/>
        <v>7498.5</v>
      </c>
      <c r="D23" s="102">
        <f t="shared" si="7"/>
        <v>9998</v>
      </c>
      <c r="E23" s="102">
        <f t="shared" si="7"/>
        <v>12497.5</v>
      </c>
      <c r="F23" s="102">
        <f t="shared" si="7"/>
        <v>14997</v>
      </c>
      <c r="G23" s="102">
        <f t="shared" si="7"/>
        <v>17496.5</v>
      </c>
      <c r="H23" s="102">
        <f t="shared" si="7"/>
        <v>19996</v>
      </c>
      <c r="I23" s="102">
        <f t="shared" si="7"/>
        <v>19996</v>
      </c>
      <c r="J23" s="102">
        <f t="shared" si="7"/>
        <v>17496.5</v>
      </c>
      <c r="K23" s="102">
        <f t="shared" si="7"/>
        <v>17496.5</v>
      </c>
      <c r="L23" s="102">
        <f t="shared" si="7"/>
        <v>14997</v>
      </c>
      <c r="M23" s="102">
        <f t="shared" si="7"/>
        <v>14997</v>
      </c>
      <c r="N23" s="102">
        <f t="shared" si="7"/>
        <v>14997</v>
      </c>
      <c r="O23" s="86">
        <f>SUM(C23:N23)</f>
        <v>182463.5</v>
      </c>
    </row>
    <row r="24" spans="2:17" ht="14.25" customHeight="1" x14ac:dyDescent="0.25">
      <c r="B24" s="103" t="s">
        <v>182</v>
      </c>
      <c r="C24" s="104">
        <f t="shared" ref="C24:N24" si="8">SUM(C21:C23)</f>
        <v>39978.5</v>
      </c>
      <c r="D24" s="104">
        <f t="shared" si="8"/>
        <v>35482.75</v>
      </c>
      <c r="E24" s="104">
        <f t="shared" si="8"/>
        <v>38482</v>
      </c>
      <c r="F24" s="104">
        <f t="shared" si="8"/>
        <v>45228.75</v>
      </c>
      <c r="G24" s="104">
        <f t="shared" si="8"/>
        <v>47228.5</v>
      </c>
      <c r="H24" s="104">
        <f t="shared" si="8"/>
        <v>52975.75</v>
      </c>
      <c r="I24" s="104">
        <f t="shared" si="8"/>
        <v>52975.75</v>
      </c>
      <c r="J24" s="104">
        <f t="shared" si="8"/>
        <v>54723.5</v>
      </c>
      <c r="K24" s="104">
        <f t="shared" si="8"/>
        <v>58970.75</v>
      </c>
      <c r="L24" s="104">
        <f t="shared" si="8"/>
        <v>64466</v>
      </c>
      <c r="M24" s="104">
        <f t="shared" si="8"/>
        <v>72960.5</v>
      </c>
      <c r="N24" s="104">
        <f t="shared" si="8"/>
        <v>72960.5</v>
      </c>
      <c r="O24" s="104">
        <f>SUM(O20:O23)</f>
        <v>636433.25</v>
      </c>
    </row>
    <row r="25" spans="2:17" ht="14.25" customHeight="1" x14ac:dyDescent="0.25">
      <c r="B25" s="71"/>
      <c r="C25" s="71"/>
      <c r="D25" s="71"/>
      <c r="E25" s="71"/>
      <c r="F25" s="71"/>
      <c r="G25" s="71"/>
      <c r="H25" s="71"/>
      <c r="I25" s="71"/>
      <c r="J25" s="71"/>
      <c r="K25" s="71"/>
      <c r="L25" s="71"/>
      <c r="M25" s="71"/>
      <c r="N25" s="71"/>
      <c r="O25" s="72"/>
    </row>
    <row r="26" spans="2:17" ht="14.25" customHeight="1" x14ac:dyDescent="0.25">
      <c r="B26" s="89" t="s">
        <v>183</v>
      </c>
      <c r="C26" s="90"/>
      <c r="D26" s="90"/>
      <c r="E26" s="90"/>
      <c r="F26" s="90"/>
      <c r="G26" s="90"/>
      <c r="H26" s="90"/>
      <c r="I26" s="90"/>
      <c r="J26" s="90"/>
      <c r="K26" s="90"/>
      <c r="L26" s="90"/>
      <c r="M26" s="90"/>
      <c r="N26" s="90"/>
      <c r="O26" s="101" t="s">
        <v>184</v>
      </c>
    </row>
    <row r="27" spans="2:17" ht="14.25" customHeight="1" x14ac:dyDescent="0.25">
      <c r="B27" s="92" t="str">
        <f>B6</f>
        <v>Product/Service A</v>
      </c>
      <c r="C27" s="93">
        <v>4.5</v>
      </c>
      <c r="D27" s="93">
        <v>4.5</v>
      </c>
      <c r="E27" s="93">
        <v>4.5</v>
      </c>
      <c r="F27" s="93">
        <v>4.5</v>
      </c>
      <c r="G27" s="93">
        <v>4.5</v>
      </c>
      <c r="H27" s="93">
        <v>4.5</v>
      </c>
      <c r="I27" s="93">
        <v>4.5</v>
      </c>
      <c r="J27" s="93">
        <v>4.5</v>
      </c>
      <c r="K27" s="93">
        <v>4.5</v>
      </c>
      <c r="L27" s="93">
        <v>4</v>
      </c>
      <c r="M27" s="93">
        <v>4</v>
      </c>
      <c r="N27" s="93">
        <v>4</v>
      </c>
      <c r="O27" s="94">
        <f>AVERAGE(C27:N27)</f>
        <v>4.375</v>
      </c>
    </row>
    <row r="28" spans="2:17" ht="14.25" customHeight="1" x14ac:dyDescent="0.25">
      <c r="B28" s="78" t="str">
        <f>B7</f>
        <v>Product/Service B</v>
      </c>
      <c r="C28" s="79">
        <v>3.1</v>
      </c>
      <c r="D28" s="79">
        <v>3.1</v>
      </c>
      <c r="E28" s="79">
        <v>3.1</v>
      </c>
      <c r="F28" s="79">
        <v>3.1</v>
      </c>
      <c r="G28" s="79">
        <v>3.1</v>
      </c>
      <c r="H28" s="79">
        <v>3.1</v>
      </c>
      <c r="I28" s="79">
        <v>3.1</v>
      </c>
      <c r="J28" s="79">
        <v>3.1</v>
      </c>
      <c r="K28" s="79">
        <v>3.1</v>
      </c>
      <c r="L28" s="79">
        <v>3.1</v>
      </c>
      <c r="M28" s="79">
        <v>3.1</v>
      </c>
      <c r="N28" s="79">
        <v>3.1</v>
      </c>
      <c r="O28" s="80">
        <f t="shared" ref="O28:O29" si="9">AVERAGE(C28:N28)</f>
        <v>3.100000000000001</v>
      </c>
    </row>
    <row r="29" spans="2:17" ht="14.25" customHeight="1" x14ac:dyDescent="0.25">
      <c r="B29" s="85" t="str">
        <f>B8</f>
        <v>Product/Service C</v>
      </c>
      <c r="C29" s="107">
        <v>1.55</v>
      </c>
      <c r="D29" s="107">
        <v>1.55</v>
      </c>
      <c r="E29" s="107">
        <v>1.55</v>
      </c>
      <c r="F29" s="107">
        <v>1.55</v>
      </c>
      <c r="G29" s="107">
        <v>1.55</v>
      </c>
      <c r="H29" s="107">
        <v>1.55</v>
      </c>
      <c r="I29" s="107">
        <v>1.55</v>
      </c>
      <c r="J29" s="107">
        <v>1.55</v>
      </c>
      <c r="K29" s="107">
        <v>1.55</v>
      </c>
      <c r="L29" s="107">
        <v>1.55</v>
      </c>
      <c r="M29" s="107">
        <v>1.55</v>
      </c>
      <c r="N29" s="107">
        <v>1.55</v>
      </c>
      <c r="O29" s="106">
        <f t="shared" si="9"/>
        <v>1.5500000000000005</v>
      </c>
    </row>
    <row r="30" spans="2:17" ht="14.25" customHeight="1" x14ac:dyDescent="0.25">
      <c r="B30" s="71"/>
      <c r="C30" s="71"/>
      <c r="D30" s="71"/>
      <c r="E30" s="71"/>
      <c r="F30" s="71"/>
      <c r="G30" s="71"/>
      <c r="H30" s="71"/>
      <c r="I30" s="71"/>
      <c r="J30" s="71"/>
      <c r="K30" s="71"/>
      <c r="L30" s="71"/>
      <c r="M30" s="71"/>
      <c r="N30" s="71"/>
      <c r="O30" s="72"/>
    </row>
    <row r="31" spans="2:17" ht="14.25" customHeight="1" x14ac:dyDescent="0.25">
      <c r="B31" s="89" t="s">
        <v>185</v>
      </c>
      <c r="C31" s="90"/>
      <c r="D31" s="90"/>
      <c r="E31" s="90"/>
      <c r="F31" s="90"/>
      <c r="G31" s="90"/>
      <c r="H31" s="90"/>
      <c r="I31" s="90"/>
      <c r="J31" s="90"/>
      <c r="K31" s="90"/>
      <c r="L31" s="90"/>
      <c r="M31" s="90"/>
      <c r="N31" s="90"/>
      <c r="O31" s="101" t="s">
        <v>186</v>
      </c>
      <c r="Q31" s="205" t="s">
        <v>287</v>
      </c>
    </row>
    <row r="32" spans="2:17" ht="14.25" customHeight="1" x14ac:dyDescent="0.25">
      <c r="B32" s="92" t="str">
        <f>B16</f>
        <v>Product/Service A</v>
      </c>
      <c r="C32" s="97">
        <f>C11-C27</f>
        <v>15.489999999999998</v>
      </c>
      <c r="D32" s="97">
        <f t="shared" ref="D32:N32" si="10">D11-D27</f>
        <v>15.489999999999998</v>
      </c>
      <c r="E32" s="97">
        <f t="shared" si="10"/>
        <v>15.489999999999998</v>
      </c>
      <c r="F32" s="97">
        <f t="shared" si="10"/>
        <v>15.489999999999998</v>
      </c>
      <c r="G32" s="97">
        <f t="shared" si="10"/>
        <v>15.489999999999998</v>
      </c>
      <c r="H32" s="97">
        <f t="shared" si="10"/>
        <v>15.489999999999998</v>
      </c>
      <c r="I32" s="97">
        <f t="shared" si="10"/>
        <v>15.489999999999998</v>
      </c>
      <c r="J32" s="97">
        <f t="shared" si="10"/>
        <v>15.489999999999998</v>
      </c>
      <c r="K32" s="97">
        <f t="shared" si="10"/>
        <v>15.489999999999998</v>
      </c>
      <c r="L32" s="97">
        <f t="shared" si="10"/>
        <v>15.989999999999998</v>
      </c>
      <c r="M32" s="97">
        <f t="shared" si="10"/>
        <v>15.989999999999998</v>
      </c>
      <c r="N32" s="97">
        <f t="shared" si="10"/>
        <v>15.989999999999998</v>
      </c>
      <c r="O32" s="94">
        <f>AVERAGE(C32:N32)</f>
        <v>15.615</v>
      </c>
    </row>
    <row r="33" spans="1:17" ht="14.25" customHeight="1" x14ac:dyDescent="0.25">
      <c r="B33" s="78" t="str">
        <f>B17</f>
        <v>Product/Service B</v>
      </c>
      <c r="C33" s="87">
        <f t="shared" ref="C33:N34" si="11">C12-C28</f>
        <v>11.89</v>
      </c>
      <c r="D33" s="87">
        <f t="shared" si="11"/>
        <v>11.89</v>
      </c>
      <c r="E33" s="87">
        <f t="shared" si="11"/>
        <v>11.89</v>
      </c>
      <c r="F33" s="87">
        <f t="shared" si="11"/>
        <v>11.89</v>
      </c>
      <c r="G33" s="87">
        <f t="shared" si="11"/>
        <v>11.89</v>
      </c>
      <c r="H33" s="87">
        <f t="shared" si="11"/>
        <v>11.89</v>
      </c>
      <c r="I33" s="87">
        <f t="shared" si="11"/>
        <v>11.89</v>
      </c>
      <c r="J33" s="87">
        <f t="shared" si="11"/>
        <v>11.89</v>
      </c>
      <c r="K33" s="87">
        <f t="shared" si="11"/>
        <v>11.89</v>
      </c>
      <c r="L33" s="87">
        <f t="shared" si="11"/>
        <v>11.89</v>
      </c>
      <c r="M33" s="87">
        <f t="shared" si="11"/>
        <v>11.89</v>
      </c>
      <c r="N33" s="87">
        <f t="shared" si="11"/>
        <v>11.89</v>
      </c>
      <c r="O33" s="80">
        <f t="shared" ref="O33:O34" si="12">AVERAGE(C33:N33)</f>
        <v>11.89</v>
      </c>
    </row>
    <row r="34" spans="1:17" ht="14.25" customHeight="1" x14ac:dyDescent="0.25">
      <c r="B34" s="85" t="str">
        <f>B18</f>
        <v>Product/Service C</v>
      </c>
      <c r="C34" s="105">
        <f t="shared" si="11"/>
        <v>48.440000000000005</v>
      </c>
      <c r="D34" s="105">
        <f t="shared" si="11"/>
        <v>48.440000000000005</v>
      </c>
      <c r="E34" s="105">
        <f t="shared" si="11"/>
        <v>48.440000000000005</v>
      </c>
      <c r="F34" s="105">
        <f t="shared" si="11"/>
        <v>48.440000000000005</v>
      </c>
      <c r="G34" s="105">
        <f t="shared" si="11"/>
        <v>48.440000000000005</v>
      </c>
      <c r="H34" s="105">
        <f t="shared" si="11"/>
        <v>48.440000000000005</v>
      </c>
      <c r="I34" s="105">
        <f t="shared" si="11"/>
        <v>48.440000000000005</v>
      </c>
      <c r="J34" s="105">
        <f t="shared" si="11"/>
        <v>48.440000000000005</v>
      </c>
      <c r="K34" s="105">
        <f t="shared" si="11"/>
        <v>48.440000000000005</v>
      </c>
      <c r="L34" s="105">
        <f t="shared" si="11"/>
        <v>48.440000000000005</v>
      </c>
      <c r="M34" s="105">
        <f t="shared" si="11"/>
        <v>48.440000000000005</v>
      </c>
      <c r="N34" s="105">
        <f t="shared" si="11"/>
        <v>48.440000000000005</v>
      </c>
      <c r="O34" s="106">
        <f t="shared" si="12"/>
        <v>48.440000000000005</v>
      </c>
    </row>
    <row r="35" spans="1:17" ht="14.25" customHeight="1" x14ac:dyDescent="0.25">
      <c r="B35" s="71"/>
      <c r="C35" s="71"/>
      <c r="D35" s="71"/>
      <c r="E35" s="71"/>
      <c r="F35" s="71"/>
      <c r="G35" s="71"/>
      <c r="H35" s="71"/>
      <c r="I35" s="71"/>
      <c r="J35" s="71"/>
      <c r="K35" s="71"/>
      <c r="L35" s="71"/>
      <c r="M35" s="71"/>
      <c r="N35" s="71"/>
      <c r="O35" s="72"/>
    </row>
    <row r="36" spans="1:17" ht="14.25" customHeight="1" x14ac:dyDescent="0.25">
      <c r="B36" s="89" t="s">
        <v>187</v>
      </c>
      <c r="C36" s="90"/>
      <c r="D36" s="90"/>
      <c r="E36" s="90"/>
      <c r="F36" s="90"/>
      <c r="G36" s="90"/>
      <c r="H36" s="90"/>
      <c r="I36" s="90"/>
      <c r="J36" s="90"/>
      <c r="K36" s="90"/>
      <c r="L36" s="90"/>
      <c r="M36" s="90"/>
      <c r="N36" s="90"/>
      <c r="O36" s="101" t="s">
        <v>53</v>
      </c>
      <c r="Q36" s="205" t="s">
        <v>288</v>
      </c>
    </row>
    <row r="37" spans="1:17" ht="14.25" customHeight="1" x14ac:dyDescent="0.25">
      <c r="B37" s="92" t="str">
        <f>B11</f>
        <v>Product/Service A</v>
      </c>
      <c r="C37" s="95">
        <f>C6*C32</f>
        <v>7744.9999999999991</v>
      </c>
      <c r="D37" s="95">
        <f t="shared" ref="D37:N38" si="13">D6*D32</f>
        <v>8132.2499999999991</v>
      </c>
      <c r="E37" s="95">
        <f t="shared" si="13"/>
        <v>8519.5</v>
      </c>
      <c r="F37" s="95">
        <f t="shared" si="13"/>
        <v>8906.75</v>
      </c>
      <c r="G37" s="95">
        <f t="shared" si="13"/>
        <v>8519.5</v>
      </c>
      <c r="H37" s="95">
        <f t="shared" si="13"/>
        <v>8132.2499999999991</v>
      </c>
      <c r="I37" s="95">
        <f t="shared" si="13"/>
        <v>8132.2499999999991</v>
      </c>
      <c r="J37" s="95">
        <f t="shared" si="13"/>
        <v>8519.5</v>
      </c>
      <c r="K37" s="95">
        <f t="shared" si="13"/>
        <v>8906.75</v>
      </c>
      <c r="L37" s="95">
        <f t="shared" si="13"/>
        <v>9593.9999999999982</v>
      </c>
      <c r="M37" s="95">
        <f t="shared" si="13"/>
        <v>10393.499999999998</v>
      </c>
      <c r="N37" s="95">
        <f t="shared" si="13"/>
        <v>10393.499999999998</v>
      </c>
      <c r="O37" s="96">
        <f>SUM(C37:N37)</f>
        <v>105894.75</v>
      </c>
    </row>
    <row r="38" spans="1:17" ht="14.25" customHeight="1" x14ac:dyDescent="0.25">
      <c r="B38" s="78" t="str">
        <f>B12</f>
        <v>Product/Service B</v>
      </c>
      <c r="C38" s="83">
        <f>C7*C33</f>
        <v>17835</v>
      </c>
      <c r="D38" s="83">
        <f t="shared" si="13"/>
        <v>11890</v>
      </c>
      <c r="E38" s="83">
        <f t="shared" si="13"/>
        <v>11890</v>
      </c>
      <c r="F38" s="83">
        <f t="shared" si="13"/>
        <v>14862.5</v>
      </c>
      <c r="G38" s="83">
        <f t="shared" si="13"/>
        <v>14862.5</v>
      </c>
      <c r="H38" s="83">
        <f t="shared" si="13"/>
        <v>17835</v>
      </c>
      <c r="I38" s="83">
        <f t="shared" si="13"/>
        <v>17835</v>
      </c>
      <c r="J38" s="83">
        <f t="shared" si="13"/>
        <v>20807.5</v>
      </c>
      <c r="K38" s="83">
        <f t="shared" si="13"/>
        <v>23780</v>
      </c>
      <c r="L38" s="83">
        <f t="shared" si="13"/>
        <v>29725</v>
      </c>
      <c r="M38" s="83">
        <f t="shared" si="13"/>
        <v>35670</v>
      </c>
      <c r="N38" s="83">
        <f t="shared" si="13"/>
        <v>35670</v>
      </c>
      <c r="O38" s="84">
        <f>SUM(C38:N38)</f>
        <v>252662.5</v>
      </c>
    </row>
    <row r="39" spans="1:17" ht="14.25" customHeight="1" x14ac:dyDescent="0.25">
      <c r="B39" s="85" t="str">
        <f>B13</f>
        <v>Product/Service C</v>
      </c>
      <c r="C39" s="102">
        <f t="shared" ref="C39:N39" si="14">C8*C34</f>
        <v>7266.0000000000009</v>
      </c>
      <c r="D39" s="102">
        <f t="shared" si="14"/>
        <v>9688.0000000000018</v>
      </c>
      <c r="E39" s="102">
        <f t="shared" si="14"/>
        <v>12110.000000000002</v>
      </c>
      <c r="F39" s="102">
        <f t="shared" si="14"/>
        <v>14532.000000000002</v>
      </c>
      <c r="G39" s="102">
        <f t="shared" si="14"/>
        <v>16954</v>
      </c>
      <c r="H39" s="102">
        <f t="shared" si="14"/>
        <v>19376.000000000004</v>
      </c>
      <c r="I39" s="102">
        <f t="shared" si="14"/>
        <v>19376.000000000004</v>
      </c>
      <c r="J39" s="102">
        <f t="shared" si="14"/>
        <v>16954</v>
      </c>
      <c r="K39" s="102">
        <f t="shared" si="14"/>
        <v>16954</v>
      </c>
      <c r="L39" s="102">
        <f t="shared" si="14"/>
        <v>14532.000000000002</v>
      </c>
      <c r="M39" s="102">
        <f t="shared" si="14"/>
        <v>14532.000000000002</v>
      </c>
      <c r="N39" s="102">
        <f t="shared" si="14"/>
        <v>14532.000000000002</v>
      </c>
      <c r="O39" s="86">
        <f>SUM(C39:N39)</f>
        <v>176806</v>
      </c>
    </row>
    <row r="40" spans="1:17" ht="14.25" customHeight="1" x14ac:dyDescent="0.25">
      <c r="B40" s="103" t="s">
        <v>188</v>
      </c>
      <c r="C40" s="104">
        <f t="shared" ref="C40:N40" si="15">SUM(C37:C39)</f>
        <v>32846</v>
      </c>
      <c r="D40" s="104">
        <f t="shared" si="15"/>
        <v>29710.25</v>
      </c>
      <c r="E40" s="104">
        <f t="shared" si="15"/>
        <v>32519.5</v>
      </c>
      <c r="F40" s="104">
        <f t="shared" si="15"/>
        <v>38301.25</v>
      </c>
      <c r="G40" s="104">
        <f t="shared" si="15"/>
        <v>40336</v>
      </c>
      <c r="H40" s="104">
        <f t="shared" si="15"/>
        <v>45343.25</v>
      </c>
      <c r="I40" s="104">
        <f t="shared" si="15"/>
        <v>45343.25</v>
      </c>
      <c r="J40" s="104">
        <f t="shared" si="15"/>
        <v>46281</v>
      </c>
      <c r="K40" s="104">
        <f t="shared" si="15"/>
        <v>49640.75</v>
      </c>
      <c r="L40" s="104">
        <f t="shared" si="15"/>
        <v>53851</v>
      </c>
      <c r="M40" s="104">
        <f t="shared" si="15"/>
        <v>60595.5</v>
      </c>
      <c r="N40" s="104">
        <f t="shared" si="15"/>
        <v>60595.5</v>
      </c>
      <c r="O40" s="104">
        <f>SUM(O36:O39)</f>
        <v>535363.25</v>
      </c>
    </row>
    <row r="43" spans="1:17" ht="15.75" x14ac:dyDescent="0.25">
      <c r="A43" s="3" t="s">
        <v>31</v>
      </c>
      <c r="B43" s="3"/>
      <c r="C43" s="3"/>
      <c r="D43" s="3"/>
      <c r="E43" s="3"/>
      <c r="F43" s="3"/>
      <c r="G43" s="3"/>
      <c r="H43" s="3"/>
      <c r="I43" s="3"/>
      <c r="J43" s="3"/>
      <c r="K43" s="3"/>
      <c r="L43" s="3"/>
      <c r="M43" s="3"/>
      <c r="N43" s="3"/>
      <c r="O43" s="3"/>
      <c r="P43" s="3"/>
      <c r="Q43"/>
    </row>
    <row r="44" spans="1:17" x14ac:dyDescent="0.25">
      <c r="A44" s="4"/>
      <c r="B44" s="8" t="s">
        <v>279</v>
      </c>
      <c r="Q44"/>
    </row>
    <row r="45" spans="1:17" x14ac:dyDescent="0.25">
      <c r="A45" s="4"/>
      <c r="B45" s="8"/>
      <c r="Q45"/>
    </row>
    <row r="46" spans="1:17" x14ac:dyDescent="0.25">
      <c r="A46" s="244" t="s">
        <v>30</v>
      </c>
      <c r="B46" s="163" t="s">
        <v>250</v>
      </c>
      <c r="Q46"/>
    </row>
  </sheetData>
  <mergeCells count="1">
    <mergeCell ref="C3:D3"/>
  </mergeCells>
  <hyperlinks>
    <hyperlink ref="B46" r:id="rId1" display="Vertex42.com: Business Startup Costs Template"/>
  </hyperlinks>
  <printOptions horizontalCentered="1"/>
  <pageMargins left="0.5" right="0.5" top="0.75" bottom="0.75" header="0.3" footer="0.3"/>
  <pageSetup scale="88"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13</vt:i4>
      </vt:variant>
    </vt:vector>
  </HeadingPairs>
  <TitlesOfParts>
    <vt:vector size="28" baseType="lpstr">
      <vt:lpstr>Help</vt:lpstr>
      <vt:lpstr>Highlights</vt:lpstr>
      <vt:lpstr>MarketAnalysis</vt:lpstr>
      <vt:lpstr>Milestones</vt:lpstr>
      <vt:lpstr>Start-up</vt:lpstr>
      <vt:lpstr>SalesForecast 12m</vt:lpstr>
      <vt:lpstr>SalesForecast 3yr</vt:lpstr>
      <vt:lpstr>SalesForecast 1yr (2)</vt:lpstr>
      <vt:lpstr>SalesForecast 1yr (3)</vt:lpstr>
      <vt:lpstr>SalesForecast 3yr (3)</vt:lpstr>
      <vt:lpstr>ProfitLoss</vt:lpstr>
      <vt:lpstr>BalanceSheet</vt:lpstr>
      <vt:lpstr>CashFlow</vt:lpstr>
      <vt:lpstr>Budget</vt:lpstr>
      <vt:lpstr>BreakEven</vt:lpstr>
      <vt:lpstr>BalanceSheet!Print_Area</vt:lpstr>
      <vt:lpstr>BreakEven!Print_Area</vt:lpstr>
      <vt:lpstr>Budget!Print_Area</vt:lpstr>
      <vt:lpstr>CashFlow!Print_Area</vt:lpstr>
      <vt:lpstr>Help!Print_Area</vt:lpstr>
      <vt:lpstr>Milestones!Print_Area</vt:lpstr>
      <vt:lpstr>ProfitLoss!Print_Area</vt:lpstr>
      <vt:lpstr>'SalesForecast 12m'!Print_Area</vt:lpstr>
      <vt:lpstr>'SalesForecast 1yr (2)'!Print_Area</vt:lpstr>
      <vt:lpstr>'SalesForecast 1yr (3)'!Print_Area</vt:lpstr>
      <vt:lpstr>'SalesForecast 3yr'!Print_Area</vt:lpstr>
      <vt:lpstr>'SalesForecast 3yr (3)'!Print_Area</vt:lpstr>
      <vt:lpstr>'Start-up'!Print_Area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Business Plan Template</dc:title>
  <dc:creator>Vertex42.com</dc:creator>
  <dc:description>(c) 2017 Vertex42 LLC. All Rights Reserved.</dc:description>
  <cp:lastModifiedBy>Vertex42.com Templates</cp:lastModifiedBy>
  <cp:lastPrinted>2016-06-13T21:49:32Z</cp:lastPrinted>
  <dcterms:created xsi:type="dcterms:W3CDTF">2015-07-09T18:07:32Z</dcterms:created>
  <dcterms:modified xsi:type="dcterms:W3CDTF">2017-01-31T00:25:23Z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2016 Vertex42 LLC</vt:lpwstr>
  </property>
  <property fmtid="{D5CDD505-2E9C-101B-9397-08002B2CF9AE}" pid="3" name="Version">
    <vt:lpwstr>1.0.3</vt:lpwstr>
  </property>
</Properties>
</file>